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zantoi\Documents\STAVBY\koupaliště Lhotka\II.etapa, 1.část\soutěž realizace\zadávací dokumentace\"/>
    </mc:Choice>
  </mc:AlternateContent>
  <bookViews>
    <workbookView xWindow="0" yWindow="0" windowWidth="21600" windowHeight="9735"/>
  </bookViews>
  <sheets>
    <sheet name="Rekapitulace stavby" sheetId="1" r:id="rId1"/>
    <sheet name="SO 01 - Vnitroareálová ko..." sheetId="2" r:id="rId2"/>
    <sheet name="SO 02 - Přípojka kanalizace" sheetId="3" r:id="rId3"/>
    <sheet name="SO 03.1 - Architektonicko..." sheetId="4" r:id="rId4"/>
    <sheet name="SO 03.2a - Zdravotnické i..." sheetId="5" r:id="rId5"/>
    <sheet name="SO 03.2b - Zdravotnické i..." sheetId="6" r:id="rId6"/>
    <sheet name="SO 03.3 - Elektroinstalac..." sheetId="7" r:id="rId7"/>
    <sheet name="SO 04.1 - Architektonicko..." sheetId="8" r:id="rId8"/>
    <sheet name="SO 04.2 - Zdravotechnické..." sheetId="9" r:id="rId9"/>
    <sheet name="SO 05.1 - Hřiště dětské" sheetId="10" r:id="rId10"/>
    <sheet name="SO 05.2 - Herní prvky" sheetId="11" r:id="rId11"/>
    <sheet name="SO 06 - Areálové oplocení" sheetId="12" r:id="rId12"/>
    <sheet name="SO 07.1 - Sadové úpravy" sheetId="13" r:id="rId13"/>
    <sheet name="SO 07.2 - Zavlažovací systém" sheetId="14" r:id="rId14"/>
    <sheet name="VRN - Vedlejší rozpočtové..." sheetId="15" r:id="rId15"/>
    <sheet name="Pokyny pro vyplnění" sheetId="16" r:id="rId16"/>
  </sheets>
  <definedNames>
    <definedName name="_xlnm._FilterDatabase" localSheetId="1" hidden="1">'SO 01 - Vnitroareálová ko...'!$C$84:$K$306</definedName>
    <definedName name="_xlnm._FilterDatabase" localSheetId="2" hidden="1">'SO 02 - Přípojka kanalizace'!$C$86:$K$257</definedName>
    <definedName name="_xlnm._FilterDatabase" localSheetId="3" hidden="1">'SO 03.1 - Architektonicko...'!$C$96:$K$348</definedName>
    <definedName name="_xlnm._FilterDatabase" localSheetId="4" hidden="1">'SO 03.2a - Zdravotnické i...'!$C$93:$K$190</definedName>
    <definedName name="_xlnm._FilterDatabase" localSheetId="5" hidden="1">'SO 03.2b - Zdravotnické i...'!$C$95:$K$293</definedName>
    <definedName name="_xlnm._FilterDatabase" localSheetId="6" hidden="1">'SO 03.3 - Elektroinstalac...'!$C$91:$K$178</definedName>
    <definedName name="_xlnm._FilterDatabase" localSheetId="7" hidden="1">'SO 04.1 - Architektonicko...'!$C$91:$K$289</definedName>
    <definedName name="_xlnm._FilterDatabase" localSheetId="8" hidden="1">'SO 04.2 - Zdravotechnické...'!$C$94:$K$204</definedName>
    <definedName name="_xlnm._FilterDatabase" localSheetId="9" hidden="1">'SO 05.1 - Hřiště dětské'!$C$89:$K$158</definedName>
    <definedName name="_xlnm._FilterDatabase" localSheetId="10" hidden="1">'SO 05.2 - Herní prvky'!$C$87:$K$138</definedName>
    <definedName name="_xlnm._FilterDatabase" localSheetId="11" hidden="1">'SO 06 - Areálové oplocení'!$C$86:$K$243</definedName>
    <definedName name="_xlnm._FilterDatabase" localSheetId="12" hidden="1">'SO 07.1 - Sadové úpravy'!$C$87:$K$270</definedName>
    <definedName name="_xlnm._FilterDatabase" localSheetId="13" hidden="1">'SO 07.2 - Zavlažovací systém'!$C$90:$K$147</definedName>
    <definedName name="_xlnm._FilterDatabase" localSheetId="14" hidden="1">'VRN - Vedlejší rozpočtové...'!$C$84:$K$125</definedName>
    <definedName name="_xlnm.Print_Titles" localSheetId="0">'Rekapitulace stavby'!$52:$52</definedName>
    <definedName name="_xlnm.Print_Titles" localSheetId="1">'SO 01 - Vnitroareálová ko...'!$84:$84</definedName>
    <definedName name="_xlnm.Print_Titles" localSheetId="2">'SO 02 - Přípojka kanalizace'!$86:$86</definedName>
    <definedName name="_xlnm.Print_Titles" localSheetId="3">'SO 03.1 - Architektonicko...'!$96:$96</definedName>
    <definedName name="_xlnm.Print_Titles" localSheetId="4">'SO 03.2a - Zdravotnické i...'!$93:$93</definedName>
    <definedName name="_xlnm.Print_Titles" localSheetId="5">'SO 03.2b - Zdravotnické i...'!$95:$95</definedName>
    <definedName name="_xlnm.Print_Titles" localSheetId="6">'SO 03.3 - Elektroinstalac...'!$91:$91</definedName>
    <definedName name="_xlnm.Print_Titles" localSheetId="7">'SO 04.1 - Architektonicko...'!$91:$91</definedName>
    <definedName name="_xlnm.Print_Titles" localSheetId="8">'SO 04.2 - Zdravotechnické...'!$94:$94</definedName>
    <definedName name="_xlnm.Print_Titles" localSheetId="9">'SO 05.1 - Hřiště dětské'!$89:$89</definedName>
    <definedName name="_xlnm.Print_Titles" localSheetId="10">'SO 05.2 - Herní prvky'!$87:$87</definedName>
    <definedName name="_xlnm.Print_Titles" localSheetId="11">'SO 06 - Areálové oplocení'!$86:$86</definedName>
    <definedName name="_xlnm.Print_Titles" localSheetId="12">'SO 07.1 - Sadové úpravy'!$87:$87</definedName>
    <definedName name="_xlnm.Print_Titles" localSheetId="13">'SO 07.2 - Zavlažovací systém'!$90:$90</definedName>
    <definedName name="_xlnm.Print_Titles" localSheetId="14">'VRN - Vedlejší rozpočtové...'!$84:$84</definedName>
    <definedName name="_xlnm.Print_Area" localSheetId="15">'Pokyny pro vyplnění'!$B$2:$K$71,'Pokyny pro vyplnění'!$B$74:$K$118,'Pokyny pro vyplnění'!$B$121:$K$190,'Pokyny pro vyplnění'!$B$198:$K$218</definedName>
    <definedName name="_xlnm.Print_Area" localSheetId="0">'Rekapitulace stavby'!$D$4:$AO$36,'Rekapitulace stavby'!$C$42:$AQ$73</definedName>
    <definedName name="_xlnm.Print_Area" localSheetId="1">'SO 01 - Vnitroareálová ko...'!$C$4:$J$39,'SO 01 - Vnitroareálová ko...'!$C$45:$J$66,'SO 01 - Vnitroareálová ko...'!$C$72:$K$306</definedName>
    <definedName name="_xlnm.Print_Area" localSheetId="2">'SO 02 - Přípojka kanalizace'!$C$4:$J$39,'SO 02 - Přípojka kanalizace'!$C$45:$J$68,'SO 02 - Přípojka kanalizace'!$C$74:$K$257</definedName>
    <definedName name="_xlnm.Print_Area" localSheetId="3">'SO 03.1 - Architektonicko...'!$C$4:$J$41,'SO 03.1 - Architektonicko...'!$C$47:$J$76,'SO 03.1 - Architektonicko...'!$C$82:$K$348</definedName>
    <definedName name="_xlnm.Print_Area" localSheetId="4">'SO 03.2a - Zdravotnické i...'!$C$4:$J$41,'SO 03.2a - Zdravotnické i...'!$C$47:$J$73,'SO 03.2a - Zdravotnické i...'!$C$79:$K$190</definedName>
    <definedName name="_xlnm.Print_Area" localSheetId="5">'SO 03.2b - Zdravotnické i...'!$C$4:$J$41,'SO 03.2b - Zdravotnické i...'!$C$47:$J$75,'SO 03.2b - Zdravotnické i...'!$C$81:$K$293</definedName>
    <definedName name="_xlnm.Print_Area" localSheetId="6">'SO 03.3 - Elektroinstalac...'!$C$4:$J$41,'SO 03.3 - Elektroinstalac...'!$C$47:$J$71,'SO 03.3 - Elektroinstalac...'!$C$77:$K$178</definedName>
    <definedName name="_xlnm.Print_Area" localSheetId="7">'SO 04.1 - Architektonicko...'!$C$4:$J$41,'SO 04.1 - Architektonicko...'!$C$47:$J$71,'SO 04.1 - Architektonicko...'!$C$77:$K$289</definedName>
    <definedName name="_xlnm.Print_Area" localSheetId="8">'SO 04.2 - Zdravotechnické...'!$C$4:$J$41,'SO 04.2 - Zdravotechnické...'!$C$47:$J$74,'SO 04.2 - Zdravotechnické...'!$C$80:$K$204</definedName>
    <definedName name="_xlnm.Print_Area" localSheetId="9">'SO 05.1 - Hřiště dětské'!$C$4:$J$41,'SO 05.1 - Hřiště dětské'!$C$47:$J$69,'SO 05.1 - Hřiště dětské'!$C$75:$K$158</definedName>
    <definedName name="_xlnm.Print_Area" localSheetId="10">'SO 05.2 - Herní prvky'!$C$4:$J$41,'SO 05.2 - Herní prvky'!$C$47:$J$67,'SO 05.2 - Herní prvky'!$C$73:$K$138</definedName>
    <definedName name="_xlnm.Print_Area" localSheetId="11">'SO 06 - Areálové oplocení'!$C$4:$J$39,'SO 06 - Areálové oplocení'!$C$45:$J$68,'SO 06 - Areálové oplocení'!$C$74:$K$243</definedName>
    <definedName name="_xlnm.Print_Area" localSheetId="12">'SO 07.1 - Sadové úpravy'!$C$4:$J$41,'SO 07.1 - Sadové úpravy'!$C$47:$J$67,'SO 07.1 - Sadové úpravy'!$C$73:$K$270</definedName>
    <definedName name="_xlnm.Print_Area" localSheetId="13">'SO 07.2 - Zavlažovací systém'!$C$4:$J$41,'SO 07.2 - Zavlažovací systém'!$C$47:$J$70,'SO 07.2 - Zavlažovací systém'!$C$76:$K$147</definedName>
    <definedName name="_xlnm.Print_Area" localSheetId="14">'VRN - Vedlejší rozpočtové...'!$C$4:$J$39,'VRN - Vedlejší rozpočtové...'!$C$45:$J$66,'VRN - Vedlejší rozpočtové...'!$C$72:$K$125</definedName>
  </definedNames>
  <calcPr calcId="152511"/>
</workbook>
</file>

<file path=xl/calcChain.xml><?xml version="1.0" encoding="utf-8"?>
<calcChain xmlns="http://schemas.openxmlformats.org/spreadsheetml/2006/main">
  <c r="J37" i="15" l="1"/>
  <c r="J36" i="15"/>
  <c r="AY72" i="1"/>
  <c r="J35" i="15"/>
  <c r="AX72" i="1"/>
  <c r="BI125" i="15"/>
  <c r="BH125" i="15"/>
  <c r="BG125" i="15"/>
  <c r="BF125" i="15"/>
  <c r="T125" i="15"/>
  <c r="R125" i="15"/>
  <c r="P125" i="15"/>
  <c r="BK125" i="15"/>
  <c r="J125" i="15"/>
  <c r="BE125" i="15"/>
  <c r="BI124" i="15"/>
  <c r="BH124" i="15"/>
  <c r="BG124" i="15"/>
  <c r="BF124" i="15"/>
  <c r="T124" i="15"/>
  <c r="R124" i="15"/>
  <c r="P124" i="15"/>
  <c r="BK124" i="15"/>
  <c r="J124" i="15"/>
  <c r="BE124" i="15"/>
  <c r="BI120" i="15"/>
  <c r="BH120" i="15"/>
  <c r="BG120" i="15"/>
  <c r="BF120" i="15"/>
  <c r="T120" i="15"/>
  <c r="T119" i="15"/>
  <c r="R120" i="15"/>
  <c r="R119" i="15"/>
  <c r="P120" i="15"/>
  <c r="P119" i="15"/>
  <c r="BK120" i="15"/>
  <c r="BK119" i="15"/>
  <c r="J119" i="15" s="1"/>
  <c r="J65" i="15" s="1"/>
  <c r="J120" i="15"/>
  <c r="BE120" i="15" s="1"/>
  <c r="BI117" i="15"/>
  <c r="BH117" i="15"/>
  <c r="BG117" i="15"/>
  <c r="BF117" i="15"/>
  <c r="T117" i="15"/>
  <c r="R117" i="15"/>
  <c r="P117" i="15"/>
  <c r="BK117" i="15"/>
  <c r="J117" i="15"/>
  <c r="BE117" i="15"/>
  <c r="BI116" i="15"/>
  <c r="BH116" i="15"/>
  <c r="BG116" i="15"/>
  <c r="BF116" i="15"/>
  <c r="T116" i="15"/>
  <c r="T115" i="15"/>
  <c r="R116" i="15"/>
  <c r="R115" i="15"/>
  <c r="P116" i="15"/>
  <c r="P115" i="15"/>
  <c r="BK116" i="15"/>
  <c r="BK115" i="15"/>
  <c r="J115" i="15" s="1"/>
  <c r="J64" i="15" s="1"/>
  <c r="J116" i="15"/>
  <c r="BE116" i="15" s="1"/>
  <c r="BI114" i="15"/>
  <c r="BH114" i="15"/>
  <c r="BG114" i="15"/>
  <c r="BF114" i="15"/>
  <c r="T114" i="15"/>
  <c r="R114" i="15"/>
  <c r="P114" i="15"/>
  <c r="BK114" i="15"/>
  <c r="J114" i="15"/>
  <c r="BE114" i="15"/>
  <c r="BI113" i="15"/>
  <c r="BH113" i="15"/>
  <c r="BG113" i="15"/>
  <c r="BF113" i="15"/>
  <c r="T113" i="15"/>
  <c r="R113" i="15"/>
  <c r="P113" i="15"/>
  <c r="BK113" i="15"/>
  <c r="J113" i="15"/>
  <c r="BE113" i="15"/>
  <c r="BI112" i="15"/>
  <c r="BH112" i="15"/>
  <c r="BG112" i="15"/>
  <c r="BF112" i="15"/>
  <c r="T112" i="15"/>
  <c r="T111" i="15"/>
  <c r="R112" i="15"/>
  <c r="R111" i="15"/>
  <c r="P112" i="15"/>
  <c r="P111" i="15"/>
  <c r="BK112" i="15"/>
  <c r="BK111" i="15"/>
  <c r="J111" i="15" s="1"/>
  <c r="J63" i="15" s="1"/>
  <c r="J112" i="15"/>
  <c r="BE112" i="15" s="1"/>
  <c r="BI110" i="15"/>
  <c r="BH110" i="15"/>
  <c r="BG110" i="15"/>
  <c r="BF110" i="15"/>
  <c r="T110" i="15"/>
  <c r="R110" i="15"/>
  <c r="P110" i="15"/>
  <c r="BK110" i="15"/>
  <c r="J110" i="15"/>
  <c r="BE110" i="15"/>
  <c r="BI109" i="15"/>
  <c r="BH109" i="15"/>
  <c r="BG109" i="15"/>
  <c r="BF109" i="15"/>
  <c r="T109" i="15"/>
  <c r="R109" i="15"/>
  <c r="P109" i="15"/>
  <c r="BK109" i="15"/>
  <c r="J109" i="15"/>
  <c r="BE109" i="15"/>
  <c r="BI106" i="15"/>
  <c r="BH106" i="15"/>
  <c r="BG106" i="15"/>
  <c r="BF106" i="15"/>
  <c r="T106" i="15"/>
  <c r="R106" i="15"/>
  <c r="P106" i="15"/>
  <c r="BK106" i="15"/>
  <c r="J106" i="15"/>
  <c r="BE106" i="15"/>
  <c r="BI103" i="15"/>
  <c r="BH103" i="15"/>
  <c r="BG103" i="15"/>
  <c r="BF103" i="15"/>
  <c r="T103" i="15"/>
  <c r="R103" i="15"/>
  <c r="P103" i="15"/>
  <c r="BK103" i="15"/>
  <c r="J103" i="15"/>
  <c r="BE103" i="15"/>
  <c r="BI100" i="15"/>
  <c r="BH100" i="15"/>
  <c r="BG100" i="15"/>
  <c r="BF100" i="15"/>
  <c r="T100" i="15"/>
  <c r="R100" i="15"/>
  <c r="P100" i="15"/>
  <c r="BK100" i="15"/>
  <c r="J100" i="15"/>
  <c r="BE100" i="15"/>
  <c r="BI97" i="15"/>
  <c r="BH97" i="15"/>
  <c r="BG97" i="15"/>
  <c r="BF97" i="15"/>
  <c r="T97" i="15"/>
  <c r="R97" i="15"/>
  <c r="P97" i="15"/>
  <c r="BK97" i="15"/>
  <c r="J97" i="15"/>
  <c r="BE97" i="15"/>
  <c r="BI94" i="15"/>
  <c r="BH94" i="15"/>
  <c r="BG94" i="15"/>
  <c r="BF94" i="15"/>
  <c r="T94" i="15"/>
  <c r="R94" i="15"/>
  <c r="P94" i="15"/>
  <c r="BK94" i="15"/>
  <c r="J94" i="15"/>
  <c r="BE94" i="15"/>
  <c r="BI92" i="15"/>
  <c r="BH92" i="15"/>
  <c r="BG92" i="15"/>
  <c r="BF92" i="15"/>
  <c r="T92" i="15"/>
  <c r="T91" i="15"/>
  <c r="R92" i="15"/>
  <c r="R91" i="15"/>
  <c r="P92" i="15"/>
  <c r="P91" i="15"/>
  <c r="BK92" i="15"/>
  <c r="BK91" i="15"/>
  <c r="J91" i="15" s="1"/>
  <c r="J62" i="15" s="1"/>
  <c r="J92" i="15"/>
  <c r="BE92" i="15" s="1"/>
  <c r="BI90" i="15"/>
  <c r="BH90" i="15"/>
  <c r="BG90" i="15"/>
  <c r="BF90" i="15"/>
  <c r="T90" i="15"/>
  <c r="R90" i="15"/>
  <c r="P90" i="15"/>
  <c r="BK90" i="15"/>
  <c r="J90" i="15"/>
  <c r="BE90" i="15"/>
  <c r="BI89" i="15"/>
  <c r="BH89" i="15"/>
  <c r="BG89" i="15"/>
  <c r="BF89" i="15"/>
  <c r="T89" i="15"/>
  <c r="R89" i="15"/>
  <c r="P89" i="15"/>
  <c r="BK89" i="15"/>
  <c r="J89" i="15"/>
  <c r="BE89" i="15"/>
  <c r="BI88" i="15"/>
  <c r="F37" i="15"/>
  <c r="BD72" i="1" s="1"/>
  <c r="BH88" i="15"/>
  <c r="F36" i="15" s="1"/>
  <c r="BC72" i="1" s="1"/>
  <c r="BG88" i="15"/>
  <c r="F35" i="15"/>
  <c r="BB72" i="1" s="1"/>
  <c r="BF88" i="15"/>
  <c r="J34" i="15" s="1"/>
  <c r="AW72" i="1" s="1"/>
  <c r="T88" i="15"/>
  <c r="T87" i="15"/>
  <c r="T86" i="15" s="1"/>
  <c r="T85" i="15" s="1"/>
  <c r="R88" i="15"/>
  <c r="R87" i="15"/>
  <c r="R86" i="15" s="1"/>
  <c r="R85" i="15" s="1"/>
  <c r="P88" i="15"/>
  <c r="P87" i="15"/>
  <c r="P86" i="15" s="1"/>
  <c r="P85" i="15" s="1"/>
  <c r="AU72" i="1" s="1"/>
  <c r="BK88" i="15"/>
  <c r="BK87" i="15" s="1"/>
  <c r="J88" i="15"/>
  <c r="BE88" i="15" s="1"/>
  <c r="F81" i="15"/>
  <c r="F79" i="15"/>
  <c r="E77" i="15"/>
  <c r="F54" i="15"/>
  <c r="F52" i="15"/>
  <c r="E50" i="15"/>
  <c r="J24" i="15"/>
  <c r="E24" i="15"/>
  <c r="J82" i="15" s="1"/>
  <c r="J55" i="15"/>
  <c r="J23" i="15"/>
  <c r="J21" i="15"/>
  <c r="E21" i="15"/>
  <c r="J81" i="15"/>
  <c r="J54" i="15"/>
  <c r="J20" i="15"/>
  <c r="J18" i="15"/>
  <c r="E18" i="15"/>
  <c r="F82" i="15" s="1"/>
  <c r="F55" i="15"/>
  <c r="J17" i="15"/>
  <c r="J12" i="15"/>
  <c r="J79" i="15" s="1"/>
  <c r="J52" i="15"/>
  <c r="E7" i="15"/>
  <c r="E75" i="15"/>
  <c r="E48" i="15"/>
  <c r="J39" i="14"/>
  <c r="J38" i="14"/>
  <c r="AY71" i="1"/>
  <c r="J37" i="14"/>
  <c r="AX71" i="1"/>
  <c r="BI147" i="14"/>
  <c r="BH147" i="14"/>
  <c r="BG147" i="14"/>
  <c r="BF147" i="14"/>
  <c r="T147" i="14"/>
  <c r="R147" i="14"/>
  <c r="P147" i="14"/>
  <c r="BK147" i="14"/>
  <c r="J147" i="14"/>
  <c r="BE147" i="14"/>
  <c r="BI146" i="14"/>
  <c r="BH146" i="14"/>
  <c r="BG146" i="14"/>
  <c r="BF146" i="14"/>
  <c r="T146" i="14"/>
  <c r="R146" i="14"/>
  <c r="P146" i="14"/>
  <c r="BK146" i="14"/>
  <c r="J146" i="14"/>
  <c r="BE146" i="14"/>
  <c r="BI145" i="14"/>
  <c r="BH145" i="14"/>
  <c r="BG145" i="14"/>
  <c r="BF145" i="14"/>
  <c r="T145" i="14"/>
  <c r="R145" i="14"/>
  <c r="P145" i="14"/>
  <c r="BK145" i="14"/>
  <c r="J145" i="14"/>
  <c r="BE145" i="14"/>
  <c r="BI144" i="14"/>
  <c r="BH144" i="14"/>
  <c r="BG144" i="14"/>
  <c r="BF144" i="14"/>
  <c r="T144" i="14"/>
  <c r="R144" i="14"/>
  <c r="P144" i="14"/>
  <c r="BK144" i="14"/>
  <c r="J144" i="14"/>
  <c r="BE144" i="14"/>
  <c r="BI143" i="14"/>
  <c r="BH143" i="14"/>
  <c r="BG143" i="14"/>
  <c r="BF143" i="14"/>
  <c r="T143" i="14"/>
  <c r="R143" i="14"/>
  <c r="P143" i="14"/>
  <c r="BK143" i="14"/>
  <c r="J143" i="14"/>
  <c r="BE143" i="14"/>
  <c r="BI142" i="14"/>
  <c r="BH142" i="14"/>
  <c r="BG142" i="14"/>
  <c r="BF142" i="14"/>
  <c r="T142" i="14"/>
  <c r="R142" i="14"/>
  <c r="P142" i="14"/>
  <c r="BK142" i="14"/>
  <c r="J142" i="14"/>
  <c r="BE142" i="14"/>
  <c r="BI141" i="14"/>
  <c r="BH141" i="14"/>
  <c r="BG141" i="14"/>
  <c r="BF141" i="14"/>
  <c r="T141" i="14"/>
  <c r="R141" i="14"/>
  <c r="P141" i="14"/>
  <c r="BK141" i="14"/>
  <c r="J141" i="14"/>
  <c r="BE141" i="14"/>
  <c r="BI140" i="14"/>
  <c r="BH140" i="14"/>
  <c r="BG140" i="14"/>
  <c r="BF140" i="14"/>
  <c r="T140" i="14"/>
  <c r="R140" i="14"/>
  <c r="P140" i="14"/>
  <c r="BK140" i="14"/>
  <c r="J140" i="14"/>
  <c r="BE140" i="14"/>
  <c r="BI139" i="14"/>
  <c r="BH139" i="14"/>
  <c r="BG139" i="14"/>
  <c r="BF139" i="14"/>
  <c r="T139" i="14"/>
  <c r="R139" i="14"/>
  <c r="P139" i="14"/>
  <c r="BK139" i="14"/>
  <c r="J139" i="14"/>
  <c r="BE139" i="14"/>
  <c r="BI138" i="14"/>
  <c r="BH138" i="14"/>
  <c r="BG138" i="14"/>
  <c r="BF138" i="14"/>
  <c r="T138" i="14"/>
  <c r="T137" i="14"/>
  <c r="R138" i="14"/>
  <c r="R137" i="14"/>
  <c r="P138" i="14"/>
  <c r="P137" i="14"/>
  <c r="BK138" i="14"/>
  <c r="BK137" i="14"/>
  <c r="J137" i="14" s="1"/>
  <c r="J69" i="14" s="1"/>
  <c r="J138" i="14"/>
  <c r="BE138" i="14" s="1"/>
  <c r="BI136" i="14"/>
  <c r="BH136" i="14"/>
  <c r="BG136" i="14"/>
  <c r="BF136" i="14"/>
  <c r="T136" i="14"/>
  <c r="R136" i="14"/>
  <c r="P136" i="14"/>
  <c r="BK136" i="14"/>
  <c r="J136" i="14"/>
  <c r="BE136" i="14"/>
  <c r="BI135" i="14"/>
  <c r="BH135" i="14"/>
  <c r="BG135" i="14"/>
  <c r="BF135" i="14"/>
  <c r="T135" i="14"/>
  <c r="R135" i="14"/>
  <c r="P135" i="14"/>
  <c r="BK135" i="14"/>
  <c r="J135" i="14"/>
  <c r="BE135" i="14"/>
  <c r="BI134" i="14"/>
  <c r="BH134" i="14"/>
  <c r="BG134" i="14"/>
  <c r="BF134" i="14"/>
  <c r="T134" i="14"/>
  <c r="R134" i="14"/>
  <c r="P134" i="14"/>
  <c r="BK134" i="14"/>
  <c r="J134" i="14"/>
  <c r="BE134" i="14"/>
  <c r="BI133" i="14"/>
  <c r="BH133" i="14"/>
  <c r="BG133" i="14"/>
  <c r="BF133" i="14"/>
  <c r="T133" i="14"/>
  <c r="R133" i="14"/>
  <c r="P133" i="14"/>
  <c r="BK133" i="14"/>
  <c r="J133" i="14"/>
  <c r="BE133" i="14"/>
  <c r="BI132" i="14"/>
  <c r="BH132" i="14"/>
  <c r="BG132" i="14"/>
  <c r="BF132" i="14"/>
  <c r="T132" i="14"/>
  <c r="R132" i="14"/>
  <c r="P132" i="14"/>
  <c r="BK132" i="14"/>
  <c r="J132" i="14"/>
  <c r="BE132" i="14"/>
  <c r="BI131" i="14"/>
  <c r="BH131" i="14"/>
  <c r="BG131" i="14"/>
  <c r="BF131" i="14"/>
  <c r="T131" i="14"/>
  <c r="R131" i="14"/>
  <c r="P131" i="14"/>
  <c r="BK131" i="14"/>
  <c r="J131" i="14"/>
  <c r="BE131" i="14"/>
  <c r="BI130" i="14"/>
  <c r="BH130" i="14"/>
  <c r="BG130" i="14"/>
  <c r="BF130" i="14"/>
  <c r="T130" i="14"/>
  <c r="T129" i="14"/>
  <c r="R130" i="14"/>
  <c r="R129" i="14"/>
  <c r="P130" i="14"/>
  <c r="P129" i="14"/>
  <c r="BK130" i="14"/>
  <c r="BK129" i="14"/>
  <c r="J129" i="14" s="1"/>
  <c r="J68" i="14" s="1"/>
  <c r="J130" i="14"/>
  <c r="BE130" i="14" s="1"/>
  <c r="BI128" i="14"/>
  <c r="BH128" i="14"/>
  <c r="BG128" i="14"/>
  <c r="BF128" i="14"/>
  <c r="T128" i="14"/>
  <c r="R128" i="14"/>
  <c r="P128" i="14"/>
  <c r="BK128" i="14"/>
  <c r="J128" i="14"/>
  <c r="BE128" i="14"/>
  <c r="BI127" i="14"/>
  <c r="BH127" i="14"/>
  <c r="BG127" i="14"/>
  <c r="BF127" i="14"/>
  <c r="T127" i="14"/>
  <c r="R127" i="14"/>
  <c r="P127" i="14"/>
  <c r="BK127" i="14"/>
  <c r="J127" i="14"/>
  <c r="BE127" i="14"/>
  <c r="BI126" i="14"/>
  <c r="BH126" i="14"/>
  <c r="BG126" i="14"/>
  <c r="BF126" i="14"/>
  <c r="T126" i="14"/>
  <c r="R126" i="14"/>
  <c r="P126" i="14"/>
  <c r="BK126" i="14"/>
  <c r="J126" i="14"/>
  <c r="BE126" i="14"/>
  <c r="BI125" i="14"/>
  <c r="BH125" i="14"/>
  <c r="BG125" i="14"/>
  <c r="BF125" i="14"/>
  <c r="T125" i="14"/>
  <c r="R125" i="14"/>
  <c r="P125" i="14"/>
  <c r="BK125" i="14"/>
  <c r="J125" i="14"/>
  <c r="BE125" i="14"/>
  <c r="BI124" i="14"/>
  <c r="BH124" i="14"/>
  <c r="BG124" i="14"/>
  <c r="BF124" i="14"/>
  <c r="T124" i="14"/>
  <c r="R124" i="14"/>
  <c r="P124" i="14"/>
  <c r="BK124" i="14"/>
  <c r="J124" i="14"/>
  <c r="BE124" i="14"/>
  <c r="BI123" i="14"/>
  <c r="BH123" i="14"/>
  <c r="BG123" i="14"/>
  <c r="BF123" i="14"/>
  <c r="T123" i="14"/>
  <c r="R123" i="14"/>
  <c r="P123" i="14"/>
  <c r="BK123" i="14"/>
  <c r="J123" i="14"/>
  <c r="BE123" i="14"/>
  <c r="BI122" i="14"/>
  <c r="BH122" i="14"/>
  <c r="BG122" i="14"/>
  <c r="BF122" i="14"/>
  <c r="T122" i="14"/>
  <c r="T121" i="14"/>
  <c r="R122" i="14"/>
  <c r="R121" i="14"/>
  <c r="P122" i="14"/>
  <c r="P121" i="14"/>
  <c r="BK122" i="14"/>
  <c r="BK121" i="14"/>
  <c r="J121" i="14" s="1"/>
  <c r="J67" i="14" s="1"/>
  <c r="J122" i="14"/>
  <c r="BE122" i="14" s="1"/>
  <c r="BI120" i="14"/>
  <c r="BH120" i="14"/>
  <c r="BG120" i="14"/>
  <c r="BF120" i="14"/>
  <c r="T120" i="14"/>
  <c r="R120" i="14"/>
  <c r="P120" i="14"/>
  <c r="BK120" i="14"/>
  <c r="J120" i="14"/>
  <c r="BE120" i="14"/>
  <c r="BI119" i="14"/>
  <c r="BH119" i="14"/>
  <c r="BG119" i="14"/>
  <c r="BF119" i="14"/>
  <c r="T119" i="14"/>
  <c r="R119" i="14"/>
  <c r="P119" i="14"/>
  <c r="BK119" i="14"/>
  <c r="J119" i="14"/>
  <c r="BE119" i="14"/>
  <c r="BI118" i="14"/>
  <c r="BH118" i="14"/>
  <c r="BG118" i="14"/>
  <c r="BF118" i="14"/>
  <c r="T118" i="14"/>
  <c r="R118" i="14"/>
  <c r="P118" i="14"/>
  <c r="BK118" i="14"/>
  <c r="J118" i="14"/>
  <c r="BE118" i="14"/>
  <c r="BI117" i="14"/>
  <c r="BH117" i="14"/>
  <c r="BG117" i="14"/>
  <c r="BF117" i="14"/>
  <c r="T117" i="14"/>
  <c r="R117" i="14"/>
  <c r="P117" i="14"/>
  <c r="BK117" i="14"/>
  <c r="J117" i="14"/>
  <c r="BE117" i="14"/>
  <c r="BI116" i="14"/>
  <c r="BH116" i="14"/>
  <c r="BG116" i="14"/>
  <c r="BF116" i="14"/>
  <c r="T116" i="14"/>
  <c r="R116" i="14"/>
  <c r="P116" i="14"/>
  <c r="BK116" i="14"/>
  <c r="J116" i="14"/>
  <c r="BE116" i="14"/>
  <c r="BI115" i="14"/>
  <c r="BH115" i="14"/>
  <c r="BG115" i="14"/>
  <c r="BF115" i="14"/>
  <c r="T115" i="14"/>
  <c r="R115" i="14"/>
  <c r="P115" i="14"/>
  <c r="BK115" i="14"/>
  <c r="J115" i="14"/>
  <c r="BE115" i="14"/>
  <c r="BI114" i="14"/>
  <c r="BH114" i="14"/>
  <c r="BG114" i="14"/>
  <c r="BF114" i="14"/>
  <c r="T114" i="14"/>
  <c r="R114" i="14"/>
  <c r="P114" i="14"/>
  <c r="BK114" i="14"/>
  <c r="J114" i="14"/>
  <c r="BE114" i="14"/>
  <c r="BI113" i="14"/>
  <c r="BH113" i="14"/>
  <c r="BG113" i="14"/>
  <c r="BF113" i="14"/>
  <c r="T113" i="14"/>
  <c r="R113" i="14"/>
  <c r="P113" i="14"/>
  <c r="BK113" i="14"/>
  <c r="J113" i="14"/>
  <c r="BE113" i="14"/>
  <c r="BI112" i="14"/>
  <c r="BH112" i="14"/>
  <c r="BG112" i="14"/>
  <c r="BF112" i="14"/>
  <c r="T112" i="14"/>
  <c r="R112" i="14"/>
  <c r="P112" i="14"/>
  <c r="BK112" i="14"/>
  <c r="J112" i="14"/>
  <c r="BE112" i="14"/>
  <c r="BI111" i="14"/>
  <c r="BH111" i="14"/>
  <c r="BG111" i="14"/>
  <c r="BF111" i="14"/>
  <c r="T111" i="14"/>
  <c r="R111" i="14"/>
  <c r="P111" i="14"/>
  <c r="BK111" i="14"/>
  <c r="J111" i="14"/>
  <c r="BE111" i="14"/>
  <c r="BI110" i="14"/>
  <c r="BH110" i="14"/>
  <c r="BG110" i="14"/>
  <c r="BF110" i="14"/>
  <c r="T110" i="14"/>
  <c r="R110" i="14"/>
  <c r="P110" i="14"/>
  <c r="BK110" i="14"/>
  <c r="J110" i="14"/>
  <c r="BE110" i="14"/>
  <c r="BI109" i="14"/>
  <c r="BH109" i="14"/>
  <c r="BG109" i="14"/>
  <c r="BF109" i="14"/>
  <c r="T109" i="14"/>
  <c r="R109" i="14"/>
  <c r="P109" i="14"/>
  <c r="BK109" i="14"/>
  <c r="J109" i="14"/>
  <c r="BE109" i="14"/>
  <c r="BI108" i="14"/>
  <c r="BH108" i="14"/>
  <c r="BG108" i="14"/>
  <c r="BF108" i="14"/>
  <c r="T108" i="14"/>
  <c r="T107" i="14"/>
  <c r="R108" i="14"/>
  <c r="R107" i="14"/>
  <c r="P108" i="14"/>
  <c r="P107" i="14"/>
  <c r="BK108" i="14"/>
  <c r="BK107" i="14"/>
  <c r="J107" i="14" s="1"/>
  <c r="J66" i="14" s="1"/>
  <c r="J108" i="14"/>
  <c r="BE108" i="14" s="1"/>
  <c r="BI106" i="14"/>
  <c r="BH106" i="14"/>
  <c r="BG106" i="14"/>
  <c r="BF106" i="14"/>
  <c r="T106" i="14"/>
  <c r="R106" i="14"/>
  <c r="P106" i="14"/>
  <c r="BK106" i="14"/>
  <c r="J106" i="14"/>
  <c r="BE106" i="14"/>
  <c r="BI105" i="14"/>
  <c r="BH105" i="14"/>
  <c r="BG105" i="14"/>
  <c r="BF105" i="14"/>
  <c r="T105" i="14"/>
  <c r="R105" i="14"/>
  <c r="P105" i="14"/>
  <c r="BK105" i="14"/>
  <c r="J105" i="14"/>
  <c r="BE105" i="14"/>
  <c r="BI104" i="14"/>
  <c r="BH104" i="14"/>
  <c r="BG104" i="14"/>
  <c r="BF104" i="14"/>
  <c r="T104" i="14"/>
  <c r="R104" i="14"/>
  <c r="P104" i="14"/>
  <c r="BK104" i="14"/>
  <c r="J104" i="14"/>
  <c r="BE104" i="14"/>
  <c r="BI103" i="14"/>
  <c r="BH103" i="14"/>
  <c r="BG103" i="14"/>
  <c r="BF103" i="14"/>
  <c r="T103" i="14"/>
  <c r="R103" i="14"/>
  <c r="P103" i="14"/>
  <c r="BK103" i="14"/>
  <c r="J103" i="14"/>
  <c r="BE103" i="14"/>
  <c r="BI102" i="14"/>
  <c r="BH102" i="14"/>
  <c r="BG102" i="14"/>
  <c r="BF102" i="14"/>
  <c r="T102" i="14"/>
  <c r="R102" i="14"/>
  <c r="P102" i="14"/>
  <c r="BK102" i="14"/>
  <c r="J102" i="14"/>
  <c r="BE102" i="14"/>
  <c r="BI101" i="14"/>
  <c r="BH101" i="14"/>
  <c r="BG101" i="14"/>
  <c r="BF101" i="14"/>
  <c r="T101" i="14"/>
  <c r="R101" i="14"/>
  <c r="P101" i="14"/>
  <c r="BK101" i="14"/>
  <c r="J101" i="14"/>
  <c r="BE101" i="14"/>
  <c r="BI100" i="14"/>
  <c r="BH100" i="14"/>
  <c r="BG100" i="14"/>
  <c r="BF100" i="14"/>
  <c r="T100" i="14"/>
  <c r="R100" i="14"/>
  <c r="P100" i="14"/>
  <c r="BK100" i="14"/>
  <c r="J100" i="14"/>
  <c r="BE100" i="14"/>
  <c r="BI99" i="14"/>
  <c r="BH99" i="14"/>
  <c r="BG99" i="14"/>
  <c r="BF99" i="14"/>
  <c r="T99" i="14"/>
  <c r="T98" i="14"/>
  <c r="R99" i="14"/>
  <c r="R98" i="14"/>
  <c r="P99" i="14"/>
  <c r="P98" i="14"/>
  <c r="BK99" i="14"/>
  <c r="BK98" i="14"/>
  <c r="J98" i="14" s="1"/>
  <c r="J65" i="14" s="1"/>
  <c r="J99" i="14"/>
  <c r="BE99" i="14" s="1"/>
  <c r="BI97" i="14"/>
  <c r="BH97" i="14"/>
  <c r="BG97" i="14"/>
  <c r="BF97" i="14"/>
  <c r="T97" i="14"/>
  <c r="R97" i="14"/>
  <c r="P97" i="14"/>
  <c r="BK97" i="14"/>
  <c r="J97" i="14"/>
  <c r="BE97" i="14"/>
  <c r="BI96" i="14"/>
  <c r="BH96" i="14"/>
  <c r="BG96" i="14"/>
  <c r="BF96" i="14"/>
  <c r="T96" i="14"/>
  <c r="R96" i="14"/>
  <c r="P96" i="14"/>
  <c r="BK96" i="14"/>
  <c r="J96" i="14"/>
  <c r="BE96" i="14"/>
  <c r="BI95" i="14"/>
  <c r="BH95" i="14"/>
  <c r="BG95" i="14"/>
  <c r="BF95" i="14"/>
  <c r="T95" i="14"/>
  <c r="R95" i="14"/>
  <c r="P95" i="14"/>
  <c r="BK95" i="14"/>
  <c r="J95" i="14"/>
  <c r="BE95" i="14"/>
  <c r="BI94" i="14"/>
  <c r="BH94" i="14"/>
  <c r="BG94" i="14"/>
  <c r="BF94" i="14"/>
  <c r="T94" i="14"/>
  <c r="R94" i="14"/>
  <c r="P94" i="14"/>
  <c r="BK94" i="14"/>
  <c r="J94" i="14"/>
  <c r="BE94" i="14"/>
  <c r="BI93" i="14"/>
  <c r="F39" i="14"/>
  <c r="BD71" i="1" s="1"/>
  <c r="BH93" i="14"/>
  <c r="F38" i="14" s="1"/>
  <c r="BC71" i="1" s="1"/>
  <c r="BG93" i="14"/>
  <c r="F37" i="14"/>
  <c r="BB71" i="1" s="1"/>
  <c r="BF93" i="14"/>
  <c r="J36" i="14" s="1"/>
  <c r="AW71" i="1" s="1"/>
  <c r="T93" i="14"/>
  <c r="T92" i="14"/>
  <c r="T91" i="14" s="1"/>
  <c r="R93" i="14"/>
  <c r="R92" i="14" s="1"/>
  <c r="R91" i="14" s="1"/>
  <c r="P93" i="14"/>
  <c r="P92" i="14"/>
  <c r="P91" i="14" s="1"/>
  <c r="AU71" i="1" s="1"/>
  <c r="BK93" i="14"/>
  <c r="BK92" i="14"/>
  <c r="J92" i="14" s="1"/>
  <c r="J64" i="14" s="1"/>
  <c r="BK91" i="14"/>
  <c r="J91" i="14" s="1"/>
  <c r="J93" i="14"/>
  <c r="BE93" i="14"/>
  <c r="F87" i="14"/>
  <c r="F85" i="14"/>
  <c r="E83" i="14"/>
  <c r="F58" i="14"/>
  <c r="F56" i="14"/>
  <c r="E54" i="14"/>
  <c r="J26" i="14"/>
  <c r="E26" i="14"/>
  <c r="J88" i="14" s="1"/>
  <c r="J59" i="14"/>
  <c r="J25" i="14"/>
  <c r="J23" i="14"/>
  <c r="E23" i="14"/>
  <c r="J87" i="14"/>
  <c r="J58" i="14"/>
  <c r="J22" i="14"/>
  <c r="J20" i="14"/>
  <c r="E20" i="14"/>
  <c r="F88" i="14" s="1"/>
  <c r="F59" i="14"/>
  <c r="J19" i="14"/>
  <c r="J14" i="14"/>
  <c r="J85" i="14" s="1"/>
  <c r="J56" i="14"/>
  <c r="E7" i="14"/>
  <c r="E79" i="14"/>
  <c r="E50" i="14"/>
  <c r="J39" i="13"/>
  <c r="J38" i="13"/>
  <c r="AY70" i="1"/>
  <c r="J37" i="13"/>
  <c r="AX70" i="1"/>
  <c r="BI269" i="13"/>
  <c r="BH269" i="13"/>
  <c r="BG269" i="13"/>
  <c r="BF269" i="13"/>
  <c r="T269" i="13"/>
  <c r="T268" i="13"/>
  <c r="R269" i="13"/>
  <c r="R268" i="13"/>
  <c r="P269" i="13"/>
  <c r="P268" i="13"/>
  <c r="BK269" i="13"/>
  <c r="BK268" i="13"/>
  <c r="J268" i="13" s="1"/>
  <c r="J66" i="13" s="1"/>
  <c r="J269" i="13"/>
  <c r="BE269" i="13" s="1"/>
  <c r="BI264" i="13"/>
  <c r="BH264" i="13"/>
  <c r="BG264" i="13"/>
  <c r="BF264" i="13"/>
  <c r="T264" i="13"/>
  <c r="R264" i="13"/>
  <c r="P264" i="13"/>
  <c r="BK264" i="13"/>
  <c r="J264" i="13"/>
  <c r="BE264" i="13"/>
  <c r="BI260" i="13"/>
  <c r="BH260" i="13"/>
  <c r="BG260" i="13"/>
  <c r="BF260" i="13"/>
  <c r="T260" i="13"/>
  <c r="R260" i="13"/>
  <c r="P260" i="13"/>
  <c r="BK260" i="13"/>
  <c r="J260" i="13"/>
  <c r="BE260" i="13"/>
  <c r="BI257" i="13"/>
  <c r="BH257" i="13"/>
  <c r="BG257" i="13"/>
  <c r="BF257" i="13"/>
  <c r="T257" i="13"/>
  <c r="R257" i="13"/>
  <c r="P257" i="13"/>
  <c r="BK257" i="13"/>
  <c r="J257" i="13"/>
  <c r="BE257" i="13"/>
  <c r="BI252" i="13"/>
  <c r="BH252" i="13"/>
  <c r="BG252" i="13"/>
  <c r="BF252" i="13"/>
  <c r="T252" i="13"/>
  <c r="R252" i="13"/>
  <c r="P252" i="13"/>
  <c r="BK252" i="13"/>
  <c r="J252" i="13"/>
  <c r="BE252" i="13"/>
  <c r="BI250" i="13"/>
  <c r="BH250" i="13"/>
  <c r="BG250" i="13"/>
  <c r="BF250" i="13"/>
  <c r="T250" i="13"/>
  <c r="R250" i="13"/>
  <c r="P250" i="13"/>
  <c r="BK250" i="13"/>
  <c r="J250" i="13"/>
  <c r="BE250" i="13"/>
  <c r="BI247" i="13"/>
  <c r="BH247" i="13"/>
  <c r="BG247" i="13"/>
  <c r="BF247" i="13"/>
  <c r="T247" i="13"/>
  <c r="R247" i="13"/>
  <c r="P247" i="13"/>
  <c r="BK247" i="13"/>
  <c r="J247" i="13"/>
  <c r="BE247" i="13"/>
  <c r="BI245" i="13"/>
  <c r="BH245" i="13"/>
  <c r="BG245" i="13"/>
  <c r="BF245" i="13"/>
  <c r="T245" i="13"/>
  <c r="R245" i="13"/>
  <c r="P245" i="13"/>
  <c r="BK245" i="13"/>
  <c r="J245" i="13"/>
  <c r="BE245" i="13"/>
  <c r="BI242" i="13"/>
  <c r="BH242" i="13"/>
  <c r="BG242" i="13"/>
  <c r="BF242" i="13"/>
  <c r="T242" i="13"/>
  <c r="R242" i="13"/>
  <c r="P242" i="13"/>
  <c r="BK242" i="13"/>
  <c r="J242" i="13"/>
  <c r="BE242" i="13"/>
  <c r="BI241" i="13"/>
  <c r="BH241" i="13"/>
  <c r="BG241" i="13"/>
  <c r="BF241" i="13"/>
  <c r="T241" i="13"/>
  <c r="R241" i="13"/>
  <c r="P241" i="13"/>
  <c r="BK241" i="13"/>
  <c r="J241" i="13"/>
  <c r="BE241" i="13"/>
  <c r="BI239" i="13"/>
  <c r="BH239" i="13"/>
  <c r="BG239" i="13"/>
  <c r="BF239" i="13"/>
  <c r="T239" i="13"/>
  <c r="R239" i="13"/>
  <c r="P239" i="13"/>
  <c r="BK239" i="13"/>
  <c r="J239" i="13"/>
  <c r="BE239" i="13"/>
  <c r="BI233" i="13"/>
  <c r="BH233" i="13"/>
  <c r="BG233" i="13"/>
  <c r="BF233" i="13"/>
  <c r="T233" i="13"/>
  <c r="R233" i="13"/>
  <c r="P233" i="13"/>
  <c r="BK233" i="13"/>
  <c r="J233" i="13"/>
  <c r="BE233" i="13" s="1"/>
  <c r="BI229" i="13"/>
  <c r="BH229" i="13"/>
  <c r="BG229" i="13"/>
  <c r="BF229" i="13"/>
  <c r="T229" i="13"/>
  <c r="R229" i="13"/>
  <c r="P229" i="13"/>
  <c r="BK229" i="13"/>
  <c r="J229" i="13"/>
  <c r="BE229" i="13" s="1"/>
  <c r="BI227" i="13"/>
  <c r="BH227" i="13"/>
  <c r="BG227" i="13"/>
  <c r="BF227" i="13"/>
  <c r="T227" i="13"/>
  <c r="R227" i="13"/>
  <c r="P227" i="13"/>
  <c r="BK227" i="13"/>
  <c r="J227" i="13"/>
  <c r="BE227" i="13" s="1"/>
  <c r="BI224" i="13"/>
  <c r="BH224" i="13"/>
  <c r="BG224" i="13"/>
  <c r="BF224" i="13"/>
  <c r="T224" i="13"/>
  <c r="R224" i="13"/>
  <c r="P224" i="13"/>
  <c r="BK224" i="13"/>
  <c r="J224" i="13"/>
  <c r="BE224" i="13" s="1"/>
  <c r="BI221" i="13"/>
  <c r="BH221" i="13"/>
  <c r="BG221" i="13"/>
  <c r="BF221" i="13"/>
  <c r="T221" i="13"/>
  <c r="R221" i="13"/>
  <c r="P221" i="13"/>
  <c r="BK221" i="13"/>
  <c r="J221" i="13"/>
  <c r="BE221" i="13" s="1"/>
  <c r="BI216" i="13"/>
  <c r="BH216" i="13"/>
  <c r="BG216" i="13"/>
  <c r="BF216" i="13"/>
  <c r="T216" i="13"/>
  <c r="R216" i="13"/>
  <c r="P216" i="13"/>
  <c r="BK216" i="13"/>
  <c r="J216" i="13"/>
  <c r="BE216" i="13" s="1"/>
  <c r="BI211" i="13"/>
  <c r="BH211" i="13"/>
  <c r="BG211" i="13"/>
  <c r="BF211" i="13"/>
  <c r="T211" i="13"/>
  <c r="R211" i="13"/>
  <c r="P211" i="13"/>
  <c r="BK211" i="13"/>
  <c r="J211" i="13"/>
  <c r="BE211" i="13" s="1"/>
  <c r="BI209" i="13"/>
  <c r="BH209" i="13"/>
  <c r="BG209" i="13"/>
  <c r="BF209" i="13"/>
  <c r="T209" i="13"/>
  <c r="R209" i="13"/>
  <c r="P209" i="13"/>
  <c r="BK209" i="13"/>
  <c r="J209" i="13"/>
  <c r="BE209" i="13" s="1"/>
  <c r="BI207" i="13"/>
  <c r="BH207" i="13"/>
  <c r="BG207" i="13"/>
  <c r="BF207" i="13"/>
  <c r="T207" i="13"/>
  <c r="R207" i="13"/>
  <c r="P207" i="13"/>
  <c r="BK207" i="13"/>
  <c r="J207" i="13"/>
  <c r="BE207" i="13" s="1"/>
  <c r="BI202" i="13"/>
  <c r="BH202" i="13"/>
  <c r="BG202" i="13"/>
  <c r="BF202" i="13"/>
  <c r="T202" i="13"/>
  <c r="R202" i="13"/>
  <c r="P202" i="13"/>
  <c r="BK202" i="13"/>
  <c r="J202" i="13"/>
  <c r="BE202" i="13" s="1"/>
  <c r="BI197" i="13"/>
  <c r="BH197" i="13"/>
  <c r="BG197" i="13"/>
  <c r="BF197" i="13"/>
  <c r="T197" i="13"/>
  <c r="R197" i="13"/>
  <c r="P197" i="13"/>
  <c r="BK197" i="13"/>
  <c r="J197" i="13"/>
  <c r="BE197" i="13" s="1"/>
  <c r="BI194" i="13"/>
  <c r="BH194" i="13"/>
  <c r="BG194" i="13"/>
  <c r="BF194" i="13"/>
  <c r="T194" i="13"/>
  <c r="R194" i="13"/>
  <c r="P194" i="13"/>
  <c r="BK194" i="13"/>
  <c r="J194" i="13"/>
  <c r="BE194" i="13" s="1"/>
  <c r="BI192" i="13"/>
  <c r="BH192" i="13"/>
  <c r="BG192" i="13"/>
  <c r="BF192" i="13"/>
  <c r="T192" i="13"/>
  <c r="R192" i="13"/>
  <c r="P192" i="13"/>
  <c r="BK192" i="13"/>
  <c r="J192" i="13"/>
  <c r="BE192" i="13" s="1"/>
  <c r="BI189" i="13"/>
  <c r="BH189" i="13"/>
  <c r="BG189" i="13"/>
  <c r="BF189" i="13"/>
  <c r="T189" i="13"/>
  <c r="R189" i="13"/>
  <c r="P189" i="13"/>
  <c r="BK189" i="13"/>
  <c r="J189" i="13"/>
  <c r="BE189" i="13" s="1"/>
  <c r="BI186" i="13"/>
  <c r="BH186" i="13"/>
  <c r="BG186" i="13"/>
  <c r="BF186" i="13"/>
  <c r="T186" i="13"/>
  <c r="R186" i="13"/>
  <c r="P186" i="13"/>
  <c r="BK186" i="13"/>
  <c r="J186" i="13"/>
  <c r="BE186" i="13" s="1"/>
  <c r="BI183" i="13"/>
  <c r="BH183" i="13"/>
  <c r="BG183" i="13"/>
  <c r="BF183" i="13"/>
  <c r="T183" i="13"/>
  <c r="R183" i="13"/>
  <c r="P183" i="13"/>
  <c r="BK183" i="13"/>
  <c r="J183" i="13"/>
  <c r="BE183" i="13" s="1"/>
  <c r="BI177" i="13"/>
  <c r="BH177" i="13"/>
  <c r="BG177" i="13"/>
  <c r="BF177" i="13"/>
  <c r="T177" i="13"/>
  <c r="R177" i="13"/>
  <c r="P177" i="13"/>
  <c r="BK177" i="13"/>
  <c r="J177" i="13"/>
  <c r="BE177" i="13" s="1"/>
  <c r="BI173" i="13"/>
  <c r="BH173" i="13"/>
  <c r="BG173" i="13"/>
  <c r="BF173" i="13"/>
  <c r="T173" i="13"/>
  <c r="R173" i="13"/>
  <c r="P173" i="13"/>
  <c r="BK173" i="13"/>
  <c r="J173" i="13"/>
  <c r="BE173" i="13" s="1"/>
  <c r="BI168" i="13"/>
  <c r="BH168" i="13"/>
  <c r="BG168" i="13"/>
  <c r="BF168" i="13"/>
  <c r="T168" i="13"/>
  <c r="R168" i="13"/>
  <c r="P168" i="13"/>
  <c r="BK168" i="13"/>
  <c r="J168" i="13"/>
  <c r="BE168" i="13" s="1"/>
  <c r="BI162" i="13"/>
  <c r="BH162" i="13"/>
  <c r="BG162" i="13"/>
  <c r="BF162" i="13"/>
  <c r="T162" i="13"/>
  <c r="R162" i="13"/>
  <c r="P162" i="13"/>
  <c r="BK162" i="13"/>
  <c r="J162" i="13"/>
  <c r="BE162" i="13" s="1"/>
  <c r="BI160" i="13"/>
  <c r="BH160" i="13"/>
  <c r="BG160" i="13"/>
  <c r="BF160" i="13"/>
  <c r="T160" i="13"/>
  <c r="R160" i="13"/>
  <c r="P160" i="13"/>
  <c r="BK160" i="13"/>
  <c r="J160" i="13"/>
  <c r="BE160" i="13" s="1"/>
  <c r="BI153" i="13"/>
  <c r="BH153" i="13"/>
  <c r="BG153" i="13"/>
  <c r="BF153" i="13"/>
  <c r="T153" i="13"/>
  <c r="R153" i="13"/>
  <c r="P153" i="13"/>
  <c r="BK153" i="13"/>
  <c r="J153" i="13"/>
  <c r="BE153" i="13" s="1"/>
  <c r="BI150" i="13"/>
  <c r="BH150" i="13"/>
  <c r="BG150" i="13"/>
  <c r="BF150" i="13"/>
  <c r="T150" i="13"/>
  <c r="R150" i="13"/>
  <c r="P150" i="13"/>
  <c r="BK150" i="13"/>
  <c r="J150" i="13"/>
  <c r="BE150" i="13" s="1"/>
  <c r="BI147" i="13"/>
  <c r="BH147" i="13"/>
  <c r="BG147" i="13"/>
  <c r="BF147" i="13"/>
  <c r="T147" i="13"/>
  <c r="R147" i="13"/>
  <c r="P147" i="13"/>
  <c r="BK147" i="13"/>
  <c r="J147" i="13"/>
  <c r="BE147" i="13" s="1"/>
  <c r="BI144" i="13"/>
  <c r="BH144" i="13"/>
  <c r="BG144" i="13"/>
  <c r="BF144" i="13"/>
  <c r="T144" i="13"/>
  <c r="R144" i="13"/>
  <c r="P144" i="13"/>
  <c r="BK144" i="13"/>
  <c r="J144" i="13"/>
  <c r="BE144" i="13" s="1"/>
  <c r="BI141" i="13"/>
  <c r="BH141" i="13"/>
  <c r="BG141" i="13"/>
  <c r="BF141" i="13"/>
  <c r="T141" i="13"/>
  <c r="R141" i="13"/>
  <c r="P141" i="13"/>
  <c r="BK141" i="13"/>
  <c r="J141" i="13"/>
  <c r="BE141" i="13" s="1"/>
  <c r="BI138" i="13"/>
  <c r="BH138" i="13"/>
  <c r="BG138" i="13"/>
  <c r="BF138" i="13"/>
  <c r="T138" i="13"/>
  <c r="R138" i="13"/>
  <c r="P138" i="13"/>
  <c r="BK138" i="13"/>
  <c r="J138" i="13"/>
  <c r="BE138" i="13" s="1"/>
  <c r="BI135" i="13"/>
  <c r="BH135" i="13"/>
  <c r="BG135" i="13"/>
  <c r="BF135" i="13"/>
  <c r="T135" i="13"/>
  <c r="R135" i="13"/>
  <c r="P135" i="13"/>
  <c r="BK135" i="13"/>
  <c r="J135" i="13"/>
  <c r="BE135" i="13" s="1"/>
  <c r="BI132" i="13"/>
  <c r="BH132" i="13"/>
  <c r="BG132" i="13"/>
  <c r="BF132" i="13"/>
  <c r="T132" i="13"/>
  <c r="R132" i="13"/>
  <c r="P132" i="13"/>
  <c r="BK132" i="13"/>
  <c r="J132" i="13"/>
  <c r="BE132" i="13" s="1"/>
  <c r="BI130" i="13"/>
  <c r="BH130" i="13"/>
  <c r="BG130" i="13"/>
  <c r="BF130" i="13"/>
  <c r="T130" i="13"/>
  <c r="R130" i="13"/>
  <c r="P130" i="13"/>
  <c r="BK130" i="13"/>
  <c r="J130" i="13"/>
  <c r="BE130" i="13" s="1"/>
  <c r="BI128" i="13"/>
  <c r="BH128" i="13"/>
  <c r="BG128" i="13"/>
  <c r="BF128" i="13"/>
  <c r="T128" i="13"/>
  <c r="R128" i="13"/>
  <c r="P128" i="13"/>
  <c r="BK128" i="13"/>
  <c r="J128" i="13"/>
  <c r="BE128" i="13" s="1"/>
  <c r="BI126" i="13"/>
  <c r="BH126" i="13"/>
  <c r="BG126" i="13"/>
  <c r="BF126" i="13"/>
  <c r="T126" i="13"/>
  <c r="R126" i="13"/>
  <c r="P126" i="13"/>
  <c r="BK126" i="13"/>
  <c r="J126" i="13"/>
  <c r="BE126" i="13" s="1"/>
  <c r="BI124" i="13"/>
  <c r="BH124" i="13"/>
  <c r="BG124" i="13"/>
  <c r="BF124" i="13"/>
  <c r="T124" i="13"/>
  <c r="R124" i="13"/>
  <c r="P124" i="13"/>
  <c r="BK124" i="13"/>
  <c r="J124" i="13"/>
  <c r="BE124" i="13" s="1"/>
  <c r="BI122" i="13"/>
  <c r="BH122" i="13"/>
  <c r="BG122" i="13"/>
  <c r="BF122" i="13"/>
  <c r="T122" i="13"/>
  <c r="R122" i="13"/>
  <c r="P122" i="13"/>
  <c r="BK122" i="13"/>
  <c r="J122" i="13"/>
  <c r="BE122" i="13" s="1"/>
  <c r="BI120" i="13"/>
  <c r="BH120" i="13"/>
  <c r="BG120" i="13"/>
  <c r="BF120" i="13"/>
  <c r="T120" i="13"/>
  <c r="R120" i="13"/>
  <c r="P120" i="13"/>
  <c r="BK120" i="13"/>
  <c r="J120" i="13"/>
  <c r="BE120" i="13" s="1"/>
  <c r="BI113" i="13"/>
  <c r="BH113" i="13"/>
  <c r="BG113" i="13"/>
  <c r="BF113" i="13"/>
  <c r="T113" i="13"/>
  <c r="R113" i="13"/>
  <c r="P113" i="13"/>
  <c r="BK113" i="13"/>
  <c r="J113" i="13"/>
  <c r="BE113" i="13" s="1"/>
  <c r="BI111" i="13"/>
  <c r="BH111" i="13"/>
  <c r="BG111" i="13"/>
  <c r="BF111" i="13"/>
  <c r="T111" i="13"/>
  <c r="R111" i="13"/>
  <c r="P111" i="13"/>
  <c r="BK111" i="13"/>
  <c r="J111" i="13"/>
  <c r="BE111" i="13" s="1"/>
  <c r="BI109" i="13"/>
  <c r="BH109" i="13"/>
  <c r="BG109" i="13"/>
  <c r="BF109" i="13"/>
  <c r="T109" i="13"/>
  <c r="R109" i="13"/>
  <c r="P109" i="13"/>
  <c r="BK109" i="13"/>
  <c r="J109" i="13"/>
  <c r="BE109" i="13" s="1"/>
  <c r="BI107" i="13"/>
  <c r="BH107" i="13"/>
  <c r="BG107" i="13"/>
  <c r="BF107" i="13"/>
  <c r="T107" i="13"/>
  <c r="R107" i="13"/>
  <c r="P107" i="13"/>
  <c r="BK107" i="13"/>
  <c r="J107" i="13"/>
  <c r="BE107" i="13" s="1"/>
  <c r="BI105" i="13"/>
  <c r="BH105" i="13"/>
  <c r="BG105" i="13"/>
  <c r="BF105" i="13"/>
  <c r="T105" i="13"/>
  <c r="R105" i="13"/>
  <c r="P105" i="13"/>
  <c r="BK105" i="13"/>
  <c r="J105" i="13"/>
  <c r="BE105" i="13" s="1"/>
  <c r="BI103" i="13"/>
  <c r="BH103" i="13"/>
  <c r="BG103" i="13"/>
  <c r="BF103" i="13"/>
  <c r="T103" i="13"/>
  <c r="R103" i="13"/>
  <c r="P103" i="13"/>
  <c r="BK103" i="13"/>
  <c r="J103" i="13"/>
  <c r="BE103" i="13" s="1"/>
  <c r="BI101" i="13"/>
  <c r="BH101" i="13"/>
  <c r="BG101" i="13"/>
  <c r="BF101" i="13"/>
  <c r="T101" i="13"/>
  <c r="R101" i="13"/>
  <c r="P101" i="13"/>
  <c r="BK101" i="13"/>
  <c r="J101" i="13"/>
  <c r="BE101" i="13" s="1"/>
  <c r="BI99" i="13"/>
  <c r="BH99" i="13"/>
  <c r="BG99" i="13"/>
  <c r="BF99" i="13"/>
  <c r="T99" i="13"/>
  <c r="R99" i="13"/>
  <c r="P99" i="13"/>
  <c r="P90" i="13" s="1"/>
  <c r="P89" i="13" s="1"/>
  <c r="P88" i="13" s="1"/>
  <c r="AU70" i="1" s="1"/>
  <c r="AU69" i="1" s="1"/>
  <c r="BK99" i="13"/>
  <c r="J99" i="13"/>
  <c r="BE99" i="13" s="1"/>
  <c r="BI96" i="13"/>
  <c r="BH96" i="13"/>
  <c r="BG96" i="13"/>
  <c r="BF96" i="13"/>
  <c r="T96" i="13"/>
  <c r="R96" i="13"/>
  <c r="P96" i="13"/>
  <c r="BK96" i="13"/>
  <c r="J96" i="13"/>
  <c r="BE96" i="13" s="1"/>
  <c r="BI91" i="13"/>
  <c r="F39" i="13" s="1"/>
  <c r="BD70" i="1" s="1"/>
  <c r="BH91" i="13"/>
  <c r="F38" i="13"/>
  <c r="BC70" i="1" s="1"/>
  <c r="BG91" i="13"/>
  <c r="BF91" i="13"/>
  <c r="J36" i="13"/>
  <c r="AW70" i="1" s="1"/>
  <c r="F36" i="13"/>
  <c r="BA70" i="1" s="1"/>
  <c r="T91" i="13"/>
  <c r="R91" i="13"/>
  <c r="R90" i="13"/>
  <c r="R89" i="13" s="1"/>
  <c r="R88" i="13" s="1"/>
  <c r="P91" i="13"/>
  <c r="BK91" i="13"/>
  <c r="BK90" i="13" s="1"/>
  <c r="BK89" i="13" s="1"/>
  <c r="BK88" i="13" s="1"/>
  <c r="J90" i="13"/>
  <c r="J65" i="13" s="1"/>
  <c r="J89" i="13"/>
  <c r="J64" i="13" s="1"/>
  <c r="J88" i="13"/>
  <c r="J63" i="13" s="1"/>
  <c r="J91" i="13"/>
  <c r="BE91" i="13" s="1"/>
  <c r="J35" i="13" s="1"/>
  <c r="AV70" i="1" s="1"/>
  <c r="AT70" i="1" s="1"/>
  <c r="F35" i="13"/>
  <c r="AZ70" i="1" s="1"/>
  <c r="F84" i="13"/>
  <c r="F82" i="13"/>
  <c r="E80" i="13"/>
  <c r="F58" i="13"/>
  <c r="F56" i="13"/>
  <c r="E54" i="13"/>
  <c r="J26" i="13"/>
  <c r="E26" i="13"/>
  <c r="J85" i="13" s="1"/>
  <c r="J25" i="13"/>
  <c r="J23" i="13"/>
  <c r="E23" i="13"/>
  <c r="J84" i="13"/>
  <c r="J58" i="13"/>
  <c r="J22" i="13"/>
  <c r="J20" i="13"/>
  <c r="E20" i="13"/>
  <c r="F85" i="13" s="1"/>
  <c r="F59" i="13"/>
  <c r="J19" i="13"/>
  <c r="J14" i="13"/>
  <c r="J82" i="13" s="1"/>
  <c r="E7" i="13"/>
  <c r="E76" i="13"/>
  <c r="E50" i="13"/>
  <c r="J37" i="12"/>
  <c r="J36" i="12"/>
  <c r="AY68" i="1"/>
  <c r="J35" i="12"/>
  <c r="AX68" i="1"/>
  <c r="BI242" i="12"/>
  <c r="BH242" i="12"/>
  <c r="BG242" i="12"/>
  <c r="BF242" i="12"/>
  <c r="T242" i="12"/>
  <c r="R242" i="12"/>
  <c r="P242" i="12"/>
  <c r="BK242" i="12"/>
  <c r="J242" i="12"/>
  <c r="BE242" i="12"/>
  <c r="BI240" i="12"/>
  <c r="BH240" i="12"/>
  <c r="BG240" i="12"/>
  <c r="BF240" i="12"/>
  <c r="T240" i="12"/>
  <c r="R240" i="12"/>
  <c r="P240" i="12"/>
  <c r="BK240" i="12"/>
  <c r="J240" i="12"/>
  <c r="BE240" i="12"/>
  <c r="BI239" i="12"/>
  <c r="BH239" i="12"/>
  <c r="BG239" i="12"/>
  <c r="BF239" i="12"/>
  <c r="T239" i="12"/>
  <c r="R239" i="12"/>
  <c r="P239" i="12"/>
  <c r="BK239" i="12"/>
  <c r="J239" i="12"/>
  <c r="BE239" i="12"/>
  <c r="BI238" i="12"/>
  <c r="BH238" i="12"/>
  <c r="BG238" i="12"/>
  <c r="BF238" i="12"/>
  <c r="T238" i="12"/>
  <c r="R238" i="12"/>
  <c r="P238" i="12"/>
  <c r="BK238" i="12"/>
  <c r="J238" i="12"/>
  <c r="BE238" i="12"/>
  <c r="BI237" i="12"/>
  <c r="BH237" i="12"/>
  <c r="BG237" i="12"/>
  <c r="BF237" i="12"/>
  <c r="T237" i="12"/>
  <c r="R237" i="12"/>
  <c r="P237" i="12"/>
  <c r="BK237" i="12"/>
  <c r="J237" i="12"/>
  <c r="BE237" i="12"/>
  <c r="BI236" i="12"/>
  <c r="BH236" i="12"/>
  <c r="BG236" i="12"/>
  <c r="BF236" i="12"/>
  <c r="T236" i="12"/>
  <c r="R236" i="12"/>
  <c r="P236" i="12"/>
  <c r="BK236" i="12"/>
  <c r="J236" i="12"/>
  <c r="BE236" i="12"/>
  <c r="BI233" i="12"/>
  <c r="BH233" i="12"/>
  <c r="BG233" i="12"/>
  <c r="BF233" i="12"/>
  <c r="T233" i="12"/>
  <c r="T232" i="12"/>
  <c r="T231" i="12" s="1"/>
  <c r="R233" i="12"/>
  <c r="R232" i="12" s="1"/>
  <c r="R231" i="12" s="1"/>
  <c r="R87" i="12" s="1"/>
  <c r="P233" i="12"/>
  <c r="P232" i="12"/>
  <c r="P231" i="12" s="1"/>
  <c r="BK233" i="12"/>
  <c r="BK232" i="12" s="1"/>
  <c r="BK231" i="12" s="1"/>
  <c r="J231" i="12"/>
  <c r="J66" i="12" s="1"/>
  <c r="J233" i="12"/>
  <c r="BE233" i="12"/>
  <c r="BI229" i="12"/>
  <c r="BH229" i="12"/>
  <c r="BG229" i="12"/>
  <c r="BF229" i="12"/>
  <c r="T229" i="12"/>
  <c r="R229" i="12"/>
  <c r="P229" i="12"/>
  <c r="BK229" i="12"/>
  <c r="J229" i="12"/>
  <c r="BE229" i="12"/>
  <c r="BI227" i="12"/>
  <c r="BH227" i="12"/>
  <c r="BG227" i="12"/>
  <c r="BF227" i="12"/>
  <c r="T227" i="12"/>
  <c r="T226" i="12"/>
  <c r="R227" i="12"/>
  <c r="R226" i="12"/>
  <c r="P227" i="12"/>
  <c r="P226" i="12"/>
  <c r="BK227" i="12"/>
  <c r="BK226" i="12"/>
  <c r="J226" i="12" s="1"/>
  <c r="J227" i="12"/>
  <c r="BE227" i="12" s="1"/>
  <c r="J65" i="12"/>
  <c r="BI222" i="12"/>
  <c r="BH222" i="12"/>
  <c r="BG222" i="12"/>
  <c r="BF222" i="12"/>
  <c r="T222" i="12"/>
  <c r="R222" i="12"/>
  <c r="P222" i="12"/>
  <c r="BK222" i="12"/>
  <c r="J222" i="12"/>
  <c r="BE222" i="12"/>
  <c r="BI220" i="12"/>
  <c r="BH220" i="12"/>
  <c r="BG220" i="12"/>
  <c r="BF220" i="12"/>
  <c r="T220" i="12"/>
  <c r="R220" i="12"/>
  <c r="P220" i="12"/>
  <c r="BK220" i="12"/>
  <c r="J220" i="12"/>
  <c r="BE220" i="12"/>
  <c r="BI218" i="12"/>
  <c r="BH218" i="12"/>
  <c r="BG218" i="12"/>
  <c r="BF218" i="12"/>
  <c r="T218" i="12"/>
  <c r="T217" i="12"/>
  <c r="R218" i="12"/>
  <c r="R217" i="12"/>
  <c r="P218" i="12"/>
  <c r="P217" i="12"/>
  <c r="BK218" i="12"/>
  <c r="BK217" i="12"/>
  <c r="J217" i="12" s="1"/>
  <c r="J218" i="12"/>
  <c r="BE218" i="12" s="1"/>
  <c r="J64" i="12"/>
  <c r="BI213" i="12"/>
  <c r="BH213" i="12"/>
  <c r="BG213" i="12"/>
  <c r="BF213" i="12"/>
  <c r="T213" i="12"/>
  <c r="R213" i="12"/>
  <c r="P213" i="12"/>
  <c r="BK213" i="12"/>
  <c r="J213" i="12"/>
  <c r="BE213" i="12"/>
  <c r="BI209" i="12"/>
  <c r="BH209" i="12"/>
  <c r="BG209" i="12"/>
  <c r="BF209" i="12"/>
  <c r="T209" i="12"/>
  <c r="R209" i="12"/>
  <c r="P209" i="12"/>
  <c r="BK209" i="12"/>
  <c r="J209" i="12"/>
  <c r="BE209" i="12"/>
  <c r="BI204" i="12"/>
  <c r="BH204" i="12"/>
  <c r="BG204" i="12"/>
  <c r="BF204" i="12"/>
  <c r="T204" i="12"/>
  <c r="R204" i="12"/>
  <c r="P204" i="12"/>
  <c r="BK204" i="12"/>
  <c r="J204" i="12"/>
  <c r="BE204" i="12"/>
  <c r="BI201" i="12"/>
  <c r="BH201" i="12"/>
  <c r="BG201" i="12"/>
  <c r="BF201" i="12"/>
  <c r="T201" i="12"/>
  <c r="R201" i="12"/>
  <c r="P201" i="12"/>
  <c r="BK201" i="12"/>
  <c r="J201" i="12"/>
  <c r="BE201" i="12"/>
  <c r="BI200" i="12"/>
  <c r="BH200" i="12"/>
  <c r="BG200" i="12"/>
  <c r="BF200" i="12"/>
  <c r="T200" i="12"/>
  <c r="T199" i="12"/>
  <c r="R200" i="12"/>
  <c r="R199" i="12"/>
  <c r="P200" i="12"/>
  <c r="P199" i="12"/>
  <c r="BK200" i="12"/>
  <c r="BK199" i="12"/>
  <c r="J199" i="12" s="1"/>
  <c r="J200" i="12"/>
  <c r="BE200" i="12" s="1"/>
  <c r="J63" i="12"/>
  <c r="BI194" i="12"/>
  <c r="BH194" i="12"/>
  <c r="BG194" i="12"/>
  <c r="BF194" i="12"/>
  <c r="T194" i="12"/>
  <c r="R194" i="12"/>
  <c r="P194" i="12"/>
  <c r="BK194" i="12"/>
  <c r="J194" i="12"/>
  <c r="BE194" i="12"/>
  <c r="BI189" i="12"/>
  <c r="BH189" i="12"/>
  <c r="BG189" i="12"/>
  <c r="BF189" i="12"/>
  <c r="T189" i="12"/>
  <c r="R189" i="12"/>
  <c r="P189" i="12"/>
  <c r="BK189" i="12"/>
  <c r="J189" i="12"/>
  <c r="BE189" i="12"/>
  <c r="BI184" i="12"/>
  <c r="BH184" i="12"/>
  <c r="BG184" i="12"/>
  <c r="BF184" i="12"/>
  <c r="T184" i="12"/>
  <c r="R184" i="12"/>
  <c r="P184" i="12"/>
  <c r="BK184" i="12"/>
  <c r="J184" i="12"/>
  <c r="BE184" i="12"/>
  <c r="BI176" i="12"/>
  <c r="BH176" i="12"/>
  <c r="BG176" i="12"/>
  <c r="BF176" i="12"/>
  <c r="T176" i="12"/>
  <c r="R176" i="12"/>
  <c r="P176" i="12"/>
  <c r="BK176" i="12"/>
  <c r="J176" i="12"/>
  <c r="BE176" i="12"/>
  <c r="BI169" i="12"/>
  <c r="BH169" i="12"/>
  <c r="BG169" i="12"/>
  <c r="BF169" i="12"/>
  <c r="T169" i="12"/>
  <c r="R169" i="12"/>
  <c r="P169" i="12"/>
  <c r="BK169" i="12"/>
  <c r="J169" i="12"/>
  <c r="BE169" i="12"/>
  <c r="BI162" i="12"/>
  <c r="BH162" i="12"/>
  <c r="BG162" i="12"/>
  <c r="BF162" i="12"/>
  <c r="T162" i="12"/>
  <c r="R162" i="12"/>
  <c r="P162" i="12"/>
  <c r="BK162" i="12"/>
  <c r="J162" i="12"/>
  <c r="BE162" i="12"/>
  <c r="BI155" i="12"/>
  <c r="BH155" i="12"/>
  <c r="BG155" i="12"/>
  <c r="BF155" i="12"/>
  <c r="T155" i="12"/>
  <c r="T154" i="12"/>
  <c r="R155" i="12"/>
  <c r="R154" i="12"/>
  <c r="P155" i="12"/>
  <c r="P154" i="12"/>
  <c r="BK155" i="12"/>
  <c r="BK154" i="12"/>
  <c r="J154" i="12" s="1"/>
  <c r="J155" i="12"/>
  <c r="BE155" i="12" s="1"/>
  <c r="F33" i="12" s="1"/>
  <c r="AZ68" i="1" s="1"/>
  <c r="J62" i="12"/>
  <c r="BI151" i="12"/>
  <c r="BH151" i="12"/>
  <c r="BG151" i="12"/>
  <c r="BF151" i="12"/>
  <c r="T151" i="12"/>
  <c r="R151" i="12"/>
  <c r="P151" i="12"/>
  <c r="BK151" i="12"/>
  <c r="J151" i="12"/>
  <c r="BE151" i="12"/>
  <c r="BI139" i="12"/>
  <c r="BH139" i="12"/>
  <c r="BG139" i="12"/>
  <c r="BF139" i="12"/>
  <c r="T139" i="12"/>
  <c r="R139" i="12"/>
  <c r="P139" i="12"/>
  <c r="BK139" i="12"/>
  <c r="J139" i="12"/>
  <c r="BE139" i="12"/>
  <c r="BI136" i="12"/>
  <c r="BH136" i="12"/>
  <c r="BG136" i="12"/>
  <c r="BF136" i="12"/>
  <c r="T136" i="12"/>
  <c r="R136" i="12"/>
  <c r="P136" i="12"/>
  <c r="BK136" i="12"/>
  <c r="J136" i="12"/>
  <c r="BE136" i="12"/>
  <c r="BI128" i="12"/>
  <c r="BH128" i="12"/>
  <c r="BG128" i="12"/>
  <c r="BF128" i="12"/>
  <c r="T128" i="12"/>
  <c r="R128" i="12"/>
  <c r="P128" i="12"/>
  <c r="BK128" i="12"/>
  <c r="J128" i="12"/>
  <c r="BE128" i="12"/>
  <c r="BI120" i="12"/>
  <c r="BH120" i="12"/>
  <c r="BG120" i="12"/>
  <c r="BF120" i="12"/>
  <c r="T120" i="12"/>
  <c r="R120" i="12"/>
  <c r="P120" i="12"/>
  <c r="BK120" i="12"/>
  <c r="J120" i="12"/>
  <c r="BE120" i="12"/>
  <c r="BI114" i="12"/>
  <c r="BH114" i="12"/>
  <c r="BG114" i="12"/>
  <c r="BF114" i="12"/>
  <c r="T114" i="12"/>
  <c r="R114" i="12"/>
  <c r="P114" i="12"/>
  <c r="BK114" i="12"/>
  <c r="J114" i="12"/>
  <c r="BE114" i="12"/>
  <c r="BI107" i="12"/>
  <c r="BH107" i="12"/>
  <c r="BG107" i="12"/>
  <c r="BF107" i="12"/>
  <c r="T107" i="12"/>
  <c r="R107" i="12"/>
  <c r="P107" i="12"/>
  <c r="BK107" i="12"/>
  <c r="J107" i="12"/>
  <c r="BE107" i="12"/>
  <c r="BI105" i="12"/>
  <c r="BH105" i="12"/>
  <c r="BG105" i="12"/>
  <c r="BF105" i="12"/>
  <c r="T105" i="12"/>
  <c r="R105" i="12"/>
  <c r="P105" i="12"/>
  <c r="BK105" i="12"/>
  <c r="J105" i="12"/>
  <c r="BE105" i="12"/>
  <c r="BI96" i="12"/>
  <c r="BH96" i="12"/>
  <c r="BG96" i="12"/>
  <c r="BF96" i="12"/>
  <c r="T96" i="12"/>
  <c r="R96" i="12"/>
  <c r="P96" i="12"/>
  <c r="BK96" i="12"/>
  <c r="J96" i="12"/>
  <c r="BE96" i="12"/>
  <c r="BI94" i="12"/>
  <c r="BH94" i="12"/>
  <c r="BG94" i="12"/>
  <c r="BF94" i="12"/>
  <c r="T94" i="12"/>
  <c r="R94" i="12"/>
  <c r="P94" i="12"/>
  <c r="BK94" i="12"/>
  <c r="J94" i="12"/>
  <c r="BE94" i="12"/>
  <c r="BI90" i="12"/>
  <c r="F37" i="12"/>
  <c r="BD68" i="1" s="1"/>
  <c r="BH90" i="12"/>
  <c r="F36" i="12" s="1"/>
  <c r="BC68" i="1" s="1"/>
  <c r="BG90" i="12"/>
  <c r="F35" i="12"/>
  <c r="BB68" i="1" s="1"/>
  <c r="BF90" i="12"/>
  <c r="T90" i="12"/>
  <c r="T89" i="12"/>
  <c r="T88" i="12" s="1"/>
  <c r="T87" i="12" s="1"/>
  <c r="R90" i="12"/>
  <c r="R89" i="12"/>
  <c r="R88" i="12" s="1"/>
  <c r="P90" i="12"/>
  <c r="P89" i="12"/>
  <c r="P88" i="12" s="1"/>
  <c r="P87" i="12" s="1"/>
  <c r="AU68" i="1" s="1"/>
  <c r="BK90" i="12"/>
  <c r="BK89" i="12" s="1"/>
  <c r="BK88" i="12" s="1"/>
  <c r="BK87" i="12" s="1"/>
  <c r="J87" i="12" s="1"/>
  <c r="J88" i="12"/>
  <c r="J60" i="12" s="1"/>
  <c r="J90" i="12"/>
  <c r="BE90" i="12" s="1"/>
  <c r="J33" i="12"/>
  <c r="AV68" i="1" s="1"/>
  <c r="F83" i="12"/>
  <c r="F81" i="12"/>
  <c r="E79" i="12"/>
  <c r="F54" i="12"/>
  <c r="F52" i="12"/>
  <c r="E50" i="12"/>
  <c r="J24" i="12"/>
  <c r="E24" i="12"/>
  <c r="J84" i="12" s="1"/>
  <c r="J55" i="12"/>
  <c r="J23" i="12"/>
  <c r="J21" i="12"/>
  <c r="E21" i="12"/>
  <c r="J83" i="12"/>
  <c r="J54" i="12"/>
  <c r="J20" i="12"/>
  <c r="J18" i="12"/>
  <c r="E18" i="12"/>
  <c r="F84" i="12" s="1"/>
  <c r="J17" i="12"/>
  <c r="J12" i="12"/>
  <c r="J81" i="12" s="1"/>
  <c r="J52" i="12"/>
  <c r="E7" i="12"/>
  <c r="E77" i="12"/>
  <c r="E48" i="12"/>
  <c r="J39" i="11"/>
  <c r="J38" i="11"/>
  <c r="AY67" i="1"/>
  <c r="J37" i="11"/>
  <c r="AX67" i="1"/>
  <c r="BI138" i="11"/>
  <c r="BH138" i="11"/>
  <c r="BG138" i="11"/>
  <c r="BF138" i="11"/>
  <c r="T138" i="11"/>
  <c r="R138" i="11"/>
  <c r="P138" i="11"/>
  <c r="BK138" i="11"/>
  <c r="J138" i="11"/>
  <c r="BE138" i="11"/>
  <c r="BI137" i="11"/>
  <c r="BH137" i="11"/>
  <c r="BG137" i="11"/>
  <c r="BF137" i="11"/>
  <c r="T137" i="11"/>
  <c r="R137" i="11"/>
  <c r="P137" i="11"/>
  <c r="BK137" i="11"/>
  <c r="J137" i="11"/>
  <c r="BE137" i="11"/>
  <c r="BI136" i="11"/>
  <c r="BH136" i="11"/>
  <c r="BG136" i="11"/>
  <c r="BF136" i="11"/>
  <c r="T136" i="11"/>
  <c r="R136" i="11"/>
  <c r="P136" i="11"/>
  <c r="BK136" i="11"/>
  <c r="J136" i="11"/>
  <c r="BE136" i="11"/>
  <c r="BI135" i="11"/>
  <c r="BH135" i="11"/>
  <c r="BG135" i="11"/>
  <c r="BF135" i="11"/>
  <c r="T135" i="11"/>
  <c r="R135" i="11"/>
  <c r="P135" i="11"/>
  <c r="BK135" i="11"/>
  <c r="J135" i="11"/>
  <c r="BE135" i="11"/>
  <c r="BI134" i="11"/>
  <c r="BH134" i="11"/>
  <c r="BG134" i="11"/>
  <c r="BF134" i="11"/>
  <c r="T134" i="11"/>
  <c r="R134" i="11"/>
  <c r="P134" i="11"/>
  <c r="BK134" i="11"/>
  <c r="J134" i="11"/>
  <c r="BE134" i="11"/>
  <c r="BI133" i="11"/>
  <c r="BH133" i="11"/>
  <c r="BG133" i="11"/>
  <c r="BF133" i="11"/>
  <c r="T133" i="11"/>
  <c r="T132" i="11"/>
  <c r="R133" i="11"/>
  <c r="R132" i="11"/>
  <c r="P133" i="11"/>
  <c r="P132" i="11"/>
  <c r="BK133" i="11"/>
  <c r="BK132" i="11"/>
  <c r="J132" i="11" s="1"/>
  <c r="J133" i="11"/>
  <c r="BE133" i="11" s="1"/>
  <c r="J66" i="11"/>
  <c r="BI127" i="11"/>
  <c r="BH127" i="11"/>
  <c r="BG127" i="11"/>
  <c r="BF127" i="11"/>
  <c r="T127" i="11"/>
  <c r="R127" i="11"/>
  <c r="P127" i="11"/>
  <c r="BK127" i="11"/>
  <c r="J127" i="11"/>
  <c r="BE127" i="11"/>
  <c r="BI122" i="11"/>
  <c r="BH122" i="11"/>
  <c r="BG122" i="11"/>
  <c r="BF122" i="11"/>
  <c r="T122" i="11"/>
  <c r="R122" i="11"/>
  <c r="P122" i="11"/>
  <c r="BK122" i="11"/>
  <c r="J122" i="11"/>
  <c r="BE122" i="11"/>
  <c r="BI120" i="11"/>
  <c r="BH120" i="11"/>
  <c r="BG120" i="11"/>
  <c r="BF120" i="11"/>
  <c r="T120" i="11"/>
  <c r="R120" i="11"/>
  <c r="P120" i="11"/>
  <c r="BK120" i="11"/>
  <c r="J120" i="11"/>
  <c r="BE120" i="11"/>
  <c r="BI115" i="11"/>
  <c r="BH115" i="11"/>
  <c r="BG115" i="11"/>
  <c r="BF115" i="11"/>
  <c r="T115" i="11"/>
  <c r="R115" i="11"/>
  <c r="P115" i="11"/>
  <c r="BK115" i="11"/>
  <c r="J115" i="11"/>
  <c r="BE115" i="11"/>
  <c r="BI111" i="11"/>
  <c r="BH111" i="11"/>
  <c r="BG111" i="11"/>
  <c r="BF111" i="11"/>
  <c r="T111" i="11"/>
  <c r="R111" i="11"/>
  <c r="P111" i="11"/>
  <c r="BK111" i="11"/>
  <c r="J111" i="11"/>
  <c r="BE111" i="11"/>
  <c r="BI106" i="11"/>
  <c r="BH106" i="11"/>
  <c r="BG106" i="11"/>
  <c r="BF106" i="11"/>
  <c r="T106" i="11"/>
  <c r="R106" i="11"/>
  <c r="P106" i="11"/>
  <c r="BK106" i="11"/>
  <c r="J106" i="11"/>
  <c r="BE106" i="11"/>
  <c r="BI98" i="11"/>
  <c r="BH98" i="11"/>
  <c r="BG98" i="11"/>
  <c r="BF98" i="11"/>
  <c r="T98" i="11"/>
  <c r="R98" i="11"/>
  <c r="P98" i="11"/>
  <c r="BK98" i="11"/>
  <c r="J98" i="11"/>
  <c r="BE98" i="11"/>
  <c r="BI91" i="11"/>
  <c r="F39" i="11"/>
  <c r="BD67" i="1" s="1"/>
  <c r="BH91" i="11"/>
  <c r="BG91" i="11"/>
  <c r="F37" i="11"/>
  <c r="BB67" i="1" s="1"/>
  <c r="BF91" i="11"/>
  <c r="T91" i="11"/>
  <c r="T90" i="11"/>
  <c r="T89" i="11" s="1"/>
  <c r="T88" i="11"/>
  <c r="R91" i="11"/>
  <c r="R90" i="11"/>
  <c r="R89" i="11" s="1"/>
  <c r="R88" i="11" s="1"/>
  <c r="P91" i="11"/>
  <c r="P90" i="11"/>
  <c r="P89" i="11" s="1"/>
  <c r="P88" i="11"/>
  <c r="AU67" i="1" s="1"/>
  <c r="BK91" i="11"/>
  <c r="J91" i="11"/>
  <c r="BE91" i="11" s="1"/>
  <c r="J35" i="11" s="1"/>
  <c r="AV67" i="1" s="1"/>
  <c r="F35" i="11"/>
  <c r="AZ67" i="1" s="1"/>
  <c r="F84" i="11"/>
  <c r="F82" i="11"/>
  <c r="E80" i="11"/>
  <c r="F58" i="11"/>
  <c r="F56" i="11"/>
  <c r="E54" i="11"/>
  <c r="J26" i="11"/>
  <c r="E26" i="11"/>
  <c r="J85" i="11" s="1"/>
  <c r="J25" i="11"/>
  <c r="J23" i="11"/>
  <c r="E23" i="11"/>
  <c r="J84" i="11"/>
  <c r="J58" i="11"/>
  <c r="J22" i="11"/>
  <c r="J20" i="11"/>
  <c r="E20" i="11"/>
  <c r="F85" i="11" s="1"/>
  <c r="F59" i="11"/>
  <c r="J19" i="11"/>
  <c r="J14" i="11"/>
  <c r="J82" i="11" s="1"/>
  <c r="E7" i="11"/>
  <c r="E76" i="11"/>
  <c r="E50" i="11"/>
  <c r="J39" i="10"/>
  <c r="J38" i="10"/>
  <c r="AY66" i="1"/>
  <c r="J37" i="10"/>
  <c r="AX66" i="1"/>
  <c r="BI157" i="10"/>
  <c r="BH157" i="10"/>
  <c r="BG157" i="10"/>
  <c r="BF157" i="10"/>
  <c r="T157" i="10"/>
  <c r="T156" i="10"/>
  <c r="R157" i="10"/>
  <c r="R156" i="10"/>
  <c r="P157" i="10"/>
  <c r="P156" i="10"/>
  <c r="BK157" i="10"/>
  <c r="BK156" i="10"/>
  <c r="J156" i="10" s="1"/>
  <c r="J157" i="10"/>
  <c r="BE157" i="10" s="1"/>
  <c r="J68" i="10"/>
  <c r="BI155" i="10"/>
  <c r="BH155" i="10"/>
  <c r="BG155" i="10"/>
  <c r="BF155" i="10"/>
  <c r="T155" i="10"/>
  <c r="R155" i="10"/>
  <c r="P155" i="10"/>
  <c r="BK155" i="10"/>
  <c r="J155" i="10"/>
  <c r="BE155" i="10"/>
  <c r="BI150" i="10"/>
  <c r="BH150" i="10"/>
  <c r="BG150" i="10"/>
  <c r="BF150" i="10"/>
  <c r="T150" i="10"/>
  <c r="R150" i="10"/>
  <c r="P150" i="10"/>
  <c r="BK150" i="10"/>
  <c r="J150" i="10"/>
  <c r="BE150" i="10"/>
  <c r="BI145" i="10"/>
  <c r="BH145" i="10"/>
  <c r="BG145" i="10"/>
  <c r="BF145" i="10"/>
  <c r="T145" i="10"/>
  <c r="R145" i="10"/>
  <c r="P145" i="10"/>
  <c r="BK145" i="10"/>
  <c r="J145" i="10"/>
  <c r="BE145" i="10"/>
  <c r="BI139" i="10"/>
  <c r="BH139" i="10"/>
  <c r="BG139" i="10"/>
  <c r="BF139" i="10"/>
  <c r="T139" i="10"/>
  <c r="T138" i="10"/>
  <c r="R139" i="10"/>
  <c r="R138" i="10"/>
  <c r="P139" i="10"/>
  <c r="P138" i="10"/>
  <c r="BK139" i="10"/>
  <c r="BK138" i="10"/>
  <c r="J138" i="10" s="1"/>
  <c r="J139" i="10"/>
  <c r="BE139" i="10" s="1"/>
  <c r="J67" i="10"/>
  <c r="BI133" i="10"/>
  <c r="BH133" i="10"/>
  <c r="BG133" i="10"/>
  <c r="BF133" i="10"/>
  <c r="T133" i="10"/>
  <c r="T132" i="10"/>
  <c r="R133" i="10"/>
  <c r="R132" i="10"/>
  <c r="P133" i="10"/>
  <c r="P132" i="10"/>
  <c r="BK133" i="10"/>
  <c r="BK132" i="10"/>
  <c r="J132" i="10" s="1"/>
  <c r="J133" i="10"/>
  <c r="BE133" i="10" s="1"/>
  <c r="F35" i="10" s="1"/>
  <c r="AZ66" i="1" s="1"/>
  <c r="AZ65" i="1" s="1"/>
  <c r="AV65" i="1" s="1"/>
  <c r="J66" i="10"/>
  <c r="BI128" i="10"/>
  <c r="BH128" i="10"/>
  <c r="BG128" i="10"/>
  <c r="BF128" i="10"/>
  <c r="T128" i="10"/>
  <c r="R128" i="10"/>
  <c r="P128" i="10"/>
  <c r="BK128" i="10"/>
  <c r="J128" i="10"/>
  <c r="BE128" i="10"/>
  <c r="BI123" i="10"/>
  <c r="BH123" i="10"/>
  <c r="BG123" i="10"/>
  <c r="BF123" i="10"/>
  <c r="T123" i="10"/>
  <c r="R123" i="10"/>
  <c r="P123" i="10"/>
  <c r="BK123" i="10"/>
  <c r="J123" i="10"/>
  <c r="BE123" i="10"/>
  <c r="BI117" i="10"/>
  <c r="BH117" i="10"/>
  <c r="BG117" i="10"/>
  <c r="BF117" i="10"/>
  <c r="T117" i="10"/>
  <c r="R117" i="10"/>
  <c r="P117" i="10"/>
  <c r="BK117" i="10"/>
  <c r="J117" i="10"/>
  <c r="BE117" i="10"/>
  <c r="BI113" i="10"/>
  <c r="BH113" i="10"/>
  <c r="BG113" i="10"/>
  <c r="BF113" i="10"/>
  <c r="T113" i="10"/>
  <c r="R113" i="10"/>
  <c r="P113" i="10"/>
  <c r="BK113" i="10"/>
  <c r="J113" i="10"/>
  <c r="BE113" i="10"/>
  <c r="BI108" i="10"/>
  <c r="BH108" i="10"/>
  <c r="BG108" i="10"/>
  <c r="BF108" i="10"/>
  <c r="T108" i="10"/>
  <c r="R108" i="10"/>
  <c r="P108" i="10"/>
  <c r="BK108" i="10"/>
  <c r="J108" i="10"/>
  <c r="BE108" i="10"/>
  <c r="BI103" i="10"/>
  <c r="BH103" i="10"/>
  <c r="BG103" i="10"/>
  <c r="BF103" i="10"/>
  <c r="T103" i="10"/>
  <c r="R103" i="10"/>
  <c r="P103" i="10"/>
  <c r="BK103" i="10"/>
  <c r="J103" i="10"/>
  <c r="BE103" i="10"/>
  <c r="BI98" i="10"/>
  <c r="BH98" i="10"/>
  <c r="BG98" i="10"/>
  <c r="BF98" i="10"/>
  <c r="T98" i="10"/>
  <c r="R98" i="10"/>
  <c r="P98" i="10"/>
  <c r="BK98" i="10"/>
  <c r="J98" i="10"/>
  <c r="BE98" i="10"/>
  <c r="BI93" i="10"/>
  <c r="F39" i="10"/>
  <c r="BD66" i="1" s="1"/>
  <c r="BH93" i="10"/>
  <c r="F38" i="10" s="1"/>
  <c r="BC66" i="1" s="1"/>
  <c r="BG93" i="10"/>
  <c r="F37" i="10"/>
  <c r="BB66" i="1" s="1"/>
  <c r="BF93" i="10"/>
  <c r="T93" i="10"/>
  <c r="T92" i="10"/>
  <c r="T91" i="10" s="1"/>
  <c r="T90" i="10" s="1"/>
  <c r="R93" i="10"/>
  <c r="R92" i="10"/>
  <c r="R91" i="10" s="1"/>
  <c r="R90" i="10"/>
  <c r="P93" i="10"/>
  <c r="P92" i="10"/>
  <c r="P91" i="10" s="1"/>
  <c r="P90" i="10" s="1"/>
  <c r="AU66" i="1" s="1"/>
  <c r="BK93" i="10"/>
  <c r="BK92" i="10" s="1"/>
  <c r="BK91" i="10" s="1"/>
  <c r="BK90" i="10" s="1"/>
  <c r="J90" i="10" s="1"/>
  <c r="J91" i="10"/>
  <c r="J64" i="10" s="1"/>
  <c r="J93" i="10"/>
  <c r="BE93" i="10" s="1"/>
  <c r="J35" i="10"/>
  <c r="AV66" i="1" s="1"/>
  <c r="F86" i="10"/>
  <c r="F84" i="10"/>
  <c r="E82" i="10"/>
  <c r="F58" i="10"/>
  <c r="F56" i="10"/>
  <c r="E54" i="10"/>
  <c r="J26" i="10"/>
  <c r="E26" i="10"/>
  <c r="J87" i="10" s="1"/>
  <c r="J59" i="10"/>
  <c r="J25" i="10"/>
  <c r="J23" i="10"/>
  <c r="E23" i="10"/>
  <c r="J86" i="10"/>
  <c r="J58" i="10"/>
  <c r="J22" i="10"/>
  <c r="J20" i="10"/>
  <c r="E20" i="10"/>
  <c r="F87" i="10" s="1"/>
  <c r="J19" i="10"/>
  <c r="J14" i="10"/>
  <c r="J84" i="10" s="1"/>
  <c r="J56" i="10"/>
  <c r="E7" i="10"/>
  <c r="E78" i="10"/>
  <c r="E50" i="10"/>
  <c r="J39" i="9"/>
  <c r="J38" i="9"/>
  <c r="AY64" i="1"/>
  <c r="J37" i="9"/>
  <c r="AX64" i="1"/>
  <c r="BI203" i="9"/>
  <c r="BH203" i="9"/>
  <c r="BG203" i="9"/>
  <c r="BF203" i="9"/>
  <c r="T203" i="9"/>
  <c r="R203" i="9"/>
  <c r="P203" i="9"/>
  <c r="BK203" i="9"/>
  <c r="J203" i="9"/>
  <c r="BE203" i="9"/>
  <c r="BI201" i="9"/>
  <c r="BH201" i="9"/>
  <c r="BG201" i="9"/>
  <c r="BF201" i="9"/>
  <c r="T201" i="9"/>
  <c r="R201" i="9"/>
  <c r="P201" i="9"/>
  <c r="BK201" i="9"/>
  <c r="J201" i="9"/>
  <c r="BE201" i="9"/>
  <c r="BI197" i="9"/>
  <c r="BH197" i="9"/>
  <c r="BG197" i="9"/>
  <c r="BF197" i="9"/>
  <c r="T197" i="9"/>
  <c r="T196" i="9"/>
  <c r="R197" i="9"/>
  <c r="R196" i="9"/>
  <c r="P197" i="9"/>
  <c r="P196" i="9"/>
  <c r="BK197" i="9"/>
  <c r="BK196" i="9"/>
  <c r="J196" i="9" s="1"/>
  <c r="J197" i="9"/>
  <c r="BE197" i="9" s="1"/>
  <c r="J73" i="9"/>
  <c r="BI194" i="9"/>
  <c r="BH194" i="9"/>
  <c r="BG194" i="9"/>
  <c r="BF194" i="9"/>
  <c r="T194" i="9"/>
  <c r="R194" i="9"/>
  <c r="P194" i="9"/>
  <c r="BK194" i="9"/>
  <c r="J194" i="9"/>
  <c r="BE194" i="9"/>
  <c r="BI192" i="9"/>
  <c r="BH192" i="9"/>
  <c r="BG192" i="9"/>
  <c r="BF192" i="9"/>
  <c r="T192" i="9"/>
  <c r="R192" i="9"/>
  <c r="P192" i="9"/>
  <c r="BK192" i="9"/>
  <c r="J192" i="9"/>
  <c r="BE192" i="9"/>
  <c r="BI189" i="9"/>
  <c r="BH189" i="9"/>
  <c r="BG189" i="9"/>
  <c r="BF189" i="9"/>
  <c r="T189" i="9"/>
  <c r="R189" i="9"/>
  <c r="P189" i="9"/>
  <c r="BK189" i="9"/>
  <c r="J189" i="9"/>
  <c r="BE189" i="9"/>
  <c r="BI187" i="9"/>
  <c r="BH187" i="9"/>
  <c r="BG187" i="9"/>
  <c r="BF187" i="9"/>
  <c r="T187" i="9"/>
  <c r="R187" i="9"/>
  <c r="P187" i="9"/>
  <c r="BK187" i="9"/>
  <c r="J187" i="9"/>
  <c r="BE187" i="9"/>
  <c r="BI184" i="9"/>
  <c r="BH184" i="9"/>
  <c r="BG184" i="9"/>
  <c r="BF184" i="9"/>
  <c r="T184" i="9"/>
  <c r="R184" i="9"/>
  <c r="P184" i="9"/>
  <c r="BK184" i="9"/>
  <c r="J184" i="9"/>
  <c r="BE184" i="9"/>
  <c r="BI180" i="9"/>
  <c r="BH180" i="9"/>
  <c r="BG180" i="9"/>
  <c r="BF180" i="9"/>
  <c r="T180" i="9"/>
  <c r="T179" i="9"/>
  <c r="T178" i="9" s="1"/>
  <c r="R180" i="9"/>
  <c r="P180" i="9"/>
  <c r="P179" i="9"/>
  <c r="P178" i="9" s="1"/>
  <c r="BK180" i="9"/>
  <c r="J180" i="9"/>
  <c r="BE180" i="9"/>
  <c r="BI175" i="9"/>
  <c r="BH175" i="9"/>
  <c r="BG175" i="9"/>
  <c r="BF175" i="9"/>
  <c r="T175" i="9"/>
  <c r="T174" i="9"/>
  <c r="R175" i="9"/>
  <c r="R174" i="9"/>
  <c r="P175" i="9"/>
  <c r="P174" i="9"/>
  <c r="BK175" i="9"/>
  <c r="BK174" i="9"/>
  <c r="J174" i="9" s="1"/>
  <c r="J175" i="9"/>
  <c r="BE175" i="9" s="1"/>
  <c r="J70" i="9"/>
  <c r="BI170" i="9"/>
  <c r="BH170" i="9"/>
  <c r="BG170" i="9"/>
  <c r="BF170" i="9"/>
  <c r="T170" i="9"/>
  <c r="T169" i="9"/>
  <c r="R170" i="9"/>
  <c r="R169" i="9"/>
  <c r="P170" i="9"/>
  <c r="P169" i="9"/>
  <c r="BK170" i="9"/>
  <c r="BK169" i="9"/>
  <c r="J169" i="9" s="1"/>
  <c r="J170" i="9"/>
  <c r="BE170" i="9" s="1"/>
  <c r="J69" i="9"/>
  <c r="BI166" i="9"/>
  <c r="BH166" i="9"/>
  <c r="BG166" i="9"/>
  <c r="BF166" i="9"/>
  <c r="T166" i="9"/>
  <c r="R166" i="9"/>
  <c r="P166" i="9"/>
  <c r="BK166" i="9"/>
  <c r="J166" i="9"/>
  <c r="BE166" i="9"/>
  <c r="BI164" i="9"/>
  <c r="BH164" i="9"/>
  <c r="BG164" i="9"/>
  <c r="BF164" i="9"/>
  <c r="T164" i="9"/>
  <c r="R164" i="9"/>
  <c r="P164" i="9"/>
  <c r="BK164" i="9"/>
  <c r="J164" i="9"/>
  <c r="BE164" i="9"/>
  <c r="BI161" i="9"/>
  <c r="BH161" i="9"/>
  <c r="BG161" i="9"/>
  <c r="BF161" i="9"/>
  <c r="T161" i="9"/>
  <c r="R161" i="9"/>
  <c r="P161" i="9"/>
  <c r="BK161" i="9"/>
  <c r="BK133" i="9" s="1"/>
  <c r="J133" i="9" s="1"/>
  <c r="J68" i="9" s="1"/>
  <c r="J161" i="9"/>
  <c r="BE161" i="9"/>
  <c r="BI157" i="9"/>
  <c r="BH157" i="9"/>
  <c r="BG157" i="9"/>
  <c r="BF157" i="9"/>
  <c r="T157" i="9"/>
  <c r="R157" i="9"/>
  <c r="P157" i="9"/>
  <c r="BK157" i="9"/>
  <c r="J157" i="9"/>
  <c r="BE157" i="9"/>
  <c r="BI153" i="9"/>
  <c r="BH153" i="9"/>
  <c r="BG153" i="9"/>
  <c r="BF153" i="9"/>
  <c r="T153" i="9"/>
  <c r="R153" i="9"/>
  <c r="P153" i="9"/>
  <c r="BK153" i="9"/>
  <c r="J153" i="9"/>
  <c r="BE153" i="9"/>
  <c r="BI150" i="9"/>
  <c r="BH150" i="9"/>
  <c r="BG150" i="9"/>
  <c r="BF150" i="9"/>
  <c r="T150" i="9"/>
  <c r="R150" i="9"/>
  <c r="P150" i="9"/>
  <c r="BK150" i="9"/>
  <c r="J150" i="9"/>
  <c r="BE150" i="9"/>
  <c r="BI148" i="9"/>
  <c r="BH148" i="9"/>
  <c r="BG148" i="9"/>
  <c r="BF148" i="9"/>
  <c r="T148" i="9"/>
  <c r="R148" i="9"/>
  <c r="P148" i="9"/>
  <c r="BK148" i="9"/>
  <c r="J148" i="9"/>
  <c r="BE148" i="9"/>
  <c r="BI145" i="9"/>
  <c r="BH145" i="9"/>
  <c r="BG145" i="9"/>
  <c r="BF145" i="9"/>
  <c r="T145" i="9"/>
  <c r="R145" i="9"/>
  <c r="P145" i="9"/>
  <c r="BK145" i="9"/>
  <c r="J145" i="9"/>
  <c r="BE145" i="9"/>
  <c r="BI141" i="9"/>
  <c r="BH141" i="9"/>
  <c r="BG141" i="9"/>
  <c r="BF141" i="9"/>
  <c r="T141" i="9"/>
  <c r="R141" i="9"/>
  <c r="P141" i="9"/>
  <c r="BK141" i="9"/>
  <c r="J141" i="9"/>
  <c r="BE141" i="9"/>
  <c r="BI138" i="9"/>
  <c r="BH138" i="9"/>
  <c r="BG138" i="9"/>
  <c r="BF138" i="9"/>
  <c r="T138" i="9"/>
  <c r="R138" i="9"/>
  <c r="P138" i="9"/>
  <c r="BK138" i="9"/>
  <c r="J138" i="9"/>
  <c r="BE138" i="9"/>
  <c r="BI135" i="9"/>
  <c r="BH135" i="9"/>
  <c r="BG135" i="9"/>
  <c r="BF135" i="9"/>
  <c r="T135" i="9"/>
  <c r="R135" i="9"/>
  <c r="P135" i="9"/>
  <c r="BK135" i="9"/>
  <c r="J135" i="9"/>
  <c r="BE135" i="9"/>
  <c r="BI134" i="9"/>
  <c r="BH134" i="9"/>
  <c r="BG134" i="9"/>
  <c r="BF134" i="9"/>
  <c r="T134" i="9"/>
  <c r="T133" i="9"/>
  <c r="R134" i="9"/>
  <c r="R133" i="9"/>
  <c r="P134" i="9"/>
  <c r="P133" i="9"/>
  <c r="BK134" i="9"/>
  <c r="J134" i="9"/>
  <c r="BE134" i="9" s="1"/>
  <c r="BI129" i="9"/>
  <c r="BH129" i="9"/>
  <c r="BG129" i="9"/>
  <c r="BF129" i="9"/>
  <c r="T129" i="9"/>
  <c r="T128" i="9"/>
  <c r="R129" i="9"/>
  <c r="R128" i="9"/>
  <c r="P129" i="9"/>
  <c r="P128" i="9"/>
  <c r="BK129" i="9"/>
  <c r="BK128" i="9"/>
  <c r="J128" i="9" s="1"/>
  <c r="J129" i="9"/>
  <c r="BE129" i="9" s="1"/>
  <c r="J67" i="9"/>
  <c r="BI127" i="9"/>
  <c r="BH127" i="9"/>
  <c r="BG127" i="9"/>
  <c r="BF127" i="9"/>
  <c r="T127" i="9"/>
  <c r="T126" i="9"/>
  <c r="R127" i="9"/>
  <c r="R126" i="9"/>
  <c r="P127" i="9"/>
  <c r="P126" i="9"/>
  <c r="BK127" i="9"/>
  <c r="BK126" i="9"/>
  <c r="J126" i="9" s="1"/>
  <c r="J127" i="9"/>
  <c r="BE127" i="9" s="1"/>
  <c r="J66" i="9"/>
  <c r="BI123" i="9"/>
  <c r="BH123" i="9"/>
  <c r="BG123" i="9"/>
  <c r="BF123" i="9"/>
  <c r="T123" i="9"/>
  <c r="R123" i="9"/>
  <c r="P123" i="9"/>
  <c r="BK123" i="9"/>
  <c r="J123" i="9"/>
  <c r="BE123" i="9"/>
  <c r="BI119" i="9"/>
  <c r="BH119" i="9"/>
  <c r="BG119" i="9"/>
  <c r="BF119" i="9"/>
  <c r="T119" i="9"/>
  <c r="R119" i="9"/>
  <c r="P119" i="9"/>
  <c r="BK119" i="9"/>
  <c r="J119" i="9"/>
  <c r="BE119" i="9"/>
  <c r="BI115" i="9"/>
  <c r="BH115" i="9"/>
  <c r="BG115" i="9"/>
  <c r="BF115" i="9"/>
  <c r="T115" i="9"/>
  <c r="R115" i="9"/>
  <c r="P115" i="9"/>
  <c r="BK115" i="9"/>
  <c r="J115" i="9"/>
  <c r="BE115" i="9"/>
  <c r="BI113" i="9"/>
  <c r="BH113" i="9"/>
  <c r="BG113" i="9"/>
  <c r="BF113" i="9"/>
  <c r="T113" i="9"/>
  <c r="R113" i="9"/>
  <c r="P113" i="9"/>
  <c r="BK113" i="9"/>
  <c r="J113" i="9"/>
  <c r="BE113" i="9"/>
  <c r="BI109" i="9"/>
  <c r="BH109" i="9"/>
  <c r="BG109" i="9"/>
  <c r="BF109" i="9"/>
  <c r="T109" i="9"/>
  <c r="R109" i="9"/>
  <c r="P109" i="9"/>
  <c r="BK109" i="9"/>
  <c r="J109" i="9"/>
  <c r="BE109" i="9"/>
  <c r="BI105" i="9"/>
  <c r="BH105" i="9"/>
  <c r="BG105" i="9"/>
  <c r="BF105" i="9"/>
  <c r="T105" i="9"/>
  <c r="R105" i="9"/>
  <c r="P105" i="9"/>
  <c r="BK105" i="9"/>
  <c r="J105" i="9"/>
  <c r="BE105" i="9"/>
  <c r="BI101" i="9"/>
  <c r="BH101" i="9"/>
  <c r="BG101" i="9"/>
  <c r="BF101" i="9"/>
  <c r="T101" i="9"/>
  <c r="R101" i="9"/>
  <c r="P101" i="9"/>
  <c r="BK101" i="9"/>
  <c r="J101" i="9"/>
  <c r="BE101" i="9"/>
  <c r="BI98" i="9"/>
  <c r="F39" i="9"/>
  <c r="BD64" i="1" s="1"/>
  <c r="BH98" i="9"/>
  <c r="BG98" i="9"/>
  <c r="F37" i="9"/>
  <c r="BB64" i="1" s="1"/>
  <c r="BF98" i="9"/>
  <c r="T98" i="9"/>
  <c r="T97" i="9"/>
  <c r="R98" i="9"/>
  <c r="R97" i="9"/>
  <c r="R96" i="9" s="1"/>
  <c r="P98" i="9"/>
  <c r="P97" i="9"/>
  <c r="BK98" i="9"/>
  <c r="J98" i="9"/>
  <c r="BE98" i="9" s="1"/>
  <c r="J35" i="9" s="1"/>
  <c r="AV64" i="1" s="1"/>
  <c r="F35" i="9"/>
  <c r="AZ64" i="1" s="1"/>
  <c r="F91" i="9"/>
  <c r="F89" i="9"/>
  <c r="E87" i="9"/>
  <c r="F58" i="9"/>
  <c r="F56" i="9"/>
  <c r="E54" i="9"/>
  <c r="J26" i="9"/>
  <c r="E26" i="9"/>
  <c r="J92" i="9" s="1"/>
  <c r="J25" i="9"/>
  <c r="J23" i="9"/>
  <c r="E23" i="9"/>
  <c r="J91" i="9"/>
  <c r="J58" i="9"/>
  <c r="J22" i="9"/>
  <c r="J20" i="9"/>
  <c r="E20" i="9"/>
  <c r="F92" i="9" s="1"/>
  <c r="F59" i="9"/>
  <c r="J19" i="9"/>
  <c r="J14" i="9"/>
  <c r="J89" i="9" s="1"/>
  <c r="E7" i="9"/>
  <c r="E83" i="9"/>
  <c r="E50" i="9"/>
  <c r="J39" i="8"/>
  <c r="J38" i="8"/>
  <c r="AY63" i="1"/>
  <c r="J37" i="8"/>
  <c r="AX63" i="1"/>
  <c r="BI288" i="8"/>
  <c r="BH288" i="8"/>
  <c r="BG288" i="8"/>
  <c r="BF288" i="8"/>
  <c r="T288" i="8"/>
  <c r="R288" i="8"/>
  <c r="P288" i="8"/>
  <c r="BK288" i="8"/>
  <c r="J288" i="8"/>
  <c r="BE288" i="8"/>
  <c r="BI284" i="8"/>
  <c r="BH284" i="8"/>
  <c r="BG284" i="8"/>
  <c r="BF284" i="8"/>
  <c r="T284" i="8"/>
  <c r="R284" i="8"/>
  <c r="P284" i="8"/>
  <c r="BK284" i="8"/>
  <c r="J284" i="8"/>
  <c r="BE284" i="8"/>
  <c r="BI280" i="8"/>
  <c r="BH280" i="8"/>
  <c r="BG280" i="8"/>
  <c r="BF280" i="8"/>
  <c r="T280" i="8"/>
  <c r="R280" i="8"/>
  <c r="P280" i="8"/>
  <c r="BK280" i="8"/>
  <c r="J280" i="8"/>
  <c r="BE280" i="8"/>
  <c r="BI276" i="8"/>
  <c r="BH276" i="8"/>
  <c r="BG276" i="8"/>
  <c r="BF276" i="8"/>
  <c r="T276" i="8"/>
  <c r="R276" i="8"/>
  <c r="P276" i="8"/>
  <c r="BK276" i="8"/>
  <c r="J276" i="8"/>
  <c r="BE276" i="8"/>
  <c r="BI271" i="8"/>
  <c r="BH271" i="8"/>
  <c r="BG271" i="8"/>
  <c r="BF271" i="8"/>
  <c r="T271" i="8"/>
  <c r="R271" i="8"/>
  <c r="P271" i="8"/>
  <c r="BK271" i="8"/>
  <c r="J271" i="8"/>
  <c r="BE271" i="8"/>
  <c r="BI267" i="8"/>
  <c r="BH267" i="8"/>
  <c r="BG267" i="8"/>
  <c r="BF267" i="8"/>
  <c r="T267" i="8"/>
  <c r="R267" i="8"/>
  <c r="P267" i="8"/>
  <c r="BK267" i="8"/>
  <c r="J267" i="8"/>
  <c r="BE267" i="8"/>
  <c r="BI262" i="8"/>
  <c r="BH262" i="8"/>
  <c r="BG262" i="8"/>
  <c r="BF262" i="8"/>
  <c r="T262" i="8"/>
  <c r="R262" i="8"/>
  <c r="P262" i="8"/>
  <c r="BK262" i="8"/>
  <c r="J262" i="8"/>
  <c r="BE262" i="8"/>
  <c r="BI255" i="8"/>
  <c r="BH255" i="8"/>
  <c r="BG255" i="8"/>
  <c r="BF255" i="8"/>
  <c r="T255" i="8"/>
  <c r="T254" i="8"/>
  <c r="T253" i="8" s="1"/>
  <c r="R255" i="8"/>
  <c r="R254" i="8" s="1"/>
  <c r="R253" i="8" s="1"/>
  <c r="R92" i="8" s="1"/>
  <c r="P255" i="8"/>
  <c r="P254" i="8"/>
  <c r="P253" i="8" s="1"/>
  <c r="BK255" i="8"/>
  <c r="BK254" i="8" s="1"/>
  <c r="BK253" i="8" s="1"/>
  <c r="J253" i="8"/>
  <c r="J69" i="8" s="1"/>
  <c r="J255" i="8"/>
  <c r="BE255" i="8"/>
  <c r="BI250" i="8"/>
  <c r="BH250" i="8"/>
  <c r="BG250" i="8"/>
  <c r="BF250" i="8"/>
  <c r="T250" i="8"/>
  <c r="T249" i="8"/>
  <c r="R250" i="8"/>
  <c r="R249" i="8"/>
  <c r="P250" i="8"/>
  <c r="P249" i="8"/>
  <c r="BK250" i="8"/>
  <c r="BK249" i="8"/>
  <c r="J249" i="8" s="1"/>
  <c r="J250" i="8"/>
  <c r="BE250" i="8" s="1"/>
  <c r="J68" i="8"/>
  <c r="BI248" i="8"/>
  <c r="BH248" i="8"/>
  <c r="BG248" i="8"/>
  <c r="BF248" i="8"/>
  <c r="T248" i="8"/>
  <c r="R248" i="8"/>
  <c r="P248" i="8"/>
  <c r="BK248" i="8"/>
  <c r="J248" i="8"/>
  <c r="BE248" i="8"/>
  <c r="BI247" i="8"/>
  <c r="BH247" i="8"/>
  <c r="BG247" i="8"/>
  <c r="BF247" i="8"/>
  <c r="T247" i="8"/>
  <c r="R247" i="8"/>
  <c r="P247" i="8"/>
  <c r="BK247" i="8"/>
  <c r="J247" i="8"/>
  <c r="BE247" i="8"/>
  <c r="BI244" i="8"/>
  <c r="BH244" i="8"/>
  <c r="BG244" i="8"/>
  <c r="BF244" i="8"/>
  <c r="T244" i="8"/>
  <c r="R244" i="8"/>
  <c r="P244" i="8"/>
  <c r="BK244" i="8"/>
  <c r="J244" i="8"/>
  <c r="BE244" i="8"/>
  <c r="BI241" i="8"/>
  <c r="BH241" i="8"/>
  <c r="BG241" i="8"/>
  <c r="BF241" i="8"/>
  <c r="T241" i="8"/>
  <c r="R241" i="8"/>
  <c r="P241" i="8"/>
  <c r="BK241" i="8"/>
  <c r="J241" i="8"/>
  <c r="BE241" i="8"/>
  <c r="BI237" i="8"/>
  <c r="BH237" i="8"/>
  <c r="BG237" i="8"/>
  <c r="BF237" i="8"/>
  <c r="T237" i="8"/>
  <c r="T236" i="8"/>
  <c r="R237" i="8"/>
  <c r="R236" i="8"/>
  <c r="P237" i="8"/>
  <c r="P236" i="8"/>
  <c r="BK237" i="8"/>
  <c r="BK236" i="8"/>
  <c r="J236" i="8" s="1"/>
  <c r="J237" i="8"/>
  <c r="BE237" i="8" s="1"/>
  <c r="J67" i="8"/>
  <c r="BI231" i="8"/>
  <c r="BH231" i="8"/>
  <c r="BG231" i="8"/>
  <c r="BF231" i="8"/>
  <c r="T231" i="8"/>
  <c r="R231" i="8"/>
  <c r="P231" i="8"/>
  <c r="BK231" i="8"/>
  <c r="J231" i="8"/>
  <c r="BE231" i="8"/>
  <c r="BI228" i="8"/>
  <c r="BH228" i="8"/>
  <c r="BG228" i="8"/>
  <c r="BF228" i="8"/>
  <c r="T228" i="8"/>
  <c r="R228" i="8"/>
  <c r="P228" i="8"/>
  <c r="BK228" i="8"/>
  <c r="J228" i="8"/>
  <c r="BE228" i="8"/>
  <c r="BI222" i="8"/>
  <c r="BH222" i="8"/>
  <c r="BG222" i="8"/>
  <c r="BF222" i="8"/>
  <c r="T222" i="8"/>
  <c r="R222" i="8"/>
  <c r="P222" i="8"/>
  <c r="BK222" i="8"/>
  <c r="J222" i="8"/>
  <c r="BE222" i="8"/>
  <c r="BI216" i="8"/>
  <c r="BH216" i="8"/>
  <c r="BG216" i="8"/>
  <c r="BF216" i="8"/>
  <c r="T216" i="8"/>
  <c r="R216" i="8"/>
  <c r="P216" i="8"/>
  <c r="BK216" i="8"/>
  <c r="J216" i="8"/>
  <c r="BE216" i="8"/>
  <c r="BI212" i="8"/>
  <c r="BH212" i="8"/>
  <c r="BG212" i="8"/>
  <c r="BF212" i="8"/>
  <c r="T212" i="8"/>
  <c r="T211" i="8"/>
  <c r="R212" i="8"/>
  <c r="R211" i="8"/>
  <c r="P212" i="8"/>
  <c r="P211" i="8"/>
  <c r="BK212" i="8"/>
  <c r="BK211" i="8"/>
  <c r="J211" i="8" s="1"/>
  <c r="J212" i="8"/>
  <c r="BE212" i="8" s="1"/>
  <c r="J66" i="8"/>
  <c r="BI205" i="8"/>
  <c r="BH205" i="8"/>
  <c r="BG205" i="8"/>
  <c r="BF205" i="8"/>
  <c r="T205" i="8"/>
  <c r="R205" i="8"/>
  <c r="P205" i="8"/>
  <c r="BK205" i="8"/>
  <c r="J205" i="8"/>
  <c r="BE205" i="8"/>
  <c r="BI199" i="8"/>
  <c r="BH199" i="8"/>
  <c r="BG199" i="8"/>
  <c r="BF199" i="8"/>
  <c r="T199" i="8"/>
  <c r="R199" i="8"/>
  <c r="P199" i="8"/>
  <c r="BK199" i="8"/>
  <c r="J199" i="8"/>
  <c r="BE199" i="8"/>
  <c r="BI192" i="8"/>
  <c r="BH192" i="8"/>
  <c r="BG192" i="8"/>
  <c r="BF192" i="8"/>
  <c r="T192" i="8"/>
  <c r="R192" i="8"/>
  <c r="P192" i="8"/>
  <c r="BK192" i="8"/>
  <c r="J192" i="8"/>
  <c r="BE192" i="8"/>
  <c r="BI189" i="8"/>
  <c r="BH189" i="8"/>
  <c r="BG189" i="8"/>
  <c r="BF189" i="8"/>
  <c r="T189" i="8"/>
  <c r="R189" i="8"/>
  <c r="P189" i="8"/>
  <c r="BK189" i="8"/>
  <c r="J189" i="8"/>
  <c r="BE189" i="8"/>
  <c r="BI183" i="8"/>
  <c r="BH183" i="8"/>
  <c r="BG183" i="8"/>
  <c r="BF183" i="8"/>
  <c r="T183" i="8"/>
  <c r="R183" i="8"/>
  <c r="P183" i="8"/>
  <c r="BK183" i="8"/>
  <c r="J183" i="8"/>
  <c r="BE183" i="8"/>
  <c r="BI168" i="8"/>
  <c r="BH168" i="8"/>
  <c r="BG168" i="8"/>
  <c r="BF168" i="8"/>
  <c r="T168" i="8"/>
  <c r="R168" i="8"/>
  <c r="P168" i="8"/>
  <c r="BK168" i="8"/>
  <c r="J168" i="8"/>
  <c r="BE168" i="8"/>
  <c r="BI163" i="8"/>
  <c r="BH163" i="8"/>
  <c r="BG163" i="8"/>
  <c r="BF163" i="8"/>
  <c r="T163" i="8"/>
  <c r="R163" i="8"/>
  <c r="P163" i="8"/>
  <c r="BK163" i="8"/>
  <c r="J163" i="8"/>
  <c r="BE163" i="8"/>
  <c r="BI155" i="8"/>
  <c r="BH155" i="8"/>
  <c r="BG155" i="8"/>
  <c r="BF155" i="8"/>
  <c r="T155" i="8"/>
  <c r="R155" i="8"/>
  <c r="P155" i="8"/>
  <c r="BK155" i="8"/>
  <c r="J155" i="8"/>
  <c r="BE155" i="8"/>
  <c r="BI142" i="8"/>
  <c r="BH142" i="8"/>
  <c r="BG142" i="8"/>
  <c r="BF142" i="8"/>
  <c r="T142" i="8"/>
  <c r="R142" i="8"/>
  <c r="P142" i="8"/>
  <c r="BK142" i="8"/>
  <c r="J142" i="8"/>
  <c r="BE142" i="8"/>
  <c r="BI125" i="8"/>
  <c r="BH125" i="8"/>
  <c r="BG125" i="8"/>
  <c r="BF125" i="8"/>
  <c r="T125" i="8"/>
  <c r="R125" i="8"/>
  <c r="P125" i="8"/>
  <c r="BK125" i="8"/>
  <c r="J125" i="8"/>
  <c r="BE125" i="8"/>
  <c r="BI121" i="8"/>
  <c r="BH121" i="8"/>
  <c r="BG121" i="8"/>
  <c r="BF121" i="8"/>
  <c r="T121" i="8"/>
  <c r="R121" i="8"/>
  <c r="P121" i="8"/>
  <c r="BK121" i="8"/>
  <c r="J121" i="8"/>
  <c r="BE121" i="8"/>
  <c r="BI117" i="8"/>
  <c r="BH117" i="8"/>
  <c r="BG117" i="8"/>
  <c r="BF117" i="8"/>
  <c r="T117" i="8"/>
  <c r="R117" i="8"/>
  <c r="P117" i="8"/>
  <c r="BK117" i="8"/>
  <c r="J117" i="8"/>
  <c r="BE117" i="8"/>
  <c r="BI109" i="8"/>
  <c r="BH109" i="8"/>
  <c r="BG109" i="8"/>
  <c r="BF109" i="8"/>
  <c r="T109" i="8"/>
  <c r="R109" i="8"/>
  <c r="P109" i="8"/>
  <c r="BK109" i="8"/>
  <c r="J109" i="8"/>
  <c r="BE109" i="8"/>
  <c r="BI101" i="8"/>
  <c r="BH101" i="8"/>
  <c r="BG101" i="8"/>
  <c r="BF101" i="8"/>
  <c r="T101" i="8"/>
  <c r="R101" i="8"/>
  <c r="P101" i="8"/>
  <c r="BK101" i="8"/>
  <c r="J101" i="8"/>
  <c r="BE101" i="8"/>
  <c r="BI95" i="8"/>
  <c r="F39" i="8"/>
  <c r="BD63" i="1" s="1"/>
  <c r="BH95" i="8"/>
  <c r="F38" i="8" s="1"/>
  <c r="BC63" i="1" s="1"/>
  <c r="BG95" i="8"/>
  <c r="F37" i="8"/>
  <c r="BB63" i="1" s="1"/>
  <c r="BF95" i="8"/>
  <c r="T95" i="8"/>
  <c r="T94" i="8"/>
  <c r="T93" i="8" s="1"/>
  <c r="T92" i="8" s="1"/>
  <c r="R95" i="8"/>
  <c r="R94" i="8"/>
  <c r="R93" i="8" s="1"/>
  <c r="P95" i="8"/>
  <c r="P94" i="8"/>
  <c r="P93" i="8" s="1"/>
  <c r="P92" i="8" s="1"/>
  <c r="AU63" i="1" s="1"/>
  <c r="BK95" i="8"/>
  <c r="BK94" i="8" s="1"/>
  <c r="BK93" i="8" s="1"/>
  <c r="BK92" i="8" s="1"/>
  <c r="J92" i="8" s="1"/>
  <c r="J93" i="8"/>
  <c r="J64" i="8" s="1"/>
  <c r="J95" i="8"/>
  <c r="BE95" i="8" s="1"/>
  <c r="J35" i="8"/>
  <c r="AV63" i="1" s="1"/>
  <c r="F35" i="8"/>
  <c r="AZ63" i="1" s="1"/>
  <c r="F88" i="8"/>
  <c r="F86" i="8"/>
  <c r="E84" i="8"/>
  <c r="F58" i="8"/>
  <c r="F56" i="8"/>
  <c r="E54" i="8"/>
  <c r="J26" i="8"/>
  <c r="E26" i="8"/>
  <c r="J89" i="8" s="1"/>
  <c r="J25" i="8"/>
  <c r="J23" i="8"/>
  <c r="E23" i="8"/>
  <c r="J88" i="8"/>
  <c r="J58" i="8"/>
  <c r="J22" i="8"/>
  <c r="J20" i="8"/>
  <c r="E20" i="8"/>
  <c r="F89" i="8" s="1"/>
  <c r="F59" i="8"/>
  <c r="J19" i="8"/>
  <c r="J14" i="8"/>
  <c r="J86" i="8" s="1"/>
  <c r="E7" i="8"/>
  <c r="E80" i="8"/>
  <c r="E50" i="8"/>
  <c r="J39" i="7"/>
  <c r="J38" i="7"/>
  <c r="AY61" i="1"/>
  <c r="J37" i="7"/>
  <c r="AX61" i="1"/>
  <c r="BI178" i="7"/>
  <c r="BH178" i="7"/>
  <c r="BG178" i="7"/>
  <c r="BF178" i="7"/>
  <c r="T178" i="7"/>
  <c r="R178" i="7"/>
  <c r="P178" i="7"/>
  <c r="BK178" i="7"/>
  <c r="J178" i="7"/>
  <c r="BE178" i="7"/>
  <c r="BI177" i="7"/>
  <c r="BH177" i="7"/>
  <c r="BG177" i="7"/>
  <c r="BF177" i="7"/>
  <c r="T177" i="7"/>
  <c r="T176" i="7"/>
  <c r="R177" i="7"/>
  <c r="R176" i="7"/>
  <c r="P177" i="7"/>
  <c r="P176" i="7"/>
  <c r="BK177" i="7"/>
  <c r="BK176" i="7"/>
  <c r="J176" i="7" s="1"/>
  <c r="J177" i="7"/>
  <c r="BE177" i="7" s="1"/>
  <c r="J70" i="7"/>
  <c r="BI175" i="7"/>
  <c r="BH175" i="7"/>
  <c r="BG175" i="7"/>
  <c r="BF175" i="7"/>
  <c r="T175" i="7"/>
  <c r="R175" i="7"/>
  <c r="P175" i="7"/>
  <c r="BK175" i="7"/>
  <c r="J175" i="7"/>
  <c r="BE175" i="7"/>
  <c r="BI174" i="7"/>
  <c r="BH174" i="7"/>
  <c r="BG174" i="7"/>
  <c r="BF174" i="7"/>
  <c r="T174" i="7"/>
  <c r="T173" i="7"/>
  <c r="R174" i="7"/>
  <c r="R173" i="7"/>
  <c r="P174" i="7"/>
  <c r="P173" i="7"/>
  <c r="BK174" i="7"/>
  <c r="BK173" i="7"/>
  <c r="J173" i="7" s="1"/>
  <c r="J174" i="7"/>
  <c r="BE174" i="7" s="1"/>
  <c r="J69" i="7"/>
  <c r="BI172" i="7"/>
  <c r="BH172" i="7"/>
  <c r="BG172" i="7"/>
  <c r="BF172" i="7"/>
  <c r="T172" i="7"/>
  <c r="R172" i="7"/>
  <c r="P172" i="7"/>
  <c r="BK172" i="7"/>
  <c r="J172" i="7"/>
  <c r="BE172" i="7"/>
  <c r="BI171" i="7"/>
  <c r="BH171" i="7"/>
  <c r="BG171" i="7"/>
  <c r="BF171" i="7"/>
  <c r="T171" i="7"/>
  <c r="R171" i="7"/>
  <c r="P171" i="7"/>
  <c r="BK171" i="7"/>
  <c r="J171" i="7"/>
  <c r="BE171" i="7"/>
  <c r="BI170" i="7"/>
  <c r="BH170" i="7"/>
  <c r="BG170" i="7"/>
  <c r="BF170" i="7"/>
  <c r="T170" i="7"/>
  <c r="R170" i="7"/>
  <c r="P170" i="7"/>
  <c r="BK170" i="7"/>
  <c r="J170" i="7"/>
  <c r="BE170" i="7"/>
  <c r="BI169" i="7"/>
  <c r="BH169" i="7"/>
  <c r="BG169" i="7"/>
  <c r="BF169" i="7"/>
  <c r="T169" i="7"/>
  <c r="R169" i="7"/>
  <c r="P169" i="7"/>
  <c r="BK169" i="7"/>
  <c r="J169" i="7"/>
  <c r="BE169" i="7"/>
  <c r="BI168" i="7"/>
  <c r="BH168" i="7"/>
  <c r="BG168" i="7"/>
  <c r="BF168" i="7"/>
  <c r="T168" i="7"/>
  <c r="R168" i="7"/>
  <c r="P168" i="7"/>
  <c r="BK168" i="7"/>
  <c r="J168" i="7"/>
  <c r="BE168" i="7"/>
  <c r="BI167" i="7"/>
  <c r="BH167" i="7"/>
  <c r="BG167" i="7"/>
  <c r="BF167" i="7"/>
  <c r="T167" i="7"/>
  <c r="R167" i="7"/>
  <c r="P167" i="7"/>
  <c r="BK167" i="7"/>
  <c r="J167" i="7"/>
  <c r="BE167" i="7"/>
  <c r="BI166" i="7"/>
  <c r="BH166" i="7"/>
  <c r="BG166" i="7"/>
  <c r="BF166" i="7"/>
  <c r="T166" i="7"/>
  <c r="R166" i="7"/>
  <c r="P166" i="7"/>
  <c r="BK166" i="7"/>
  <c r="J166" i="7"/>
  <c r="BE166" i="7"/>
  <c r="BI165" i="7"/>
  <c r="BH165" i="7"/>
  <c r="BG165" i="7"/>
  <c r="BF165" i="7"/>
  <c r="T165" i="7"/>
  <c r="R165" i="7"/>
  <c r="P165" i="7"/>
  <c r="BK165" i="7"/>
  <c r="J165" i="7"/>
  <c r="BE165" i="7"/>
  <c r="BI164" i="7"/>
  <c r="BH164" i="7"/>
  <c r="BG164" i="7"/>
  <c r="BF164" i="7"/>
  <c r="T164" i="7"/>
  <c r="R164" i="7"/>
  <c r="P164" i="7"/>
  <c r="BK164" i="7"/>
  <c r="J164" i="7"/>
  <c r="BE164" i="7"/>
  <c r="BI163" i="7"/>
  <c r="BH163" i="7"/>
  <c r="BG163" i="7"/>
  <c r="BF163" i="7"/>
  <c r="T163" i="7"/>
  <c r="R163" i="7"/>
  <c r="P163" i="7"/>
  <c r="BK163" i="7"/>
  <c r="J163" i="7"/>
  <c r="BE163" i="7"/>
  <c r="BI162" i="7"/>
  <c r="BH162" i="7"/>
  <c r="BG162" i="7"/>
  <c r="BF162" i="7"/>
  <c r="T162" i="7"/>
  <c r="R162" i="7"/>
  <c r="P162" i="7"/>
  <c r="BK162" i="7"/>
  <c r="J162" i="7"/>
  <c r="BE162" i="7"/>
  <c r="BI161" i="7"/>
  <c r="BH161" i="7"/>
  <c r="BG161" i="7"/>
  <c r="BF161" i="7"/>
  <c r="T161" i="7"/>
  <c r="R161" i="7"/>
  <c r="P161" i="7"/>
  <c r="BK161" i="7"/>
  <c r="J161" i="7"/>
  <c r="BE161" i="7"/>
  <c r="BI160" i="7"/>
  <c r="BH160" i="7"/>
  <c r="BG160" i="7"/>
  <c r="BF160" i="7"/>
  <c r="T160" i="7"/>
  <c r="R160" i="7"/>
  <c r="P160" i="7"/>
  <c r="BK160" i="7"/>
  <c r="J160" i="7"/>
  <c r="BE160" i="7"/>
  <c r="BI159" i="7"/>
  <c r="BH159" i="7"/>
  <c r="BG159" i="7"/>
  <c r="BF159" i="7"/>
  <c r="T159" i="7"/>
  <c r="R159" i="7"/>
  <c r="P159" i="7"/>
  <c r="BK159" i="7"/>
  <c r="J159" i="7"/>
  <c r="BE159" i="7"/>
  <c r="BI158" i="7"/>
  <c r="BH158" i="7"/>
  <c r="BG158" i="7"/>
  <c r="BF158" i="7"/>
  <c r="T158" i="7"/>
  <c r="T157" i="7"/>
  <c r="R158" i="7"/>
  <c r="R157" i="7"/>
  <c r="P158" i="7"/>
  <c r="P157" i="7"/>
  <c r="BK158" i="7"/>
  <c r="BK157" i="7"/>
  <c r="J157" i="7" s="1"/>
  <c r="J158" i="7"/>
  <c r="BE158" i="7" s="1"/>
  <c r="J68" i="7"/>
  <c r="BI156" i="7"/>
  <c r="BH156" i="7"/>
  <c r="BG156" i="7"/>
  <c r="BF156" i="7"/>
  <c r="T156" i="7"/>
  <c r="R156" i="7"/>
  <c r="P156" i="7"/>
  <c r="BK156" i="7"/>
  <c r="J156" i="7"/>
  <c r="BE156" i="7"/>
  <c r="BI155" i="7"/>
  <c r="BH155" i="7"/>
  <c r="BG155" i="7"/>
  <c r="BF155" i="7"/>
  <c r="T155" i="7"/>
  <c r="R155" i="7"/>
  <c r="P155" i="7"/>
  <c r="BK155" i="7"/>
  <c r="J155" i="7"/>
  <c r="BE155" i="7"/>
  <c r="BI154" i="7"/>
  <c r="BH154" i="7"/>
  <c r="BG154" i="7"/>
  <c r="BF154" i="7"/>
  <c r="T154" i="7"/>
  <c r="R154" i="7"/>
  <c r="P154" i="7"/>
  <c r="BK154" i="7"/>
  <c r="J154" i="7"/>
  <c r="BE154" i="7"/>
  <c r="BI153" i="7"/>
  <c r="BH153" i="7"/>
  <c r="BG153" i="7"/>
  <c r="BF153" i="7"/>
  <c r="T153" i="7"/>
  <c r="R153" i="7"/>
  <c r="P153" i="7"/>
  <c r="BK153" i="7"/>
  <c r="J153" i="7"/>
  <c r="BE153" i="7"/>
  <c r="BI152" i="7"/>
  <c r="BH152" i="7"/>
  <c r="BG152" i="7"/>
  <c r="BF152" i="7"/>
  <c r="T152" i="7"/>
  <c r="R152" i="7"/>
  <c r="P152" i="7"/>
  <c r="BK152" i="7"/>
  <c r="J152" i="7"/>
  <c r="BE152" i="7"/>
  <c r="BI151" i="7"/>
  <c r="BH151" i="7"/>
  <c r="BG151" i="7"/>
  <c r="BF151" i="7"/>
  <c r="T151" i="7"/>
  <c r="R151" i="7"/>
  <c r="P151" i="7"/>
  <c r="BK151" i="7"/>
  <c r="J151" i="7"/>
  <c r="BE151" i="7"/>
  <c r="BI150" i="7"/>
  <c r="BH150" i="7"/>
  <c r="BG150" i="7"/>
  <c r="BF150" i="7"/>
  <c r="T150" i="7"/>
  <c r="R150" i="7"/>
  <c r="P150" i="7"/>
  <c r="BK150" i="7"/>
  <c r="J150" i="7"/>
  <c r="BE150" i="7"/>
  <c r="BI149" i="7"/>
  <c r="BH149" i="7"/>
  <c r="BG149" i="7"/>
  <c r="BF149" i="7"/>
  <c r="T149" i="7"/>
  <c r="R149" i="7"/>
  <c r="P149" i="7"/>
  <c r="BK149" i="7"/>
  <c r="J149" i="7"/>
  <c r="BE149" i="7"/>
  <c r="BI148" i="7"/>
  <c r="BH148" i="7"/>
  <c r="BG148" i="7"/>
  <c r="BF148" i="7"/>
  <c r="T148" i="7"/>
  <c r="R148" i="7"/>
  <c r="P148" i="7"/>
  <c r="BK148" i="7"/>
  <c r="J148" i="7"/>
  <c r="BE148" i="7"/>
  <c r="BI147" i="7"/>
  <c r="BH147" i="7"/>
  <c r="BG147" i="7"/>
  <c r="BF147" i="7"/>
  <c r="T147" i="7"/>
  <c r="R147" i="7"/>
  <c r="P147" i="7"/>
  <c r="BK147" i="7"/>
  <c r="J147" i="7"/>
  <c r="BE147" i="7"/>
  <c r="BI146" i="7"/>
  <c r="BH146" i="7"/>
  <c r="BG146" i="7"/>
  <c r="BF146" i="7"/>
  <c r="T146" i="7"/>
  <c r="R146" i="7"/>
  <c r="P146" i="7"/>
  <c r="BK146" i="7"/>
  <c r="J146" i="7"/>
  <c r="BE146" i="7"/>
  <c r="BI145" i="7"/>
  <c r="BH145" i="7"/>
  <c r="BG145" i="7"/>
  <c r="BF145" i="7"/>
  <c r="T145" i="7"/>
  <c r="R145" i="7"/>
  <c r="P145" i="7"/>
  <c r="BK145" i="7"/>
  <c r="J145" i="7"/>
  <c r="BE145" i="7"/>
  <c r="BI144" i="7"/>
  <c r="BH144" i="7"/>
  <c r="BG144" i="7"/>
  <c r="BF144" i="7"/>
  <c r="T144" i="7"/>
  <c r="R144" i="7"/>
  <c r="P144" i="7"/>
  <c r="BK144" i="7"/>
  <c r="J144" i="7"/>
  <c r="BE144" i="7"/>
  <c r="BI143" i="7"/>
  <c r="BH143" i="7"/>
  <c r="BG143" i="7"/>
  <c r="BF143" i="7"/>
  <c r="T143" i="7"/>
  <c r="R143" i="7"/>
  <c r="P143" i="7"/>
  <c r="BK143" i="7"/>
  <c r="J143" i="7"/>
  <c r="BE143" i="7"/>
  <c r="BI142" i="7"/>
  <c r="BH142" i="7"/>
  <c r="BG142" i="7"/>
  <c r="BF142" i="7"/>
  <c r="T142" i="7"/>
  <c r="R142" i="7"/>
  <c r="P142" i="7"/>
  <c r="BK142" i="7"/>
  <c r="J142" i="7"/>
  <c r="BE142" i="7"/>
  <c r="BI141" i="7"/>
  <c r="BH141" i="7"/>
  <c r="BG141" i="7"/>
  <c r="BF141" i="7"/>
  <c r="T141" i="7"/>
  <c r="R141" i="7"/>
  <c r="P141" i="7"/>
  <c r="BK141" i="7"/>
  <c r="J141" i="7"/>
  <c r="BE141" i="7"/>
  <c r="BI140" i="7"/>
  <c r="BH140" i="7"/>
  <c r="BG140" i="7"/>
  <c r="BF140" i="7"/>
  <c r="T140" i="7"/>
  <c r="R140" i="7"/>
  <c r="P140" i="7"/>
  <c r="BK140" i="7"/>
  <c r="J140" i="7"/>
  <c r="BE140" i="7"/>
  <c r="BI139" i="7"/>
  <c r="BH139" i="7"/>
  <c r="BG139" i="7"/>
  <c r="BF139" i="7"/>
  <c r="T139" i="7"/>
  <c r="R139" i="7"/>
  <c r="P139" i="7"/>
  <c r="BK139" i="7"/>
  <c r="J139" i="7"/>
  <c r="BE139" i="7"/>
  <c r="BI138" i="7"/>
  <c r="BH138" i="7"/>
  <c r="BG138" i="7"/>
  <c r="BF138" i="7"/>
  <c r="T138" i="7"/>
  <c r="R138" i="7"/>
  <c r="P138" i="7"/>
  <c r="BK138" i="7"/>
  <c r="J138" i="7"/>
  <c r="BE138" i="7"/>
  <c r="BI137" i="7"/>
  <c r="BH137" i="7"/>
  <c r="BG137" i="7"/>
  <c r="BF137" i="7"/>
  <c r="T137" i="7"/>
  <c r="R137" i="7"/>
  <c r="P137" i="7"/>
  <c r="BK137" i="7"/>
  <c r="J137" i="7"/>
  <c r="BE137" i="7"/>
  <c r="BI136" i="7"/>
  <c r="BH136" i="7"/>
  <c r="BG136" i="7"/>
  <c r="BF136" i="7"/>
  <c r="T136" i="7"/>
  <c r="R136" i="7"/>
  <c r="P136" i="7"/>
  <c r="BK136" i="7"/>
  <c r="J136" i="7"/>
  <c r="BE136" i="7"/>
  <c r="BI135" i="7"/>
  <c r="BH135" i="7"/>
  <c r="BG135" i="7"/>
  <c r="BF135" i="7"/>
  <c r="T135" i="7"/>
  <c r="R135" i="7"/>
  <c r="P135" i="7"/>
  <c r="BK135" i="7"/>
  <c r="J135" i="7"/>
  <c r="BE135" i="7"/>
  <c r="BI134" i="7"/>
  <c r="BH134" i="7"/>
  <c r="BG134" i="7"/>
  <c r="BF134" i="7"/>
  <c r="T134" i="7"/>
  <c r="R134" i="7"/>
  <c r="P134" i="7"/>
  <c r="BK134" i="7"/>
  <c r="J134" i="7"/>
  <c r="BE134" i="7"/>
  <c r="BI133" i="7"/>
  <c r="BH133" i="7"/>
  <c r="BG133" i="7"/>
  <c r="BF133" i="7"/>
  <c r="T133" i="7"/>
  <c r="T132" i="7"/>
  <c r="R133" i="7"/>
  <c r="R132" i="7"/>
  <c r="P133" i="7"/>
  <c r="P132" i="7"/>
  <c r="BK133" i="7"/>
  <c r="BK132" i="7"/>
  <c r="J132" i="7" s="1"/>
  <c r="J133" i="7"/>
  <c r="BE133" i="7" s="1"/>
  <c r="J67" i="7"/>
  <c r="BI131" i="7"/>
  <c r="BH131" i="7"/>
  <c r="BG131" i="7"/>
  <c r="BF131" i="7"/>
  <c r="T131" i="7"/>
  <c r="R131" i="7"/>
  <c r="P131" i="7"/>
  <c r="BK131" i="7"/>
  <c r="J131" i="7"/>
  <c r="BE131" i="7"/>
  <c r="BI130" i="7"/>
  <c r="BH130" i="7"/>
  <c r="BG130" i="7"/>
  <c r="BF130" i="7"/>
  <c r="T130" i="7"/>
  <c r="R130" i="7"/>
  <c r="P130" i="7"/>
  <c r="BK130" i="7"/>
  <c r="J130" i="7"/>
  <c r="BE130" i="7"/>
  <c r="BI129" i="7"/>
  <c r="BH129" i="7"/>
  <c r="BG129" i="7"/>
  <c r="BF129" i="7"/>
  <c r="T129" i="7"/>
  <c r="R129" i="7"/>
  <c r="P129" i="7"/>
  <c r="BK129" i="7"/>
  <c r="J129" i="7"/>
  <c r="BE129" i="7"/>
  <c r="BI128" i="7"/>
  <c r="BH128" i="7"/>
  <c r="BG128" i="7"/>
  <c r="BF128" i="7"/>
  <c r="T128" i="7"/>
  <c r="R128" i="7"/>
  <c r="P128" i="7"/>
  <c r="BK128" i="7"/>
  <c r="J128" i="7"/>
  <c r="BE128" i="7"/>
  <c r="BI127" i="7"/>
  <c r="BH127" i="7"/>
  <c r="BG127" i="7"/>
  <c r="BF127" i="7"/>
  <c r="T127" i="7"/>
  <c r="R127" i="7"/>
  <c r="P127" i="7"/>
  <c r="BK127" i="7"/>
  <c r="J127" i="7"/>
  <c r="BE127" i="7"/>
  <c r="BI126" i="7"/>
  <c r="BH126" i="7"/>
  <c r="BG126" i="7"/>
  <c r="BF126" i="7"/>
  <c r="T126" i="7"/>
  <c r="R126" i="7"/>
  <c r="P126" i="7"/>
  <c r="BK126" i="7"/>
  <c r="J126" i="7"/>
  <c r="BE126" i="7"/>
  <c r="BI125" i="7"/>
  <c r="BH125" i="7"/>
  <c r="BG125" i="7"/>
  <c r="BF125" i="7"/>
  <c r="T125" i="7"/>
  <c r="T124" i="7"/>
  <c r="R125" i="7"/>
  <c r="R124" i="7"/>
  <c r="P125" i="7"/>
  <c r="P124" i="7"/>
  <c r="BK125" i="7"/>
  <c r="BK124" i="7"/>
  <c r="J124" i="7" s="1"/>
  <c r="J125" i="7"/>
  <c r="BE125" i="7" s="1"/>
  <c r="J66" i="7"/>
  <c r="BI123" i="7"/>
  <c r="BH123" i="7"/>
  <c r="BG123" i="7"/>
  <c r="BF123" i="7"/>
  <c r="T123" i="7"/>
  <c r="R123" i="7"/>
  <c r="P123" i="7"/>
  <c r="BK123" i="7"/>
  <c r="J123" i="7"/>
  <c r="BE123" i="7"/>
  <c r="BI122" i="7"/>
  <c r="BH122" i="7"/>
  <c r="BG122" i="7"/>
  <c r="BF122" i="7"/>
  <c r="T122" i="7"/>
  <c r="R122" i="7"/>
  <c r="P122" i="7"/>
  <c r="BK122" i="7"/>
  <c r="J122" i="7"/>
  <c r="BE122" i="7"/>
  <c r="BI121" i="7"/>
  <c r="BH121" i="7"/>
  <c r="BG121" i="7"/>
  <c r="BF121" i="7"/>
  <c r="T121" i="7"/>
  <c r="R121" i="7"/>
  <c r="P121" i="7"/>
  <c r="BK121" i="7"/>
  <c r="J121" i="7"/>
  <c r="BE121" i="7"/>
  <c r="BI120" i="7"/>
  <c r="BH120" i="7"/>
  <c r="BG120" i="7"/>
  <c r="BF120" i="7"/>
  <c r="T120" i="7"/>
  <c r="R120" i="7"/>
  <c r="P120" i="7"/>
  <c r="BK120" i="7"/>
  <c r="J120" i="7"/>
  <c r="BE120" i="7"/>
  <c r="BI119" i="7"/>
  <c r="BH119" i="7"/>
  <c r="BG119" i="7"/>
  <c r="BF119" i="7"/>
  <c r="T119" i="7"/>
  <c r="R119" i="7"/>
  <c r="P119" i="7"/>
  <c r="BK119" i="7"/>
  <c r="J119" i="7"/>
  <c r="BE119" i="7"/>
  <c r="BI118" i="7"/>
  <c r="BH118" i="7"/>
  <c r="BG118" i="7"/>
  <c r="BF118" i="7"/>
  <c r="T118" i="7"/>
  <c r="R118" i="7"/>
  <c r="P118" i="7"/>
  <c r="BK118" i="7"/>
  <c r="J118" i="7"/>
  <c r="BE118" i="7"/>
  <c r="BI117" i="7"/>
  <c r="BH117" i="7"/>
  <c r="BG117" i="7"/>
  <c r="BF117" i="7"/>
  <c r="T117" i="7"/>
  <c r="R117" i="7"/>
  <c r="P117" i="7"/>
  <c r="BK117" i="7"/>
  <c r="J117" i="7"/>
  <c r="BE117" i="7"/>
  <c r="BI116" i="7"/>
  <c r="BH116" i="7"/>
  <c r="BG116" i="7"/>
  <c r="BF116" i="7"/>
  <c r="T116" i="7"/>
  <c r="R116" i="7"/>
  <c r="P116" i="7"/>
  <c r="BK116" i="7"/>
  <c r="J116" i="7"/>
  <c r="BE116" i="7"/>
  <c r="BI115" i="7"/>
  <c r="BH115" i="7"/>
  <c r="BG115" i="7"/>
  <c r="BF115" i="7"/>
  <c r="T115" i="7"/>
  <c r="R115" i="7"/>
  <c r="P115" i="7"/>
  <c r="BK115" i="7"/>
  <c r="J115" i="7"/>
  <c r="BE115" i="7"/>
  <c r="BI114" i="7"/>
  <c r="BH114" i="7"/>
  <c r="BG114" i="7"/>
  <c r="BF114" i="7"/>
  <c r="T114" i="7"/>
  <c r="R114" i="7"/>
  <c r="P114" i="7"/>
  <c r="BK114" i="7"/>
  <c r="J114" i="7"/>
  <c r="BE114" i="7"/>
  <c r="BI113" i="7"/>
  <c r="BH113" i="7"/>
  <c r="BG113" i="7"/>
  <c r="BF113" i="7"/>
  <c r="T113" i="7"/>
  <c r="R113" i="7"/>
  <c r="P113" i="7"/>
  <c r="BK113" i="7"/>
  <c r="J113" i="7"/>
  <c r="BE113" i="7"/>
  <c r="BI112" i="7"/>
  <c r="BH112" i="7"/>
  <c r="BG112" i="7"/>
  <c r="BF112" i="7"/>
  <c r="T112" i="7"/>
  <c r="R112" i="7"/>
  <c r="P112" i="7"/>
  <c r="BK112" i="7"/>
  <c r="J112" i="7"/>
  <c r="BE112" i="7"/>
  <c r="BI111" i="7"/>
  <c r="BH111" i="7"/>
  <c r="BG111" i="7"/>
  <c r="BF111" i="7"/>
  <c r="T111" i="7"/>
  <c r="R111" i="7"/>
  <c r="P111" i="7"/>
  <c r="BK111" i="7"/>
  <c r="J111" i="7"/>
  <c r="BE111" i="7"/>
  <c r="BI110" i="7"/>
  <c r="BH110" i="7"/>
  <c r="BG110" i="7"/>
  <c r="BF110" i="7"/>
  <c r="T110" i="7"/>
  <c r="R110" i="7"/>
  <c r="P110" i="7"/>
  <c r="BK110" i="7"/>
  <c r="J110" i="7"/>
  <c r="BE110" i="7"/>
  <c r="BI109" i="7"/>
  <c r="BH109" i="7"/>
  <c r="BG109" i="7"/>
  <c r="BF109" i="7"/>
  <c r="T109" i="7"/>
  <c r="R109" i="7"/>
  <c r="P109" i="7"/>
  <c r="BK109" i="7"/>
  <c r="J109" i="7"/>
  <c r="BE109" i="7"/>
  <c r="BI108" i="7"/>
  <c r="BH108" i="7"/>
  <c r="BG108" i="7"/>
  <c r="BF108" i="7"/>
  <c r="T108" i="7"/>
  <c r="R108" i="7"/>
  <c r="P108" i="7"/>
  <c r="BK108" i="7"/>
  <c r="J108" i="7"/>
  <c r="BE108" i="7"/>
  <c r="BI107" i="7"/>
  <c r="BH107" i="7"/>
  <c r="BG107" i="7"/>
  <c r="BF107" i="7"/>
  <c r="T107" i="7"/>
  <c r="R107" i="7"/>
  <c r="P107" i="7"/>
  <c r="BK107" i="7"/>
  <c r="J107" i="7"/>
  <c r="BE107" i="7"/>
  <c r="BI106" i="7"/>
  <c r="BH106" i="7"/>
  <c r="BG106" i="7"/>
  <c r="BF106" i="7"/>
  <c r="T106" i="7"/>
  <c r="R106" i="7"/>
  <c r="P106" i="7"/>
  <c r="BK106" i="7"/>
  <c r="J106" i="7"/>
  <c r="BE106" i="7"/>
  <c r="BI105" i="7"/>
  <c r="BH105" i="7"/>
  <c r="BG105" i="7"/>
  <c r="BF105" i="7"/>
  <c r="T105" i="7"/>
  <c r="R105" i="7"/>
  <c r="P105" i="7"/>
  <c r="BK105" i="7"/>
  <c r="J105" i="7"/>
  <c r="BE105" i="7"/>
  <c r="BI104" i="7"/>
  <c r="BH104" i="7"/>
  <c r="BG104" i="7"/>
  <c r="BF104" i="7"/>
  <c r="T104" i="7"/>
  <c r="R104" i="7"/>
  <c r="P104" i="7"/>
  <c r="BK104" i="7"/>
  <c r="J104" i="7"/>
  <c r="BE104" i="7"/>
  <c r="BI103" i="7"/>
  <c r="BH103" i="7"/>
  <c r="BG103" i="7"/>
  <c r="BF103" i="7"/>
  <c r="T103" i="7"/>
  <c r="R103" i="7"/>
  <c r="P103" i="7"/>
  <c r="BK103" i="7"/>
  <c r="J103" i="7"/>
  <c r="BE103" i="7"/>
  <c r="BI102" i="7"/>
  <c r="BH102" i="7"/>
  <c r="BG102" i="7"/>
  <c r="BF102" i="7"/>
  <c r="T102" i="7"/>
  <c r="R102" i="7"/>
  <c r="P102" i="7"/>
  <c r="BK102" i="7"/>
  <c r="J102" i="7"/>
  <c r="BE102" i="7"/>
  <c r="BI101" i="7"/>
  <c r="BH101" i="7"/>
  <c r="BG101" i="7"/>
  <c r="BF101" i="7"/>
  <c r="T101" i="7"/>
  <c r="R101" i="7"/>
  <c r="P101" i="7"/>
  <c r="BK101" i="7"/>
  <c r="J101" i="7"/>
  <c r="BE101" i="7"/>
  <c r="BI100" i="7"/>
  <c r="BH100" i="7"/>
  <c r="BG100" i="7"/>
  <c r="BF100" i="7"/>
  <c r="T100" i="7"/>
  <c r="R100" i="7"/>
  <c r="P100" i="7"/>
  <c r="BK100" i="7"/>
  <c r="J100" i="7"/>
  <c r="BE100" i="7"/>
  <c r="BI99" i="7"/>
  <c r="BH99" i="7"/>
  <c r="BG99" i="7"/>
  <c r="BF99" i="7"/>
  <c r="T99" i="7"/>
  <c r="R99" i="7"/>
  <c r="P99" i="7"/>
  <c r="BK99" i="7"/>
  <c r="J99" i="7"/>
  <c r="BE99" i="7"/>
  <c r="BI98" i="7"/>
  <c r="BH98" i="7"/>
  <c r="BG98" i="7"/>
  <c r="BF98" i="7"/>
  <c r="T98" i="7"/>
  <c r="R98" i="7"/>
  <c r="P98" i="7"/>
  <c r="BK98" i="7"/>
  <c r="J98" i="7"/>
  <c r="BE98" i="7"/>
  <c r="BI97" i="7"/>
  <c r="BH97" i="7"/>
  <c r="BG97" i="7"/>
  <c r="BF97" i="7"/>
  <c r="T97" i="7"/>
  <c r="R97" i="7"/>
  <c r="P97" i="7"/>
  <c r="BK97" i="7"/>
  <c r="J97" i="7"/>
  <c r="BE97" i="7"/>
  <c r="BI96" i="7"/>
  <c r="BH96" i="7"/>
  <c r="BG96" i="7"/>
  <c r="BF96" i="7"/>
  <c r="T96" i="7"/>
  <c r="T95" i="7"/>
  <c r="R96" i="7"/>
  <c r="R95" i="7"/>
  <c r="P96" i="7"/>
  <c r="P95" i="7"/>
  <c r="BK96" i="7"/>
  <c r="BK95" i="7"/>
  <c r="J95" i="7" s="1"/>
  <c r="J96" i="7"/>
  <c r="BE96" i="7" s="1"/>
  <c r="J65" i="7"/>
  <c r="BI94" i="7"/>
  <c r="F39" i="7"/>
  <c r="BD61" i="1" s="1"/>
  <c r="BH94" i="7"/>
  <c r="F38" i="7" s="1"/>
  <c r="BC61" i="1" s="1"/>
  <c r="BG94" i="7"/>
  <c r="F37" i="7"/>
  <c r="BB61" i="1" s="1"/>
  <c r="BF94" i="7"/>
  <c r="T94" i="7"/>
  <c r="T93" i="7"/>
  <c r="T92" i="7" s="1"/>
  <c r="R94" i="7"/>
  <c r="R93" i="7" s="1"/>
  <c r="R92" i="7"/>
  <c r="P94" i="7"/>
  <c r="P93" i="7"/>
  <c r="P92" i="7" s="1"/>
  <c r="AU61" i="1" s="1"/>
  <c r="BK94" i="7"/>
  <c r="BK93" i="7"/>
  <c r="J93" i="7" s="1"/>
  <c r="J64" i="7" s="1"/>
  <c r="BK92" i="7"/>
  <c r="J92" i="7" s="1"/>
  <c r="J32" i="7" s="1"/>
  <c r="AG61" i="1"/>
  <c r="J94" i="7"/>
  <c r="BE94" i="7"/>
  <c r="F88" i="7"/>
  <c r="F86" i="7"/>
  <c r="E84" i="7"/>
  <c r="F58" i="7"/>
  <c r="F56" i="7"/>
  <c r="E54" i="7"/>
  <c r="J26" i="7"/>
  <c r="E26" i="7"/>
  <c r="J89" i="7" s="1"/>
  <c r="J59" i="7"/>
  <c r="J25" i="7"/>
  <c r="J23" i="7"/>
  <c r="E23" i="7"/>
  <c r="J88" i="7"/>
  <c r="J58" i="7"/>
  <c r="J22" i="7"/>
  <c r="J20" i="7"/>
  <c r="E20" i="7"/>
  <c r="F89" i="7" s="1"/>
  <c r="J19" i="7"/>
  <c r="J14" i="7"/>
  <c r="J86" i="7" s="1"/>
  <c r="J56" i="7"/>
  <c r="E7" i="7"/>
  <c r="E80" i="7"/>
  <c r="E50" i="7"/>
  <c r="J39" i="6"/>
  <c r="J38" i="6"/>
  <c r="AY60" i="1"/>
  <c r="J37" i="6"/>
  <c r="AX60" i="1"/>
  <c r="BI293" i="6"/>
  <c r="BH293" i="6"/>
  <c r="BG293" i="6"/>
  <c r="BF293" i="6"/>
  <c r="T293" i="6"/>
  <c r="R293" i="6"/>
  <c r="P293" i="6"/>
  <c r="BK293" i="6"/>
  <c r="J293" i="6"/>
  <c r="BE293" i="6"/>
  <c r="BI291" i="6"/>
  <c r="BH291" i="6"/>
  <c r="BG291" i="6"/>
  <c r="BF291" i="6"/>
  <c r="T291" i="6"/>
  <c r="R291" i="6"/>
  <c r="P291" i="6"/>
  <c r="BK291" i="6"/>
  <c r="J291" i="6"/>
  <c r="BE291" i="6"/>
  <c r="BI289" i="6"/>
  <c r="BH289" i="6"/>
  <c r="BG289" i="6"/>
  <c r="BF289" i="6"/>
  <c r="T289" i="6"/>
  <c r="T288" i="6"/>
  <c r="R289" i="6"/>
  <c r="R288" i="6"/>
  <c r="P289" i="6"/>
  <c r="P288" i="6"/>
  <c r="BK289" i="6"/>
  <c r="BK288" i="6"/>
  <c r="J288" i="6" s="1"/>
  <c r="J289" i="6"/>
  <c r="BE289" i="6" s="1"/>
  <c r="J74" i="6"/>
  <c r="BI287" i="6"/>
  <c r="BH287" i="6"/>
  <c r="BG287" i="6"/>
  <c r="BF287" i="6"/>
  <c r="T287" i="6"/>
  <c r="R287" i="6"/>
  <c r="P287" i="6"/>
  <c r="BK287" i="6"/>
  <c r="J287" i="6"/>
  <c r="BE287" i="6"/>
  <c r="BI285" i="6"/>
  <c r="BH285" i="6"/>
  <c r="BG285" i="6"/>
  <c r="BF285" i="6"/>
  <c r="T285" i="6"/>
  <c r="R285" i="6"/>
  <c r="P285" i="6"/>
  <c r="BK285" i="6"/>
  <c r="J285" i="6"/>
  <c r="BE285" i="6"/>
  <c r="BI282" i="6"/>
  <c r="BH282" i="6"/>
  <c r="BG282" i="6"/>
  <c r="BF282" i="6"/>
  <c r="T282" i="6"/>
  <c r="R282" i="6"/>
  <c r="P282" i="6"/>
  <c r="BK282" i="6"/>
  <c r="BK268" i="6" s="1"/>
  <c r="J268" i="6" s="1"/>
  <c r="J73" i="6" s="1"/>
  <c r="J282" i="6"/>
  <c r="BE282" i="6"/>
  <c r="BI278" i="6"/>
  <c r="BH278" i="6"/>
  <c r="BG278" i="6"/>
  <c r="BF278" i="6"/>
  <c r="T278" i="6"/>
  <c r="R278" i="6"/>
  <c r="P278" i="6"/>
  <c r="BK278" i="6"/>
  <c r="J278" i="6"/>
  <c r="BE278" i="6"/>
  <c r="BI277" i="6"/>
  <c r="BH277" i="6"/>
  <c r="BG277" i="6"/>
  <c r="BF277" i="6"/>
  <c r="T277" i="6"/>
  <c r="R277" i="6"/>
  <c r="P277" i="6"/>
  <c r="BK277" i="6"/>
  <c r="J277" i="6"/>
  <c r="BE277" i="6"/>
  <c r="BI273" i="6"/>
  <c r="BH273" i="6"/>
  <c r="BG273" i="6"/>
  <c r="BF273" i="6"/>
  <c r="T273" i="6"/>
  <c r="R273" i="6"/>
  <c r="P273" i="6"/>
  <c r="BK273" i="6"/>
  <c r="J273" i="6"/>
  <c r="BE273" i="6"/>
  <c r="BI271" i="6"/>
  <c r="BH271" i="6"/>
  <c r="BG271" i="6"/>
  <c r="BF271" i="6"/>
  <c r="T271" i="6"/>
  <c r="R271" i="6"/>
  <c r="P271" i="6"/>
  <c r="BK271" i="6"/>
  <c r="J271" i="6"/>
  <c r="BE271" i="6"/>
  <c r="BI269" i="6"/>
  <c r="BH269" i="6"/>
  <c r="BG269" i="6"/>
  <c r="BF269" i="6"/>
  <c r="T269" i="6"/>
  <c r="T268" i="6"/>
  <c r="R269" i="6"/>
  <c r="R268" i="6"/>
  <c r="P269" i="6"/>
  <c r="P268" i="6"/>
  <c r="BK269" i="6"/>
  <c r="J269" i="6"/>
  <c r="BE269" i="6" s="1"/>
  <c r="BI267" i="6"/>
  <c r="BH267" i="6"/>
  <c r="BG267" i="6"/>
  <c r="BF267" i="6"/>
  <c r="T267" i="6"/>
  <c r="R267" i="6"/>
  <c r="P267" i="6"/>
  <c r="BK267" i="6"/>
  <c r="J267" i="6"/>
  <c r="BE267" i="6"/>
  <c r="BI265" i="6"/>
  <c r="BH265" i="6"/>
  <c r="BG265" i="6"/>
  <c r="BF265" i="6"/>
  <c r="T265" i="6"/>
  <c r="R265" i="6"/>
  <c r="P265" i="6"/>
  <c r="BK265" i="6"/>
  <c r="J265" i="6"/>
  <c r="BE265" i="6"/>
  <c r="BI262" i="6"/>
  <c r="BH262" i="6"/>
  <c r="BG262" i="6"/>
  <c r="BF262" i="6"/>
  <c r="T262" i="6"/>
  <c r="R262" i="6"/>
  <c r="P262" i="6"/>
  <c r="BK262" i="6"/>
  <c r="J262" i="6"/>
  <c r="BE262" i="6"/>
  <c r="BI259" i="6"/>
  <c r="BH259" i="6"/>
  <c r="BG259" i="6"/>
  <c r="BF259" i="6"/>
  <c r="T259" i="6"/>
  <c r="R259" i="6"/>
  <c r="P259" i="6"/>
  <c r="BK259" i="6"/>
  <c r="J259" i="6"/>
  <c r="BE259" i="6"/>
  <c r="BI255" i="6"/>
  <c r="BH255" i="6"/>
  <c r="BG255" i="6"/>
  <c r="BF255" i="6"/>
  <c r="T255" i="6"/>
  <c r="R255" i="6"/>
  <c r="P255" i="6"/>
  <c r="BK255" i="6"/>
  <c r="J255" i="6"/>
  <c r="BE255" i="6"/>
  <c r="BI251" i="6"/>
  <c r="BH251" i="6"/>
  <c r="BG251" i="6"/>
  <c r="BF251" i="6"/>
  <c r="T251" i="6"/>
  <c r="R251" i="6"/>
  <c r="P251" i="6"/>
  <c r="BK251" i="6"/>
  <c r="J251" i="6"/>
  <c r="BE251" i="6"/>
  <c r="BI248" i="6"/>
  <c r="BH248" i="6"/>
  <c r="BG248" i="6"/>
  <c r="BF248" i="6"/>
  <c r="T248" i="6"/>
  <c r="T247" i="6"/>
  <c r="T246" i="6" s="1"/>
  <c r="R248" i="6"/>
  <c r="P248" i="6"/>
  <c r="P247" i="6"/>
  <c r="P246" i="6" s="1"/>
  <c r="BK248" i="6"/>
  <c r="J248" i="6"/>
  <c r="BE248" i="6"/>
  <c r="BI244" i="6"/>
  <c r="BH244" i="6"/>
  <c r="BG244" i="6"/>
  <c r="BF244" i="6"/>
  <c r="T244" i="6"/>
  <c r="T243" i="6"/>
  <c r="R244" i="6"/>
  <c r="R243" i="6"/>
  <c r="P244" i="6"/>
  <c r="P243" i="6"/>
  <c r="BK244" i="6"/>
  <c r="BK243" i="6"/>
  <c r="J243" i="6" s="1"/>
  <c r="J70" i="6" s="1"/>
  <c r="J244" i="6"/>
  <c r="BE244" i="6" s="1"/>
  <c r="BI240" i="6"/>
  <c r="BH240" i="6"/>
  <c r="BG240" i="6"/>
  <c r="BF240" i="6"/>
  <c r="T240" i="6"/>
  <c r="R240" i="6"/>
  <c r="P240" i="6"/>
  <c r="BK240" i="6"/>
  <c r="J240" i="6"/>
  <c r="BE240" i="6"/>
  <c r="BI237" i="6"/>
  <c r="BH237" i="6"/>
  <c r="BG237" i="6"/>
  <c r="BF237" i="6"/>
  <c r="T237" i="6"/>
  <c r="R237" i="6"/>
  <c r="P237" i="6"/>
  <c r="BK237" i="6"/>
  <c r="J237" i="6"/>
  <c r="BE237" i="6"/>
  <c r="BI233" i="6"/>
  <c r="BH233" i="6"/>
  <c r="BG233" i="6"/>
  <c r="BF233" i="6"/>
  <c r="T233" i="6"/>
  <c r="R233" i="6"/>
  <c r="P233" i="6"/>
  <c r="BK233" i="6"/>
  <c r="J233" i="6"/>
  <c r="BE233" i="6"/>
  <c r="BI232" i="6"/>
  <c r="BH232" i="6"/>
  <c r="BG232" i="6"/>
  <c r="BF232" i="6"/>
  <c r="T232" i="6"/>
  <c r="R232" i="6"/>
  <c r="P232" i="6"/>
  <c r="BK232" i="6"/>
  <c r="J232" i="6"/>
  <c r="BE232" i="6"/>
  <c r="BI231" i="6"/>
  <c r="BH231" i="6"/>
  <c r="BG231" i="6"/>
  <c r="BF231" i="6"/>
  <c r="T231" i="6"/>
  <c r="R231" i="6"/>
  <c r="P231" i="6"/>
  <c r="BK231" i="6"/>
  <c r="J231" i="6"/>
  <c r="BE231" i="6"/>
  <c r="BI230" i="6"/>
  <c r="BH230" i="6"/>
  <c r="BG230" i="6"/>
  <c r="BF230" i="6"/>
  <c r="T230" i="6"/>
  <c r="R230" i="6"/>
  <c r="P230" i="6"/>
  <c r="BK230" i="6"/>
  <c r="J230" i="6"/>
  <c r="BE230" i="6"/>
  <c r="BI229" i="6"/>
  <c r="BH229" i="6"/>
  <c r="BG229" i="6"/>
  <c r="BF229" i="6"/>
  <c r="T229" i="6"/>
  <c r="R229" i="6"/>
  <c r="P229" i="6"/>
  <c r="BK229" i="6"/>
  <c r="J229" i="6"/>
  <c r="BE229" i="6"/>
  <c r="BI228" i="6"/>
  <c r="BH228" i="6"/>
  <c r="BG228" i="6"/>
  <c r="BF228" i="6"/>
  <c r="T228" i="6"/>
  <c r="R228" i="6"/>
  <c r="P228" i="6"/>
  <c r="BK228" i="6"/>
  <c r="J228" i="6"/>
  <c r="BE228" i="6"/>
  <c r="BI225" i="6"/>
  <c r="BH225" i="6"/>
  <c r="BG225" i="6"/>
  <c r="BF225" i="6"/>
  <c r="T225" i="6"/>
  <c r="R225" i="6"/>
  <c r="P225" i="6"/>
  <c r="BK225" i="6"/>
  <c r="J225" i="6"/>
  <c r="BE225" i="6"/>
  <c r="BI222" i="6"/>
  <c r="BH222" i="6"/>
  <c r="BG222" i="6"/>
  <c r="BF222" i="6"/>
  <c r="T222" i="6"/>
  <c r="R222" i="6"/>
  <c r="P222" i="6"/>
  <c r="BK222" i="6"/>
  <c r="J222" i="6"/>
  <c r="BE222" i="6"/>
  <c r="BI221" i="6"/>
  <c r="BH221" i="6"/>
  <c r="BG221" i="6"/>
  <c r="BF221" i="6"/>
  <c r="T221" i="6"/>
  <c r="R221" i="6"/>
  <c r="P221" i="6"/>
  <c r="BK221" i="6"/>
  <c r="J221" i="6"/>
  <c r="BE221" i="6"/>
  <c r="BI218" i="6"/>
  <c r="BH218" i="6"/>
  <c r="BG218" i="6"/>
  <c r="BF218" i="6"/>
  <c r="T218" i="6"/>
  <c r="R218" i="6"/>
  <c r="P218" i="6"/>
  <c r="BK218" i="6"/>
  <c r="J218" i="6"/>
  <c r="BE218" i="6"/>
  <c r="BI217" i="6"/>
  <c r="BH217" i="6"/>
  <c r="BG217" i="6"/>
  <c r="BF217" i="6"/>
  <c r="T217" i="6"/>
  <c r="R217" i="6"/>
  <c r="P217" i="6"/>
  <c r="BK217" i="6"/>
  <c r="J217" i="6"/>
  <c r="BE217" i="6"/>
  <c r="BI214" i="6"/>
  <c r="BH214" i="6"/>
  <c r="BG214" i="6"/>
  <c r="BF214" i="6"/>
  <c r="T214" i="6"/>
  <c r="R214" i="6"/>
  <c r="P214" i="6"/>
  <c r="BK214" i="6"/>
  <c r="J214" i="6"/>
  <c r="BE214" i="6"/>
  <c r="BI211" i="6"/>
  <c r="BH211" i="6"/>
  <c r="BG211" i="6"/>
  <c r="BF211" i="6"/>
  <c r="T211" i="6"/>
  <c r="R211" i="6"/>
  <c r="P211" i="6"/>
  <c r="BK211" i="6"/>
  <c r="J211" i="6"/>
  <c r="BE211" i="6"/>
  <c r="BI208" i="6"/>
  <c r="BH208" i="6"/>
  <c r="BG208" i="6"/>
  <c r="BF208" i="6"/>
  <c r="T208" i="6"/>
  <c r="T207" i="6"/>
  <c r="R208" i="6"/>
  <c r="R207" i="6"/>
  <c r="P208" i="6"/>
  <c r="P207" i="6"/>
  <c r="BK208" i="6"/>
  <c r="BK207" i="6"/>
  <c r="J207" i="6" s="1"/>
  <c r="J69" i="6" s="1"/>
  <c r="J208" i="6"/>
  <c r="BE208" i="6" s="1"/>
  <c r="BI204" i="6"/>
  <c r="BH204" i="6"/>
  <c r="BG204" i="6"/>
  <c r="BF204" i="6"/>
  <c r="T204" i="6"/>
  <c r="T203" i="6"/>
  <c r="R204" i="6"/>
  <c r="R203" i="6"/>
  <c r="P204" i="6"/>
  <c r="P203" i="6"/>
  <c r="BK204" i="6"/>
  <c r="BK203" i="6"/>
  <c r="J203" i="6" s="1"/>
  <c r="J68" i="6" s="1"/>
  <c r="J204" i="6"/>
  <c r="BE204" i="6" s="1"/>
  <c r="BI200" i="6"/>
  <c r="BH200" i="6"/>
  <c r="BG200" i="6"/>
  <c r="BF200" i="6"/>
  <c r="T200" i="6"/>
  <c r="R200" i="6"/>
  <c r="P200" i="6"/>
  <c r="BK200" i="6"/>
  <c r="J200" i="6"/>
  <c r="BE200" i="6"/>
  <c r="BI197" i="6"/>
  <c r="BH197" i="6"/>
  <c r="BG197" i="6"/>
  <c r="BF197" i="6"/>
  <c r="T197" i="6"/>
  <c r="R197" i="6"/>
  <c r="P197" i="6"/>
  <c r="BK197" i="6"/>
  <c r="J197" i="6"/>
  <c r="BE197" i="6"/>
  <c r="BI194" i="6"/>
  <c r="BH194" i="6"/>
  <c r="BG194" i="6"/>
  <c r="BF194" i="6"/>
  <c r="T194" i="6"/>
  <c r="T193" i="6"/>
  <c r="R194" i="6"/>
  <c r="R193" i="6"/>
  <c r="P194" i="6"/>
  <c r="P193" i="6"/>
  <c r="BK194" i="6"/>
  <c r="BK193" i="6"/>
  <c r="J193" i="6" s="1"/>
  <c r="J67" i="6" s="1"/>
  <c r="J194" i="6"/>
  <c r="BE194" i="6" s="1"/>
  <c r="BI190" i="6"/>
  <c r="BH190" i="6"/>
  <c r="BG190" i="6"/>
  <c r="BF190" i="6"/>
  <c r="T190" i="6"/>
  <c r="R190" i="6"/>
  <c r="P190" i="6"/>
  <c r="BK190" i="6"/>
  <c r="J190" i="6"/>
  <c r="BE190" i="6"/>
  <c r="BI187" i="6"/>
  <c r="BH187" i="6"/>
  <c r="BG187" i="6"/>
  <c r="BF187" i="6"/>
  <c r="T187" i="6"/>
  <c r="R187" i="6"/>
  <c r="P187" i="6"/>
  <c r="BK187" i="6"/>
  <c r="J187" i="6"/>
  <c r="BE187" i="6"/>
  <c r="BI184" i="6"/>
  <c r="BH184" i="6"/>
  <c r="BG184" i="6"/>
  <c r="BF184" i="6"/>
  <c r="T184" i="6"/>
  <c r="T183" i="6"/>
  <c r="R184" i="6"/>
  <c r="R183" i="6"/>
  <c r="P184" i="6"/>
  <c r="P183" i="6"/>
  <c r="BK184" i="6"/>
  <c r="BK183" i="6"/>
  <c r="J183" i="6" s="1"/>
  <c r="J66" i="6" s="1"/>
  <c r="J184" i="6"/>
  <c r="BE184" i="6" s="1"/>
  <c r="BI180" i="6"/>
  <c r="BH180" i="6"/>
  <c r="BG180" i="6"/>
  <c r="BF180" i="6"/>
  <c r="T180" i="6"/>
  <c r="R180" i="6"/>
  <c r="P180" i="6"/>
  <c r="BK180" i="6"/>
  <c r="J180" i="6"/>
  <c r="BE180" i="6"/>
  <c r="BI177" i="6"/>
  <c r="BH177" i="6"/>
  <c r="BG177" i="6"/>
  <c r="BF177" i="6"/>
  <c r="T177" i="6"/>
  <c r="R177" i="6"/>
  <c r="P177" i="6"/>
  <c r="BK177" i="6"/>
  <c r="J177" i="6"/>
  <c r="BE177" i="6"/>
  <c r="BI174" i="6"/>
  <c r="BH174" i="6"/>
  <c r="BG174" i="6"/>
  <c r="BF174" i="6"/>
  <c r="T174" i="6"/>
  <c r="R174" i="6"/>
  <c r="P174" i="6"/>
  <c r="BK174" i="6"/>
  <c r="J174" i="6"/>
  <c r="BE174" i="6"/>
  <c r="BI170" i="6"/>
  <c r="BH170" i="6"/>
  <c r="BG170" i="6"/>
  <c r="BF170" i="6"/>
  <c r="T170" i="6"/>
  <c r="R170" i="6"/>
  <c r="P170" i="6"/>
  <c r="BK170" i="6"/>
  <c r="J170" i="6"/>
  <c r="BE170" i="6"/>
  <c r="BI167" i="6"/>
  <c r="BH167" i="6"/>
  <c r="BG167" i="6"/>
  <c r="BF167" i="6"/>
  <c r="T167" i="6"/>
  <c r="R167" i="6"/>
  <c r="P167" i="6"/>
  <c r="BK167" i="6"/>
  <c r="J167" i="6"/>
  <c r="BE167" i="6"/>
  <c r="BI164" i="6"/>
  <c r="BH164" i="6"/>
  <c r="BG164" i="6"/>
  <c r="BF164" i="6"/>
  <c r="T164" i="6"/>
  <c r="R164" i="6"/>
  <c r="P164" i="6"/>
  <c r="BK164" i="6"/>
  <c r="J164" i="6"/>
  <c r="BE164" i="6"/>
  <c r="BI161" i="6"/>
  <c r="BH161" i="6"/>
  <c r="BG161" i="6"/>
  <c r="BF161" i="6"/>
  <c r="T161" i="6"/>
  <c r="R161" i="6"/>
  <c r="P161" i="6"/>
  <c r="BK161" i="6"/>
  <c r="J161" i="6"/>
  <c r="BE161" i="6"/>
  <c r="BI158" i="6"/>
  <c r="BH158" i="6"/>
  <c r="BG158" i="6"/>
  <c r="BF158" i="6"/>
  <c r="T158" i="6"/>
  <c r="R158" i="6"/>
  <c r="P158" i="6"/>
  <c r="BK158" i="6"/>
  <c r="J158" i="6"/>
  <c r="BE158" i="6"/>
  <c r="BI155" i="6"/>
  <c r="BH155" i="6"/>
  <c r="BG155" i="6"/>
  <c r="BF155" i="6"/>
  <c r="T155" i="6"/>
  <c r="R155" i="6"/>
  <c r="P155" i="6"/>
  <c r="BK155" i="6"/>
  <c r="J155" i="6"/>
  <c r="BE155" i="6"/>
  <c r="BI151" i="6"/>
  <c r="BH151" i="6"/>
  <c r="BG151" i="6"/>
  <c r="BF151" i="6"/>
  <c r="T151" i="6"/>
  <c r="R151" i="6"/>
  <c r="P151" i="6"/>
  <c r="BK151" i="6"/>
  <c r="J151" i="6"/>
  <c r="BE151" i="6"/>
  <c r="BI148" i="6"/>
  <c r="BH148" i="6"/>
  <c r="BG148" i="6"/>
  <c r="BF148" i="6"/>
  <c r="T148" i="6"/>
  <c r="R148" i="6"/>
  <c r="P148" i="6"/>
  <c r="BK148" i="6"/>
  <c r="J148" i="6"/>
  <c r="BE148" i="6"/>
  <c r="BI147" i="6"/>
  <c r="BH147" i="6"/>
  <c r="BG147" i="6"/>
  <c r="BF147" i="6"/>
  <c r="T147" i="6"/>
  <c r="R147" i="6"/>
  <c r="P147" i="6"/>
  <c r="BK147" i="6"/>
  <c r="J147" i="6"/>
  <c r="BE147" i="6"/>
  <c r="BI143" i="6"/>
  <c r="BH143" i="6"/>
  <c r="BG143" i="6"/>
  <c r="BF143" i="6"/>
  <c r="T143" i="6"/>
  <c r="R143" i="6"/>
  <c r="P143" i="6"/>
  <c r="BK143" i="6"/>
  <c r="J143" i="6"/>
  <c r="BE143" i="6"/>
  <c r="BI140" i="6"/>
  <c r="BH140" i="6"/>
  <c r="BG140" i="6"/>
  <c r="BF140" i="6"/>
  <c r="T140" i="6"/>
  <c r="R140" i="6"/>
  <c r="P140" i="6"/>
  <c r="BK140" i="6"/>
  <c r="J140" i="6"/>
  <c r="BE140" i="6"/>
  <c r="BI137" i="6"/>
  <c r="BH137" i="6"/>
  <c r="BG137" i="6"/>
  <c r="BF137" i="6"/>
  <c r="T137" i="6"/>
  <c r="R137" i="6"/>
  <c r="P137" i="6"/>
  <c r="BK137" i="6"/>
  <c r="J137" i="6"/>
  <c r="BE137" i="6"/>
  <c r="BI134" i="6"/>
  <c r="BH134" i="6"/>
  <c r="BG134" i="6"/>
  <c r="BF134" i="6"/>
  <c r="T134" i="6"/>
  <c r="R134" i="6"/>
  <c r="P134" i="6"/>
  <c r="BK134" i="6"/>
  <c r="J134" i="6"/>
  <c r="BE134" i="6"/>
  <c r="BI131" i="6"/>
  <c r="BH131" i="6"/>
  <c r="BG131" i="6"/>
  <c r="BF131" i="6"/>
  <c r="T131" i="6"/>
  <c r="R131" i="6"/>
  <c r="P131" i="6"/>
  <c r="BK131" i="6"/>
  <c r="J131" i="6"/>
  <c r="BE131" i="6"/>
  <c r="BI128" i="6"/>
  <c r="BH128" i="6"/>
  <c r="BG128" i="6"/>
  <c r="BF128" i="6"/>
  <c r="T128" i="6"/>
  <c r="R128" i="6"/>
  <c r="P128" i="6"/>
  <c r="BK128" i="6"/>
  <c r="J128" i="6"/>
  <c r="BE128" i="6"/>
  <c r="BI125" i="6"/>
  <c r="BH125" i="6"/>
  <c r="BG125" i="6"/>
  <c r="BF125" i="6"/>
  <c r="T125" i="6"/>
  <c r="R125" i="6"/>
  <c r="P125" i="6"/>
  <c r="BK125" i="6"/>
  <c r="J125" i="6"/>
  <c r="BE125" i="6"/>
  <c r="BI122" i="6"/>
  <c r="BH122" i="6"/>
  <c r="BG122" i="6"/>
  <c r="BF122" i="6"/>
  <c r="T122" i="6"/>
  <c r="R122" i="6"/>
  <c r="P122" i="6"/>
  <c r="BK122" i="6"/>
  <c r="J122" i="6"/>
  <c r="BE122" i="6"/>
  <c r="BI119" i="6"/>
  <c r="BH119" i="6"/>
  <c r="BG119" i="6"/>
  <c r="BF119" i="6"/>
  <c r="T119" i="6"/>
  <c r="R119" i="6"/>
  <c r="P119" i="6"/>
  <c r="BK119" i="6"/>
  <c r="J119" i="6"/>
  <c r="BE119" i="6"/>
  <c r="BI116" i="6"/>
  <c r="BH116" i="6"/>
  <c r="BG116" i="6"/>
  <c r="BF116" i="6"/>
  <c r="T116" i="6"/>
  <c r="R116" i="6"/>
  <c r="P116" i="6"/>
  <c r="BK116" i="6"/>
  <c r="J116" i="6"/>
  <c r="BE116" i="6"/>
  <c r="BI113" i="6"/>
  <c r="BH113" i="6"/>
  <c r="BG113" i="6"/>
  <c r="BF113" i="6"/>
  <c r="T113" i="6"/>
  <c r="R113" i="6"/>
  <c r="P113" i="6"/>
  <c r="BK113" i="6"/>
  <c r="J113" i="6"/>
  <c r="BE113" i="6"/>
  <c r="BI112" i="6"/>
  <c r="BH112" i="6"/>
  <c r="BG112" i="6"/>
  <c r="BF112" i="6"/>
  <c r="T112" i="6"/>
  <c r="R112" i="6"/>
  <c r="P112" i="6"/>
  <c r="BK112" i="6"/>
  <c r="J112" i="6"/>
  <c r="BE112" i="6"/>
  <c r="BI111" i="6"/>
  <c r="BH111" i="6"/>
  <c r="BG111" i="6"/>
  <c r="BF111" i="6"/>
  <c r="T111" i="6"/>
  <c r="R111" i="6"/>
  <c r="P111" i="6"/>
  <c r="BK111" i="6"/>
  <c r="J111" i="6"/>
  <c r="BE111" i="6"/>
  <c r="BI108" i="6"/>
  <c r="BH108" i="6"/>
  <c r="BG108" i="6"/>
  <c r="BF108" i="6"/>
  <c r="T108" i="6"/>
  <c r="R108" i="6"/>
  <c r="P108" i="6"/>
  <c r="BK108" i="6"/>
  <c r="J108" i="6"/>
  <c r="BE108" i="6"/>
  <c r="BI105" i="6"/>
  <c r="BH105" i="6"/>
  <c r="BG105" i="6"/>
  <c r="BF105" i="6"/>
  <c r="T105" i="6"/>
  <c r="R105" i="6"/>
  <c r="P105" i="6"/>
  <c r="BK105" i="6"/>
  <c r="J105" i="6"/>
  <c r="BE105" i="6"/>
  <c r="BI102" i="6"/>
  <c r="BH102" i="6"/>
  <c r="BG102" i="6"/>
  <c r="BF102" i="6"/>
  <c r="T102" i="6"/>
  <c r="R102" i="6"/>
  <c r="P102" i="6"/>
  <c r="BK102" i="6"/>
  <c r="J102" i="6"/>
  <c r="BE102" i="6"/>
  <c r="BI99" i="6"/>
  <c r="F39" i="6"/>
  <c r="BD60" i="1" s="1"/>
  <c r="BH99" i="6"/>
  <c r="BG99" i="6"/>
  <c r="F37" i="6"/>
  <c r="BB60" i="1" s="1"/>
  <c r="BF99" i="6"/>
  <c r="T99" i="6"/>
  <c r="T98" i="6"/>
  <c r="R99" i="6"/>
  <c r="R98" i="6"/>
  <c r="R97" i="6" s="1"/>
  <c r="P99" i="6"/>
  <c r="P98" i="6"/>
  <c r="BK99" i="6"/>
  <c r="J99" i="6"/>
  <c r="BE99" i="6" s="1"/>
  <c r="J35" i="6" s="1"/>
  <c r="AV60" i="1" s="1"/>
  <c r="F35" i="6"/>
  <c r="AZ60" i="1" s="1"/>
  <c r="F92" i="6"/>
  <c r="F90" i="6"/>
  <c r="E88" i="6"/>
  <c r="F58" i="6"/>
  <c r="F56" i="6"/>
  <c r="E54" i="6"/>
  <c r="J26" i="6"/>
  <c r="E26" i="6"/>
  <c r="J93" i="6" s="1"/>
  <c r="J25" i="6"/>
  <c r="J23" i="6"/>
  <c r="E23" i="6"/>
  <c r="J92" i="6"/>
  <c r="J58" i="6"/>
  <c r="J22" i="6"/>
  <c r="J20" i="6"/>
  <c r="E20" i="6"/>
  <c r="F93" i="6" s="1"/>
  <c r="F59" i="6"/>
  <c r="J19" i="6"/>
  <c r="J14" i="6"/>
  <c r="J90" i="6" s="1"/>
  <c r="E7" i="6"/>
  <c r="E84" i="6"/>
  <c r="E50" i="6"/>
  <c r="J39" i="5"/>
  <c r="J38" i="5"/>
  <c r="AY59" i="1"/>
  <c r="J37" i="5"/>
  <c r="AX59" i="1"/>
  <c r="BI190" i="5"/>
  <c r="BH190" i="5"/>
  <c r="BG190" i="5"/>
  <c r="BF190" i="5"/>
  <c r="T190" i="5"/>
  <c r="R190" i="5"/>
  <c r="P190" i="5"/>
  <c r="BK190" i="5"/>
  <c r="J190" i="5"/>
  <c r="BE190" i="5"/>
  <c r="BI188" i="5"/>
  <c r="BH188" i="5"/>
  <c r="BG188" i="5"/>
  <c r="BF188" i="5"/>
  <c r="T188" i="5"/>
  <c r="R188" i="5"/>
  <c r="P188" i="5"/>
  <c r="BK188" i="5"/>
  <c r="J188" i="5"/>
  <c r="BE188" i="5"/>
  <c r="BI187" i="5"/>
  <c r="BH187" i="5"/>
  <c r="BG187" i="5"/>
  <c r="BF187" i="5"/>
  <c r="T187" i="5"/>
  <c r="R187" i="5"/>
  <c r="P187" i="5"/>
  <c r="BK187" i="5"/>
  <c r="J187" i="5"/>
  <c r="BE187" i="5"/>
  <c r="BI184" i="5"/>
  <c r="BH184" i="5"/>
  <c r="BG184" i="5"/>
  <c r="BF184" i="5"/>
  <c r="T184" i="5"/>
  <c r="R184" i="5"/>
  <c r="P184" i="5"/>
  <c r="BK184" i="5"/>
  <c r="J184" i="5"/>
  <c r="BE184" i="5"/>
  <c r="BI183" i="5"/>
  <c r="BH183" i="5"/>
  <c r="BG183" i="5"/>
  <c r="BF183" i="5"/>
  <c r="T183" i="5"/>
  <c r="R183" i="5"/>
  <c r="P183" i="5"/>
  <c r="BK183" i="5"/>
  <c r="J183" i="5"/>
  <c r="BE183" i="5"/>
  <c r="BI180" i="5"/>
  <c r="BH180" i="5"/>
  <c r="BG180" i="5"/>
  <c r="BF180" i="5"/>
  <c r="T180" i="5"/>
  <c r="T179" i="5"/>
  <c r="R180" i="5"/>
  <c r="R179" i="5"/>
  <c r="P180" i="5"/>
  <c r="P179" i="5"/>
  <c r="BK180" i="5"/>
  <c r="BK179" i="5"/>
  <c r="J179" i="5" s="1"/>
  <c r="J180" i="5"/>
  <c r="BE180" i="5" s="1"/>
  <c r="J72" i="5"/>
  <c r="BI178" i="5"/>
  <c r="BH178" i="5"/>
  <c r="BG178" i="5"/>
  <c r="BF178" i="5"/>
  <c r="T178" i="5"/>
  <c r="R178" i="5"/>
  <c r="P178" i="5"/>
  <c r="BK178" i="5"/>
  <c r="J178" i="5"/>
  <c r="BE178" i="5"/>
  <c r="BI176" i="5"/>
  <c r="BH176" i="5"/>
  <c r="BG176" i="5"/>
  <c r="BF176" i="5"/>
  <c r="T176" i="5"/>
  <c r="R176" i="5"/>
  <c r="P176" i="5"/>
  <c r="BK176" i="5"/>
  <c r="J176" i="5"/>
  <c r="BE176" i="5"/>
  <c r="BI175" i="5"/>
  <c r="BH175" i="5"/>
  <c r="BG175" i="5"/>
  <c r="BF175" i="5"/>
  <c r="T175" i="5"/>
  <c r="R175" i="5"/>
  <c r="P175" i="5"/>
  <c r="BK175" i="5"/>
  <c r="J175" i="5"/>
  <c r="BE175" i="5"/>
  <c r="BI172" i="5"/>
  <c r="BH172" i="5"/>
  <c r="BG172" i="5"/>
  <c r="BF172" i="5"/>
  <c r="T172" i="5"/>
  <c r="R172" i="5"/>
  <c r="P172" i="5"/>
  <c r="BK172" i="5"/>
  <c r="J172" i="5"/>
  <c r="BE172" i="5"/>
  <c r="BI171" i="5"/>
  <c r="BH171" i="5"/>
  <c r="BG171" i="5"/>
  <c r="BF171" i="5"/>
  <c r="T171" i="5"/>
  <c r="R171" i="5"/>
  <c r="P171" i="5"/>
  <c r="BK171" i="5"/>
  <c r="J171" i="5"/>
  <c r="BE171" i="5"/>
  <c r="BI168" i="5"/>
  <c r="BH168" i="5"/>
  <c r="BG168" i="5"/>
  <c r="BF168" i="5"/>
  <c r="T168" i="5"/>
  <c r="R168" i="5"/>
  <c r="P168" i="5"/>
  <c r="BK168" i="5"/>
  <c r="J168" i="5"/>
  <c r="BE168" i="5"/>
  <c r="BI165" i="5"/>
  <c r="BH165" i="5"/>
  <c r="BG165" i="5"/>
  <c r="BF165" i="5"/>
  <c r="T165" i="5"/>
  <c r="R165" i="5"/>
  <c r="P165" i="5"/>
  <c r="BK165" i="5"/>
  <c r="J165" i="5"/>
  <c r="BE165" i="5"/>
  <c r="BI162" i="5"/>
  <c r="BH162" i="5"/>
  <c r="BG162" i="5"/>
  <c r="BF162" i="5"/>
  <c r="T162" i="5"/>
  <c r="R162" i="5"/>
  <c r="P162" i="5"/>
  <c r="BK162" i="5"/>
  <c r="J162" i="5"/>
  <c r="BE162" i="5"/>
  <c r="BI159" i="5"/>
  <c r="BH159" i="5"/>
  <c r="BG159" i="5"/>
  <c r="BF159" i="5"/>
  <c r="T159" i="5"/>
  <c r="R159" i="5"/>
  <c r="P159" i="5"/>
  <c r="BK159" i="5"/>
  <c r="J159" i="5"/>
  <c r="BE159" i="5"/>
  <c r="BI156" i="5"/>
  <c r="BH156" i="5"/>
  <c r="BG156" i="5"/>
  <c r="BF156" i="5"/>
  <c r="T156" i="5"/>
  <c r="T155" i="5"/>
  <c r="T154" i="5" s="1"/>
  <c r="R156" i="5"/>
  <c r="R155" i="5" s="1"/>
  <c r="R154" i="5" s="1"/>
  <c r="R94" i="5" s="1"/>
  <c r="P156" i="5"/>
  <c r="P155" i="5"/>
  <c r="P154" i="5" s="1"/>
  <c r="BK156" i="5"/>
  <c r="BK155" i="5" s="1"/>
  <c r="BK154" i="5" s="1"/>
  <c r="J154" i="5" s="1"/>
  <c r="J70" i="5" s="1"/>
  <c r="J156" i="5"/>
  <c r="BE156" i="5"/>
  <c r="BI152" i="5"/>
  <c r="BH152" i="5"/>
  <c r="BG152" i="5"/>
  <c r="BF152" i="5"/>
  <c r="T152" i="5"/>
  <c r="T151" i="5"/>
  <c r="R152" i="5"/>
  <c r="R151" i="5"/>
  <c r="P152" i="5"/>
  <c r="P151" i="5"/>
  <c r="BK152" i="5"/>
  <c r="BK151" i="5"/>
  <c r="J151" i="5" s="1"/>
  <c r="J152" i="5"/>
  <c r="BE152" i="5" s="1"/>
  <c r="J69" i="5"/>
  <c r="BI148" i="5"/>
  <c r="BH148" i="5"/>
  <c r="BG148" i="5"/>
  <c r="BF148" i="5"/>
  <c r="T148" i="5"/>
  <c r="R148" i="5"/>
  <c r="P148" i="5"/>
  <c r="BK148" i="5"/>
  <c r="J148" i="5"/>
  <c r="BE148" i="5"/>
  <c r="BI147" i="5"/>
  <c r="BH147" i="5"/>
  <c r="BG147" i="5"/>
  <c r="BF147" i="5"/>
  <c r="T147" i="5"/>
  <c r="R147" i="5"/>
  <c r="P147" i="5"/>
  <c r="BK147" i="5"/>
  <c r="J147" i="5"/>
  <c r="BE147" i="5"/>
  <c r="BI144" i="5"/>
  <c r="BH144" i="5"/>
  <c r="BG144" i="5"/>
  <c r="BF144" i="5"/>
  <c r="T144" i="5"/>
  <c r="T143" i="5"/>
  <c r="R144" i="5"/>
  <c r="R143" i="5"/>
  <c r="P144" i="5"/>
  <c r="P143" i="5"/>
  <c r="BK144" i="5"/>
  <c r="BK143" i="5"/>
  <c r="J143" i="5" s="1"/>
  <c r="J144" i="5"/>
  <c r="BE144" i="5" s="1"/>
  <c r="J68" i="5"/>
  <c r="BI141" i="5"/>
  <c r="BH141" i="5"/>
  <c r="BG141" i="5"/>
  <c r="BF141" i="5"/>
  <c r="T141" i="5"/>
  <c r="T140" i="5"/>
  <c r="R141" i="5"/>
  <c r="R140" i="5"/>
  <c r="P141" i="5"/>
  <c r="P140" i="5"/>
  <c r="BK141" i="5"/>
  <c r="BK140" i="5"/>
  <c r="J140" i="5" s="1"/>
  <c r="J141" i="5"/>
  <c r="BE141" i="5" s="1"/>
  <c r="J67" i="5"/>
  <c r="BI139" i="5"/>
  <c r="BH139" i="5"/>
  <c r="BG139" i="5"/>
  <c r="BF139" i="5"/>
  <c r="T139" i="5"/>
  <c r="R139" i="5"/>
  <c r="P139" i="5"/>
  <c r="BK139" i="5"/>
  <c r="J139" i="5"/>
  <c r="BE139" i="5"/>
  <c r="BI138" i="5"/>
  <c r="BH138" i="5"/>
  <c r="BG138" i="5"/>
  <c r="BF138" i="5"/>
  <c r="T138" i="5"/>
  <c r="T137" i="5"/>
  <c r="R138" i="5"/>
  <c r="R137" i="5"/>
  <c r="P138" i="5"/>
  <c r="P137" i="5"/>
  <c r="BK138" i="5"/>
  <c r="BK137" i="5"/>
  <c r="J137" i="5" s="1"/>
  <c r="J138" i="5"/>
  <c r="BE138" i="5" s="1"/>
  <c r="F35" i="5" s="1"/>
  <c r="AZ59" i="1" s="1"/>
  <c r="J66" i="5"/>
  <c r="BI134" i="5"/>
  <c r="BH134" i="5"/>
  <c r="BG134" i="5"/>
  <c r="BF134" i="5"/>
  <c r="T134" i="5"/>
  <c r="R134" i="5"/>
  <c r="P134" i="5"/>
  <c r="BK134" i="5"/>
  <c r="J134" i="5"/>
  <c r="BE134" i="5"/>
  <c r="BI132" i="5"/>
  <c r="BH132" i="5"/>
  <c r="BG132" i="5"/>
  <c r="BF132" i="5"/>
  <c r="T132" i="5"/>
  <c r="R132" i="5"/>
  <c r="P132" i="5"/>
  <c r="BK132" i="5"/>
  <c r="J132" i="5"/>
  <c r="BE132" i="5"/>
  <c r="BI129" i="5"/>
  <c r="BH129" i="5"/>
  <c r="BG129" i="5"/>
  <c r="BF129" i="5"/>
  <c r="T129" i="5"/>
  <c r="R129" i="5"/>
  <c r="P129" i="5"/>
  <c r="BK129" i="5"/>
  <c r="J129" i="5"/>
  <c r="BE129" i="5"/>
  <c r="BI126" i="5"/>
  <c r="BH126" i="5"/>
  <c r="BG126" i="5"/>
  <c r="BF126" i="5"/>
  <c r="T126" i="5"/>
  <c r="R126" i="5"/>
  <c r="P126" i="5"/>
  <c r="BK126" i="5"/>
  <c r="J126" i="5"/>
  <c r="BE126" i="5"/>
  <c r="BI123" i="5"/>
  <c r="BH123" i="5"/>
  <c r="BG123" i="5"/>
  <c r="BF123" i="5"/>
  <c r="T123" i="5"/>
  <c r="R123" i="5"/>
  <c r="P123" i="5"/>
  <c r="BK123" i="5"/>
  <c r="J123" i="5"/>
  <c r="BE123" i="5"/>
  <c r="BI119" i="5"/>
  <c r="BH119" i="5"/>
  <c r="BG119" i="5"/>
  <c r="BF119" i="5"/>
  <c r="T119" i="5"/>
  <c r="R119" i="5"/>
  <c r="P119" i="5"/>
  <c r="BK119" i="5"/>
  <c r="J119" i="5"/>
  <c r="BE119" i="5"/>
  <c r="BI116" i="5"/>
  <c r="BH116" i="5"/>
  <c r="BG116" i="5"/>
  <c r="BF116" i="5"/>
  <c r="T116" i="5"/>
  <c r="R116" i="5"/>
  <c r="P116" i="5"/>
  <c r="BK116" i="5"/>
  <c r="J116" i="5"/>
  <c r="BE116" i="5"/>
  <c r="BI113" i="5"/>
  <c r="BH113" i="5"/>
  <c r="BG113" i="5"/>
  <c r="BF113" i="5"/>
  <c r="T113" i="5"/>
  <c r="R113" i="5"/>
  <c r="P113" i="5"/>
  <c r="BK113" i="5"/>
  <c r="J113" i="5"/>
  <c r="BE113" i="5"/>
  <c r="BI109" i="5"/>
  <c r="BH109" i="5"/>
  <c r="BG109" i="5"/>
  <c r="BF109" i="5"/>
  <c r="T109" i="5"/>
  <c r="R109" i="5"/>
  <c r="P109" i="5"/>
  <c r="BK109" i="5"/>
  <c r="J109" i="5"/>
  <c r="BE109" i="5"/>
  <c r="BI106" i="5"/>
  <c r="BH106" i="5"/>
  <c r="BG106" i="5"/>
  <c r="BF106" i="5"/>
  <c r="T106" i="5"/>
  <c r="R106" i="5"/>
  <c r="P106" i="5"/>
  <c r="BK106" i="5"/>
  <c r="J106" i="5"/>
  <c r="BE106" i="5"/>
  <c r="BI103" i="5"/>
  <c r="BH103" i="5"/>
  <c r="BG103" i="5"/>
  <c r="BF103" i="5"/>
  <c r="T103" i="5"/>
  <c r="R103" i="5"/>
  <c r="P103" i="5"/>
  <c r="BK103" i="5"/>
  <c r="J103" i="5"/>
  <c r="BE103" i="5"/>
  <c r="BI100" i="5"/>
  <c r="BH100" i="5"/>
  <c r="BG100" i="5"/>
  <c r="BF100" i="5"/>
  <c r="T100" i="5"/>
  <c r="R100" i="5"/>
  <c r="P100" i="5"/>
  <c r="BK100" i="5"/>
  <c r="J100" i="5"/>
  <c r="BE100" i="5"/>
  <c r="BI97" i="5"/>
  <c r="F39" i="5"/>
  <c r="BD59" i="1" s="1"/>
  <c r="BH97" i="5"/>
  <c r="F38" i="5" s="1"/>
  <c r="BC59" i="1" s="1"/>
  <c r="BG97" i="5"/>
  <c r="F37" i="5"/>
  <c r="BB59" i="1" s="1"/>
  <c r="BF97" i="5"/>
  <c r="T97" i="5"/>
  <c r="T96" i="5"/>
  <c r="T95" i="5" s="1"/>
  <c r="T94" i="5" s="1"/>
  <c r="R97" i="5"/>
  <c r="R96" i="5"/>
  <c r="R95" i="5" s="1"/>
  <c r="P97" i="5"/>
  <c r="P96" i="5"/>
  <c r="P95" i="5" s="1"/>
  <c r="P94" i="5" s="1"/>
  <c r="AU59" i="1" s="1"/>
  <c r="BK97" i="5"/>
  <c r="BK96" i="5" s="1"/>
  <c r="BK95" i="5" s="1"/>
  <c r="BK94" i="5" s="1"/>
  <c r="J94" i="5" s="1"/>
  <c r="J95" i="5"/>
  <c r="J64" i="5" s="1"/>
  <c r="J97" i="5"/>
  <c r="BE97" i="5" s="1"/>
  <c r="J35" i="5"/>
  <c r="AV59" i="1" s="1"/>
  <c r="F90" i="5"/>
  <c r="F88" i="5"/>
  <c r="E86" i="5"/>
  <c r="F58" i="5"/>
  <c r="F56" i="5"/>
  <c r="E54" i="5"/>
  <c r="J26" i="5"/>
  <c r="E26" i="5"/>
  <c r="J91" i="5" s="1"/>
  <c r="J59" i="5"/>
  <c r="J25" i="5"/>
  <c r="J23" i="5"/>
  <c r="E23" i="5"/>
  <c r="J90" i="5"/>
  <c r="J58" i="5"/>
  <c r="J22" i="5"/>
  <c r="J20" i="5"/>
  <c r="E20" i="5"/>
  <c r="F91" i="5" s="1"/>
  <c r="J19" i="5"/>
  <c r="J14" i="5"/>
  <c r="J88" i="5" s="1"/>
  <c r="J56" i="5"/>
  <c r="E7" i="5"/>
  <c r="E82" i="5"/>
  <c r="E50" i="5"/>
  <c r="J39" i="4"/>
  <c r="J38" i="4"/>
  <c r="AY58" i="1"/>
  <c r="J37" i="4"/>
  <c r="AX58" i="1"/>
  <c r="BI347" i="4"/>
  <c r="BH347" i="4"/>
  <c r="BG347" i="4"/>
  <c r="BF347" i="4"/>
  <c r="T347" i="4"/>
  <c r="R347" i="4"/>
  <c r="P347" i="4"/>
  <c r="BK347" i="4"/>
  <c r="J347" i="4"/>
  <c r="BE347" i="4"/>
  <c r="BI346" i="4"/>
  <c r="BH346" i="4"/>
  <c r="BG346" i="4"/>
  <c r="BF346" i="4"/>
  <c r="T346" i="4"/>
  <c r="T345" i="4"/>
  <c r="R346" i="4"/>
  <c r="R345" i="4"/>
  <c r="P346" i="4"/>
  <c r="P345" i="4"/>
  <c r="BK346" i="4"/>
  <c r="BK345" i="4"/>
  <c r="J345" i="4" s="1"/>
  <c r="J346" i="4"/>
  <c r="BE346" i="4" s="1"/>
  <c r="J75" i="4"/>
  <c r="BI343" i="4"/>
  <c r="BH343" i="4"/>
  <c r="BG343" i="4"/>
  <c r="BF343" i="4"/>
  <c r="T343" i="4"/>
  <c r="R343" i="4"/>
  <c r="P343" i="4"/>
  <c r="BK343" i="4"/>
  <c r="J343" i="4"/>
  <c r="BE343" i="4"/>
  <c r="BI342" i="4"/>
  <c r="BH342" i="4"/>
  <c r="BG342" i="4"/>
  <c r="BF342" i="4"/>
  <c r="T342" i="4"/>
  <c r="R342" i="4"/>
  <c r="P342" i="4"/>
  <c r="BK342" i="4"/>
  <c r="J342" i="4"/>
  <c r="BE342" i="4"/>
  <c r="BI341" i="4"/>
  <c r="BH341" i="4"/>
  <c r="BG341" i="4"/>
  <c r="BF341" i="4"/>
  <c r="T341" i="4"/>
  <c r="R341" i="4"/>
  <c r="P341" i="4"/>
  <c r="BK341" i="4"/>
  <c r="J341" i="4"/>
  <c r="BE341" i="4"/>
  <c r="BI340" i="4"/>
  <c r="BH340" i="4"/>
  <c r="BG340" i="4"/>
  <c r="BF340" i="4"/>
  <c r="T340" i="4"/>
  <c r="R340" i="4"/>
  <c r="P340" i="4"/>
  <c r="BK340" i="4"/>
  <c r="J340" i="4"/>
  <c r="BE340" i="4"/>
  <c r="BI338" i="4"/>
  <c r="BH338" i="4"/>
  <c r="BG338" i="4"/>
  <c r="BF338" i="4"/>
  <c r="T338" i="4"/>
  <c r="R338" i="4"/>
  <c r="P338" i="4"/>
  <c r="BK338" i="4"/>
  <c r="J338" i="4"/>
  <c r="BE338" i="4"/>
  <c r="BI335" i="4"/>
  <c r="BH335" i="4"/>
  <c r="BG335" i="4"/>
  <c r="BF335" i="4"/>
  <c r="T335" i="4"/>
  <c r="T334" i="4"/>
  <c r="R335" i="4"/>
  <c r="R334" i="4"/>
  <c r="P335" i="4"/>
  <c r="P334" i="4"/>
  <c r="BK335" i="4"/>
  <c r="BK334" i="4"/>
  <c r="J334" i="4" s="1"/>
  <c r="J74" i="4" s="1"/>
  <c r="J335" i="4"/>
  <c r="BE335" i="4" s="1"/>
  <c r="BI332" i="4"/>
  <c r="BH332" i="4"/>
  <c r="BG332" i="4"/>
  <c r="BF332" i="4"/>
  <c r="T332" i="4"/>
  <c r="R332" i="4"/>
  <c r="P332" i="4"/>
  <c r="BK332" i="4"/>
  <c r="J332" i="4"/>
  <c r="BE332" i="4"/>
  <c r="BI321" i="4"/>
  <c r="BH321" i="4"/>
  <c r="BG321" i="4"/>
  <c r="BF321" i="4"/>
  <c r="T321" i="4"/>
  <c r="R321" i="4"/>
  <c r="P321" i="4"/>
  <c r="BK321" i="4"/>
  <c r="J321" i="4"/>
  <c r="BE321" i="4"/>
  <c r="BI317" i="4"/>
  <c r="BH317" i="4"/>
  <c r="BG317" i="4"/>
  <c r="BF317" i="4"/>
  <c r="T317" i="4"/>
  <c r="R317" i="4"/>
  <c r="P317" i="4"/>
  <c r="BK317" i="4"/>
  <c r="J317" i="4"/>
  <c r="BE317" i="4"/>
  <c r="BI314" i="4"/>
  <c r="BH314" i="4"/>
  <c r="BG314" i="4"/>
  <c r="BF314" i="4"/>
  <c r="T314" i="4"/>
  <c r="R314" i="4"/>
  <c r="P314" i="4"/>
  <c r="BK314" i="4"/>
  <c r="J314" i="4"/>
  <c r="BE314" i="4"/>
  <c r="BI311" i="4"/>
  <c r="BH311" i="4"/>
  <c r="BG311" i="4"/>
  <c r="BF311" i="4"/>
  <c r="T311" i="4"/>
  <c r="R311" i="4"/>
  <c r="P311" i="4"/>
  <c r="BK311" i="4"/>
  <c r="J311" i="4"/>
  <c r="BE311" i="4"/>
  <c r="BI300" i="4"/>
  <c r="BH300" i="4"/>
  <c r="BG300" i="4"/>
  <c r="BF300" i="4"/>
  <c r="T300" i="4"/>
  <c r="R300" i="4"/>
  <c r="P300" i="4"/>
  <c r="BK300" i="4"/>
  <c r="J300" i="4"/>
  <c r="BE300" i="4"/>
  <c r="BI298" i="4"/>
  <c r="BH298" i="4"/>
  <c r="BG298" i="4"/>
  <c r="BF298" i="4"/>
  <c r="T298" i="4"/>
  <c r="R298" i="4"/>
  <c r="P298" i="4"/>
  <c r="BK298" i="4"/>
  <c r="J298" i="4"/>
  <c r="BE298" i="4"/>
  <c r="BI296" i="4"/>
  <c r="BH296" i="4"/>
  <c r="BG296" i="4"/>
  <c r="BF296" i="4"/>
  <c r="T296" i="4"/>
  <c r="R296" i="4"/>
  <c r="P296" i="4"/>
  <c r="BK296" i="4"/>
  <c r="J296" i="4"/>
  <c r="BE296" i="4"/>
  <c r="BI294" i="4"/>
  <c r="BH294" i="4"/>
  <c r="BG294" i="4"/>
  <c r="BF294" i="4"/>
  <c r="T294" i="4"/>
  <c r="R294" i="4"/>
  <c r="P294" i="4"/>
  <c r="BK294" i="4"/>
  <c r="J294" i="4"/>
  <c r="BE294" i="4"/>
  <c r="BI291" i="4"/>
  <c r="BH291" i="4"/>
  <c r="BG291" i="4"/>
  <c r="BF291" i="4"/>
  <c r="T291" i="4"/>
  <c r="R291" i="4"/>
  <c r="P291" i="4"/>
  <c r="BK291" i="4"/>
  <c r="J291" i="4"/>
  <c r="BE291" i="4"/>
  <c r="BI288" i="4"/>
  <c r="BH288" i="4"/>
  <c r="BG288" i="4"/>
  <c r="BF288" i="4"/>
  <c r="T288" i="4"/>
  <c r="R288" i="4"/>
  <c r="P288" i="4"/>
  <c r="BK288" i="4"/>
  <c r="J288" i="4"/>
  <c r="BE288" i="4"/>
  <c r="BI283" i="4"/>
  <c r="BH283" i="4"/>
  <c r="BG283" i="4"/>
  <c r="BF283" i="4"/>
  <c r="T283" i="4"/>
  <c r="T282" i="4"/>
  <c r="R283" i="4"/>
  <c r="R282" i="4"/>
  <c r="P283" i="4"/>
  <c r="P282" i="4"/>
  <c r="BK283" i="4"/>
  <c r="BK282" i="4"/>
  <c r="J282" i="4" s="1"/>
  <c r="J73" i="4" s="1"/>
  <c r="J283" i="4"/>
  <c r="BE283" i="4" s="1"/>
  <c r="BI280" i="4"/>
  <c r="BH280" i="4"/>
  <c r="BG280" i="4"/>
  <c r="BF280" i="4"/>
  <c r="T280" i="4"/>
  <c r="R280" i="4"/>
  <c r="P280" i="4"/>
  <c r="BK280" i="4"/>
  <c r="J280" i="4"/>
  <c r="BE280" i="4"/>
  <c r="BI275" i="4"/>
  <c r="BH275" i="4"/>
  <c r="BG275" i="4"/>
  <c r="BF275" i="4"/>
  <c r="T275" i="4"/>
  <c r="R275" i="4"/>
  <c r="P275" i="4"/>
  <c r="BK275" i="4"/>
  <c r="J275" i="4"/>
  <c r="BE275" i="4"/>
  <c r="BI273" i="4"/>
  <c r="BH273" i="4"/>
  <c r="BG273" i="4"/>
  <c r="BF273" i="4"/>
  <c r="T273" i="4"/>
  <c r="R273" i="4"/>
  <c r="P273" i="4"/>
  <c r="BK273" i="4"/>
  <c r="J273" i="4"/>
  <c r="BE273" i="4"/>
  <c r="BI270" i="4"/>
  <c r="BH270" i="4"/>
  <c r="BG270" i="4"/>
  <c r="BF270" i="4"/>
  <c r="T270" i="4"/>
  <c r="R270" i="4"/>
  <c r="P270" i="4"/>
  <c r="BK270" i="4"/>
  <c r="J270" i="4"/>
  <c r="BE270" i="4"/>
  <c r="BI267" i="4"/>
  <c r="BH267" i="4"/>
  <c r="BG267" i="4"/>
  <c r="BF267" i="4"/>
  <c r="T267" i="4"/>
  <c r="T266" i="4"/>
  <c r="T265" i="4" s="1"/>
  <c r="R267" i="4"/>
  <c r="P267" i="4"/>
  <c r="P266" i="4"/>
  <c r="P265" i="4" s="1"/>
  <c r="BK267" i="4"/>
  <c r="J267" i="4"/>
  <c r="BE267" i="4"/>
  <c r="BI262" i="4"/>
  <c r="BH262" i="4"/>
  <c r="BG262" i="4"/>
  <c r="BF262" i="4"/>
  <c r="T262" i="4"/>
  <c r="T261" i="4"/>
  <c r="R262" i="4"/>
  <c r="R261" i="4"/>
  <c r="P262" i="4"/>
  <c r="P261" i="4"/>
  <c r="BK262" i="4"/>
  <c r="BK261" i="4"/>
  <c r="J261" i="4" s="1"/>
  <c r="J70" i="4" s="1"/>
  <c r="J262" i="4"/>
  <c r="BE262" i="4" s="1"/>
  <c r="BI260" i="4"/>
  <c r="BH260" i="4"/>
  <c r="BG260" i="4"/>
  <c r="BF260" i="4"/>
  <c r="T260" i="4"/>
  <c r="T259" i="4"/>
  <c r="R260" i="4"/>
  <c r="R259" i="4"/>
  <c r="P260" i="4"/>
  <c r="P259" i="4"/>
  <c r="BK260" i="4"/>
  <c r="BK259" i="4"/>
  <c r="J259" i="4" s="1"/>
  <c r="J69" i="4" s="1"/>
  <c r="J260" i="4"/>
  <c r="BE260" i="4" s="1"/>
  <c r="BI255" i="4"/>
  <c r="BH255" i="4"/>
  <c r="BG255" i="4"/>
  <c r="BF255" i="4"/>
  <c r="T255" i="4"/>
  <c r="T254" i="4"/>
  <c r="R255" i="4"/>
  <c r="R254" i="4"/>
  <c r="P255" i="4"/>
  <c r="P254" i="4"/>
  <c r="BK255" i="4"/>
  <c r="BK254" i="4"/>
  <c r="J254" i="4" s="1"/>
  <c r="J68" i="4" s="1"/>
  <c r="J255" i="4"/>
  <c r="BE255" i="4" s="1"/>
  <c r="BI252" i="4"/>
  <c r="BH252" i="4"/>
  <c r="BG252" i="4"/>
  <c r="BF252" i="4"/>
  <c r="T252" i="4"/>
  <c r="R252" i="4"/>
  <c r="P252" i="4"/>
  <c r="BK252" i="4"/>
  <c r="J252" i="4"/>
  <c r="BE252" i="4"/>
  <c r="BI249" i="4"/>
  <c r="BH249" i="4"/>
  <c r="BG249" i="4"/>
  <c r="BF249" i="4"/>
  <c r="T249" i="4"/>
  <c r="R249" i="4"/>
  <c r="P249" i="4"/>
  <c r="BK249" i="4"/>
  <c r="J249" i="4"/>
  <c r="BE249" i="4"/>
  <c r="BI246" i="4"/>
  <c r="BH246" i="4"/>
  <c r="BG246" i="4"/>
  <c r="BF246" i="4"/>
  <c r="T246" i="4"/>
  <c r="R246" i="4"/>
  <c r="P246" i="4"/>
  <c r="BK246" i="4"/>
  <c r="J246" i="4"/>
  <c r="BE246" i="4"/>
  <c r="BI243" i="4"/>
  <c r="BH243" i="4"/>
  <c r="BG243" i="4"/>
  <c r="BF243" i="4"/>
  <c r="T243" i="4"/>
  <c r="R243" i="4"/>
  <c r="P243" i="4"/>
  <c r="BK243" i="4"/>
  <c r="J243" i="4"/>
  <c r="BE243" i="4"/>
  <c r="BI240" i="4"/>
  <c r="BH240" i="4"/>
  <c r="BG240" i="4"/>
  <c r="BF240" i="4"/>
  <c r="T240" i="4"/>
  <c r="T239" i="4"/>
  <c r="R240" i="4"/>
  <c r="R239" i="4"/>
  <c r="P240" i="4"/>
  <c r="P239" i="4"/>
  <c r="BK240" i="4"/>
  <c r="BK239" i="4"/>
  <c r="J239" i="4" s="1"/>
  <c r="J67" i="4" s="1"/>
  <c r="J240" i="4"/>
  <c r="BE240" i="4" s="1"/>
  <c r="BI236" i="4"/>
  <c r="BH236" i="4"/>
  <c r="BG236" i="4"/>
  <c r="BF236" i="4"/>
  <c r="T236" i="4"/>
  <c r="R236" i="4"/>
  <c r="P236" i="4"/>
  <c r="BK236" i="4"/>
  <c r="J236" i="4"/>
  <c r="BE236" i="4"/>
  <c r="BI233" i="4"/>
  <c r="BH233" i="4"/>
  <c r="BG233" i="4"/>
  <c r="BF233" i="4"/>
  <c r="T233" i="4"/>
  <c r="R233" i="4"/>
  <c r="P233" i="4"/>
  <c r="BK233" i="4"/>
  <c r="J233" i="4"/>
  <c r="BE233" i="4"/>
  <c r="BI230" i="4"/>
  <c r="BH230" i="4"/>
  <c r="BG230" i="4"/>
  <c r="BF230" i="4"/>
  <c r="T230" i="4"/>
  <c r="R230" i="4"/>
  <c r="P230" i="4"/>
  <c r="BK230" i="4"/>
  <c r="J230" i="4"/>
  <c r="BE230" i="4"/>
  <c r="BI227" i="4"/>
  <c r="BH227" i="4"/>
  <c r="BG227" i="4"/>
  <c r="BF227" i="4"/>
  <c r="T227" i="4"/>
  <c r="R227" i="4"/>
  <c r="P227" i="4"/>
  <c r="BK227" i="4"/>
  <c r="J227" i="4"/>
  <c r="BE227" i="4"/>
  <c r="BI224" i="4"/>
  <c r="BH224" i="4"/>
  <c r="BG224" i="4"/>
  <c r="BF224" i="4"/>
  <c r="T224" i="4"/>
  <c r="R224" i="4"/>
  <c r="P224" i="4"/>
  <c r="BK224" i="4"/>
  <c r="J224" i="4"/>
  <c r="BE224" i="4"/>
  <c r="BI221" i="4"/>
  <c r="BH221" i="4"/>
  <c r="BG221" i="4"/>
  <c r="BF221" i="4"/>
  <c r="T221" i="4"/>
  <c r="R221" i="4"/>
  <c r="P221" i="4"/>
  <c r="BK221" i="4"/>
  <c r="J221" i="4"/>
  <c r="BE221" i="4"/>
  <c r="BI217" i="4"/>
  <c r="BH217" i="4"/>
  <c r="BG217" i="4"/>
  <c r="BF217" i="4"/>
  <c r="T217" i="4"/>
  <c r="R217" i="4"/>
  <c r="P217" i="4"/>
  <c r="BK217" i="4"/>
  <c r="J217" i="4"/>
  <c r="BE217" i="4"/>
  <c r="BI213" i="4"/>
  <c r="BH213" i="4"/>
  <c r="BG213" i="4"/>
  <c r="BF213" i="4"/>
  <c r="T213" i="4"/>
  <c r="R213" i="4"/>
  <c r="P213" i="4"/>
  <c r="BK213" i="4"/>
  <c r="J213" i="4"/>
  <c r="BE213" i="4"/>
  <c r="BI209" i="4"/>
  <c r="BH209" i="4"/>
  <c r="BG209" i="4"/>
  <c r="BF209" i="4"/>
  <c r="T209" i="4"/>
  <c r="T208" i="4"/>
  <c r="R209" i="4"/>
  <c r="R208" i="4"/>
  <c r="P209" i="4"/>
  <c r="P208" i="4"/>
  <c r="BK209" i="4"/>
  <c r="BK208" i="4"/>
  <c r="J208" i="4" s="1"/>
  <c r="J66" i="4" s="1"/>
  <c r="J209" i="4"/>
  <c r="BE209" i="4" s="1"/>
  <c r="BI203" i="4"/>
  <c r="BH203" i="4"/>
  <c r="BG203" i="4"/>
  <c r="BF203" i="4"/>
  <c r="T203" i="4"/>
  <c r="R203" i="4"/>
  <c r="P203" i="4"/>
  <c r="BK203" i="4"/>
  <c r="J203" i="4"/>
  <c r="BE203" i="4"/>
  <c r="BI200" i="4"/>
  <c r="BH200" i="4"/>
  <c r="BG200" i="4"/>
  <c r="BF200" i="4"/>
  <c r="T200" i="4"/>
  <c r="R200" i="4"/>
  <c r="P200" i="4"/>
  <c r="BK200" i="4"/>
  <c r="J200" i="4"/>
  <c r="BE200" i="4"/>
  <c r="BI194" i="4"/>
  <c r="BH194" i="4"/>
  <c r="BG194" i="4"/>
  <c r="BF194" i="4"/>
  <c r="T194" i="4"/>
  <c r="R194" i="4"/>
  <c r="P194" i="4"/>
  <c r="BK194" i="4"/>
  <c r="J194" i="4"/>
  <c r="BE194" i="4"/>
  <c r="BI188" i="4"/>
  <c r="BH188" i="4"/>
  <c r="BG188" i="4"/>
  <c r="BF188" i="4"/>
  <c r="T188" i="4"/>
  <c r="R188" i="4"/>
  <c r="P188" i="4"/>
  <c r="BK188" i="4"/>
  <c r="J188" i="4"/>
  <c r="BE188" i="4"/>
  <c r="BI172" i="4"/>
  <c r="BH172" i="4"/>
  <c r="BG172" i="4"/>
  <c r="BF172" i="4"/>
  <c r="T172" i="4"/>
  <c r="R172" i="4"/>
  <c r="P172" i="4"/>
  <c r="BK172" i="4"/>
  <c r="J172" i="4"/>
  <c r="BE172" i="4"/>
  <c r="BI164" i="4"/>
  <c r="BH164" i="4"/>
  <c r="BG164" i="4"/>
  <c r="BF164" i="4"/>
  <c r="T164" i="4"/>
  <c r="R164" i="4"/>
  <c r="P164" i="4"/>
  <c r="BK164" i="4"/>
  <c r="J164" i="4"/>
  <c r="BE164" i="4"/>
  <c r="BI157" i="4"/>
  <c r="BH157" i="4"/>
  <c r="BG157" i="4"/>
  <c r="BF157" i="4"/>
  <c r="T157" i="4"/>
  <c r="R157" i="4"/>
  <c r="P157" i="4"/>
  <c r="BK157" i="4"/>
  <c r="J157" i="4"/>
  <c r="BE157" i="4"/>
  <c r="BI137" i="4"/>
  <c r="BH137" i="4"/>
  <c r="BG137" i="4"/>
  <c r="BF137" i="4"/>
  <c r="T137" i="4"/>
  <c r="R137" i="4"/>
  <c r="P137" i="4"/>
  <c r="BK137" i="4"/>
  <c r="J137" i="4"/>
  <c r="BE137" i="4"/>
  <c r="BI130" i="4"/>
  <c r="BH130" i="4"/>
  <c r="BG130" i="4"/>
  <c r="BF130" i="4"/>
  <c r="T130" i="4"/>
  <c r="R130" i="4"/>
  <c r="P130" i="4"/>
  <c r="BK130" i="4"/>
  <c r="J130" i="4"/>
  <c r="BE130" i="4"/>
  <c r="BI116" i="4"/>
  <c r="BH116" i="4"/>
  <c r="BG116" i="4"/>
  <c r="BF116" i="4"/>
  <c r="T116" i="4"/>
  <c r="R116" i="4"/>
  <c r="P116" i="4"/>
  <c r="BK116" i="4"/>
  <c r="J116" i="4"/>
  <c r="BE116" i="4"/>
  <c r="BI110" i="4"/>
  <c r="BH110" i="4"/>
  <c r="BG110" i="4"/>
  <c r="BF110" i="4"/>
  <c r="T110" i="4"/>
  <c r="R110" i="4"/>
  <c r="P110" i="4"/>
  <c r="BK110" i="4"/>
  <c r="J110" i="4"/>
  <c r="BE110" i="4"/>
  <c r="BI104" i="4"/>
  <c r="BH104" i="4"/>
  <c r="BG104" i="4"/>
  <c r="BF104" i="4"/>
  <c r="T104" i="4"/>
  <c r="R104" i="4"/>
  <c r="P104" i="4"/>
  <c r="BK104" i="4"/>
  <c r="J104" i="4"/>
  <c r="BE104" i="4"/>
  <c r="BI100" i="4"/>
  <c r="F39" i="4"/>
  <c r="BD58" i="1" s="1"/>
  <c r="BD57" i="1" s="1"/>
  <c r="BH100" i="4"/>
  <c r="BG100" i="4"/>
  <c r="F37" i="4"/>
  <c r="BB58" i="1" s="1"/>
  <c r="BB57" i="1" s="1"/>
  <c r="AX57" i="1" s="1"/>
  <c r="BF100" i="4"/>
  <c r="T100" i="4"/>
  <c r="T99" i="4"/>
  <c r="R100" i="4"/>
  <c r="R99" i="4"/>
  <c r="R98" i="4" s="1"/>
  <c r="P100" i="4"/>
  <c r="P99" i="4"/>
  <c r="BK100" i="4"/>
  <c r="J100" i="4"/>
  <c r="BE100" i="4" s="1"/>
  <c r="J35" i="4" s="1"/>
  <c r="AV58" i="1" s="1"/>
  <c r="F93" i="4"/>
  <c r="F91" i="4"/>
  <c r="E89" i="4"/>
  <c r="F58" i="4"/>
  <c r="F56" i="4"/>
  <c r="E54" i="4"/>
  <c r="J26" i="4"/>
  <c r="E26" i="4"/>
  <c r="J94" i="4" s="1"/>
  <c r="J25" i="4"/>
  <c r="J23" i="4"/>
  <c r="E23" i="4"/>
  <c r="J93" i="4"/>
  <c r="J58" i="4"/>
  <c r="J22" i="4"/>
  <c r="J20" i="4"/>
  <c r="E20" i="4"/>
  <c r="F94" i="4" s="1"/>
  <c r="F59" i="4"/>
  <c r="J19" i="4"/>
  <c r="J14" i="4"/>
  <c r="J91" i="4" s="1"/>
  <c r="E7" i="4"/>
  <c r="E85" i="4"/>
  <c r="E50" i="4"/>
  <c r="J37" i="3"/>
  <c r="J36" i="3"/>
  <c r="AY56" i="1"/>
  <c r="J35" i="3"/>
  <c r="AX56" i="1"/>
  <c r="BI256" i="3"/>
  <c r="BH256" i="3"/>
  <c r="BG256" i="3"/>
  <c r="BF256" i="3"/>
  <c r="T256" i="3"/>
  <c r="T255" i="3"/>
  <c r="R256" i="3"/>
  <c r="R255" i="3"/>
  <c r="P256" i="3"/>
  <c r="P255" i="3"/>
  <c r="BK256" i="3"/>
  <c r="BK255" i="3"/>
  <c r="J255" i="3" s="1"/>
  <c r="J256" i="3"/>
  <c r="BE256" i="3" s="1"/>
  <c r="J67" i="3"/>
  <c r="BI252" i="3"/>
  <c r="BH252" i="3"/>
  <c r="BG252" i="3"/>
  <c r="BF252" i="3"/>
  <c r="T252" i="3"/>
  <c r="R252" i="3"/>
  <c r="P252" i="3"/>
  <c r="BK252" i="3"/>
  <c r="J252" i="3"/>
  <c r="BE252" i="3"/>
  <c r="BI249" i="3"/>
  <c r="BH249" i="3"/>
  <c r="BG249" i="3"/>
  <c r="BF249" i="3"/>
  <c r="T249" i="3"/>
  <c r="R249" i="3"/>
  <c r="P249" i="3"/>
  <c r="BK249" i="3"/>
  <c r="J249" i="3"/>
  <c r="BE249" i="3"/>
  <c r="BI247" i="3"/>
  <c r="BH247" i="3"/>
  <c r="BG247" i="3"/>
  <c r="BF247" i="3"/>
  <c r="T247" i="3"/>
  <c r="R247" i="3"/>
  <c r="P247" i="3"/>
  <c r="BK247" i="3"/>
  <c r="J247" i="3"/>
  <c r="BE247" i="3"/>
  <c r="BI244" i="3"/>
  <c r="BH244" i="3"/>
  <c r="BG244" i="3"/>
  <c r="BF244" i="3"/>
  <c r="T244" i="3"/>
  <c r="R244" i="3"/>
  <c r="P244" i="3"/>
  <c r="BK244" i="3"/>
  <c r="J244" i="3"/>
  <c r="BE244" i="3"/>
  <c r="BI242" i="3"/>
  <c r="BH242" i="3"/>
  <c r="BG242" i="3"/>
  <c r="BF242" i="3"/>
  <c r="T242" i="3"/>
  <c r="T241" i="3"/>
  <c r="R242" i="3"/>
  <c r="R241" i="3"/>
  <c r="P242" i="3"/>
  <c r="P241" i="3"/>
  <c r="BK242" i="3"/>
  <c r="BK241" i="3"/>
  <c r="J241" i="3" s="1"/>
  <c r="J242" i="3"/>
  <c r="BE242" i="3" s="1"/>
  <c r="J66" i="3"/>
  <c r="BI239" i="3"/>
  <c r="BH239" i="3"/>
  <c r="BG239" i="3"/>
  <c r="BF239" i="3"/>
  <c r="T239" i="3"/>
  <c r="R239" i="3"/>
  <c r="P239" i="3"/>
  <c r="BK239" i="3"/>
  <c r="J239" i="3"/>
  <c r="BE239" i="3"/>
  <c r="BI236" i="3"/>
  <c r="BH236" i="3"/>
  <c r="BG236" i="3"/>
  <c r="BF236" i="3"/>
  <c r="T236" i="3"/>
  <c r="T235" i="3"/>
  <c r="R236" i="3"/>
  <c r="R235" i="3"/>
  <c r="P236" i="3"/>
  <c r="P235" i="3"/>
  <c r="BK236" i="3"/>
  <c r="BK235" i="3"/>
  <c r="J235" i="3" s="1"/>
  <c r="J236" i="3"/>
  <c r="BE236" i="3" s="1"/>
  <c r="J65" i="3"/>
  <c r="BI232" i="3"/>
  <c r="BH232" i="3"/>
  <c r="BG232" i="3"/>
  <c r="BF232" i="3"/>
  <c r="T232" i="3"/>
  <c r="R232" i="3"/>
  <c r="P232" i="3"/>
  <c r="BK232" i="3"/>
  <c r="J232" i="3"/>
  <c r="BE232" i="3"/>
  <c r="BI229" i="3"/>
  <c r="BH229" i="3"/>
  <c r="BG229" i="3"/>
  <c r="BF229" i="3"/>
  <c r="T229" i="3"/>
  <c r="R229" i="3"/>
  <c r="P229" i="3"/>
  <c r="BK229" i="3"/>
  <c r="J229" i="3"/>
  <c r="BE229" i="3"/>
  <c r="BI228" i="3"/>
  <c r="BH228" i="3"/>
  <c r="BG228" i="3"/>
  <c r="BF228" i="3"/>
  <c r="T228" i="3"/>
  <c r="R228" i="3"/>
  <c r="P228" i="3"/>
  <c r="BK228" i="3"/>
  <c r="J228" i="3"/>
  <c r="BE228" i="3"/>
  <c r="BI224" i="3"/>
  <c r="BH224" i="3"/>
  <c r="BG224" i="3"/>
  <c r="BF224" i="3"/>
  <c r="T224" i="3"/>
  <c r="R224" i="3"/>
  <c r="P224" i="3"/>
  <c r="BK224" i="3"/>
  <c r="J224" i="3"/>
  <c r="BE224" i="3"/>
  <c r="BI223" i="3"/>
  <c r="BH223" i="3"/>
  <c r="BG223" i="3"/>
  <c r="BF223" i="3"/>
  <c r="T223" i="3"/>
  <c r="R223" i="3"/>
  <c r="P223" i="3"/>
  <c r="BK223" i="3"/>
  <c r="J223" i="3"/>
  <c r="BE223" i="3"/>
  <c r="BI222" i="3"/>
  <c r="BH222" i="3"/>
  <c r="BG222" i="3"/>
  <c r="BF222" i="3"/>
  <c r="T222" i="3"/>
  <c r="R222" i="3"/>
  <c r="P222" i="3"/>
  <c r="BK222" i="3"/>
  <c r="J222" i="3"/>
  <c r="BE222" i="3"/>
  <c r="BI221" i="3"/>
  <c r="BH221" i="3"/>
  <c r="BG221" i="3"/>
  <c r="BF221" i="3"/>
  <c r="T221" i="3"/>
  <c r="R221" i="3"/>
  <c r="P221" i="3"/>
  <c r="BK221" i="3"/>
  <c r="J221" i="3"/>
  <c r="BE221" i="3"/>
  <c r="BI220" i="3"/>
  <c r="BH220" i="3"/>
  <c r="BG220" i="3"/>
  <c r="BF220" i="3"/>
  <c r="T220" i="3"/>
  <c r="R220" i="3"/>
  <c r="P220" i="3"/>
  <c r="BK220" i="3"/>
  <c r="J220" i="3"/>
  <c r="BE220" i="3"/>
  <c r="BI219" i="3"/>
  <c r="BH219" i="3"/>
  <c r="BG219" i="3"/>
  <c r="BF219" i="3"/>
  <c r="T219" i="3"/>
  <c r="R219" i="3"/>
  <c r="P219" i="3"/>
  <c r="BK219" i="3"/>
  <c r="J219" i="3"/>
  <c r="BE219" i="3"/>
  <c r="BI217" i="3"/>
  <c r="BH217" i="3"/>
  <c r="BG217" i="3"/>
  <c r="BF217" i="3"/>
  <c r="T217" i="3"/>
  <c r="R217" i="3"/>
  <c r="P217" i="3"/>
  <c r="BK217" i="3"/>
  <c r="J217" i="3"/>
  <c r="BE217" i="3"/>
  <c r="BI214" i="3"/>
  <c r="BH214" i="3"/>
  <c r="BG214" i="3"/>
  <c r="BF214" i="3"/>
  <c r="T214" i="3"/>
  <c r="R214" i="3"/>
  <c r="P214" i="3"/>
  <c r="BK214" i="3"/>
  <c r="J214" i="3"/>
  <c r="BE214" i="3"/>
  <c r="BI211" i="3"/>
  <c r="BH211" i="3"/>
  <c r="BG211" i="3"/>
  <c r="BF211" i="3"/>
  <c r="T211" i="3"/>
  <c r="R211" i="3"/>
  <c r="P211" i="3"/>
  <c r="BK211" i="3"/>
  <c r="J211" i="3"/>
  <c r="BE211" i="3"/>
  <c r="BI210" i="3"/>
  <c r="BH210" i="3"/>
  <c r="BG210" i="3"/>
  <c r="BF210" i="3"/>
  <c r="T210" i="3"/>
  <c r="R210" i="3"/>
  <c r="P210" i="3"/>
  <c r="BK210" i="3"/>
  <c r="J210" i="3"/>
  <c r="BE210" i="3"/>
  <c r="BI207" i="3"/>
  <c r="BH207" i="3"/>
  <c r="BG207" i="3"/>
  <c r="BF207" i="3"/>
  <c r="T207" i="3"/>
  <c r="R207" i="3"/>
  <c r="P207" i="3"/>
  <c r="BK207" i="3"/>
  <c r="J207" i="3"/>
  <c r="BE207" i="3"/>
  <c r="BI206" i="3"/>
  <c r="BH206" i="3"/>
  <c r="BG206" i="3"/>
  <c r="BF206" i="3"/>
  <c r="T206" i="3"/>
  <c r="R206" i="3"/>
  <c r="P206" i="3"/>
  <c r="BK206" i="3"/>
  <c r="J206" i="3"/>
  <c r="BE206" i="3"/>
  <c r="BI205" i="3"/>
  <c r="BH205" i="3"/>
  <c r="BG205" i="3"/>
  <c r="BF205" i="3"/>
  <c r="T205" i="3"/>
  <c r="R205" i="3"/>
  <c r="P205" i="3"/>
  <c r="BK205" i="3"/>
  <c r="J205" i="3"/>
  <c r="BE205" i="3"/>
  <c r="BI201" i="3"/>
  <c r="BH201" i="3"/>
  <c r="BG201" i="3"/>
  <c r="BF201" i="3"/>
  <c r="T201" i="3"/>
  <c r="R201" i="3"/>
  <c r="P201" i="3"/>
  <c r="BK201" i="3"/>
  <c r="J201" i="3"/>
  <c r="BE201" i="3"/>
  <c r="BI200" i="3"/>
  <c r="BH200" i="3"/>
  <c r="BG200" i="3"/>
  <c r="BF200" i="3"/>
  <c r="T200" i="3"/>
  <c r="R200" i="3"/>
  <c r="P200" i="3"/>
  <c r="BK200" i="3"/>
  <c r="J200" i="3"/>
  <c r="BE200" i="3"/>
  <c r="BI197" i="3"/>
  <c r="BH197" i="3"/>
  <c r="BG197" i="3"/>
  <c r="BF197" i="3"/>
  <c r="T197" i="3"/>
  <c r="R197" i="3"/>
  <c r="P197" i="3"/>
  <c r="BK197" i="3"/>
  <c r="J197" i="3"/>
  <c r="BE197" i="3"/>
  <c r="BI194" i="3"/>
  <c r="BH194" i="3"/>
  <c r="BG194" i="3"/>
  <c r="BF194" i="3"/>
  <c r="T194" i="3"/>
  <c r="T193" i="3"/>
  <c r="R194" i="3"/>
  <c r="R193" i="3"/>
  <c r="P194" i="3"/>
  <c r="P193" i="3"/>
  <c r="BK194" i="3"/>
  <c r="BK193" i="3"/>
  <c r="J193" i="3" s="1"/>
  <c r="J194" i="3"/>
  <c r="BE194" i="3" s="1"/>
  <c r="J64" i="3"/>
  <c r="BI192" i="3"/>
  <c r="BH192" i="3"/>
  <c r="BG192" i="3"/>
  <c r="BF192" i="3"/>
  <c r="T192" i="3"/>
  <c r="R192" i="3"/>
  <c r="P192" i="3"/>
  <c r="BK192" i="3"/>
  <c r="J192" i="3"/>
  <c r="BE192" i="3"/>
  <c r="BI188" i="3"/>
  <c r="BH188" i="3"/>
  <c r="BG188" i="3"/>
  <c r="BF188" i="3"/>
  <c r="T188" i="3"/>
  <c r="R188" i="3"/>
  <c r="P188" i="3"/>
  <c r="BK188" i="3"/>
  <c r="J188" i="3"/>
  <c r="BE188" i="3"/>
  <c r="BI185" i="3"/>
  <c r="BH185" i="3"/>
  <c r="BG185" i="3"/>
  <c r="BF185" i="3"/>
  <c r="T185" i="3"/>
  <c r="R185" i="3"/>
  <c r="P185" i="3"/>
  <c r="BK185" i="3"/>
  <c r="J185" i="3"/>
  <c r="BE185" i="3"/>
  <c r="BI182" i="3"/>
  <c r="BH182" i="3"/>
  <c r="BG182" i="3"/>
  <c r="BF182" i="3"/>
  <c r="T182" i="3"/>
  <c r="R182" i="3"/>
  <c r="P182" i="3"/>
  <c r="BK182" i="3"/>
  <c r="J182" i="3"/>
  <c r="BE182" i="3"/>
  <c r="BI180" i="3"/>
  <c r="BH180" i="3"/>
  <c r="BG180" i="3"/>
  <c r="BF180" i="3"/>
  <c r="T180" i="3"/>
  <c r="R180" i="3"/>
  <c r="P180" i="3"/>
  <c r="BK180" i="3"/>
  <c r="J180" i="3"/>
  <c r="BE180" i="3"/>
  <c r="BI177" i="3"/>
  <c r="BH177" i="3"/>
  <c r="BG177" i="3"/>
  <c r="BF177" i="3"/>
  <c r="T177" i="3"/>
  <c r="R177" i="3"/>
  <c r="P177" i="3"/>
  <c r="BK177" i="3"/>
  <c r="J177" i="3"/>
  <c r="BE177" i="3"/>
  <c r="BI175" i="3"/>
  <c r="BH175" i="3"/>
  <c r="BG175" i="3"/>
  <c r="BF175" i="3"/>
  <c r="T175" i="3"/>
  <c r="T174" i="3"/>
  <c r="R175" i="3"/>
  <c r="R174" i="3"/>
  <c r="P175" i="3"/>
  <c r="P174" i="3"/>
  <c r="BK175" i="3"/>
  <c r="BK174" i="3"/>
  <c r="J174" i="3" s="1"/>
  <c r="J175" i="3"/>
  <c r="BE175" i="3" s="1"/>
  <c r="J63" i="3"/>
  <c r="BI171" i="3"/>
  <c r="BH171" i="3"/>
  <c r="BG171" i="3"/>
  <c r="BF171" i="3"/>
  <c r="T171" i="3"/>
  <c r="R171" i="3"/>
  <c r="P171" i="3"/>
  <c r="BK171" i="3"/>
  <c r="J171" i="3"/>
  <c r="BE171" i="3"/>
  <c r="BI169" i="3"/>
  <c r="BH169" i="3"/>
  <c r="BG169" i="3"/>
  <c r="BF169" i="3"/>
  <c r="T169" i="3"/>
  <c r="R169" i="3"/>
  <c r="P169" i="3"/>
  <c r="BK169" i="3"/>
  <c r="J169" i="3"/>
  <c r="BE169" i="3"/>
  <c r="BI165" i="3"/>
  <c r="BH165" i="3"/>
  <c r="BG165" i="3"/>
  <c r="BF165" i="3"/>
  <c r="T165" i="3"/>
  <c r="T164" i="3"/>
  <c r="R165" i="3"/>
  <c r="R164" i="3"/>
  <c r="P165" i="3"/>
  <c r="P164" i="3"/>
  <c r="BK165" i="3"/>
  <c r="BK164" i="3"/>
  <c r="J164" i="3" s="1"/>
  <c r="J165" i="3"/>
  <c r="BE165" i="3" s="1"/>
  <c r="F33" i="3" s="1"/>
  <c r="AZ56" i="1" s="1"/>
  <c r="J62" i="3"/>
  <c r="BI161" i="3"/>
  <c r="BH161" i="3"/>
  <c r="BG161" i="3"/>
  <c r="BF161" i="3"/>
  <c r="T161" i="3"/>
  <c r="R161" i="3"/>
  <c r="P161" i="3"/>
  <c r="BK161" i="3"/>
  <c r="J161" i="3"/>
  <c r="BE161" i="3"/>
  <c r="BI157" i="3"/>
  <c r="BH157" i="3"/>
  <c r="BG157" i="3"/>
  <c r="BF157" i="3"/>
  <c r="T157" i="3"/>
  <c r="R157" i="3"/>
  <c r="P157" i="3"/>
  <c r="BK157" i="3"/>
  <c r="J157" i="3"/>
  <c r="BE157" i="3"/>
  <c r="BI155" i="3"/>
  <c r="BH155" i="3"/>
  <c r="BG155" i="3"/>
  <c r="BF155" i="3"/>
  <c r="T155" i="3"/>
  <c r="R155" i="3"/>
  <c r="P155" i="3"/>
  <c r="BK155" i="3"/>
  <c r="J155" i="3"/>
  <c r="BE155" i="3"/>
  <c r="BI153" i="3"/>
  <c r="BH153" i="3"/>
  <c r="BG153" i="3"/>
  <c r="BF153" i="3"/>
  <c r="T153" i="3"/>
  <c r="R153" i="3"/>
  <c r="P153" i="3"/>
  <c r="BK153" i="3"/>
  <c r="J153" i="3"/>
  <c r="BE153" i="3"/>
  <c r="BI150" i="3"/>
  <c r="BH150" i="3"/>
  <c r="BG150" i="3"/>
  <c r="BF150" i="3"/>
  <c r="T150" i="3"/>
  <c r="R150" i="3"/>
  <c r="P150" i="3"/>
  <c r="BK150" i="3"/>
  <c r="J150" i="3"/>
  <c r="BE150" i="3"/>
  <c r="BI146" i="3"/>
  <c r="BH146" i="3"/>
  <c r="BG146" i="3"/>
  <c r="BF146" i="3"/>
  <c r="T146" i="3"/>
  <c r="R146" i="3"/>
  <c r="P146" i="3"/>
  <c r="BK146" i="3"/>
  <c r="J146" i="3"/>
  <c r="BE146" i="3"/>
  <c r="BI141" i="3"/>
  <c r="BH141" i="3"/>
  <c r="BG141" i="3"/>
  <c r="BF141" i="3"/>
  <c r="T141" i="3"/>
  <c r="R141" i="3"/>
  <c r="P141" i="3"/>
  <c r="BK141" i="3"/>
  <c r="J141" i="3"/>
  <c r="BE141" i="3"/>
  <c r="BI139" i="3"/>
  <c r="BH139" i="3"/>
  <c r="BG139" i="3"/>
  <c r="BF139" i="3"/>
  <c r="T139" i="3"/>
  <c r="R139" i="3"/>
  <c r="P139" i="3"/>
  <c r="BK139" i="3"/>
  <c r="J139" i="3"/>
  <c r="BE139" i="3"/>
  <c r="BI136" i="3"/>
  <c r="BH136" i="3"/>
  <c r="BG136" i="3"/>
  <c r="BF136" i="3"/>
  <c r="T136" i="3"/>
  <c r="R136" i="3"/>
  <c r="P136" i="3"/>
  <c r="BK136" i="3"/>
  <c r="J136" i="3"/>
  <c r="BE136" i="3"/>
  <c r="BI131" i="3"/>
  <c r="BH131" i="3"/>
  <c r="BG131" i="3"/>
  <c r="BF131" i="3"/>
  <c r="T131" i="3"/>
  <c r="R131" i="3"/>
  <c r="P131" i="3"/>
  <c r="BK131" i="3"/>
  <c r="J131" i="3"/>
  <c r="BE131" i="3"/>
  <c r="BI130" i="3"/>
  <c r="BH130" i="3"/>
  <c r="BG130" i="3"/>
  <c r="BF130" i="3"/>
  <c r="T130" i="3"/>
  <c r="R130" i="3"/>
  <c r="P130" i="3"/>
  <c r="BK130" i="3"/>
  <c r="J130" i="3"/>
  <c r="BE130" i="3"/>
  <c r="BI128" i="3"/>
  <c r="BH128" i="3"/>
  <c r="BG128" i="3"/>
  <c r="BF128" i="3"/>
  <c r="T128" i="3"/>
  <c r="R128" i="3"/>
  <c r="P128" i="3"/>
  <c r="BK128" i="3"/>
  <c r="J128" i="3"/>
  <c r="BE128" i="3"/>
  <c r="BI126" i="3"/>
  <c r="BH126" i="3"/>
  <c r="BG126" i="3"/>
  <c r="BF126" i="3"/>
  <c r="T126" i="3"/>
  <c r="R126" i="3"/>
  <c r="P126" i="3"/>
  <c r="BK126" i="3"/>
  <c r="J126" i="3"/>
  <c r="BE126" i="3"/>
  <c r="BI123" i="3"/>
  <c r="BH123" i="3"/>
  <c r="BG123" i="3"/>
  <c r="BF123" i="3"/>
  <c r="T123" i="3"/>
  <c r="R123" i="3"/>
  <c r="P123" i="3"/>
  <c r="BK123" i="3"/>
  <c r="J123" i="3"/>
  <c r="BE123" i="3"/>
  <c r="BI120" i="3"/>
  <c r="BH120" i="3"/>
  <c r="BG120" i="3"/>
  <c r="BF120" i="3"/>
  <c r="T120" i="3"/>
  <c r="R120" i="3"/>
  <c r="P120" i="3"/>
  <c r="BK120" i="3"/>
  <c r="J120" i="3"/>
  <c r="BE120" i="3"/>
  <c r="BI117" i="3"/>
  <c r="BH117" i="3"/>
  <c r="BG117" i="3"/>
  <c r="BF117" i="3"/>
  <c r="T117" i="3"/>
  <c r="R117" i="3"/>
  <c r="P117" i="3"/>
  <c r="BK117" i="3"/>
  <c r="J117" i="3"/>
  <c r="BE117" i="3"/>
  <c r="BI114" i="3"/>
  <c r="BH114" i="3"/>
  <c r="BG114" i="3"/>
  <c r="BF114" i="3"/>
  <c r="T114" i="3"/>
  <c r="R114" i="3"/>
  <c r="P114" i="3"/>
  <c r="BK114" i="3"/>
  <c r="J114" i="3"/>
  <c r="BE114" i="3"/>
  <c r="BI111" i="3"/>
  <c r="BH111" i="3"/>
  <c r="BG111" i="3"/>
  <c r="BF111" i="3"/>
  <c r="T111" i="3"/>
  <c r="R111" i="3"/>
  <c r="P111" i="3"/>
  <c r="BK111" i="3"/>
  <c r="J111" i="3"/>
  <c r="BE111" i="3"/>
  <c r="BI108" i="3"/>
  <c r="BH108" i="3"/>
  <c r="BG108" i="3"/>
  <c r="BF108" i="3"/>
  <c r="T108" i="3"/>
  <c r="R108" i="3"/>
  <c r="P108" i="3"/>
  <c r="BK108" i="3"/>
  <c r="J108" i="3"/>
  <c r="BE108" i="3"/>
  <c r="BI105" i="3"/>
  <c r="BH105" i="3"/>
  <c r="BG105" i="3"/>
  <c r="BF105" i="3"/>
  <c r="T105" i="3"/>
  <c r="R105" i="3"/>
  <c r="P105" i="3"/>
  <c r="BK105" i="3"/>
  <c r="J105" i="3"/>
  <c r="BE105" i="3"/>
  <c r="BI102" i="3"/>
  <c r="BH102" i="3"/>
  <c r="BG102" i="3"/>
  <c r="BF102" i="3"/>
  <c r="T102" i="3"/>
  <c r="R102" i="3"/>
  <c r="P102" i="3"/>
  <c r="BK102" i="3"/>
  <c r="J102" i="3"/>
  <c r="BE102" i="3"/>
  <c r="BI98" i="3"/>
  <c r="BH98" i="3"/>
  <c r="BG98" i="3"/>
  <c r="BF98" i="3"/>
  <c r="T98" i="3"/>
  <c r="R98" i="3"/>
  <c r="P98" i="3"/>
  <c r="BK98" i="3"/>
  <c r="J98" i="3"/>
  <c r="BE98" i="3"/>
  <c r="BI94" i="3"/>
  <c r="BH94" i="3"/>
  <c r="BG94" i="3"/>
  <c r="BF94" i="3"/>
  <c r="T94" i="3"/>
  <c r="R94" i="3"/>
  <c r="P94" i="3"/>
  <c r="BK94" i="3"/>
  <c r="J94" i="3"/>
  <c r="BE94" i="3"/>
  <c r="BI92" i="3"/>
  <c r="BH92" i="3"/>
  <c r="BG92" i="3"/>
  <c r="BF92" i="3"/>
  <c r="T92" i="3"/>
  <c r="R92" i="3"/>
  <c r="P92" i="3"/>
  <c r="BK92" i="3"/>
  <c r="J92" i="3"/>
  <c r="BE92" i="3"/>
  <c r="BI90" i="3"/>
  <c r="F37" i="3"/>
  <c r="BD56" i="1" s="1"/>
  <c r="BH90" i="3"/>
  <c r="F36" i="3" s="1"/>
  <c r="BC56" i="1" s="1"/>
  <c r="BG90" i="3"/>
  <c r="F35" i="3"/>
  <c r="BB56" i="1" s="1"/>
  <c r="BF90" i="3"/>
  <c r="T90" i="3"/>
  <c r="T89" i="3"/>
  <c r="T88" i="3" s="1"/>
  <c r="T87" i="3" s="1"/>
  <c r="R90" i="3"/>
  <c r="R89" i="3"/>
  <c r="R88" i="3" s="1"/>
  <c r="R87" i="3"/>
  <c r="P90" i="3"/>
  <c r="P89" i="3"/>
  <c r="P88" i="3" s="1"/>
  <c r="P87" i="3" s="1"/>
  <c r="AU56" i="1" s="1"/>
  <c r="BK90" i="3"/>
  <c r="BK89" i="3" s="1"/>
  <c r="BK88" i="3" s="1"/>
  <c r="BK87" i="3" s="1"/>
  <c r="J87" i="3" s="1"/>
  <c r="J88" i="3"/>
  <c r="J60" i="3" s="1"/>
  <c r="J90" i="3"/>
  <c r="BE90" i="3" s="1"/>
  <c r="J33" i="3"/>
  <c r="AV56" i="1" s="1"/>
  <c r="F83" i="3"/>
  <c r="F81" i="3"/>
  <c r="E79" i="3"/>
  <c r="F54" i="3"/>
  <c r="F52" i="3"/>
  <c r="E50" i="3"/>
  <c r="J24" i="3"/>
  <c r="E24" i="3"/>
  <c r="J84" i="3" s="1"/>
  <c r="J55" i="3"/>
  <c r="J23" i="3"/>
  <c r="J21" i="3"/>
  <c r="E21" i="3"/>
  <c r="J83" i="3"/>
  <c r="J54" i="3"/>
  <c r="J20" i="3"/>
  <c r="J18" i="3"/>
  <c r="E18" i="3"/>
  <c r="F84" i="3" s="1"/>
  <c r="J17" i="3"/>
  <c r="J12" i="3"/>
  <c r="J81" i="3" s="1"/>
  <c r="J52" i="3"/>
  <c r="E7" i="3"/>
  <c r="E77" i="3"/>
  <c r="E48" i="3"/>
  <c r="J37" i="2"/>
  <c r="J36" i="2"/>
  <c r="AY55" i="1"/>
  <c r="J35" i="2"/>
  <c r="AX55" i="1"/>
  <c r="BI305" i="2"/>
  <c r="BH305" i="2"/>
  <c r="BG305" i="2"/>
  <c r="BF305" i="2"/>
  <c r="T305" i="2"/>
  <c r="T304" i="2"/>
  <c r="R305" i="2"/>
  <c r="R304" i="2"/>
  <c r="P305" i="2"/>
  <c r="P304" i="2"/>
  <c r="BK305" i="2"/>
  <c r="BK304" i="2"/>
  <c r="J304" i="2" s="1"/>
  <c r="J305" i="2"/>
  <c r="BE305" i="2" s="1"/>
  <c r="J65" i="2"/>
  <c r="BI301" i="2"/>
  <c r="BH301" i="2"/>
  <c r="BG301" i="2"/>
  <c r="BF301" i="2"/>
  <c r="T301" i="2"/>
  <c r="R301" i="2"/>
  <c r="P301" i="2"/>
  <c r="BK301" i="2"/>
  <c r="J301" i="2"/>
  <c r="BE301" i="2"/>
  <c r="BI297" i="2"/>
  <c r="BH297" i="2"/>
  <c r="BG297" i="2"/>
  <c r="BF297" i="2"/>
  <c r="T297" i="2"/>
  <c r="R297" i="2"/>
  <c r="P297" i="2"/>
  <c r="BK297" i="2"/>
  <c r="J297" i="2"/>
  <c r="BE297" i="2"/>
  <c r="BI296" i="2"/>
  <c r="BH296" i="2"/>
  <c r="BG296" i="2"/>
  <c r="BF296" i="2"/>
  <c r="T296" i="2"/>
  <c r="R296" i="2"/>
  <c r="P296" i="2"/>
  <c r="BK296" i="2"/>
  <c r="J296" i="2"/>
  <c r="BE296" i="2"/>
  <c r="BI294" i="2"/>
  <c r="BH294" i="2"/>
  <c r="BG294" i="2"/>
  <c r="BF294" i="2"/>
  <c r="T294" i="2"/>
  <c r="T293" i="2"/>
  <c r="R294" i="2"/>
  <c r="R293" i="2"/>
  <c r="P294" i="2"/>
  <c r="P293" i="2"/>
  <c r="BK294" i="2"/>
  <c r="BK293" i="2"/>
  <c r="J293" i="2" s="1"/>
  <c r="J64" i="2" s="1"/>
  <c r="J294" i="2"/>
  <c r="BE294" i="2" s="1"/>
  <c r="BI289" i="2"/>
  <c r="BH289" i="2"/>
  <c r="BG289" i="2"/>
  <c r="BF289" i="2"/>
  <c r="T289" i="2"/>
  <c r="R289" i="2"/>
  <c r="P289" i="2"/>
  <c r="BK289" i="2"/>
  <c r="J289" i="2"/>
  <c r="BE289" i="2"/>
  <c r="BI284" i="2"/>
  <c r="BH284" i="2"/>
  <c r="BG284" i="2"/>
  <c r="BF284" i="2"/>
  <c r="T284" i="2"/>
  <c r="R284" i="2"/>
  <c r="P284" i="2"/>
  <c r="BK284" i="2"/>
  <c r="J284" i="2"/>
  <c r="BE284" i="2"/>
  <c r="BI281" i="2"/>
  <c r="BH281" i="2"/>
  <c r="BG281" i="2"/>
  <c r="BF281" i="2"/>
  <c r="T281" i="2"/>
  <c r="R281" i="2"/>
  <c r="P281" i="2"/>
  <c r="BK281" i="2"/>
  <c r="J281" i="2"/>
  <c r="BE281" i="2"/>
  <c r="BI276" i="2"/>
  <c r="BH276" i="2"/>
  <c r="BG276" i="2"/>
  <c r="BF276" i="2"/>
  <c r="T276" i="2"/>
  <c r="R276" i="2"/>
  <c r="P276" i="2"/>
  <c r="BK276" i="2"/>
  <c r="J276" i="2"/>
  <c r="BE276" i="2"/>
  <c r="BI275" i="2"/>
  <c r="BH275" i="2"/>
  <c r="BG275" i="2"/>
  <c r="BF275" i="2"/>
  <c r="T275" i="2"/>
  <c r="R275" i="2"/>
  <c r="P275" i="2"/>
  <c r="BK275" i="2"/>
  <c r="J275" i="2"/>
  <c r="BE275" i="2"/>
  <c r="BI271" i="2"/>
  <c r="BH271" i="2"/>
  <c r="BG271" i="2"/>
  <c r="BF271" i="2"/>
  <c r="T271" i="2"/>
  <c r="R271" i="2"/>
  <c r="P271" i="2"/>
  <c r="BK271" i="2"/>
  <c r="J271" i="2"/>
  <c r="BE271" i="2"/>
  <c r="BI266" i="2"/>
  <c r="BH266" i="2"/>
  <c r="BG266" i="2"/>
  <c r="BF266" i="2"/>
  <c r="T266" i="2"/>
  <c r="R266" i="2"/>
  <c r="P266" i="2"/>
  <c r="BK266" i="2"/>
  <c r="J266" i="2"/>
  <c r="BE266" i="2"/>
  <c r="BI261" i="2"/>
  <c r="BH261" i="2"/>
  <c r="BG261" i="2"/>
  <c r="BF261" i="2"/>
  <c r="T261" i="2"/>
  <c r="R261" i="2"/>
  <c r="P261" i="2"/>
  <c r="BK261" i="2"/>
  <c r="J261" i="2"/>
  <c r="BE261" i="2"/>
  <c r="BI256" i="2"/>
  <c r="BH256" i="2"/>
  <c r="BG256" i="2"/>
  <c r="BF256" i="2"/>
  <c r="T256" i="2"/>
  <c r="R256" i="2"/>
  <c r="P256" i="2"/>
  <c r="BK256" i="2"/>
  <c r="J256" i="2"/>
  <c r="BE256" i="2"/>
  <c r="BI248" i="2"/>
  <c r="BH248" i="2"/>
  <c r="BG248" i="2"/>
  <c r="BF248" i="2"/>
  <c r="T248" i="2"/>
  <c r="R248" i="2"/>
  <c r="P248" i="2"/>
  <c r="BK248" i="2"/>
  <c r="J248" i="2"/>
  <c r="BE248" i="2"/>
  <c r="BI239" i="2"/>
  <c r="BH239" i="2"/>
  <c r="BG239" i="2"/>
  <c r="BF239" i="2"/>
  <c r="T239" i="2"/>
  <c r="T238" i="2"/>
  <c r="R239" i="2"/>
  <c r="R238" i="2"/>
  <c r="P239" i="2"/>
  <c r="P238" i="2"/>
  <c r="BK239" i="2"/>
  <c r="BK238" i="2"/>
  <c r="J238" i="2" s="1"/>
  <c r="J63" i="2" s="1"/>
  <c r="J239" i="2"/>
  <c r="BE239" i="2" s="1"/>
  <c r="BI234" i="2"/>
  <c r="BH234" i="2"/>
  <c r="BG234" i="2"/>
  <c r="BF234" i="2"/>
  <c r="T234" i="2"/>
  <c r="R234" i="2"/>
  <c r="P234" i="2"/>
  <c r="BK234" i="2"/>
  <c r="J234" i="2"/>
  <c r="BE234" i="2"/>
  <c r="BI228" i="2"/>
  <c r="BH228" i="2"/>
  <c r="BG228" i="2"/>
  <c r="BF228" i="2"/>
  <c r="T228" i="2"/>
  <c r="R228" i="2"/>
  <c r="P228" i="2"/>
  <c r="BK228" i="2"/>
  <c r="J228" i="2"/>
  <c r="BE228" i="2"/>
  <c r="BI224" i="2"/>
  <c r="BH224" i="2"/>
  <c r="BG224" i="2"/>
  <c r="BF224" i="2"/>
  <c r="T224" i="2"/>
  <c r="R224" i="2"/>
  <c r="P224" i="2"/>
  <c r="BK224" i="2"/>
  <c r="J224" i="2"/>
  <c r="BE224" i="2"/>
  <c r="BI219" i="2"/>
  <c r="BH219" i="2"/>
  <c r="BG219" i="2"/>
  <c r="BF219" i="2"/>
  <c r="T219" i="2"/>
  <c r="R219" i="2"/>
  <c r="P219" i="2"/>
  <c r="BK219" i="2"/>
  <c r="J219" i="2"/>
  <c r="BE219" i="2"/>
  <c r="BI214" i="2"/>
  <c r="BH214" i="2"/>
  <c r="BG214" i="2"/>
  <c r="BF214" i="2"/>
  <c r="T214" i="2"/>
  <c r="R214" i="2"/>
  <c r="P214" i="2"/>
  <c r="BK214" i="2"/>
  <c r="J214" i="2"/>
  <c r="BE214" i="2"/>
  <c r="BI209" i="2"/>
  <c r="BH209" i="2"/>
  <c r="BG209" i="2"/>
  <c r="BF209" i="2"/>
  <c r="T209" i="2"/>
  <c r="R209" i="2"/>
  <c r="P209" i="2"/>
  <c r="BK209" i="2"/>
  <c r="J209" i="2"/>
  <c r="BE209" i="2"/>
  <c r="BI203" i="2"/>
  <c r="BH203" i="2"/>
  <c r="BG203" i="2"/>
  <c r="BF203" i="2"/>
  <c r="T203" i="2"/>
  <c r="R203" i="2"/>
  <c r="P203" i="2"/>
  <c r="BK203" i="2"/>
  <c r="J203" i="2"/>
  <c r="BE203" i="2"/>
  <c r="BI198" i="2"/>
  <c r="BH198" i="2"/>
  <c r="BG198" i="2"/>
  <c r="BF198" i="2"/>
  <c r="T198" i="2"/>
  <c r="R198" i="2"/>
  <c r="P198" i="2"/>
  <c r="BK198" i="2"/>
  <c r="J198" i="2"/>
  <c r="BE198" i="2"/>
  <c r="BI194" i="2"/>
  <c r="BH194" i="2"/>
  <c r="BG194" i="2"/>
  <c r="BF194" i="2"/>
  <c r="T194" i="2"/>
  <c r="R194" i="2"/>
  <c r="P194" i="2"/>
  <c r="BK194" i="2"/>
  <c r="J194" i="2"/>
  <c r="BE194" i="2"/>
  <c r="BI188" i="2"/>
  <c r="BH188" i="2"/>
  <c r="BG188" i="2"/>
  <c r="BF188" i="2"/>
  <c r="T188" i="2"/>
  <c r="T187" i="2"/>
  <c r="R188" i="2"/>
  <c r="R187" i="2"/>
  <c r="P188" i="2"/>
  <c r="P187" i="2"/>
  <c r="BK188" i="2"/>
  <c r="BK187" i="2"/>
  <c r="J187" i="2" s="1"/>
  <c r="J62" i="2" s="1"/>
  <c r="J188" i="2"/>
  <c r="BE188" i="2" s="1"/>
  <c r="BI177" i="2"/>
  <c r="BH177" i="2"/>
  <c r="BG177" i="2"/>
  <c r="BF177" i="2"/>
  <c r="T177" i="2"/>
  <c r="R177" i="2"/>
  <c r="P177" i="2"/>
  <c r="BK177" i="2"/>
  <c r="J177" i="2"/>
  <c r="BE177" i="2"/>
  <c r="BI168" i="2"/>
  <c r="BH168" i="2"/>
  <c r="BG168" i="2"/>
  <c r="BF168" i="2"/>
  <c r="T168" i="2"/>
  <c r="R168" i="2"/>
  <c r="P168" i="2"/>
  <c r="BK168" i="2"/>
  <c r="J168" i="2"/>
  <c r="BE168" i="2"/>
  <c r="BI156" i="2"/>
  <c r="BH156" i="2"/>
  <c r="BG156" i="2"/>
  <c r="BF156" i="2"/>
  <c r="T156" i="2"/>
  <c r="R156" i="2"/>
  <c r="P156" i="2"/>
  <c r="BK156" i="2"/>
  <c r="J156" i="2"/>
  <c r="BE156" i="2"/>
  <c r="BI152" i="2"/>
  <c r="BH152" i="2"/>
  <c r="BG152" i="2"/>
  <c r="BF152" i="2"/>
  <c r="T152" i="2"/>
  <c r="R152" i="2"/>
  <c r="P152" i="2"/>
  <c r="BK152" i="2"/>
  <c r="J152" i="2"/>
  <c r="BE152" i="2"/>
  <c r="BI144" i="2"/>
  <c r="BH144" i="2"/>
  <c r="BG144" i="2"/>
  <c r="BF144" i="2"/>
  <c r="T144" i="2"/>
  <c r="R144" i="2"/>
  <c r="P144" i="2"/>
  <c r="BK144" i="2"/>
  <c r="J144" i="2"/>
  <c r="BE144" i="2"/>
  <c r="BI133" i="2"/>
  <c r="BH133" i="2"/>
  <c r="BG133" i="2"/>
  <c r="BF133" i="2"/>
  <c r="T133" i="2"/>
  <c r="R133" i="2"/>
  <c r="P133" i="2"/>
  <c r="BK133" i="2"/>
  <c r="J133" i="2"/>
  <c r="BE133" i="2"/>
  <c r="BI130" i="2"/>
  <c r="BH130" i="2"/>
  <c r="BG130" i="2"/>
  <c r="BF130" i="2"/>
  <c r="T130" i="2"/>
  <c r="R130" i="2"/>
  <c r="P130" i="2"/>
  <c r="BK130" i="2"/>
  <c r="J130" i="2"/>
  <c r="BE130" i="2"/>
  <c r="BI127" i="2"/>
  <c r="BH127" i="2"/>
  <c r="BG127" i="2"/>
  <c r="BF127" i="2"/>
  <c r="T127" i="2"/>
  <c r="R127" i="2"/>
  <c r="P127" i="2"/>
  <c r="BK127" i="2"/>
  <c r="J127" i="2"/>
  <c r="BE127" i="2"/>
  <c r="BI122" i="2"/>
  <c r="BH122" i="2"/>
  <c r="BG122" i="2"/>
  <c r="BF122" i="2"/>
  <c r="T122" i="2"/>
  <c r="R122" i="2"/>
  <c r="P122" i="2"/>
  <c r="BK122" i="2"/>
  <c r="J122" i="2"/>
  <c r="BE122" i="2"/>
  <c r="BI115" i="2"/>
  <c r="BH115" i="2"/>
  <c r="BG115" i="2"/>
  <c r="BF115" i="2"/>
  <c r="T115" i="2"/>
  <c r="R115" i="2"/>
  <c r="P115" i="2"/>
  <c r="BK115" i="2"/>
  <c r="J115" i="2"/>
  <c r="BE115" i="2"/>
  <c r="BI108" i="2"/>
  <c r="BH108" i="2"/>
  <c r="BG108" i="2"/>
  <c r="BF108" i="2"/>
  <c r="T108" i="2"/>
  <c r="R108" i="2"/>
  <c r="P108" i="2"/>
  <c r="BK108" i="2"/>
  <c r="J108" i="2"/>
  <c r="BE108" i="2"/>
  <c r="BI100" i="2"/>
  <c r="BH100" i="2"/>
  <c r="BG100" i="2"/>
  <c r="BF100" i="2"/>
  <c r="T100" i="2"/>
  <c r="R100" i="2"/>
  <c r="P100" i="2"/>
  <c r="BK100" i="2"/>
  <c r="J100" i="2"/>
  <c r="BE100" i="2"/>
  <c r="BI96" i="2"/>
  <c r="BH96" i="2"/>
  <c r="BG96" i="2"/>
  <c r="BF96" i="2"/>
  <c r="T96" i="2"/>
  <c r="R96" i="2"/>
  <c r="P96" i="2"/>
  <c r="BK96" i="2"/>
  <c r="J96" i="2"/>
  <c r="BE96" i="2"/>
  <c r="BI92" i="2"/>
  <c r="BH92" i="2"/>
  <c r="BG92" i="2"/>
  <c r="BF92" i="2"/>
  <c r="T92" i="2"/>
  <c r="R92" i="2"/>
  <c r="P92" i="2"/>
  <c r="BK92" i="2"/>
  <c r="J92" i="2"/>
  <c r="BE92" i="2"/>
  <c r="BI88" i="2"/>
  <c r="F37" i="2"/>
  <c r="BD55" i="1" s="1"/>
  <c r="BH88" i="2"/>
  <c r="BG88" i="2"/>
  <c r="F35" i="2"/>
  <c r="BB55" i="1" s="1"/>
  <c r="BF88" i="2"/>
  <c r="T88" i="2"/>
  <c r="T87" i="2"/>
  <c r="R88" i="2"/>
  <c r="R87" i="2"/>
  <c r="R86" i="2" s="1"/>
  <c r="R85" i="2" s="1"/>
  <c r="P88" i="2"/>
  <c r="P87" i="2"/>
  <c r="BK88" i="2"/>
  <c r="J88" i="2"/>
  <c r="BE88" i="2" s="1"/>
  <c r="J33" i="2" s="1"/>
  <c r="AV55" i="1" s="1"/>
  <c r="F81" i="2"/>
  <c r="F79" i="2"/>
  <c r="E77" i="2"/>
  <c r="F54" i="2"/>
  <c r="F52" i="2"/>
  <c r="E50" i="2"/>
  <c r="J24" i="2"/>
  <c r="E24" i="2"/>
  <c r="J82" i="2" s="1"/>
  <c r="J23" i="2"/>
  <c r="J21" i="2"/>
  <c r="E21" i="2"/>
  <c r="J81" i="2"/>
  <c r="J54" i="2"/>
  <c r="J20" i="2"/>
  <c r="J18" i="2"/>
  <c r="E18" i="2"/>
  <c r="F82" i="2" s="1"/>
  <c r="F55" i="2"/>
  <c r="J17" i="2"/>
  <c r="J12" i="2"/>
  <c r="J79" i="2" s="1"/>
  <c r="E7" i="2"/>
  <c r="E75" i="2"/>
  <c r="E48" i="2"/>
  <c r="BD69" i="1"/>
  <c r="BC69" i="1"/>
  <c r="AY69" i="1"/>
  <c r="AS69" i="1"/>
  <c r="BD65" i="1"/>
  <c r="BB65" i="1"/>
  <c r="AX65" i="1"/>
  <c r="AU65" i="1"/>
  <c r="AS65" i="1"/>
  <c r="BD62" i="1"/>
  <c r="BB62" i="1"/>
  <c r="AZ62" i="1"/>
  <c r="AV62" i="1" s="1"/>
  <c r="AX62" i="1"/>
  <c r="AS62" i="1"/>
  <c r="AS57" i="1"/>
  <c r="BD54" i="1"/>
  <c r="W33" i="1" s="1"/>
  <c r="AS54" i="1"/>
  <c r="L50" i="1"/>
  <c r="AM50" i="1"/>
  <c r="AM49" i="1"/>
  <c r="L49" i="1"/>
  <c r="AM47" i="1"/>
  <c r="L47" i="1"/>
  <c r="L45" i="1"/>
  <c r="L44" i="1"/>
  <c r="J63" i="5" l="1"/>
  <c r="J32" i="5"/>
  <c r="J59" i="3"/>
  <c r="J30" i="3"/>
  <c r="J36" i="5"/>
  <c r="AW59" i="1" s="1"/>
  <c r="AT59" i="1" s="1"/>
  <c r="F36" i="5"/>
  <c r="BA59" i="1" s="1"/>
  <c r="J35" i="7"/>
  <c r="AV61" i="1" s="1"/>
  <c r="F35" i="7"/>
  <c r="AZ61" i="1" s="1"/>
  <c r="J36" i="7"/>
  <c r="AW61" i="1" s="1"/>
  <c r="F36" i="7"/>
  <c r="BA61" i="1" s="1"/>
  <c r="J63" i="10"/>
  <c r="J32" i="10"/>
  <c r="F33" i="2"/>
  <c r="AZ55" i="1" s="1"/>
  <c r="J34" i="3"/>
  <c r="AW56" i="1" s="1"/>
  <c r="AT56" i="1" s="1"/>
  <c r="F34" i="3"/>
  <c r="BA56" i="1" s="1"/>
  <c r="F35" i="4"/>
  <c r="AZ58" i="1" s="1"/>
  <c r="AZ57" i="1" s="1"/>
  <c r="AV57" i="1" s="1"/>
  <c r="J52" i="2"/>
  <c r="J55" i="2"/>
  <c r="BK87" i="2"/>
  <c r="P86" i="2"/>
  <c r="P85" i="2" s="1"/>
  <c r="AU55" i="1" s="1"/>
  <c r="T86" i="2"/>
  <c r="T85" i="2" s="1"/>
  <c r="J34" i="2"/>
  <c r="AW55" i="1" s="1"/>
  <c r="AT55" i="1" s="1"/>
  <c r="F34" i="2"/>
  <c r="BA55" i="1" s="1"/>
  <c r="F36" i="2"/>
  <c r="BC55" i="1" s="1"/>
  <c r="F55" i="3"/>
  <c r="J89" i="3"/>
  <c r="J61" i="3" s="1"/>
  <c r="J56" i="4"/>
  <c r="J59" i="4"/>
  <c r="BK99" i="4"/>
  <c r="P98" i="4"/>
  <c r="P97" i="4" s="1"/>
  <c r="AU58" i="1" s="1"/>
  <c r="T98" i="4"/>
  <c r="T97" i="4" s="1"/>
  <c r="J36" i="4"/>
  <c r="AW58" i="1" s="1"/>
  <c r="AT58" i="1" s="1"/>
  <c r="F36" i="4"/>
  <c r="BA58" i="1" s="1"/>
  <c r="F38" i="4"/>
  <c r="BC58" i="1" s="1"/>
  <c r="BK266" i="4"/>
  <c r="R266" i="4"/>
  <c r="R265" i="4" s="1"/>
  <c r="R97" i="4" s="1"/>
  <c r="F59" i="5"/>
  <c r="J96" i="5"/>
  <c r="J65" i="5" s="1"/>
  <c r="J155" i="5"/>
  <c r="J71" i="5" s="1"/>
  <c r="J56" i="6"/>
  <c r="J59" i="6"/>
  <c r="BK98" i="6"/>
  <c r="P97" i="6"/>
  <c r="P96" i="6" s="1"/>
  <c r="AU60" i="1" s="1"/>
  <c r="T97" i="6"/>
  <c r="T96" i="6" s="1"/>
  <c r="J36" i="6"/>
  <c r="AW60" i="1" s="1"/>
  <c r="AT60" i="1" s="1"/>
  <c r="F36" i="6"/>
  <c r="BA60" i="1" s="1"/>
  <c r="F38" i="6"/>
  <c r="BC60" i="1" s="1"/>
  <c r="BK247" i="6"/>
  <c r="R247" i="6"/>
  <c r="R246" i="6" s="1"/>
  <c r="R96" i="6" s="1"/>
  <c r="F59" i="7"/>
  <c r="J63" i="7"/>
  <c r="J56" i="8"/>
  <c r="J59" i="8"/>
  <c r="J63" i="8"/>
  <c r="J32" i="8"/>
  <c r="J59" i="12"/>
  <c r="J30" i="12"/>
  <c r="J36" i="10"/>
  <c r="AW66" i="1" s="1"/>
  <c r="AT66" i="1" s="1"/>
  <c r="F36" i="10"/>
  <c r="BA66" i="1" s="1"/>
  <c r="J34" i="12"/>
  <c r="AW68" i="1" s="1"/>
  <c r="AT68" i="1" s="1"/>
  <c r="F34" i="12"/>
  <c r="BA68" i="1" s="1"/>
  <c r="J36" i="8"/>
  <c r="AW63" i="1" s="1"/>
  <c r="AT63" i="1" s="1"/>
  <c r="F36" i="8"/>
  <c r="BA63" i="1" s="1"/>
  <c r="J94" i="8"/>
  <c r="J65" i="8" s="1"/>
  <c r="J254" i="8"/>
  <c r="J70" i="8" s="1"/>
  <c r="J56" i="9"/>
  <c r="J59" i="9"/>
  <c r="BK97" i="9"/>
  <c r="P96" i="9"/>
  <c r="P95" i="9" s="1"/>
  <c r="AU64" i="1" s="1"/>
  <c r="AU62" i="1" s="1"/>
  <c r="T96" i="9"/>
  <c r="T95" i="9" s="1"/>
  <c r="J36" i="9"/>
  <c r="AW64" i="1" s="1"/>
  <c r="AT64" i="1" s="1"/>
  <c r="F36" i="9"/>
  <c r="BA64" i="1" s="1"/>
  <c r="F38" i="9"/>
  <c r="BC64" i="1" s="1"/>
  <c r="BC62" i="1" s="1"/>
  <c r="AY62" i="1" s="1"/>
  <c r="BK179" i="9"/>
  <c r="R179" i="9"/>
  <c r="R178" i="9" s="1"/>
  <c r="R95" i="9" s="1"/>
  <c r="F59" i="10"/>
  <c r="J92" i="10"/>
  <c r="J65" i="10" s="1"/>
  <c r="J56" i="11"/>
  <c r="J59" i="11"/>
  <c r="BK90" i="11"/>
  <c r="J36" i="11"/>
  <c r="AW67" i="1" s="1"/>
  <c r="AT67" i="1" s="1"/>
  <c r="F36" i="11"/>
  <c r="BA67" i="1" s="1"/>
  <c r="F38" i="11"/>
  <c r="BC67" i="1" s="1"/>
  <c r="BC65" i="1" s="1"/>
  <c r="AY65" i="1" s="1"/>
  <c r="F55" i="12"/>
  <c r="J89" i="12"/>
  <c r="J61" i="12" s="1"/>
  <c r="J232" i="12"/>
  <c r="J67" i="12" s="1"/>
  <c r="J56" i="13"/>
  <c r="J59" i="13"/>
  <c r="J32" i="13"/>
  <c r="F37" i="13"/>
  <c r="BB70" i="1" s="1"/>
  <c r="BB69" i="1" s="1"/>
  <c r="J87" i="15"/>
  <c r="J61" i="15" s="1"/>
  <c r="BK86" i="15"/>
  <c r="T90" i="13"/>
  <c r="T89" i="13" s="1"/>
  <c r="T88" i="13" s="1"/>
  <c r="J35" i="14"/>
  <c r="AV71" i="1" s="1"/>
  <c r="AT71" i="1" s="1"/>
  <c r="J63" i="14"/>
  <c r="J32" i="14"/>
  <c r="J33" i="15"/>
  <c r="AV72" i="1" s="1"/>
  <c r="AT72" i="1" s="1"/>
  <c r="F33" i="15"/>
  <c r="AZ72" i="1" s="1"/>
  <c r="F35" i="14"/>
  <c r="AZ71" i="1" s="1"/>
  <c r="AZ69" i="1" s="1"/>
  <c r="AV69" i="1" s="1"/>
  <c r="F36" i="14"/>
  <c r="BA71" i="1" s="1"/>
  <c r="BA69" i="1" s="1"/>
  <c r="AW69" i="1" s="1"/>
  <c r="F34" i="15"/>
  <c r="BA72" i="1" s="1"/>
  <c r="AT69" i="1" l="1"/>
  <c r="AG70" i="1"/>
  <c r="J41" i="13"/>
  <c r="BA62" i="1"/>
  <c r="AW62" i="1" s="1"/>
  <c r="AT62" i="1" s="1"/>
  <c r="BA65" i="1"/>
  <c r="AW65" i="1" s="1"/>
  <c r="AT65" i="1" s="1"/>
  <c r="AG68" i="1"/>
  <c r="AN68" i="1" s="1"/>
  <c r="J39" i="12"/>
  <c r="AG63" i="1"/>
  <c r="J41" i="8"/>
  <c r="BK265" i="4"/>
  <c r="J265" i="4" s="1"/>
  <c r="J71" i="4" s="1"/>
  <c r="J266" i="4"/>
  <c r="J72" i="4" s="1"/>
  <c r="BA57" i="1"/>
  <c r="AW57" i="1" s="1"/>
  <c r="BK98" i="4"/>
  <c r="J99" i="4"/>
  <c r="J65" i="4" s="1"/>
  <c r="BA54" i="1"/>
  <c r="BK86" i="2"/>
  <c r="J87" i="2"/>
  <c r="J61" i="2" s="1"/>
  <c r="AZ54" i="1"/>
  <c r="AG56" i="1"/>
  <c r="AN56" i="1" s="1"/>
  <c r="J39" i="3"/>
  <c r="AG59" i="1"/>
  <c r="AN59" i="1" s="1"/>
  <c r="J41" i="5"/>
  <c r="AG71" i="1"/>
  <c r="AN71" i="1" s="1"/>
  <c r="J41" i="14"/>
  <c r="J86" i="15"/>
  <c r="J60" i="15" s="1"/>
  <c r="BK85" i="15"/>
  <c r="J85" i="15" s="1"/>
  <c r="BB54" i="1"/>
  <c r="AX69" i="1"/>
  <c r="BK89" i="11"/>
  <c r="J90" i="11"/>
  <c r="J65" i="11" s="1"/>
  <c r="BK178" i="9"/>
  <c r="J178" i="9" s="1"/>
  <c r="J71" i="9" s="1"/>
  <c r="J179" i="9"/>
  <c r="J72" i="9" s="1"/>
  <c r="BK96" i="9"/>
  <c r="J97" i="9"/>
  <c r="J65" i="9" s="1"/>
  <c r="BK246" i="6"/>
  <c r="J246" i="6" s="1"/>
  <c r="J71" i="6" s="1"/>
  <c r="J247" i="6"/>
  <c r="J72" i="6" s="1"/>
  <c r="BK97" i="6"/>
  <c r="J98" i="6"/>
  <c r="J65" i="6" s="1"/>
  <c r="BC57" i="1"/>
  <c r="AY57" i="1" s="1"/>
  <c r="AU57" i="1"/>
  <c r="BC54" i="1"/>
  <c r="AU54" i="1"/>
  <c r="AT57" i="1"/>
  <c r="AG66" i="1"/>
  <c r="J41" i="10"/>
  <c r="AT61" i="1"/>
  <c r="AN61" i="1" s="1"/>
  <c r="J41" i="7"/>
  <c r="AN66" i="1" l="1"/>
  <c r="J30" i="15"/>
  <c r="J59" i="15"/>
  <c r="W29" i="1"/>
  <c r="AV54" i="1"/>
  <c r="BK85" i="2"/>
  <c r="J85" i="2" s="1"/>
  <c r="J86" i="2"/>
  <c r="J60" i="2" s="1"/>
  <c r="AN63" i="1"/>
  <c r="AN70" i="1"/>
  <c r="AG69" i="1"/>
  <c r="AN69" i="1" s="1"/>
  <c r="W32" i="1"/>
  <c r="AY54" i="1"/>
  <c r="BK96" i="6"/>
  <c r="J96" i="6" s="1"/>
  <c r="J97" i="6"/>
  <c r="J64" i="6" s="1"/>
  <c r="BK95" i="9"/>
  <c r="J95" i="9" s="1"/>
  <c r="J96" i="9"/>
  <c r="J64" i="9" s="1"/>
  <c r="BK88" i="11"/>
  <c r="J88" i="11" s="1"/>
  <c r="J89" i="11"/>
  <c r="J64" i="11" s="1"/>
  <c r="W31" i="1"/>
  <c r="AX54" i="1"/>
  <c r="W30" i="1"/>
  <c r="AW54" i="1"/>
  <c r="AK30" i="1" s="1"/>
  <c r="BK97" i="4"/>
  <c r="J97" i="4" s="1"/>
  <c r="J98" i="4"/>
  <c r="J64" i="4" s="1"/>
  <c r="J63" i="11" l="1"/>
  <c r="J32" i="11"/>
  <c r="AK29" i="1"/>
  <c r="AT54" i="1"/>
  <c r="J63" i="4"/>
  <c r="J32" i="4"/>
  <c r="J63" i="9"/>
  <c r="J32" i="9"/>
  <c r="J63" i="6"/>
  <c r="J32" i="6"/>
  <c r="J59" i="2"/>
  <c r="J30" i="2"/>
  <c r="J39" i="15"/>
  <c r="AG72" i="1"/>
  <c r="AN72" i="1" s="1"/>
  <c r="AG55" i="1" l="1"/>
  <c r="J39" i="2"/>
  <c r="AG60" i="1"/>
  <c r="AN60" i="1" s="1"/>
  <c r="J41" i="6"/>
  <c r="AG64" i="1"/>
  <c r="J41" i="9"/>
  <c r="AG58" i="1"/>
  <c r="J41" i="4"/>
  <c r="AG67" i="1"/>
  <c r="J41" i="11"/>
  <c r="AN67" i="1" l="1"/>
  <c r="AG65" i="1"/>
  <c r="AN65" i="1" s="1"/>
  <c r="AG57" i="1"/>
  <c r="AN57" i="1" s="1"/>
  <c r="AN58" i="1"/>
  <c r="AN64" i="1"/>
  <c r="AG62" i="1"/>
  <c r="AN62" i="1" s="1"/>
  <c r="AG54" i="1"/>
  <c r="AN55" i="1"/>
  <c r="AN54" i="1" l="1"/>
  <c r="AK26" i="1"/>
  <c r="AK35" i="1" s="1"/>
</calcChain>
</file>

<file path=xl/sharedStrings.xml><?xml version="1.0" encoding="utf-8"?>
<sst xmlns="http://schemas.openxmlformats.org/spreadsheetml/2006/main" count="21549" uniqueCount="2546">
  <si>
    <t>Export Komplet</t>
  </si>
  <si>
    <t>VZ</t>
  </si>
  <si>
    <t>2.0</t>
  </si>
  <si>
    <t>ZAMOK</t>
  </si>
  <si>
    <t>False</t>
  </si>
  <si>
    <t>{fb0f037b-6218-4c4d-81aa-6188675bc4e9}</t>
  </si>
  <si>
    <t>0,01</t>
  </si>
  <si>
    <t>21</t>
  </si>
  <si>
    <t>15</t>
  </si>
  <si>
    <t>REKAPITULACE STAVBY</t>
  </si>
  <si>
    <t>v ---  níže se nacházejí doplnkové a pomocné údaje k sestavám  --- v</t>
  </si>
  <si>
    <t>Návod na vyplnění</t>
  </si>
  <si>
    <t>0,001</t>
  </si>
  <si>
    <t>Kód:</t>
  </si>
  <si>
    <t>579819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</si>
  <si>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</si>
  <si>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</si>
  <si>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Revitalizace koupaliště Lhotka - II. etapa 1. část</t>
  </si>
  <si>
    <t>KSO:</t>
  </si>
  <si>
    <t/>
  </si>
  <si>
    <t>CC-CZ:</t>
  </si>
  <si>
    <t>Místo:</t>
  </si>
  <si>
    <t>Praha 4 k.ú. Lhotka 728071</t>
  </si>
  <si>
    <t>Datum:</t>
  </si>
  <si>
    <t>23. 10. 2019</t>
  </si>
  <si>
    <t>Zadavatel:</t>
  </si>
  <si>
    <t>IČ:</t>
  </si>
  <si>
    <t>00063584</t>
  </si>
  <si>
    <t>MČ Praha4,Antala Staška 2059/80b,140 46 Praha4-Krč</t>
  </si>
  <si>
    <t>DIČ:</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</si>
  <si>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</si>
  <si>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</si>
  <si>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</si>
  <si>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</si>
  <si>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</si>
  <si>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</si>
  <si>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</si>
  <si>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</si>
  <si>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</si>
  <si>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</si>
  <si>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</si>
  <si>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</si>
  <si>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</si>
  <si>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</si>
  <si>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</si>
  <si>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</si>
  <si>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</si>
  <si>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</si>
  <si>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</si>
  <si>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</si>
  <si>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</si>
  <si>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</si>
  <si>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</si>
  <si>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</si>
  <si>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</si>
  <si>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</si>
  <si>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</si>
  <si>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</si>
  <si>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</si>
  <si>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</si>
  <si>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</si>
  <si>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</si>
  <si>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</si>
  <si>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</si>
  <si>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</si>
  <si>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</si>
  <si>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</si>
  <si>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</si>
  <si>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</si>
  <si>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</si>
  <si>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</si>
  <si>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</si>
  <si>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</si>
  <si>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</si>
  <si>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</si>
  <si>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</si>
  <si>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</si>
  <si>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</si>
  <si>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Vnitroareálová komunikace</t>
  </si>
  <si>
    <t>ING</t>
  </si>
  <si>
    <t>1</t>
  </si>
  <si>
    <t>{8da92650-8a0e-4ddc-98b6-60e9a5edd4bf}</t>
  </si>
  <si>
    <t>822 59</t>
  </si>
  <si>
    <t>2</t>
  </si>
  <si>
    <t>SO 02</t>
  </si>
  <si>
    <t>Přípojka kanalizace</t>
  </si>
  <si>
    <t>{06c1e2de-9d74-4e33-85b9-9715a8917581}</t>
  </si>
  <si>
    <t>827 29</t>
  </si>
  <si>
    <t>SO 03</t>
  </si>
  <si>
    <t>Letní sprchy a toalety</t>
  </si>
  <si>
    <t>STA</t>
  </si>
  <si>
    <t>{f2aec164-6b8a-44d0-b7a0-51f4c7f98b2e}</t>
  </si>
  <si>
    <t>815 99</t>
  </si>
  <si>
    <t>SO 03.1</t>
  </si>
  <si>
    <t>Architektonicko stavební řešení</t>
  </si>
  <si>
    <t>Soupis</t>
  </si>
  <si>
    <t>{49ce6fbc-96ae-4a2c-9f0f-fae98446d36c}</t>
  </si>
  <si>
    <t>SO 03.2a</t>
  </si>
  <si>
    <t>Zdravotnické instalace - vodovod</t>
  </si>
  <si>
    <t>{5eead04f-4c29-4351-895c-6b3f82585466}</t>
  </si>
  <si>
    <t>SO 03.2b</t>
  </si>
  <si>
    <t>Zdravotnické instalace - kanalizace</t>
  </si>
  <si>
    <t>{9e45f26d-3c86-45ac-a975-2b9cdd4c5551}</t>
  </si>
  <si>
    <t>SO 03.3</t>
  </si>
  <si>
    <t>Elektroinstalace silnoproudé</t>
  </si>
  <si>
    <t>{dd49a580-3c58-464f-97ef-b4b27c186691}</t>
  </si>
  <si>
    <t>SO 04</t>
  </si>
  <si>
    <t>Venkovní sprchy</t>
  </si>
  <si>
    <t>{c086fb14-1f93-4c6c-a222-2f62aac9365a}</t>
  </si>
  <si>
    <t>SO 04.1</t>
  </si>
  <si>
    <t>{05ac5ec7-acea-4602-bebc-6b294d2b6ed2}</t>
  </si>
  <si>
    <t>SO 04.2</t>
  </si>
  <si>
    <t>Zdravotechnické instalace</t>
  </si>
  <si>
    <t>{040e3fd5-4ca3-439b-9a28-858267b3fd6f}</t>
  </si>
  <si>
    <t>SO 05</t>
  </si>
  <si>
    <t>Dětské hřiště</t>
  </si>
  <si>
    <t>{26e6d489-9c70-448f-9fa1-c3fe0a917954}</t>
  </si>
  <si>
    <t>823 33</t>
  </si>
  <si>
    <t>SO 05.1</t>
  </si>
  <si>
    <t>Hřiště dětské</t>
  </si>
  <si>
    <t>{8b6beb73-576e-445b-b228-d5e95dc61a59}</t>
  </si>
  <si>
    <t>SO 05.2</t>
  </si>
  <si>
    <t>Herní prvky</t>
  </si>
  <si>
    <t>{450c32e3-152b-44c2-893b-687f42bf6d7c}</t>
  </si>
  <si>
    <t>SO 06</t>
  </si>
  <si>
    <t>Areálové oplocení</t>
  </si>
  <si>
    <t>{639c1973-0e2d-4d0b-9121-3d32817ade4d}</t>
  </si>
  <si>
    <t>815 22</t>
  </si>
  <si>
    <t>SO 07</t>
  </si>
  <si>
    <t>Sadové úpravy</t>
  </si>
  <si>
    <t>{b04daeea-2de1-46a5-b71b-6ccabdea6987}</t>
  </si>
  <si>
    <t>823 27</t>
  </si>
  <si>
    <t>SO 07.1</t>
  </si>
  <si>
    <t>{30ad5593-3f39-430e-bf93-6faae1da50a7}</t>
  </si>
  <si>
    <t>SO 07.2</t>
  </si>
  <si>
    <t>Zavlažovací systém</t>
  </si>
  <si>
    <t>{bd304777-e9b6-468e-8e9e-d5735c81e849}</t>
  </si>
  <si>
    <t>831 21</t>
  </si>
  <si>
    <t>VRN</t>
  </si>
  <si>
    <t>Vedlejší rozpočtové náklady</t>
  </si>
  <si>
    <t>{96772513-c47c-425c-9d54-da6a052a5148}</t>
  </si>
  <si>
    <t>KRYCÍ LIST SOUPISU PRACÍ</t>
  </si>
  <si>
    <t>Objekt:</t>
  </si>
  <si>
    <t>SO 01 - Vnitroareálová komunikace</t>
  </si>
  <si>
    <t>REKAPITULACE ČLENĚNÍ SOUPISU PRACÍ</t>
  </si>
  <si>
    <t>Kód dílu - Popis</t>
  </si>
  <si>
    <t>Cena celkem [CZK]</t>
  </si>
  <si>
    <t>-1</t>
  </si>
  <si>
    <t>HSV - Práce a dodávky HSV</t>
  </si>
  <si>
    <t xml:space="preserve">    1 - Zemní práce</t>
  </si>
  <si>
    <t xml:space="preserve">    5 - Komunikace pozemní</t>
  </si>
  <si>
    <t xml:space="preserve">    9 - Ostatní konstrukce a práce-bourání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</si>
  <si>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</si>
  <si>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</si>
  <si>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</si>
  <si>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</si>
  <si>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</si>
  <si>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</si>
  <si>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</si>
  <si>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</si>
  <si>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</si>
  <si>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</si>
  <si>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</si>
  <si>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</si>
  <si>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</si>
  <si>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</si>
  <si>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</si>
  <si>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</si>
  <si>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</si>
  <si>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</si>
  <si>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</si>
  <si>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</si>
  <si>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</si>
  <si>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</si>
  <si>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</si>
  <si>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2019 02</t>
  </si>
  <si>
    <t>4</t>
  </si>
  <si>
    <t>1811665061</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</si>
  <si>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</si>
  <si>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</si>
  <si>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</si>
  <si>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"přesun laviček včetně zpevněné plochy z betonové dlažby" 4*2,6*1</t>
  </si>
  <si>
    <t>Součet</t>
  </si>
  <si>
    <t>113107122</t>
  </si>
  <si>
    <t>Odstranění podkladů nebo krytů ručně s přemístěním hmot na skládku na vzdálenost do 3 m nebo s naložením na dopravní prostředek z kameniva hrubého drceného, o tl. vrstvy přes 100 do 200 mm</t>
  </si>
  <si>
    <t>484580789</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</si>
  <si>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</si>
  <si>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"přesun laviček včetně zpevněné plochy z betonové dlažby tl. 140 mm" 4*2,6*1</t>
  </si>
  <si>
    <t>3</t>
  </si>
  <si>
    <t>120001101</t>
  </si>
  <si>
    <t>Příplatek k cenám vykopávek za ztížení vykopávky v blízkosti inženýrských sítí nebo výbušnin v horninách jakékoliv třídy</t>
  </si>
  <si>
    <t>m3</t>
  </si>
  <si>
    <t>766188671</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</si>
  <si>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</si>
  <si>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"skladba - asfaltový povrch - areálová cesta"</t>
  </si>
  <si>
    <t>1,50*2,50*(0,25-0,15)+100,00*1,05*(0,25-0,15)</t>
  </si>
  <si>
    <t>121101101</t>
  </si>
  <si>
    <t>Sejmutí ornice nebo lesní půdy s vodorovným přemístěním na hromady v místě upotřebení nebo na dočasné či trvalé skládky se složením, na vzdálenost do 50 m</t>
  </si>
  <si>
    <t>-1987399748</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</si>
  <si>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</si>
  <si>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xml:space="preserve">"sejmutí ornice v ploše nových zpevněných ploch" </t>
  </si>
  <si>
    <t>339*2,5*0,15</t>
  </si>
  <si>
    <t>"skladba - mlatové cesty"</t>
  </si>
  <si>
    <t>(45+7)*0,15</t>
  </si>
  <si>
    <t>5</t>
  </si>
  <si>
    <t>122201101</t>
  </si>
  <si>
    <t>Odkopávky a prokopávky nezapažené s přehozením výkopku na vzdálenost do 3 m nebo s naložením na dopravní prostředek v hornině tř. 3 do 100 m3</t>
  </si>
  <si>
    <t>1727474914</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</si>
  <si>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</si>
  <si>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339*2,5*(0,25-0,15)</t>
  </si>
  <si>
    <t>(45+7)*(0,2-0,15)</t>
  </si>
  <si>
    <t>6</t>
  </si>
  <si>
    <t>122201109</t>
  </si>
  <si>
    <t>Odkopávky a prokopávky nezapažené s přehozením výkopku na vzdálenost do 3 m nebo s naložením na dopravní prostředek v hornině tř. 3 Příplatek k cenám za lepivost horniny tř. 3</t>
  </si>
  <si>
    <t>15331422</t>
  </si>
  <si>
    <t>7</t>
  </si>
  <si>
    <t>130001101</t>
  </si>
  <si>
    <t>Příplatek k cenám hloubených vykopávek za ztížení vykopávky v blízkosti podzemního vedení nebo výbušnin pro jakoukoliv třídu horniny</t>
  </si>
  <si>
    <t>825409272</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</si>
  <si>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</si>
  <si>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"posun rozvaděče o 1-2 m - výkop a obnažení kabeláže" 6-6</t>
  </si>
  <si>
    <t>4,00*1,00*0,80          "posun rozvaděče o 1-2 m - výkop a obnažení kabeláže</t>
  </si>
  <si>
    <t>8</t>
  </si>
  <si>
    <t>131203102</t>
  </si>
  <si>
    <t>Hloubení zapažených i nezapažených jam ručním nebo pneumatickým nářadím s urovnáním dna do předepsaného profilu a spádu v horninách tř. 3 nesoudržných</t>
  </si>
  <si>
    <t>-1948539462</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</si>
  <si>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</si>
  <si>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4,00*1,00*0,80+3,00*1,00*0,80+0,40           "posun rozvaděče o 1-2 m - výkop a obnažení kabeláže</t>
  </si>
  <si>
    <t>9</t>
  </si>
  <si>
    <t>131203109</t>
  </si>
  <si>
    <t>Hloubení zapažených i nezapažených jam ručním nebo pneumatickým nářadím s urovnáním dna do předepsaného profilu a spádu v horninách tř. 3 Příplatek k cenám za lepivost horniny tř. 3</t>
  </si>
  <si>
    <t>1285361056</t>
  </si>
  <si>
    <t>10</t>
  </si>
  <si>
    <t>162301101</t>
  </si>
  <si>
    <t>Vodorovné přemístění výkopku nebo sypaniny po suchu na obvyklém dopravním prostředku, bez naložení výkopku, avšak se složením bez rozhrnutí z horniny tř. 1 až 4 na vzdálenost přes 50 do 500 m</t>
  </si>
  <si>
    <t>-269869790</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</si>
  <si>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</si>
  <si>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Mezisoučet</t>
  </si>
  <si>
    <t xml:space="preserve">"posun rozvaděče o 1-2 m - zpětné zasypání kabeláže zhutněnou zeminou včetně obsypání kabeláže pískem" </t>
  </si>
  <si>
    <t>(1,44 -2*0,4*0,1)*2</t>
  </si>
  <si>
    <t>11</t>
  </si>
  <si>
    <t>162701105-1</t>
  </si>
  <si>
    <t>Vodorovné přemístění výkopku/sypaniny z horniny tř. 1 až 4 na skládku dle dodavatele stavby</t>
  </si>
  <si>
    <t>1956544056</t>
  </si>
  <si>
    <t>"posun rozvaděče o 1-2 m - zabetonování rozvaděče do patek" 6-1,44</t>
  </si>
  <si>
    <t>12</t>
  </si>
  <si>
    <t>167101101</t>
  </si>
  <si>
    <t>Nakládání, skládání a překládání neulehlého výkopku nebo sypaniny nakládání, množství do 100 m3, z hornin tř. 1 až 4</t>
  </si>
  <si>
    <t>1566867082</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</si>
  <si>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</si>
  <si>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"posun rozvaděče o 1-2 m - zpětné zasypání kabeláže zhutněnou zeminou včetně obsypání kabeláže pískem" 1,44 -2*0,4*0,1</t>
  </si>
  <si>
    <t>13</t>
  </si>
  <si>
    <t>171201201</t>
  </si>
  <si>
    <t>Uložení sypaniny na skládky</t>
  </si>
  <si>
    <t>743468387</t>
  </si>
  <si>
    <t>"posun rozvaděče o 1-2 m - výkop a obnažení kabeláže"   6,00</t>
  </si>
  <si>
    <t>14</t>
  </si>
  <si>
    <t>171201211</t>
  </si>
  <si>
    <t>Poplatek za uložení stavebního odpadu na skládce (skládkovné) zeminy a kameniva zatříděného do Katalogu odpadů pod kódem 170 504</t>
  </si>
  <si>
    <t>t</t>
  </si>
  <si>
    <t>2034941778</t>
  </si>
  <si>
    <t xml:space="preserve">Poznámka k souboru cen:_x000D_
1. Ceny uvedené v souboru cen lze po dohodě upravit podle místních podmínek._x000D_
</t>
  </si>
  <si>
    <t>(84,750+2,60+4,56)*1,8 "Přepočtené koeficientem množství</t>
  </si>
  <si>
    <t>181951102</t>
  </si>
  <si>
    <t>Úprava pláně vyrovnáním výškových rozdílů v hornině tř. 1 až 4 se zhutněním</t>
  </si>
  <si>
    <t>1580916935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</si>
  <si>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</si>
  <si>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339*2,5</t>
  </si>
  <si>
    <t>45+7</t>
  </si>
  <si>
    <t>"skladba zámkové dlažby u nových a přesunutých laviček"</t>
  </si>
  <si>
    <t>"přesun laviček" 4*2,6*1</t>
  </si>
  <si>
    <t>"nové lavičky" 7*2,6*1</t>
  </si>
  <si>
    <t>Komunikace pozemní</t>
  </si>
  <si>
    <t>16</t>
  </si>
  <si>
    <t>564801112</t>
  </si>
  <si>
    <t>Podklad ze štěrkodrti ŠD s rozprostřením a zhutněním, po zhutnění tl. 40 mm</t>
  </si>
  <si>
    <t>1430444737</t>
  </si>
  <si>
    <t>P</t>
  </si>
  <si>
    <t>Poznámka k položce:_x000D_
podklad štěrkodrť 4-16 tl. 40 mm</t>
  </si>
  <si>
    <t>17</t>
  </si>
  <si>
    <t>564801112-1</t>
  </si>
  <si>
    <t>Podklad z upravené lomové výsivky fr. 0/4, okrové tl 40 mm</t>
  </si>
  <si>
    <t>1272416320</t>
  </si>
  <si>
    <t>18</t>
  </si>
  <si>
    <t>564811112</t>
  </si>
  <si>
    <t>Podklad ze štěrkodrti ŠD s rozprostřením a zhutněním, po zhutnění tl. 60 mm</t>
  </si>
  <si>
    <t>1999101195</t>
  </si>
  <si>
    <t>Poznámka k položce:_x000D_
štěrkodrť 0-32 huntněné vibrováním tl. 60 mm</t>
  </si>
  <si>
    <t>19</t>
  </si>
  <si>
    <t>564831111</t>
  </si>
  <si>
    <t>Podklad ze štěrkodrti ŠD s rozprostřením a zhutněním, po zhutnění tl. 100 mm</t>
  </si>
  <si>
    <t>2050460025</t>
  </si>
  <si>
    <t>Poznámka k položce:_x000D_
podklad štěrkodrť 16-32 tl. 100 mm</t>
  </si>
  <si>
    <t>20</t>
  </si>
  <si>
    <t>-1032842209</t>
  </si>
  <si>
    <t>Poznámka k položce:_x000D_
štěrkodrť 32-64 hutněné vibrováním tl. 100 mm</t>
  </si>
  <si>
    <t>564851111</t>
  </si>
  <si>
    <t>Podklad ze štěrkodrti ŠD s rozprostřením a zhutněním, po zhutnění tl. 150 mm</t>
  </si>
  <si>
    <t>-1988550948</t>
  </si>
  <si>
    <t>Poznámka k položce:_x000D_
ŠDB tl. 150 mm</t>
  </si>
  <si>
    <t>22</t>
  </si>
  <si>
    <t>565135111</t>
  </si>
  <si>
    <t>Asfaltový beton vrstva podkladní ACP 16 (obalované kamenivo střednězrnné - OKS) s rozprostřením a zhutněním v pruhu šířky do 3 m, po zhutnění tl. 50 mm</t>
  </si>
  <si>
    <t>259484444</t>
  </si>
  <si>
    <t xml:space="preserve">Poznámka k souboru cen:_x000D_
1. ČSN EN 13108-1 připouští pro ACP 16 pouze tl. 50 až 80 mm._x000D_
</t>
  </si>
  <si>
    <t>23</t>
  </si>
  <si>
    <t>577143111</t>
  </si>
  <si>
    <t>Asfaltový beton vrstva obrusná ACO 8 (ABJ) s rozprostřením a se zhutněním z nemodifikovaného asfaltu v pruhu šířky do 3 m, po zhutnění tl. 50 mm</t>
  </si>
  <si>
    <t>1443616360</t>
  </si>
  <si>
    <t>24</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</si>
  <si>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</si>
  <si>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</si>
  <si>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-1764686112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</si>
  <si>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</si>
  <si>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25</t>
  </si>
  <si>
    <t>M</t>
  </si>
  <si>
    <t>59245212</t>
  </si>
  <si>
    <t>dlažba zámková tvaru I 196x161x60mm přírodní</t>
  </si>
  <si>
    <t>321340534</t>
  </si>
  <si>
    <t>"nové lavičky" 7*2,6*1*1,03</t>
  </si>
  <si>
    <t>Ostatní konstrukce a práce-bourání</t>
  </si>
  <si>
    <t>26</t>
  </si>
  <si>
    <t>916331112</t>
  </si>
  <si>
    <t>Osazení zahradního obrubníku betonového s ložem tl. od 50 do 100 mm z betonu prostého tř. C 12/15 s boční opěrou z betonu prostého tř. C 12/15</t>
  </si>
  <si>
    <t>m</t>
  </si>
  <si>
    <t>305553686</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</si>
  <si>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</si>
  <si>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 xml:space="preserve">"obrubník 50x250x1000 mm" </t>
  </si>
  <si>
    <t>"přesun laviček" 4*(2,6*2+2*1)</t>
  </si>
  <si>
    <t>"nové lavičky" 7*(2,6*2+2*1)</t>
  </si>
  <si>
    <t>60+12</t>
  </si>
  <si>
    <t>27</t>
  </si>
  <si>
    <t>59217001</t>
  </si>
  <si>
    <t>obrubník betonový zahradní 1000x50x250mm</t>
  </si>
  <si>
    <t>-291239752</t>
  </si>
  <si>
    <t>28</t>
  </si>
  <si>
    <t>919112222</t>
  </si>
  <si>
    <t>Řezání dilatačních spár v živičném krytu vytvoření komůrky pro těsnící zálivku šířky 15 mm, hloubky 25 mm</t>
  </si>
  <si>
    <t>298628326</t>
  </si>
  <si>
    <t xml:space="preserve">Poznámka k souboru cen:_x000D_
1. V cenách jsou započteny i náklady na vyčištění spár po řezání._x000D_
</t>
  </si>
  <si>
    <t>"skladba - úprava napojení asfaltové cesty na stávající"</t>
  </si>
  <si>
    <t>29</t>
  </si>
  <si>
    <t>919121121</t>
  </si>
  <si>
    <t>Utěsnění dilatačních spár zálivkou za studena v cementobetonovém nebo živičném krytu včetně adhezního nátěru s těsnicím profilem pod zálivkou, pro komůrky šířky 15 mm, hloubky 25 mm</t>
  </si>
  <si>
    <t>-18409297</t>
  </si>
  <si>
    <t xml:space="preserve">Poznámka k souboru cen:_x000D_
1. V cenách jsou započteny i náklady na vyčištění spár před těsněním a zalitím a náklady na impregnaci, těsnění a zalití spár včetně dodání hmot._x000D_
</t>
  </si>
  <si>
    <t>30</t>
  </si>
  <si>
    <t>919735113</t>
  </si>
  <si>
    <t>Řezání stávajícího živičného krytu nebo podkladu hloubky přes 100 do 150 mm</t>
  </si>
  <si>
    <t>2050255392</t>
  </si>
  <si>
    <t xml:space="preserve">Poznámka k souboru cen:_x000D_
1. V cenách jsou započteny i náklady na spotřebu vody._x000D_
</t>
  </si>
  <si>
    <t>31</t>
  </si>
  <si>
    <t>936104213</t>
  </si>
  <si>
    <t>Montáž odpadkového koše přichycením kotevními šrouby</t>
  </si>
  <si>
    <t>kus</t>
  </si>
  <si>
    <t>384581123</t>
  </si>
  <si>
    <t xml:space="preserve">Poznámka k souboru cen:_x000D_
1. V ceně-4211 jsou započteny i náklady na zemní práce._x000D_
2. V cenách -4212 a -4213 jsou započteny i náklady na upevňovací materiál._x000D_
3. V cenách nejsou započteny náklady na dodání odpadkového koše, tyto se oceňují ve specifikaci._x000D_
</t>
  </si>
  <si>
    <t>"venkovní koš na komunální odpad" 10</t>
  </si>
  <si>
    <t>32</t>
  </si>
  <si>
    <t>74910133-1</t>
  </si>
  <si>
    <t>venkovní koš na komunální odpad, rozměr 300x300 mm, výška 800 mm, objem 35 l, konstrukce ocelová, vykládaná dřevěnými latěm, úprava dřeva ošetření lazurou s UV filtrem, úprava kovu vypalovaná barva nebo žárový zinek dle požadavku investora, součástí koše jsou vyjímatelné pozinkované vložky, koš je opatřen horním odnímatelným víkem</t>
  </si>
  <si>
    <t>-1834602998</t>
  </si>
  <si>
    <t>33</t>
  </si>
  <si>
    <t>936124113</t>
  </si>
  <si>
    <t>Montáž lavičky parkové stabilní přichycené kotevními šrouby</t>
  </si>
  <si>
    <t>-1954160476</t>
  </si>
  <si>
    <t xml:space="preserve">Poznámka k souboru cen:_x000D_
1. V cenách -4111 a -4112 jsou započteny i náklady na zemní práce s odhozem výkopku na vzdálenost do 3 m._x000D_
2. V cenách nejsou započteny náklady na:_x000D_
a) vysekání otvorů pro osazení noh do stávajících konstrukcí; tyto práce se oceňují cenami souboru cen 974 04-25 Vysekání rýh částí B01 katalogu 801-3 Budovy a haly – bourání konstrukcí,_x000D_
b) dodání lavičky, tyto se oceňují ve specifikaci,_x000D_
c) odklizení výkopku, tyto se oceňují cenami části A 01 katalogu 800-1 Zemní práce._x000D_
</t>
  </si>
  <si>
    <t>"přesun laviček" 4</t>
  </si>
  <si>
    <t>"nové lavičky" 7</t>
  </si>
  <si>
    <t>34</t>
  </si>
  <si>
    <t>74910107-1</t>
  </si>
  <si>
    <t>venkovní litinová lavička s opěradlem kotvená (délka sedáku x výška sedáku x celková výška) 1600x370x700mm, hloubka 500 mm, latě smrk, rozměr 150x5,5x5 mm, nátěr prken 3x syntetický lazurovací lak, bočnice lavičky š. litina, lakovaná kvalitní práškovou barvou dle požadavku investora</t>
  </si>
  <si>
    <t>1616102163</t>
  </si>
  <si>
    <t>35</t>
  </si>
  <si>
    <t>966001212</t>
  </si>
  <si>
    <t>Odstranění lavičky parkové stabilní přichycené kotevními šrouby</t>
  </si>
  <si>
    <t>1531167750</t>
  </si>
  <si>
    <t xml:space="preserve">Poznámka k souboru cen:_x000D_
1. V cenách jsou započteny i náklady na odklizení materiálu na vzdálenost do 20 m nebo naložení na dopravní prostředek._x000D_
</t>
  </si>
  <si>
    <t>Poznámka k položce:_x000D_
Demontáž lavičky stabilní kotvené šrouby pro jejich přesun</t>
  </si>
  <si>
    <t>36</t>
  </si>
  <si>
    <t>979054451</t>
  </si>
  <si>
    <t>Očištění vybouraných prvků komunikací od spojovacího materiálu s odklizením a uložením očištěných hmot a spojovacího materiálu na skládku na vzdálenost do 10 m zámkových dlaždic s vyplněním spár kamenivem</t>
  </si>
  <si>
    <t>898676269</t>
  </si>
  <si>
    <t xml:space="preserve">Poznámka k souboru cen:_x000D_
1. Ceny 05-4441 a 05-4442 jsou určeny jen pro očištění vybouraných dlaždic, desek nebo tvarovek uložených do lože ze sypkého materiálu bez pojiva._x000D_
2. Přemístění vybouraných obrubníků, krajníků, desek nebo dílců na vzdálenost přes 10 m se oceňuje cenami souboru cen 997 22-1 Vodorovná doprava vybouraných hmot._x000D_
</t>
  </si>
  <si>
    <t>997</t>
  </si>
  <si>
    <t>Přesun sutě</t>
  </si>
  <si>
    <t>37</t>
  </si>
  <si>
    <t>997221551-1</t>
  </si>
  <si>
    <t>Vodorovná doprava suti na skládku bez naložení, ale se složením a s hrubým urovnáním ze sypkých materiálů, na vzdálenost dle dodavatele stavby</t>
  </si>
  <si>
    <t>1020114837</t>
  </si>
  <si>
    <t xml:space="preserve">Poznámka k souboru cen:_x000D_
1. Ceny nelze použít pro vodorovnou dopravu suti po železnici, po vodě nebo neobvyklými dopravními_x000D_
 prostředky._x000D_
2. Je-li na dopravní dráze pro vodorovnou dopravu suti překážka, pro kterou je nutno suť překládat_x000D_
 z jednoho dopravního prostředku na druhý, oceňuje se tato doprava v každém úseku samostatně._x000D_
3. Ceny 997 22-155 jsou určeny pro sypký materiál, např. kamenivo a hmoty kamenitého charakteru_x000D_
 stmelené vápnem, cementem nebo živicí._x000D_
4. Ceny 997 22-156 jsou určeny pro drobný kusový materiál (dlažební kostky, lomový kámen)._x000D_
</t>
  </si>
  <si>
    <t>38</t>
  </si>
  <si>
    <t>997221611</t>
  </si>
  <si>
    <t>Nakládání na dopravní prostředky pro vodorovnou dopravu suti</t>
  </si>
  <si>
    <t>-991752693</t>
  </si>
  <si>
    <t>39</t>
  </si>
  <si>
    <t>997221815</t>
  </si>
  <si>
    <t>Poplatek za uložení stavebního odpadu na skládce (skládkovné) z prostého betonu zatříděného do Katalogu odpadů pod kódem 170 101</t>
  </si>
  <si>
    <t>2051138989</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</si>
  <si>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</si>
  <si>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"beton" 3,94-3,64</t>
  </si>
  <si>
    <t>40</t>
  </si>
  <si>
    <t>997221855</t>
  </si>
  <si>
    <t>-1048306333</t>
  </si>
  <si>
    <t>"kamenivo" 3,64</t>
  </si>
  <si>
    <t>998</t>
  </si>
  <si>
    <t>Přesun hmot</t>
  </si>
  <si>
    <t>41</t>
  </si>
  <si>
    <t>998225111</t>
  </si>
  <si>
    <t>Přesun hmot pro komunikace s krytem z kameniva, monolitickým betonovým nebo živičným dopravní vzdálenost do 200 m jakékoliv délky objektu</t>
  </si>
  <si>
    <t>883115320</t>
  </si>
  <si>
    <t xml:space="preserve">Poznámka k souboru cen:_x000D_
1. Ceny lze použít i pro plochy letišť s krytem monolitickým betonovým nebo živičným._x000D_
</t>
  </si>
  <si>
    <t>SO 02 - Přípojka kanalizace</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</si>
  <si>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</si>
  <si>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</si>
  <si>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</si>
  <si>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</si>
  <si>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</si>
  <si>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práce-bourání</t>
  </si>
  <si>
    <t xml:space="preserve">    997 -  Přesun sutě</t>
  </si>
  <si>
    <t xml:space="preserve">    998 -  Přesun hmot</t>
  </si>
  <si>
    <t xml:space="preserve"> Práce a dodávky HSV</t>
  </si>
  <si>
    <t xml:space="preserve"> Zemní práce</t>
  </si>
  <si>
    <t>113107023</t>
  </si>
  <si>
    <t>Odstranění podkladů nebo krytů při překopech inženýrských sítí s přemístěním hmot na skládku ve vzdálenosti do 3 m nebo s naložením na dopravní prostředek ručně z kameniva hrubého drceného, o tl. vrstvy přes 200 do 300 mm</t>
  </si>
  <si>
    <t>322789727</t>
  </si>
  <si>
    <t>7,50</t>
  </si>
  <si>
    <t>113107043</t>
  </si>
  <si>
    <t>Odstranění podkladů nebo krytů při překopech inženýrských sítí s přemístěním hmot na skládku ve vzdálenosti do 3 m nebo s naložením na dopravní prostředek ručně živičných, o tl. vrstvy přes 100 do 150 mm</t>
  </si>
  <si>
    <t>523251089</t>
  </si>
  <si>
    <t>130901121</t>
  </si>
  <si>
    <t>Bourání konstrukcí v hloubených vykopávkách - ručně z betonu prostého neprokládaného</t>
  </si>
  <si>
    <t>14639812</t>
  </si>
  <si>
    <t>"vyb obet. kanal"</t>
  </si>
  <si>
    <t>0,35*1</t>
  </si>
  <si>
    <t>132201201</t>
  </si>
  <si>
    <t>Hloubení zapažených i nezapažených rýh šířky přes 600 do 2 000 mm s urovnáním dna do předepsaného profilu a spádu v hornině tř. 3 do 100 m3</t>
  </si>
  <si>
    <t>2020698663</t>
  </si>
  <si>
    <t>"výk příp a ša rozšíř"</t>
  </si>
  <si>
    <t>12,50*0,25</t>
  </si>
  <si>
    <t>132201209</t>
  </si>
  <si>
    <t>Hloubení zapažených i nezapažených rýh šířky přes 600 do 2 000 mm s urovnáním dna do předepsaného profilu a spádu v hornině tř. 3 Příplatek k cenám za lepivost horniny tř. 3</t>
  </si>
  <si>
    <t>1579076164</t>
  </si>
  <si>
    <t>3,125*0,5</t>
  </si>
  <si>
    <t>132212201</t>
  </si>
  <si>
    <t>Hloubení zapažených i nezapažených rýh šířky přes 600 do 2 000 mm ručním nebo pneumatickým nářadím s urovnáním dna do předepsaného profilu a spádu v horninách tř. 3 soudržných</t>
  </si>
  <si>
    <t>-1018699037</t>
  </si>
  <si>
    <t>3,125</t>
  </si>
  <si>
    <t>132212209</t>
  </si>
  <si>
    <t>Hloubení zapažených i nezapažených rýh šířky přes 600 do 2 000 mm ručním nebo pneumatickým nářadím s urovnáním dna do předepsaného profilu a spádu v horninách tř. 3 Příplatek k cenám za lepivost horniny tř. 3</t>
  </si>
  <si>
    <t>-2088799289</t>
  </si>
  <si>
    <t>1,563</t>
  </si>
  <si>
    <t>132301201</t>
  </si>
  <si>
    <t>Hloubení zapažených i nezapažených rýh šířky přes 600 do 2 000 mm s urovnáním dna do předepsaného profilu a spádu v hornině tř. 4 do 100 m3</t>
  </si>
  <si>
    <t>167839980</t>
  </si>
  <si>
    <t>132301209</t>
  </si>
  <si>
    <t>Hloubení zapažených i nezapažených rýh šířky přes 600 do 2 000 mm s urovnáním dna do předepsaného profilu a spádu v hornině tř. 4 Příplatek k cenám za lepivost horniny tř. 4</t>
  </si>
  <si>
    <t>-431985200</t>
  </si>
  <si>
    <t>132312201</t>
  </si>
  <si>
    <t>Hloubení zapažených i nezapažených rýh šířky přes 600 do 2 000 mm ručním nebo pneumatickým nářadím s urovnáním dna do předepsaného profilu a spádu v horninách tř. 4 soudržných</t>
  </si>
  <si>
    <t>-823829289</t>
  </si>
  <si>
    <t>132312209</t>
  </si>
  <si>
    <t>Hloubení zapažených i nezapažených rýh šířky přes 600 do 2 000 mm ručním nebo pneumatickým nářadím s urovnáním dna do předepsaného profilu a spádu v horninách tř. 4 Příplatek k cenám za lepivost horniny tř. 4</t>
  </si>
  <si>
    <t>-1793424985</t>
  </si>
  <si>
    <t>151101102</t>
  </si>
  <si>
    <t>Zřízení pažení a rozepření stěn rýh pro podzemní vedení pro všechny šířky rýhy příložné pro jakoukoliv mezerovitost, hloubky do 4 m</t>
  </si>
  <si>
    <t>7144683</t>
  </si>
  <si>
    <t>151101112</t>
  </si>
  <si>
    <t>Odstranění pažení a rozepření stěn rýh pro podzemní vedení s uložením materiálu na vzdálenost do 3 m od kraje výkopu příložné, hloubky přes 2 do 4 m</t>
  </si>
  <si>
    <t>1058024160</t>
  </si>
  <si>
    <t>161101102</t>
  </si>
  <si>
    <t>Svislé přemístění výkopku bez naložení do dopravní nádoby avšak s vyprázdněním dopravní nádoby na hromadu nebo do dopravního prostředku z horniny tř. 1 až 4, při hloubce výkopu přes 2,5 do 4 m</t>
  </si>
  <si>
    <t>1704296765</t>
  </si>
  <si>
    <t>7,5</t>
  </si>
  <si>
    <t>161101152</t>
  </si>
  <si>
    <t>Svislé přemístění výkopku bez naložení do dopravní nádoby avšak s vyprázdněním dopravní nádoby na hromadu nebo do dopravního prostředku z horniny tř. 5 až 7, při hloubce výkopu přes 2,5 do 4 m</t>
  </si>
  <si>
    <t>-227112737</t>
  </si>
  <si>
    <t>162201101</t>
  </si>
  <si>
    <t>Vodorovné přemístění výkopku nebo sypaniny po suchu na obvyklém dopravním prostředku, bez naložení výkopku, avšak se složením bez rozhrnutí z horniny tř. 1 až 4 na vzdálenost do 20 m</t>
  </si>
  <si>
    <t>916676525</t>
  </si>
  <si>
    <t>2,10*1,20*2,08</t>
  </si>
  <si>
    <t>2,20*1,20*0,55-2,20*3,14*0,125*0,125</t>
  </si>
  <si>
    <t>-1611318570</t>
  </si>
  <si>
    <t>12,50</t>
  </si>
  <si>
    <t>162701155-1</t>
  </si>
  <si>
    <t>Vodorovné přemístění výkopku/sypaniny z horniny tř. 5 až 7 na skládku dle dodavatele stavby</t>
  </si>
  <si>
    <t>-1257074857</t>
  </si>
  <si>
    <t>0,35</t>
  </si>
  <si>
    <t>263617299</t>
  </si>
  <si>
    <t>597115160</t>
  </si>
  <si>
    <t>12,5*1,8</t>
  </si>
  <si>
    <t>0,35*2,4</t>
  </si>
  <si>
    <t>174101101</t>
  </si>
  <si>
    <t>Zásyp sypaninou z jakékoliv horniny s uložením výkopku ve vrstvách se zhutněním jam, šachet, rýh nebo kolem objektů v těchto vykopávkách</t>
  </si>
  <si>
    <t>-1982906651</t>
  </si>
  <si>
    <t>11,03</t>
  </si>
  <si>
    <t>58344197</t>
  </si>
  <si>
    <t>štěrkodrť frakce 0/63</t>
  </si>
  <si>
    <t>-1397085627</t>
  </si>
  <si>
    <t>2,10*1,20*2,08*1,800</t>
  </si>
  <si>
    <t>175111101</t>
  </si>
  <si>
    <t>Obsypání potrubí ručně sypaninou z vhodných hornin tř. 1 až 4 nebo materiálem připraveným podél výkopu ve vzdálenosti do 3 m od jeho kraje, pro jakoukoliv hloubku výkopu a míru zhutnění bez prohození sypaniny sítem</t>
  </si>
  <si>
    <t>-1341445247</t>
  </si>
  <si>
    <t>0,93</t>
  </si>
  <si>
    <t>58337303</t>
  </si>
  <si>
    <t>štěrkopísek frakce 0-8</t>
  </si>
  <si>
    <t>-738758379</t>
  </si>
  <si>
    <t>"obsyp a zásyp ve vozovce"</t>
  </si>
  <si>
    <t>0,93*2,05</t>
  </si>
  <si>
    <t>-796749349</t>
  </si>
  <si>
    <t xml:space="preserve"> Vodorovné konstrukce</t>
  </si>
  <si>
    <t>452112111</t>
  </si>
  <si>
    <t>Osazení betonových dílců prstenců nebo rámů pod poklopy a mříže, výšky do 100 mm</t>
  </si>
  <si>
    <t>-541372128</t>
  </si>
  <si>
    <t>"vyr prst.pokl"</t>
  </si>
  <si>
    <t>59224013</t>
  </si>
  <si>
    <t>prstenec šachtový vyrovnávací betonový 625x100x100mm</t>
  </si>
  <si>
    <t>-1271604947</t>
  </si>
  <si>
    <t>452312141</t>
  </si>
  <si>
    <t>Podkladní a zajišťovací konstrukce z betonu prostého v otevřeném výkopu sedlové lože pod potrubí z betonu tř. C 16/20</t>
  </si>
  <si>
    <t>-428622295</t>
  </si>
  <si>
    <t>0,54</t>
  </si>
  <si>
    <t xml:space="preserve"> Komunikace pozemní</t>
  </si>
  <si>
    <t>564871116</t>
  </si>
  <si>
    <t>Podklad ze štěrkodrti ŠD s rozprostřením a zhutněním, po zhutnění tl. 300 mm</t>
  </si>
  <si>
    <t>26754352</t>
  </si>
  <si>
    <t>7,500</t>
  </si>
  <si>
    <t>566901144</t>
  </si>
  <si>
    <t>Vyspravení podkladu po překopech inženýrských sítí plochy do 15 m2 s rozprostřením a zhutněním kamenivem hrubým drceným tl. 250 mm</t>
  </si>
  <si>
    <t>654763121</t>
  </si>
  <si>
    <t>566901161</t>
  </si>
  <si>
    <t>Vyspravení podkladu po překopech inženýrských sítí plochy do 15 m2 s rozprostřením a zhutněním obalovaným kamenivem ACP (OK) tl. 100 mm</t>
  </si>
  <si>
    <t>1398489562</t>
  </si>
  <si>
    <t>573231106</t>
  </si>
  <si>
    <t>Postřik spojovací PS bez posypu kamenivem ze silniční emulze, v množství 0,30 kg/m2</t>
  </si>
  <si>
    <t>-1618238774</t>
  </si>
  <si>
    <t>577134111</t>
  </si>
  <si>
    <t>Asfaltový beton vrstva obrusná ACO 11 (ABS) s rozprostřením a se zhutněním z nemodifikovaného asfaltu v pruhu šířky do 3 m tř. I, po zhutnění tl. 40 mm</t>
  </si>
  <si>
    <t>1416530686</t>
  </si>
  <si>
    <t>591241111</t>
  </si>
  <si>
    <t>Kladení dlažby z kostek s provedením lože do tl. 50 mm, s vyplněním spár, s dvojím beraněním a se smetením přebytečného materiálu na krajnici drobných z kamene, do lože z cementové malty</t>
  </si>
  <si>
    <t>1408032947</t>
  </si>
  <si>
    <t>"přídlažba poklopu"</t>
  </si>
  <si>
    <t>58380124</t>
  </si>
  <si>
    <t>kostka dlažební žula drobná</t>
  </si>
  <si>
    <t>-1160925252</t>
  </si>
  <si>
    <t xml:space="preserve"> Trubní vedení</t>
  </si>
  <si>
    <t>831263195</t>
  </si>
  <si>
    <t>Montáž potrubí z trub kameninových hrdlových s integrovaným těsněním Příplatek k cenám za zřízení kanalizační přípojky DN od 100 do 300</t>
  </si>
  <si>
    <t>118379715</t>
  </si>
  <si>
    <t>831352121</t>
  </si>
  <si>
    <t>Montáž potrubí z trub kameninových hrdlových s integrovaným těsněním v otevřeném výkopu ve sklonu do 20 % DN 200</t>
  </si>
  <si>
    <t>-563936054</t>
  </si>
  <si>
    <t>2,50</t>
  </si>
  <si>
    <t>59710703</t>
  </si>
  <si>
    <t>trouba kameninová glazovaná pouze uvnitř DN 200 L2,50m spojovací systém F,C Třida 160</t>
  </si>
  <si>
    <t>1800508042</t>
  </si>
  <si>
    <t>831372921</t>
  </si>
  <si>
    <t>Výměna potrubí z trub kameninových hrdlových s integrovaným těsněním v otevřeném výkopu ve sklonu do 20 % DN 300</t>
  </si>
  <si>
    <t>-1139647989</t>
  </si>
  <si>
    <t>"prop odbočka"</t>
  </si>
  <si>
    <t>0,6</t>
  </si>
  <si>
    <t>837352221</t>
  </si>
  <si>
    <t>Montáž kameninových tvarovek na potrubí z trub kameninových v otevřeném výkopu s integrovaným těsněním jednoosých DN 200</t>
  </si>
  <si>
    <t>-1962849213</t>
  </si>
  <si>
    <t>59710986</t>
  </si>
  <si>
    <t>koleno kameninové glazované DN 200 45° spojovací systém F tř. 160</t>
  </si>
  <si>
    <t>-779778876</t>
  </si>
  <si>
    <t>42</t>
  </si>
  <si>
    <t>837371221</t>
  </si>
  <si>
    <t>Montáž kameninových tvarovek na potrubí z trub kameninových v otevřeném výkopu s integrovaným těsněním odbočných DN 300</t>
  </si>
  <si>
    <t>-425377087</t>
  </si>
  <si>
    <t>43</t>
  </si>
  <si>
    <t>59711773</t>
  </si>
  <si>
    <t>odbočka kameninová glazovaná jednoduchá kolmá DN 300/200 L60cm spojovací systém F/F tř.160/160</t>
  </si>
  <si>
    <t>-168332487</t>
  </si>
  <si>
    <t>44</t>
  </si>
  <si>
    <t>892351111</t>
  </si>
  <si>
    <t>Tlakové zkoušky vodou na potrubí DN 150 nebo 200</t>
  </si>
  <si>
    <t>732874047</t>
  </si>
  <si>
    <t>2,40</t>
  </si>
  <si>
    <t>45</t>
  </si>
  <si>
    <t>89441122a</t>
  </si>
  <si>
    <t>Dodatečné napojení na šachtu kanalizační</t>
  </si>
  <si>
    <t>-1903873684</t>
  </si>
  <si>
    <t>46</t>
  </si>
  <si>
    <t>894411311</t>
  </si>
  <si>
    <t>Osazení železobetonových dílců pro šachty skruží rovných</t>
  </si>
  <si>
    <t>1606237277</t>
  </si>
  <si>
    <t>1+1+1+1</t>
  </si>
  <si>
    <t>47</t>
  </si>
  <si>
    <t>59224006</t>
  </si>
  <si>
    <t>dílec betonový pro vstupní šachty-kónus+ kapsulové stupadlo 100/62,5x60x9 cm</t>
  </si>
  <si>
    <t>-2112848782</t>
  </si>
  <si>
    <t>48</t>
  </si>
  <si>
    <t>59224002</t>
  </si>
  <si>
    <t>dílec betonový pro vstupní šachty  100x100x9 cm</t>
  </si>
  <si>
    <t>-1624074387</t>
  </si>
  <si>
    <t>49</t>
  </si>
  <si>
    <t>59225101</t>
  </si>
  <si>
    <t>dílec betonový pro studny D100x50x9 cm</t>
  </si>
  <si>
    <t>-395021813</t>
  </si>
  <si>
    <t>50</t>
  </si>
  <si>
    <t>59224000</t>
  </si>
  <si>
    <t>dílec betonový pro vstupní šachty  100x25x9 cm</t>
  </si>
  <si>
    <t>1154627368</t>
  </si>
  <si>
    <t>53</t>
  </si>
  <si>
    <t>59224348</t>
  </si>
  <si>
    <t>těsnění elastomerové pro spojení šachetních dílů DN 1000</t>
  </si>
  <si>
    <t>-1970828026</t>
  </si>
  <si>
    <t>54</t>
  </si>
  <si>
    <t>894414111</t>
  </si>
  <si>
    <t>Osazení železobetonových dílců pro šachty skruží základových (dno)</t>
  </si>
  <si>
    <t>-1929830441</t>
  </si>
  <si>
    <t>"dno ša"</t>
  </si>
  <si>
    <t>55</t>
  </si>
  <si>
    <t>5922405a</t>
  </si>
  <si>
    <t>Šachta dno 200 100/495</t>
  </si>
  <si>
    <t>Kus</t>
  </si>
  <si>
    <t>1277635954</t>
  </si>
  <si>
    <t>56</t>
  </si>
  <si>
    <t>899104112</t>
  </si>
  <si>
    <t>Osazení poklopů litinových a ocelových včetně rámů pro třídu zatížení D400, E600</t>
  </si>
  <si>
    <t>-122210614</t>
  </si>
  <si>
    <t>57</t>
  </si>
  <si>
    <t>28661935a</t>
  </si>
  <si>
    <t xml:space="preserve">Poklop litinový 600  </t>
  </si>
  <si>
    <t>-1918577572</t>
  </si>
  <si>
    <t xml:space="preserve"> Ostatní konstrukce a práce-bourání</t>
  </si>
  <si>
    <t>58</t>
  </si>
  <si>
    <t>919122122</t>
  </si>
  <si>
    <t>Utěsnění dilatačních spár zálivkou za tepla v cementobetonovém nebo živičném krytu včetně adhezního nátěru s těsnicím profilem pod zálivkou, pro komůrky šířky 15 mm, hloubky 30 mm</t>
  </si>
  <si>
    <t>-498968449</t>
  </si>
  <si>
    <t>59</t>
  </si>
  <si>
    <t>919735112</t>
  </si>
  <si>
    <t>Řezání stávajícího živičného krytu nebo podkladu hloubky přes 50 do 100 mm</t>
  </si>
  <si>
    <t>-707287267</t>
  </si>
  <si>
    <t xml:space="preserve"> Přesun sutě</t>
  </si>
  <si>
    <t>60</t>
  </si>
  <si>
    <t>997221551</t>
  </si>
  <si>
    <t>Vodorovná doprava suti bez naložení, ale se složením a s hrubým urovnáním ze sypkých materiálů, na vzdálenost do 1 km</t>
  </si>
  <si>
    <t>-337857989</t>
  </si>
  <si>
    <t>5,690</t>
  </si>
  <si>
    <t>61</t>
  </si>
  <si>
    <t>997221559</t>
  </si>
  <si>
    <t>Vodorovná doprava suti bez naložení, ale se složením a s hrubým urovnáním Příplatek k ceně za každý další i započatý 1 km přes 1 km</t>
  </si>
  <si>
    <t>1705075168</t>
  </si>
  <si>
    <t>5,69*9</t>
  </si>
  <si>
    <t>62</t>
  </si>
  <si>
    <t>-1615321497</t>
  </si>
  <si>
    <t>63</t>
  </si>
  <si>
    <t>997221845</t>
  </si>
  <si>
    <t>Poplatek za uložení stavebního odpadu na skládce (skládkovné) asfaltového bez obsahu dehtu zatříděného do Katalogu odpadů pod kódem 170 302</t>
  </si>
  <si>
    <t>-901708655</t>
  </si>
  <si>
    <t>2,37</t>
  </si>
  <si>
    <t>64</t>
  </si>
  <si>
    <t>201709304</t>
  </si>
  <si>
    <t>3,3</t>
  </si>
  <si>
    <t xml:space="preserve"> Přesun hmot</t>
  </si>
  <si>
    <t>65</t>
  </si>
  <si>
    <t>998275101</t>
  </si>
  <si>
    <t>Přesun hmot pro trubní vedení hloubené z trub kameninových pro kanalizace v otevřeném výkopu dopravní vzdálenost do 15 m</t>
  </si>
  <si>
    <t>1680027326</t>
  </si>
  <si>
    <t>42,085</t>
  </si>
  <si>
    <t>SO 03 - Letní sprchy a toalety</t>
  </si>
  <si>
    <t>Soupis:</t>
  </si>
  <si>
    <t>SO 03.1 - Architektonicko stavební řešení</t>
  </si>
  <si>
    <t xml:space="preserve">    2 - Zakládání</t>
  </si>
  <si>
    <t xml:space="preserve">    3 - Svislé a kompletní konstrukce</t>
  </si>
  <si>
    <t xml:space="preserve">    4 - Vodorovné konstrukce</t>
  </si>
  <si>
    <t xml:space="preserve">    9 - Ostatní konstrukce a práce, bourání</t>
  </si>
  <si>
    <t>PSV - Práce a dodávky PSV</t>
  </si>
  <si>
    <t xml:space="preserve">    712 - Povlakové krytiny</t>
  </si>
  <si>
    <t xml:space="preserve">    762 - Konstrukce tesařské</t>
  </si>
  <si>
    <t xml:space="preserve">    764 - Konstrukce klempířské</t>
  </si>
  <si>
    <t xml:space="preserve">    767 - Konstrukce zámečnické</t>
  </si>
  <si>
    <t>-1732378117</t>
  </si>
  <si>
    <t>"převlékárna"</t>
  </si>
  <si>
    <t>9,3*4,35*0,2</t>
  </si>
  <si>
    <t>1968262272</t>
  </si>
  <si>
    <t>0,678*4,35*9,3</t>
  </si>
  <si>
    <t>(1-0,678)*1,5*4,6</t>
  </si>
  <si>
    <t>-1614806699</t>
  </si>
  <si>
    <t>-1508251941</t>
  </si>
  <si>
    <t>"převlékárna ornice"</t>
  </si>
  <si>
    <t>"nasypaná a zhutněná zemina tl. 300 mm"</t>
  </si>
  <si>
    <t>0,3*4,35*9,3</t>
  </si>
  <si>
    <t>-0,3*0,5*0,4*21</t>
  </si>
  <si>
    <t>-0,3*0,2*4,6</t>
  </si>
  <si>
    <t>-0,25*1,5*4,6</t>
  </si>
  <si>
    <t>14,632+0,938</t>
  </si>
  <si>
    <t>-2135363544</t>
  </si>
  <si>
    <t>"zpětný zásyp"</t>
  </si>
  <si>
    <t>-11,098</t>
  </si>
  <si>
    <t>-593522533</t>
  </si>
  <si>
    <t>"štěrkodrť tl. 100 mm "</t>
  </si>
  <si>
    <t>0,1*4,35*9,3</t>
  </si>
  <si>
    <t>-0,1*0,5*0,4*21</t>
  </si>
  <si>
    <t>-0,1*0,2*4,6</t>
  </si>
  <si>
    <t xml:space="preserve">"drenáž" </t>
  </si>
  <si>
    <t>(0,25+0,622)/2*0,195*14,5</t>
  </si>
  <si>
    <t>-0,05*0,25*14,5-3,14*0,05*0,05*14,50</t>
  </si>
  <si>
    <t>-1820564335</t>
  </si>
  <si>
    <t>"převlékárna</t>
  </si>
  <si>
    <t>-391340912</t>
  </si>
  <si>
    <t>18,552*1,8 "Přepočtené koeficientem množství</t>
  </si>
  <si>
    <t>-1408571268</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</si>
  <si>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</si>
  <si>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583439590</t>
  </si>
  <si>
    <t>kamenivo drcené hrubé frakce 32-63</t>
  </si>
  <si>
    <t>-2086221220</t>
  </si>
  <si>
    <t>"štěrkodrť tl. 100 mm + drenážní pero"</t>
  </si>
  <si>
    <t>3,534*1,9 "Přepočtené koeficientem množství</t>
  </si>
  <si>
    <t>175151101</t>
  </si>
  <si>
    <t>Obsypání potrubí strojně sypaninou z vhodných hornin tř. 1 až 4 nebo materiálem připraveným podél výkopu ve vzdálenosti do 3 m od jeho kraje, pro jakoukoliv hloubku výkopu a míru zhutnění bez prohození sypaniny</t>
  </si>
  <si>
    <t>950858640</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</si>
  <si>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</si>
  <si>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376707330</t>
  </si>
  <si>
    <t>0,938*1,9 "Přepočtené koeficientem množství</t>
  </si>
  <si>
    <t>-656490000</t>
  </si>
  <si>
    <t>9,3*4,35</t>
  </si>
  <si>
    <t>Zakládání</t>
  </si>
  <si>
    <t>212755214</t>
  </si>
  <si>
    <t>Trativody bez lože z drenážních trubek plastových flexibilních D 100 mm</t>
  </si>
  <si>
    <t>1309475387</t>
  </si>
  <si>
    <t>14,5</t>
  </si>
  <si>
    <t>213141111</t>
  </si>
  <si>
    <t>Zřízení vrstvy z geotextilie filtrační, separační, odvodňovací, ochranné, výztužné nebo protierozní v rovině nebo ve sklonu do 1:5, šířky do 3 m</t>
  </si>
  <si>
    <t>-454064026</t>
  </si>
  <si>
    <t>((0,25+0,622)+2*0,195)*14,5</t>
  </si>
  <si>
    <t>693110050-1</t>
  </si>
  <si>
    <t>filtrační separační geotextilie tkaná, odolnost proti protržení (CBR) = min.2 kN, propustnost vody kolmo k rovině výrobku = min. 10 l/m2s</t>
  </si>
  <si>
    <t>1858841393</t>
  </si>
  <si>
    <t>18,299*1,02 "Přepočtené koeficientem množství</t>
  </si>
  <si>
    <t>273322611-1</t>
  </si>
  <si>
    <t>Základy z betonu železového (bez výztuže) desky z betonu se zvýšenými nároky na prostředí tř. C 30/37</t>
  </si>
  <si>
    <t>-1216545529</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</si>
  <si>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</si>
  <si>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"Deska" 1,5*4,6*0,25</t>
  </si>
  <si>
    <t>273351121</t>
  </si>
  <si>
    <t>Bednění základů desek zřízení</t>
  </si>
  <si>
    <t>-1984346971</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</si>
  <si>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</si>
  <si>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4,6*0,25*2+1,5*0,25*2</t>
  </si>
  <si>
    <t>273351122</t>
  </si>
  <si>
    <t>Bednění základů desek odstranění</t>
  </si>
  <si>
    <t>-541203354</t>
  </si>
  <si>
    <t>273362021-1</t>
  </si>
  <si>
    <t>Výztuž základů desek ze svařovaných sítí z drátů typu KARI</t>
  </si>
  <si>
    <t>638628675</t>
  </si>
  <si>
    <t xml:space="preserve">Poznámka k souboru cen:_x000D_
1. Ceny platí pro desky rovné, s náběhy, hřibové nebo upnuté do žeber včetně výztuže těchto žeber._x000D_
</t>
  </si>
  <si>
    <t>4,6*1,5*2*5,4/1000*1,15</t>
  </si>
  <si>
    <t>275322011R</t>
  </si>
  <si>
    <t>Základové patky tl. do 500 mm z tvárnic ztraceného bednění včetně výplně z betonu tř. C 25/30</t>
  </si>
  <si>
    <t>-299358761</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</si>
  <si>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</si>
  <si>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0,5*0,4*21</t>
  </si>
  <si>
    <t>275361821-1</t>
  </si>
  <si>
    <t>Výztuž základů patek z betonářské oceli 10 505 (R)</t>
  </si>
  <si>
    <t>-700952312</t>
  </si>
  <si>
    <t>0,5*0,4*0,4*21*40,0/1000*1,15</t>
  </si>
  <si>
    <t>Svislé a kompletní konstrukce</t>
  </si>
  <si>
    <t>311321815-1</t>
  </si>
  <si>
    <t>Nadzákladové zdi z betonu železového (bez výztuže) nosné pohledového (v přírodní barvě drtí a přísad) tř. C 30/37</t>
  </si>
  <si>
    <t>315847112</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</si>
  <si>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na:_x000D_
a) bednění; tyto se oceňují cenami souboru cen:_x000D_
- 31* 35-1 Bednění nadzákladových zdí,_x000D_
- 31* 35-12 Ztracené bednění nadzákladových zdí ze štěpkocementových desek,_x000D_
b) dodání a uložení výztuže; tyto se oceňují cenami souboru cen 31* 36- . . Výztuž nadzákladových zdí._x000D_
4. V cenách pohledového betonu -1812 až -1818 jsou započteny i náklady na pečlivé hutnění zejména při líci konstrukce pro docílení neporušeného maltového povrchu bez vzhledových kazů._x000D_
</t>
  </si>
  <si>
    <t>4,6*2,5*0,2</t>
  </si>
  <si>
    <t>311351121</t>
  </si>
  <si>
    <t>Bednění nadzákladových zdí nosných rovné oboustranné za každou stranu zřízení</t>
  </si>
  <si>
    <t>-368943775</t>
  </si>
  <si>
    <t xml:space="preserve">Poznámka k souboru cen:_x000D_
1. Ceny jsou určeny pro bednění svislé nebo šikmé (odkloněné), půdorysně přímé nebo zalomené ve volném prostranství, ve volných nebo zapažených jamách a rýhách._x000D_
2. Ceny jsou určeny pro bednění výšky do 4 m. Bednění větších výšek se oceňuje individuálně._x000D_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5. Kruhové nebo obloukové bednění poloměru do 1 m se oceňuje individuálně._x000D_
</t>
  </si>
  <si>
    <t>4,6*2,5*2+2,5*0,2*2</t>
  </si>
  <si>
    <t>311351122</t>
  </si>
  <si>
    <t>Bednění nadzákladových zdí nosných rovné oboustranné za každou stranu odstranění</t>
  </si>
  <si>
    <t>-1758169568</t>
  </si>
  <si>
    <t>311351911</t>
  </si>
  <si>
    <t>Bednění nadzákladových zdí nosných Příplatek k cenám bednění za pohledový beton</t>
  </si>
  <si>
    <t>1053315987</t>
  </si>
  <si>
    <t>311362021-1</t>
  </si>
  <si>
    <t>Výztuž nadzákladových zdí nosných svislých nebo odkloněných od svislice, rovných nebo oblých ze svařovaných sítí z drátů typu KARI</t>
  </si>
  <si>
    <t>-2097042620</t>
  </si>
  <si>
    <t>4,6*2,5*2*5,4/1000*1,15</t>
  </si>
  <si>
    <t>Vodorovné konstrukce</t>
  </si>
  <si>
    <t>451573111</t>
  </si>
  <si>
    <t>Lože pod potrubí, stoky a drobné objekty v otevřeném výkopu z písku a štěrkopísku do 63 mm</t>
  </si>
  <si>
    <t>952514998</t>
  </si>
  <si>
    <t>0,05*0,25*14,5</t>
  </si>
  <si>
    <t>Ostatní konstrukce a práce, bourání</t>
  </si>
  <si>
    <t>94100000-2</t>
  </si>
  <si>
    <t>Stavební přípomoce - obsahují bourací, zednické a začišťovací práce, práce spojené s uchycení rozvodů, provedení prostupů, těsnění prostupů instalací montážní pěnou, drážkování, zapravení drážek (dle technologického předpisu výrobce zdiva), drobný upevňovací materiál, kotvící technika, drobných dozdívky dle detailů PD, drobné práce dle detailů, drobný materiál apod. případně veškeré ostatní pomocné práce</t>
  </si>
  <si>
    <t>kpl</t>
  </si>
  <si>
    <t>15191454</t>
  </si>
  <si>
    <t>998012021</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</si>
  <si>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</si>
  <si>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-1425639295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</si>
  <si>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</si>
  <si>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24,480-6,715-1,782</t>
  </si>
  <si>
    <t>PSV</t>
  </si>
  <si>
    <t>Práce a dodávky PSV</t>
  </si>
  <si>
    <t>712</t>
  </si>
  <si>
    <t>Povlakové krytiny</t>
  </si>
  <si>
    <t>712363001</t>
  </si>
  <si>
    <t>Provedení povlakové krytiny střech plochých do 10° fólií termoplastickou mPVC (měkčené PVC) rozvinutí a natažení fólie v ploše</t>
  </si>
  <si>
    <t>-1444737295</t>
  </si>
  <si>
    <t xml:space="preserve">Poznámka k souboru cen:_x000D_
1. Povlakové krytiny střech jednotlivě do 10 m2 se oceňují skladebně cenou příslušné izolace a cenou 712 39-9097 Příplatek za plochu do 10 m2._x000D_
</t>
  </si>
  <si>
    <t>8,555*2,00</t>
  </si>
  <si>
    <t>28322013</t>
  </si>
  <si>
    <t>fólie hydroizolační střešní mPVC, tl. 1,5 mm š 1300 mm barevná</t>
  </si>
  <si>
    <t>1633091801</t>
  </si>
  <si>
    <t>17,11*1,15 "Přepočtené koeficientem množství</t>
  </si>
  <si>
    <t>712391172</t>
  </si>
  <si>
    <t>Provedení povlakové krytiny střech plochých do 10° -ostatní práce provedení vrstvy textilní ochranné</t>
  </si>
  <si>
    <t>461244055</t>
  </si>
  <si>
    <t xml:space="preserve">Poznámka k souboru cen:_x000D_
1. Cenami -9095 až -9097 lze oceňovat jen tehdy, nepřesáhne-li součet plochy vodorovné a svislé izolační vrstvy 10 m2._x000D_
2. Cenou -9095 až -9097 nelze oceňovat opravy a údržbu povlakové krytiny._x000D_
</t>
  </si>
  <si>
    <t>69311068</t>
  </si>
  <si>
    <t>geotextilie netkaná PP 300g/m2</t>
  </si>
  <si>
    <t>-155649886</t>
  </si>
  <si>
    <t>"Střecha" 8,555*2,00</t>
  </si>
  <si>
    <t>"drenáž" 14,5*0,4</t>
  </si>
  <si>
    <t>22,91*1,15 "Přepočtené koeficientem množství</t>
  </si>
  <si>
    <t>998712101</t>
  </si>
  <si>
    <t>Přesun hmot pro povlakové krytiny stanovený z hmotnosti přesunovaného materiálu vodorovná dopravní vzdálenost do 50 m v objektech výšky do 6 m</t>
  </si>
  <si>
    <t>-1905678182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</si>
  <si>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</si>
  <si>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762</t>
  </si>
  <si>
    <t>Konstrukce tesařské</t>
  </si>
  <si>
    <t>762011001R</t>
  </si>
  <si>
    <t>D+M dřevěná nosná konstrukce z hranolů 100x100mm a ztužující průvlak z hranolů 100x160mm</t>
  </si>
  <si>
    <t>46425419</t>
  </si>
  <si>
    <t>"Kce z hranolů 100x100" 0,1*0,1*2,23*7+0,1*0,1*2,26*7</t>
  </si>
  <si>
    <t>"Průvlak" 0,1*0,16*8,5*2</t>
  </si>
  <si>
    <t>0,586*1,08 "Přepočtené koeficientem množství</t>
  </si>
  <si>
    <t>762011002R</t>
  </si>
  <si>
    <t>D+M dřevěná pomocná konstrukce z hranolů 100x100mm, včetně překladu dveří</t>
  </si>
  <si>
    <t>-1637753993</t>
  </si>
  <si>
    <t>0,1*0,06*(44,6+21+29,4+4,44+4,2+4,2)</t>
  </si>
  <si>
    <t>0,647*1,08 "Přepočtené koeficientem množství</t>
  </si>
  <si>
    <t>762011003R</t>
  </si>
  <si>
    <t>D+M rámu dveří včetně diagonálních výtzuh,roznášecích latí, trámků konstrukce laviček a instalační předstěny z latí 60x60mm, ze sibiřského modřínu</t>
  </si>
  <si>
    <t>1428854731</t>
  </si>
  <si>
    <t>0,06*0,06*(93,0+12,6+20,16+13,68+9,12+14,4)</t>
  </si>
  <si>
    <t>0,587*1,08 "Přepočtené koeficientem množství</t>
  </si>
  <si>
    <t>762011004R</t>
  </si>
  <si>
    <t>D+M dřevěný nosný rošt podlahy z hranolů 100x140mm ze sibiřského modřínu</t>
  </si>
  <si>
    <t>-1283839655</t>
  </si>
  <si>
    <t>0,1*0,14*(16,8+8,9+3,11+6,8+4,4)</t>
  </si>
  <si>
    <t>762011005R</t>
  </si>
  <si>
    <t>D+M podlaha převlékáren z dřevěných terasových prken - sibiřský modřín 143x27mm</t>
  </si>
  <si>
    <t>1355549846</t>
  </si>
  <si>
    <t>9,3*4,35*0,027</t>
  </si>
  <si>
    <t>762011006R</t>
  </si>
  <si>
    <t>D+M vnější obložení prkny v charakteru hlavní budovy, materiál dřevěná prkna, sibišký modřín 28x120mm</t>
  </si>
  <si>
    <t>1226583594</t>
  </si>
  <si>
    <t>(2,14*2+2,4*8,6)*2*0,028</t>
  </si>
  <si>
    <t>762083122</t>
  </si>
  <si>
    <t>Práce společné pro tesařské konstrukce impregnace řeziva máčením proti dřevokaznému hmyzu, houbám a plísním, třída ohrožení 3 a 4 (dřevo v exteriéru)</t>
  </si>
  <si>
    <t>-1463499077</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</si>
  <si>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</si>
  <si>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0,1*0,16*1,85*7</t>
  </si>
  <si>
    <t>762332532</t>
  </si>
  <si>
    <t>Montáž vázaných konstrukcí krovů střech pultových, sedlových, valbových, stanových čtvercového nebo obdélníkového půdorysu, z řeziva hoblovaného průřezové plochy přes 120 do 224 cm2</t>
  </si>
  <si>
    <t>-148961945</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</si>
  <si>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</si>
  <si>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1,85*7</t>
  </si>
  <si>
    <t>762332532R</t>
  </si>
  <si>
    <t>Trám - krokve,profil100x160x1850mm, hoblované, tlakově impregnované proti vlhkosti</t>
  </si>
  <si>
    <t>925659637</t>
  </si>
  <si>
    <t>0,207*1,08 "Přepočtené koeficientem množství</t>
  </si>
  <si>
    <t>762341027</t>
  </si>
  <si>
    <t>Bednění a laťování bednění střech rovných sklonu do 60° s vyřezáním otvorů z dřevoštěpkových desek OSB šroubovaných na krokve na pero a drážku, tloušťky desky 25 mm</t>
  </si>
  <si>
    <t>-996249193</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</si>
  <si>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</si>
  <si>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17,11*1,08 "Přepočtené koeficientem množství</t>
  </si>
  <si>
    <t>762395000</t>
  </si>
  <si>
    <t>Spojovací prostředky krovů, bednění a laťování, nadstřešních konstrukcí svory, prkna, hřebíky, pásová ocel, vruty</t>
  </si>
  <si>
    <t>-1603886291</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</si>
  <si>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</si>
  <si>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998762101</t>
  </si>
  <si>
    <t>Přesun hmot pro konstrukce tesařské stanovený z hmotnosti přesunovaného materiálu vodorovná dopravní vzdálenost do 50 m v objektech výšky do 6 m</t>
  </si>
  <si>
    <t>-1348702581</t>
  </si>
  <si>
    <t>764</t>
  </si>
  <si>
    <t>Konstrukce klempířské</t>
  </si>
  <si>
    <t>764212633</t>
  </si>
  <si>
    <t>Oplechování střešních prvků z pozinkovaného plechu s povrchovou úpravou štítu závětrnou lištou rš 250 mm</t>
  </si>
  <si>
    <t>1943629463</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</si>
  <si>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</si>
  <si>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8,00+2,00*2</t>
  </si>
  <si>
    <t>764212664</t>
  </si>
  <si>
    <t>Oplechování střešních prvků z pozinkovaného plechu s povrchovou úpravou okapu okapovým plechem střechy rovné rš 330 mm</t>
  </si>
  <si>
    <t>1909218912</t>
  </si>
  <si>
    <t>764511601</t>
  </si>
  <si>
    <t>Žlab podokapní z pozinkovaného plechu s povrchovou úpravou včetně háků a čel půlkruhový do rš 280 mm</t>
  </si>
  <si>
    <t>-1681659312</t>
  </si>
  <si>
    <t>51</t>
  </si>
  <si>
    <t>764511641</t>
  </si>
  <si>
    <t>Žlab podokapní z pozinkovaného plechu s povrchovou úpravou včetně háků a čel kotlík oválný (trychtýřový), rš žlabu/průměr svodu do 250/90 mm</t>
  </si>
  <si>
    <t>1295063734</t>
  </si>
  <si>
    <t>52</t>
  </si>
  <si>
    <t>764518621</t>
  </si>
  <si>
    <t>Svod z pozinkovaného plechu s upraveným povrchem včetně objímek, kolen a odskoků kruhový, průměru do 90 mm</t>
  </si>
  <si>
    <t>-1780791095</t>
  </si>
  <si>
    <t>998764101</t>
  </si>
  <si>
    <t>Přesun hmot pro konstrukce klempířské stanovený z hmotnosti přesunovaného materiálu vodorovná dopravní vzdálenost do 50 m v objektech výšky do 6 m</t>
  </si>
  <si>
    <t>-701556005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</si>
  <si>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</si>
  <si>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</si>
  <si>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</si>
  <si>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767011001R</t>
  </si>
  <si>
    <t>D+M zavětrování jednotlivých polí opláštění ocelovými táhly</t>
  </si>
  <si>
    <t>-603158211</t>
  </si>
  <si>
    <t>998767201</t>
  </si>
  <si>
    <t>Přesun hmot pro zámečnické konstrukce stanovený procentní sazbou (%) z ceny vodorovná dopravní vzdálenost do 50 m v objektech výšky do 6 m</t>
  </si>
  <si>
    <t>%</t>
  </si>
  <si>
    <t>-2013404223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</si>
  <si>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</si>
  <si>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SO 03.2a - Zdravotnické instalace - vodovod</t>
  </si>
  <si>
    <t xml:space="preserve">    3 -  Svislé a kompletní konstrukce</t>
  </si>
  <si>
    <t>PSV -  Práce a dodávky PSV</t>
  </si>
  <si>
    <t xml:space="preserve">    722 -  Zdravotechnika</t>
  </si>
  <si>
    <t xml:space="preserve">    725 -  Zdravotechnika</t>
  </si>
  <si>
    <t>132201202</t>
  </si>
  <si>
    <t>Hloubení rýh š do 2000 mm v hornině tř. 3 objemu do 1000 m3</t>
  </si>
  <si>
    <t>81196720</t>
  </si>
  <si>
    <t>11*0,5</t>
  </si>
  <si>
    <t>Příplatek za lepivost k hloubení rýh š do 2000 mm v hornině tř. 3</t>
  </si>
  <si>
    <t>39109754</t>
  </si>
  <si>
    <t>2,75</t>
  </si>
  <si>
    <t>Hloubení rýh š přes 600 do 2000 mm ručním nebo pneum nářadím v soudržných horninách tř. 3</t>
  </si>
  <si>
    <t>-14699842</t>
  </si>
  <si>
    <t>5,5</t>
  </si>
  <si>
    <t>Příplatek za lepivost u hloubení rýh š do 2000 mm ručním nebo pneum nářadím v hornině tř. 3</t>
  </si>
  <si>
    <t>730479667</t>
  </si>
  <si>
    <t>161101101</t>
  </si>
  <si>
    <t>Svislé přemístění výkopku bez naložení do dopravní nádoby avšak s vyprázdněním dopravní nádoby na hromadu nebo do dopravního prostředku z horniny tř. 1 až 4, při hloubce výkopu přes 1 do 2,5 m</t>
  </si>
  <si>
    <t>985698417</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</si>
  <si>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</si>
  <si>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-1285228769</t>
  </si>
  <si>
    <t>8,00*2+2</t>
  </si>
  <si>
    <t>418741108</t>
  </si>
  <si>
    <t>158143511</t>
  </si>
  <si>
    <t>8+2</t>
  </si>
  <si>
    <t>1235820426</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</si>
  <si>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</si>
  <si>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5,50+5,50</t>
  </si>
  <si>
    <t>Poplatek za uložení stavebního odpadu - zeminy a kameniva na skládce</t>
  </si>
  <si>
    <t>830642334</t>
  </si>
  <si>
    <t>3*1,8</t>
  </si>
  <si>
    <t>Zásyp jam, šachet rýh nebo kolem objektů sypaninou se zhutněním</t>
  </si>
  <si>
    <t>1111840874</t>
  </si>
  <si>
    <t>Obsypání potrubí strojně sypaninou bez prohození, uloženou do 3 m</t>
  </si>
  <si>
    <t>-245232154</t>
  </si>
  <si>
    <t>58331200</t>
  </si>
  <si>
    <t>štěrkopísek netříděný zásypový materiál</t>
  </si>
  <si>
    <t>-1799436874</t>
  </si>
  <si>
    <t>2*2,025</t>
  </si>
  <si>
    <t xml:space="preserve"> Svislé a kompletní konstrukce</t>
  </si>
  <si>
    <t>34000002a</t>
  </si>
  <si>
    <t>Zednické výpomoci 721</t>
  </si>
  <si>
    <t>-237128265</t>
  </si>
  <si>
    <t>34100001a</t>
  </si>
  <si>
    <t>Ochrana stávajících konstrukcí interiéru</t>
  </si>
  <si>
    <t>664900489</t>
  </si>
  <si>
    <t>Lože pod potrubí otevřený výkop ze štěrkopísku</t>
  </si>
  <si>
    <t>-167935863</t>
  </si>
  <si>
    <t>871161141</t>
  </si>
  <si>
    <t>Montáž potrubí z PE100 SDR 11 otevřený výkop svařovaných na tupo D 25-32 x 3,0 mm</t>
  </si>
  <si>
    <t>1791368492</t>
  </si>
  <si>
    <t>28613595</t>
  </si>
  <si>
    <t>potrubí dvouvrstvé PE100 s 10% signalizační vrstvou SDR 11 25x3,0 dl 12m</t>
  </si>
  <si>
    <t>328199155</t>
  </si>
  <si>
    <t>899722112</t>
  </si>
  <si>
    <t>Krytí potrubí z plastů výstražnou fólií z PVC 25 cm</t>
  </si>
  <si>
    <t>1060554390</t>
  </si>
  <si>
    <t>998276101</t>
  </si>
  <si>
    <t>Přesun hmot pro trubní vedení z trub z plastických hmot otevřený výkop</t>
  </si>
  <si>
    <t>699489797</t>
  </si>
  <si>
    <t>6,448-4,050</t>
  </si>
  <si>
    <t xml:space="preserve"> Práce a dodávky PSV</t>
  </si>
  <si>
    <t>722</t>
  </si>
  <si>
    <t xml:space="preserve"> Zdravotechnika</t>
  </si>
  <si>
    <t>722174002</t>
  </si>
  <si>
    <t>Potrubí vodovodní plastové PPR svar polyfuze PN 16 D 20 x 2,3mm</t>
  </si>
  <si>
    <t>-1456979162</t>
  </si>
  <si>
    <t>722174003</t>
  </si>
  <si>
    <t>Potrubí vodovodní plastové PPR svar polyfuze PN 16 D 25 x 2,8 mm</t>
  </si>
  <si>
    <t>-231005692</t>
  </si>
  <si>
    <t>722181221</t>
  </si>
  <si>
    <t>Ochrana vodovodního potrubí přilepenými termoizolačními trubicemi z PE tl do 9 mm DN do 22 mm</t>
  </si>
  <si>
    <t>-1798651907</t>
  </si>
  <si>
    <t>722181222</t>
  </si>
  <si>
    <t>Ochrana vodovodního potrubí přilepenými termoizolačními trubicemi z PE tl do 9 mm DN do 45 mm</t>
  </si>
  <si>
    <t>-1554283028</t>
  </si>
  <si>
    <t>722231141</t>
  </si>
  <si>
    <t>Ventil závitový pojistný rohový G 1/2</t>
  </si>
  <si>
    <t>-1059024856</t>
  </si>
  <si>
    <t>722232044</t>
  </si>
  <si>
    <t>Armatury se dvěma závity kulové kohouty PN 42 do 185 °C přímé vnitřní závit G 3/4</t>
  </si>
  <si>
    <t>-1122588867</t>
  </si>
  <si>
    <t>722290226</t>
  </si>
  <si>
    <t>Zkouška těsnosti vodovodního potrubí závitového do DN 50</t>
  </si>
  <si>
    <t>1501787908</t>
  </si>
  <si>
    <t>722290234</t>
  </si>
  <si>
    <t>Proplach a dezinfekce vodovodního potrubí do DN 80</t>
  </si>
  <si>
    <t>-1968339844</t>
  </si>
  <si>
    <t>998722101</t>
  </si>
  <si>
    <t>Přesun hmot pro vnitřní vodovod stanovený z hmotnosti přesunovaného materiálu vodorovná dopravní vzdálenost do 50 m v objektech výšky do 6 m</t>
  </si>
  <si>
    <t>-1404648600</t>
  </si>
  <si>
    <t>998722181</t>
  </si>
  <si>
    <t>Příplatek k přesunu hmot tonážní 722 prováděný bez použití mechanizace</t>
  </si>
  <si>
    <t>1163753351</t>
  </si>
  <si>
    <t>725</t>
  </si>
  <si>
    <t>725829121</t>
  </si>
  <si>
    <t>Montáž baterie umyvadlové nástěnné pákové a klasické ostatní typ</t>
  </si>
  <si>
    <t>-1221858471</t>
  </si>
  <si>
    <t>55144048</t>
  </si>
  <si>
    <t>baterie umyvadlová páková</t>
  </si>
  <si>
    <t>1681203614</t>
  </si>
  <si>
    <t>7258411a</t>
  </si>
  <si>
    <t>Baterie pro stud.vodu pro venkovní sprchu vč.oc.potrubí tvarovek a sprchové hlavice</t>
  </si>
  <si>
    <t>-1306564378</t>
  </si>
  <si>
    <t>725980121</t>
  </si>
  <si>
    <t>Dvířka 15/15</t>
  </si>
  <si>
    <t>1462035066</t>
  </si>
  <si>
    <t>998725101</t>
  </si>
  <si>
    <t>Přesun hmot pro zařizovací předměty stanovený z hmotnosti přesunovaného materiálu vodorovná dopravní vzdálenost do 50 m v objektech výšky do 6 m</t>
  </si>
  <si>
    <t>-12878253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</si>
  <si>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</si>
  <si>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998725181</t>
  </si>
  <si>
    <t>Příplatek k přesunu hmot tonážní 725 prováděný bez použití mechanizace</t>
  </si>
  <si>
    <t>-864322393</t>
  </si>
  <si>
    <t>SO 03.2b - Zdravotnické instalace - kanalizace</t>
  </si>
  <si>
    <t xml:space="preserve">    2 -  Zakládání</t>
  </si>
  <si>
    <t xml:space="preserve">    721 -  Zdravotechnika</t>
  </si>
  <si>
    <t xml:space="preserve">    726 -  Zdravotechnika</t>
  </si>
  <si>
    <t>131201201</t>
  </si>
  <si>
    <t>Hloubení jam zapažených v hornině tř. 3 objemu do 100 m3</t>
  </si>
  <si>
    <t>1604867518</t>
  </si>
  <si>
    <t>131201209</t>
  </si>
  <si>
    <t>Příplatek za lepivost u hloubení jam zapažených v hornině tř. 3</t>
  </si>
  <si>
    <t>-603626419</t>
  </si>
  <si>
    <t>0,5</t>
  </si>
  <si>
    <t>131203101</t>
  </si>
  <si>
    <t>Hloubení jam ručním nebo pneum nářadím v soudržných horninách tř. 3</t>
  </si>
  <si>
    <t>850388673</t>
  </si>
  <si>
    <t>Příplatek za lepivost u hloubení jam ručním nebo pneum nářadím v hornině tř. 3</t>
  </si>
  <si>
    <t>1501450092</t>
  </si>
  <si>
    <t>131301201</t>
  </si>
  <si>
    <t>Hloubení jam zapažených v hornině tř. 4 objemu do 100 m3</t>
  </si>
  <si>
    <t>302699776</t>
  </si>
  <si>
    <t>131301209</t>
  </si>
  <si>
    <t>Příplatek za lepivost u hloubení jam zapažených v hornině tř. 4</t>
  </si>
  <si>
    <t>1614326759</t>
  </si>
  <si>
    <t>131303101</t>
  </si>
  <si>
    <t>Hloubení jam ručním nebo pneum nářadím v soudržných horninách tř. 4</t>
  </si>
  <si>
    <t>-1270162228</t>
  </si>
  <si>
    <t>131303109</t>
  </si>
  <si>
    <t>Příplatek za lepivost u hloubení jam ručním nebo pneum nářadím v hornině tř. 4</t>
  </si>
  <si>
    <t>-39452769</t>
  </si>
  <si>
    <t>Hloubení rýh š do 2000 mm v hornině tř. 3 objemu do 100 m3</t>
  </si>
  <si>
    <t>1430703683</t>
  </si>
  <si>
    <t>50*0,25</t>
  </si>
  <si>
    <t>-741148213</t>
  </si>
  <si>
    <t>12,5*0,5</t>
  </si>
  <si>
    <t>1125977702</t>
  </si>
  <si>
    <t>-1377793643</t>
  </si>
  <si>
    <t>Hloubení rýh š do 2000 mm v hornině tř. 4 objemu do 100 m3</t>
  </si>
  <si>
    <t>1826905540</t>
  </si>
  <si>
    <t>Příplatek za lepivost k hloubení rýh š do 2000 mm v hornině tř. 4</t>
  </si>
  <si>
    <t>-1596444361</t>
  </si>
  <si>
    <t>Hloubení rýh š přes 600 do 2000 mm ručním nebo pneum nářadím v soudržných horninách tř. 4</t>
  </si>
  <si>
    <t>110564204</t>
  </si>
  <si>
    <t>Příplatek za lepivost u hloubení rýh š do 2000 mm ručním nebo pneum nářadím v hornině tř. 4</t>
  </si>
  <si>
    <t>286673924</t>
  </si>
  <si>
    <t>12,5*0,25</t>
  </si>
  <si>
    <t>151101101</t>
  </si>
  <si>
    <t>Zřízení pažení a rozepření stěn rýh pro podzemní vedení pro všechny šířky rýhy příložné pro jakoukoliv mezerovitost, hloubky do 2 m</t>
  </si>
  <si>
    <t>1517014353</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</si>
  <si>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</si>
  <si>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138</t>
  </si>
  <si>
    <t>151101111</t>
  </si>
  <si>
    <t>Odstranění pažení a rozepření stěn rýh pro podzemní vedení s uložením materiálu na vzdálenost do 3 m od kraje výkopu příložné, hloubky do 2 m</t>
  </si>
  <si>
    <t>-2118169334</t>
  </si>
  <si>
    <t>Svislé přemístění výkopku z horniny tř. 1 až 4 hl výkopu do 2,5 m</t>
  </si>
  <si>
    <t>660718660</t>
  </si>
  <si>
    <t>50*0,5</t>
  </si>
  <si>
    <t>-1429842576</t>
  </si>
  <si>
    <t>40*2</t>
  </si>
  <si>
    <t>-2043304718</t>
  </si>
  <si>
    <t>-680143681</t>
  </si>
  <si>
    <t>-1535373814</t>
  </si>
  <si>
    <t>1,00*4+50,00</t>
  </si>
  <si>
    <t>-946791127</t>
  </si>
  <si>
    <t>10*1,8</t>
  </si>
  <si>
    <t>281626768</t>
  </si>
  <si>
    <t>596243757</t>
  </si>
  <si>
    <t>"jam štěrk"</t>
  </si>
  <si>
    <t>58343959</t>
  </si>
  <si>
    <t>429406379</t>
  </si>
  <si>
    <t>2*2,5</t>
  </si>
  <si>
    <t>-337306031</t>
  </si>
  <si>
    <t>1430116048</t>
  </si>
  <si>
    <t>7,5*2,025</t>
  </si>
  <si>
    <t xml:space="preserve"> Zakládání</t>
  </si>
  <si>
    <t>212752212</t>
  </si>
  <si>
    <t>Trativod z drenážních trubek plastových flexibilních D do 100 mm včetně lože otevřený výkop</t>
  </si>
  <si>
    <t>640520443</t>
  </si>
  <si>
    <t>Zřízení vrstvy z geotextilie v rovině nebo ve sklonu do 1:5 š do 3 m</t>
  </si>
  <si>
    <t>-1451399066</t>
  </si>
  <si>
    <t>9*2</t>
  </si>
  <si>
    <t>69311225</t>
  </si>
  <si>
    <t>geotextilie netkaná PES 100 g/m2</t>
  </si>
  <si>
    <t>1430356448</t>
  </si>
  <si>
    <t>18*1,15</t>
  </si>
  <si>
    <t>170616209</t>
  </si>
  <si>
    <t>34000004a</t>
  </si>
  <si>
    <t>Zednické výpomoci 725</t>
  </si>
  <si>
    <t>-175898176</t>
  </si>
  <si>
    <t>-2118474254</t>
  </si>
  <si>
    <t>-1464347905</t>
  </si>
  <si>
    <t>871275211</t>
  </si>
  <si>
    <t>Kanalizační potrubí z tvrdého PVC KG tuhost třídy SN4 DN 125</t>
  </si>
  <si>
    <t>105873238</t>
  </si>
  <si>
    <t>871315221</t>
  </si>
  <si>
    <t>Kanalizační potrubí z tvrdého PVC jednovrstvé tuhost třídy SN8 DN 160</t>
  </si>
  <si>
    <t>1534828439</t>
  </si>
  <si>
    <t>877310440</t>
  </si>
  <si>
    <t>Montáž šachtových vložek na kanalizačním potrubí z PP trub korugovaných DN 150</t>
  </si>
  <si>
    <t>-1001205555</t>
  </si>
  <si>
    <t>28617480</t>
  </si>
  <si>
    <t>vložka šachtová kanalizace PP korugované DN 160</t>
  </si>
  <si>
    <t>-1360659944</t>
  </si>
  <si>
    <t>14371560</t>
  </si>
  <si>
    <t>-1997767169</t>
  </si>
  <si>
    <t>87736598a</t>
  </si>
  <si>
    <t>Napojení nov.potrubí na stávající do 200mm</t>
  </si>
  <si>
    <t>-794151591</t>
  </si>
  <si>
    <t>Tlaková zkouška vodou potrubí DN 150 nebo 200</t>
  </si>
  <si>
    <t>577103430</t>
  </si>
  <si>
    <t>894812202</t>
  </si>
  <si>
    <t>Revizní a čistící šachta z PP šachtové dno DN 425/150 průtočné 30°,60°,90°</t>
  </si>
  <si>
    <t>524685660</t>
  </si>
  <si>
    <t>894812231</t>
  </si>
  <si>
    <t>Revizní a čistící šachta z PP DN 425 šachtová roura korugovaná bez hrdla světlé hloubky 1500 mm</t>
  </si>
  <si>
    <t>-243292942</t>
  </si>
  <si>
    <t>894812241</t>
  </si>
  <si>
    <t>Revizní a čistící šachta z PP DN 425 šachtová roura teleskopická světlé hloubky 375 mm</t>
  </si>
  <si>
    <t>71971062</t>
  </si>
  <si>
    <t>894812249</t>
  </si>
  <si>
    <t>Příplatek k rourám revizní a čistící šachty z PP DN 425 za uříznutí šachtové roury</t>
  </si>
  <si>
    <t>-150180452</t>
  </si>
  <si>
    <t>894812258</t>
  </si>
  <si>
    <t>Revizní a čistící šachta z PP DN 425 poklop plastový s plastovým konusem pro zatížení nad 1,5 t</t>
  </si>
  <si>
    <t>205715177</t>
  </si>
  <si>
    <t>895971111</t>
  </si>
  <si>
    <t>Zasakovací boxy z polypropylenu PP bez možnosti revize a čištění pro vsakování deštových vod v jednořadové galerii o celkovém objemu do 5 m3</t>
  </si>
  <si>
    <t>soubor</t>
  </si>
  <si>
    <t>51008923</t>
  </si>
  <si>
    <t xml:space="preserve">Poznámka k souboru cen:_x000D_
1. V cenách jsou započteny i náklady na zhutněnou vyrovnávací násypnou vrstvu ze štěrku 16/32 tl. 200 mm._x000D_
2. V cenách -2113 až – 2236 jsou započteny i náklady na:_x000D_
a) dvě vstupní hrdla (nátoky) v dimenzi DN 160/315_x000D_
b) šachtový adaptér DN 600/315, šachtovou rouru a poklop s prstencem._x000D_
3. V cenách nejsou započteny náklady na:_x000D_
a) fixování zasakovacích boxů obsypem, který se oceňuje cenami souboru 174.0-11 zásyp sypaninou z jakékoliv horniny katalogu 800-1 Zemní práce části A01,_x000D_
b) napojení stávajícího kanalizačního potrubí,_x000D_
c) dodání dešťové šachty pro zasakovací boxy a retenci. Tyto se oceňují cenami souboru cen 894 81-2... této části katalogu._x000D_
</t>
  </si>
  <si>
    <t>0,2</t>
  </si>
  <si>
    <t>895972241</t>
  </si>
  <si>
    <t>Filtr pro dešťovou šachtu DN 160</t>
  </si>
  <si>
    <t>987753807</t>
  </si>
  <si>
    <t>-1019803076</t>
  </si>
  <si>
    <t>Přesun hmot pro trubní vedení hloubené z trub z plastických hmot nebo sklolaminátových pro vodovody nebo kanalizace v otevřeném výkopu dopravní vzdálenost do 15 m</t>
  </si>
  <si>
    <t>1985691954</t>
  </si>
  <si>
    <t>28,342-5,00-15,188</t>
  </si>
  <si>
    <t>721</t>
  </si>
  <si>
    <t>72117348a</t>
  </si>
  <si>
    <t>Čistící kus HT 110</t>
  </si>
  <si>
    <t>1382797580</t>
  </si>
  <si>
    <t>721174043</t>
  </si>
  <si>
    <t>Potrubí z plastových trub polypropylenové připojovací DN 50</t>
  </si>
  <si>
    <t>1092835456</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</si>
  <si>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</si>
  <si>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721174063</t>
  </si>
  <si>
    <t>Potrubí z plastových trub polypropylenové větrací DN 110</t>
  </si>
  <si>
    <t>-1405752703</t>
  </si>
  <si>
    <t>721273153</t>
  </si>
  <si>
    <t>Ventilační hlavice z polypropylenu (PP) DN 110</t>
  </si>
  <si>
    <t>-914468388</t>
  </si>
  <si>
    <t>721290111</t>
  </si>
  <si>
    <t>Zkouška těsnosti potrubí kanalizace vodou do DN 125</t>
  </si>
  <si>
    <t>-668110842</t>
  </si>
  <si>
    <t>2+9</t>
  </si>
  <si>
    <t>998721101</t>
  </si>
  <si>
    <t>Přesun hmot pro vnitřní kanalizace stanovený z hmotnosti přesunovaného materiálu vodorovná dopravní vzdálenost do 50 m v objektech výšky do 6 m</t>
  </si>
  <si>
    <t>1526074827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</si>
  <si>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</si>
  <si>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998721181</t>
  </si>
  <si>
    <t>Příplatek k přesunu hmot tonážní 721 prováděný bez použití mechanizace</t>
  </si>
  <si>
    <t>-1963055655</t>
  </si>
  <si>
    <t>725112022</t>
  </si>
  <si>
    <t>Zařízení záchodů klozety keramické závěsné na nosné stěny s hlubokým splachováním odpad vodorovný</t>
  </si>
  <si>
    <t>1589667974</t>
  </si>
  <si>
    <t xml:space="preserve">Poznámka k souboru cen:_x000D_
1. V cenách -1351, -1361 není započten napájecí zdroj._x000D_
2. V cenách jsou započtená klozetová sedátka._x000D_
</t>
  </si>
  <si>
    <t>725121528X03</t>
  </si>
  <si>
    <t>Pisoárové záchodky keramické včetně pisoárového tlačného samouzavíracího časového ventilu zápachového uzávěru a montáže</t>
  </si>
  <si>
    <t>-1811158694</t>
  </si>
  <si>
    <t xml:space="preserve">Poznámka k souboru cen:_x000D_
1. V cenách –1001, -1521, -1525, -1529, -2002 není započten napájecí zdroj._x000D_
2. V cenách -1501 a -1502 není započten ventil na oplach pisoáru._x000D_
</t>
  </si>
  <si>
    <t>725411112X02</t>
  </si>
  <si>
    <t>Žlaby nerezové automatické na stěnu jednostranné bez opláštění a výtokových ramínek 1600 mm</t>
  </si>
  <si>
    <t>1947275623</t>
  </si>
  <si>
    <t xml:space="preserve">Poznámka k souboru cen:_x000D_
1. V cenách -1111, -1232-34, -1331-33 není započten napájecí zdroj._x000D_
</t>
  </si>
  <si>
    <t>725813111</t>
  </si>
  <si>
    <t>Ventily rohové bez připojovací trubičky nebo flexi hadičky G 1/2</t>
  </si>
  <si>
    <t>-417118629</t>
  </si>
  <si>
    <t>725862103</t>
  </si>
  <si>
    <t>Zápachové uzávěrky zařizovacích předmětů pro dřezy DN 40/50</t>
  </si>
  <si>
    <t>1361236480</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</si>
  <si>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</si>
  <si>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66</t>
  </si>
  <si>
    <t>725980123</t>
  </si>
  <si>
    <t>Dvířka 30/30</t>
  </si>
  <si>
    <t>2033231353</t>
  </si>
  <si>
    <t>67</t>
  </si>
  <si>
    <t>178017140</t>
  </si>
  <si>
    <t>68</t>
  </si>
  <si>
    <t>-2101311260</t>
  </si>
  <si>
    <t>726</t>
  </si>
  <si>
    <t>69</t>
  </si>
  <si>
    <t>726141001X01</t>
  </si>
  <si>
    <t>Předstěnové instalační systémy upevnění mezi dvě stěny pro závěsné klozety stavební výška 1120 mm</t>
  </si>
  <si>
    <t>-1542779598</t>
  </si>
  <si>
    <t xml:space="preserve">Poznámka k souboru cen:_x000D_
1. V ceně -1001 jsou započteny náklady na dodání ovládacího tlačítka a zvukoizolační soupravy._x000D_
2. V ceně -1201 nejsou započteny náklady na dodání ovládacího tlačítka._x000D_
3. V cenách nejsou započteny náklady na dodávku zařizovacích předmětů._x000D_
</t>
  </si>
  <si>
    <t>70</t>
  </si>
  <si>
    <t>998726111</t>
  </si>
  <si>
    <t>Přesun hmot pro instalační prefabrikáty stanovený z hmotnosti přesunovaného materiálu vodorovná dopravní vzdálenost do 50 m v objektech výšky do 6 m</t>
  </si>
  <si>
    <t>1806215471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</si>
  <si>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</si>
  <si>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71</t>
  </si>
  <si>
    <t>998726181</t>
  </si>
  <si>
    <t>Příplatek k přesunu hmot tonážní 726 prováděný bez použití mechanizace</t>
  </si>
  <si>
    <t>-384053301</t>
  </si>
  <si>
    <t>SO 03.3 - Elektroinstalace silnoproudé</t>
  </si>
  <si>
    <t>D1 - Dodávky zařízení</t>
  </si>
  <si>
    <t>D2 - Materiál elektromontážní</t>
  </si>
  <si>
    <t>D3 - Materiál zemní+stavební</t>
  </si>
  <si>
    <t>D4 - Elektromontáže</t>
  </si>
  <si>
    <t>D5 - Zemní práce</t>
  </si>
  <si>
    <t>D6 - Ostatní náklady</t>
  </si>
  <si>
    <t>D7 - Revize</t>
  </si>
  <si>
    <t>D1</t>
  </si>
  <si>
    <t>Dodávky zařízení</t>
  </si>
  <si>
    <t>000511006</t>
  </si>
  <si>
    <t>svítidlo IP44 2x E27 s LED žárovkou</t>
  </si>
  <si>
    <t>ks</t>
  </si>
  <si>
    <t>-1799349152</t>
  </si>
  <si>
    <t>D2</t>
  </si>
  <si>
    <t>Materiál elektromontážní</t>
  </si>
  <si>
    <t>000171210</t>
  </si>
  <si>
    <t>vodič CYY 16</t>
  </si>
  <si>
    <t>1150812241</t>
  </si>
  <si>
    <t>000101106</t>
  </si>
  <si>
    <t>kabel CYKY 3x2,5</t>
  </si>
  <si>
    <t>1768481111</t>
  </si>
  <si>
    <t>000101105</t>
  </si>
  <si>
    <t>kabel CYKY 3x1,5</t>
  </si>
  <si>
    <t>1611484759</t>
  </si>
  <si>
    <t>000101307</t>
  </si>
  <si>
    <t>kabel CYKY 5x4</t>
  </si>
  <si>
    <t>-844258816</t>
  </si>
  <si>
    <t>000101306</t>
  </si>
  <si>
    <t>kabel CYKY 5x2,5</t>
  </si>
  <si>
    <t>657594286</t>
  </si>
  <si>
    <t>000322213</t>
  </si>
  <si>
    <t>trubka PVC tuhá nízké namáhání pr. 20mm vč. přísl.</t>
  </si>
  <si>
    <t>-499449979</t>
  </si>
  <si>
    <t>000324144</t>
  </si>
  <si>
    <t>trubka ocel pancéř závit žárZn 6029ZN</t>
  </si>
  <si>
    <t>-2039855054</t>
  </si>
  <si>
    <t>000900050</t>
  </si>
  <si>
    <t>Drobný elektromontážní materiál</t>
  </si>
  <si>
    <t>1274769795</t>
  </si>
  <si>
    <t>000900012</t>
  </si>
  <si>
    <t>Rozvaděč R-sprchy dle výkresu a popisu v TZ</t>
  </si>
  <si>
    <t>-175506472</t>
  </si>
  <si>
    <t>000900038</t>
  </si>
  <si>
    <t>Rozvaděč R-ZTI-1 doplnění dle výkresu</t>
  </si>
  <si>
    <t>-1549639640</t>
  </si>
  <si>
    <t>000900038.1</t>
  </si>
  <si>
    <t>Rozvaděč R-zavlažování doplnění dle výkresu</t>
  </si>
  <si>
    <t>1883015409</t>
  </si>
  <si>
    <t>000591121</t>
  </si>
  <si>
    <t>LED žárovka E27 230V/15W</t>
  </si>
  <si>
    <t>395653884</t>
  </si>
  <si>
    <t>000900039</t>
  </si>
  <si>
    <t>snímač pohybu s relé stropní IP44</t>
  </si>
  <si>
    <t>1705129686</t>
  </si>
  <si>
    <t>000295001</t>
  </si>
  <si>
    <t>vedení FeZn 30/4 (0,96kg/m)</t>
  </si>
  <si>
    <t>-271628367</t>
  </si>
  <si>
    <t>000295069</t>
  </si>
  <si>
    <t>tyč zemnící ZT2,0 Kprofil FeZn 2000/50mm vč.SR3b</t>
  </si>
  <si>
    <t>-1453299224</t>
  </si>
  <si>
    <t>000295071</t>
  </si>
  <si>
    <t>svorka pásku zemnící SR2b 4šrouby FeZn</t>
  </si>
  <si>
    <t>884986583</t>
  </si>
  <si>
    <t>000104905</t>
  </si>
  <si>
    <t>Zaváděcí tyč D16mm L1500mm sražené hrany ne</t>
  </si>
  <si>
    <t>-1805227558</t>
  </si>
  <si>
    <t>000274260</t>
  </si>
  <si>
    <t>podp tyče nerez pro pr16mm s vrutem a hmožd</t>
  </si>
  <si>
    <t>1335097939</t>
  </si>
  <si>
    <t>000319219</t>
  </si>
  <si>
    <t>kříž sv nerez pro pr8-10/16mm pr16/pásek 30x4</t>
  </si>
  <si>
    <t>1157558205</t>
  </si>
  <si>
    <t>000459119</t>
  </si>
  <si>
    <t>UNI-zk sv nerez s mezidestičkou pro pr8-10/16</t>
  </si>
  <si>
    <t>294356395</t>
  </si>
  <si>
    <t>000295882</t>
  </si>
  <si>
    <t>označovací štítek zemního svodu</t>
  </si>
  <si>
    <t>246101424</t>
  </si>
  <si>
    <t>000339061</t>
  </si>
  <si>
    <t>okap sv Al pro zaoblení 16-22mm s příložkou</t>
  </si>
  <si>
    <t>-2106024325</t>
  </si>
  <si>
    <t>000204004</t>
  </si>
  <si>
    <t>PV p plast šedý H36mm pro pr8mm se z</t>
  </si>
  <si>
    <t>-670602190</t>
  </si>
  <si>
    <t>000253115</t>
  </si>
  <si>
    <t>SET- se základnou beton a dist</t>
  </si>
  <si>
    <t>sada</t>
  </si>
  <si>
    <t>-154478567</t>
  </si>
  <si>
    <t>000390051</t>
  </si>
  <si>
    <t>Svorka MV Al pro pr8-10mm šroub se 6-hr h</t>
  </si>
  <si>
    <t>-989326470</t>
  </si>
  <si>
    <t>000840018</t>
  </si>
  <si>
    <t>Drát  8mm AlMgSi role 148m měkký</t>
  </si>
  <si>
    <t>-1123199980</t>
  </si>
  <si>
    <t>000423221</t>
  </si>
  <si>
    <t>zásuvka 16A/250V střídavý IP54 plastová</t>
  </si>
  <si>
    <t>-1221744830</t>
  </si>
  <si>
    <t>000400001</t>
  </si>
  <si>
    <t>uzamykatelná skříň plastová pro umístění zásuvky 396x474x160 IP55</t>
  </si>
  <si>
    <t>995051034</t>
  </si>
  <si>
    <t>D3</t>
  </si>
  <si>
    <t>Materiál zemní+stavební</t>
  </si>
  <si>
    <t>000046383</t>
  </si>
  <si>
    <t>výstražná fólie šířka 0,34m</t>
  </si>
  <si>
    <t>1592952396</t>
  </si>
  <si>
    <t>000046511</t>
  </si>
  <si>
    <t>roura korugovaná KOPODUR KD09050 pr.50/41mm</t>
  </si>
  <si>
    <t>-1860716654</t>
  </si>
  <si>
    <t>000046521</t>
  </si>
  <si>
    <t>/roura korugovaná 09050/ spojka 02050</t>
  </si>
  <si>
    <t>-1190701293</t>
  </si>
  <si>
    <t>-2074451950</t>
  </si>
  <si>
    <t>1314951191</t>
  </si>
  <si>
    <t>422964663</t>
  </si>
  <si>
    <t>000046221</t>
  </si>
  <si>
    <t>asfalt 80</t>
  </si>
  <si>
    <t>kg</t>
  </si>
  <si>
    <t>1474430079</t>
  </si>
  <si>
    <t>D4</t>
  </si>
  <si>
    <t>Elektromontáže</t>
  </si>
  <si>
    <t>210800851</t>
  </si>
  <si>
    <t>vodič Cu(-CY,CYA) pevně uložený do 1x35</t>
  </si>
  <si>
    <t>2057488313</t>
  </si>
  <si>
    <t>210810008</t>
  </si>
  <si>
    <t>kabel(-CYKY) volně uložený do 3x6/4x4/7x2,5</t>
  </si>
  <si>
    <t>1784154786</t>
  </si>
  <si>
    <t>1924710436</t>
  </si>
  <si>
    <t>210810012</t>
  </si>
  <si>
    <t>kabel(-CYKY) volně uložený do 5x6/7x4/12x1,5</t>
  </si>
  <si>
    <t>-947006981</t>
  </si>
  <si>
    <t>-998020833</t>
  </si>
  <si>
    <t>210010022</t>
  </si>
  <si>
    <t>trubka plast tuhá pevně uložená do průměru 25</t>
  </si>
  <si>
    <t>-94124458</t>
  </si>
  <si>
    <t>210010064</t>
  </si>
  <si>
    <t>trubka ocel pancéř pevně uložená typ 6029/pr.29</t>
  </si>
  <si>
    <t>1685869426</t>
  </si>
  <si>
    <t>210990019</t>
  </si>
  <si>
    <t>Montáž rozvaděče R-sprchy</t>
  </si>
  <si>
    <t>-1926419815</t>
  </si>
  <si>
    <t>210990048</t>
  </si>
  <si>
    <t>Práce v rozvaděči R-ZTI-1</t>
  </si>
  <si>
    <t>-1873304774</t>
  </si>
  <si>
    <t>210990048.1</t>
  </si>
  <si>
    <t>Práce v rozvaděči R-zavlažování</t>
  </si>
  <si>
    <t>1227203205</t>
  </si>
  <si>
    <t>210200012</t>
  </si>
  <si>
    <t>svítidlo žárovkové bytové stropní/více zdrojů</t>
  </si>
  <si>
    <t>-232268764</t>
  </si>
  <si>
    <t>210110091</t>
  </si>
  <si>
    <t>spínač zapuštěný vč.zapojení s plynulou regulací</t>
  </si>
  <si>
    <t>1163329136</t>
  </si>
  <si>
    <t>210220021</t>
  </si>
  <si>
    <t>uzemňov.vedení v zemi úplná mtž FeZn do 120mm2</t>
  </si>
  <si>
    <t>255338587</t>
  </si>
  <si>
    <t>210220361</t>
  </si>
  <si>
    <t>tyčový zemnič 2m vč.připojení</t>
  </si>
  <si>
    <t>-1775285808</t>
  </si>
  <si>
    <t>210220441</t>
  </si>
  <si>
    <t>ochrana zemní svorky asfaltovým nátěrem</t>
  </si>
  <si>
    <t>-873981473</t>
  </si>
  <si>
    <t>210220301</t>
  </si>
  <si>
    <t>svorka hromosvodová do 2 šroubů</t>
  </si>
  <si>
    <t>-823999784</t>
  </si>
  <si>
    <t>210220302</t>
  </si>
  <si>
    <t>svorka hromosvodová do 4 šroubů</t>
  </si>
  <si>
    <t>1735280962</t>
  </si>
  <si>
    <t>-924703132</t>
  </si>
  <si>
    <t>210220401</t>
  </si>
  <si>
    <t>označení svodu štítkem</t>
  </si>
  <si>
    <t>1245040920</t>
  </si>
  <si>
    <t>-1543078302</t>
  </si>
  <si>
    <t>965046993</t>
  </si>
  <si>
    <t>210220431</t>
  </si>
  <si>
    <t>tvarování jímače</t>
  </si>
  <si>
    <t>-662997891</t>
  </si>
  <si>
    <t>210220101</t>
  </si>
  <si>
    <t>svod vč.podpěr drát do pr.10mm</t>
  </si>
  <si>
    <t>1771552210</t>
  </si>
  <si>
    <t>210111032</t>
  </si>
  <si>
    <t>zásuvka nástěnná od IP.2 včetně zapojení</t>
  </si>
  <si>
    <t>-1196976449</t>
  </si>
  <si>
    <t>D5</t>
  </si>
  <si>
    <t>460200164</t>
  </si>
  <si>
    <t>výkop kabel.rýhy šířka 35/hloubka 80cm tz.4/ko1.0</t>
  </si>
  <si>
    <t>385000702</t>
  </si>
  <si>
    <t>460490012</t>
  </si>
  <si>
    <t>výstražná fólie šířka nad 30cm</t>
  </si>
  <si>
    <t>773108178</t>
  </si>
  <si>
    <t>460510031</t>
  </si>
  <si>
    <t>kabelový prostup z ohebné roury plast pr.110mm</t>
  </si>
  <si>
    <t>682603539</t>
  </si>
  <si>
    <t>460560164</t>
  </si>
  <si>
    <t>zához kabelové rýhy šířka 35/hloubka 80cm tz.4</t>
  </si>
  <si>
    <t>714238068</t>
  </si>
  <si>
    <t>460600001</t>
  </si>
  <si>
    <t>odvoz zeminy do 10km vč.poplatku za skládku</t>
  </si>
  <si>
    <t>-398799916</t>
  </si>
  <si>
    <t>460620014</t>
  </si>
  <si>
    <t>provizorní úprava terénu třída zeminy 4</t>
  </si>
  <si>
    <t>752728927</t>
  </si>
  <si>
    <t>-1285238593</t>
  </si>
  <si>
    <t>1378951831</t>
  </si>
  <si>
    <t>-1326823190</t>
  </si>
  <si>
    <t>678720106</t>
  </si>
  <si>
    <t>-158608659</t>
  </si>
  <si>
    <t>72</t>
  </si>
  <si>
    <t>1421321182</t>
  </si>
  <si>
    <t>73</t>
  </si>
  <si>
    <t>566665479</t>
  </si>
  <si>
    <t>74</t>
  </si>
  <si>
    <t>-1091842129</t>
  </si>
  <si>
    <t>75</t>
  </si>
  <si>
    <t>-2125239651</t>
  </si>
  <si>
    <t>D6</t>
  </si>
  <si>
    <t>Ostatní náklady</t>
  </si>
  <si>
    <t>76</t>
  </si>
  <si>
    <t>218009002</t>
  </si>
  <si>
    <t>poplatek za recyklaci svítidla do 50cm</t>
  </si>
  <si>
    <t>2103221708</t>
  </si>
  <si>
    <t>77</t>
  </si>
  <si>
    <t>218009011</t>
  </si>
  <si>
    <t>poplatek za recyklaci světelného zdroje</t>
  </si>
  <si>
    <t>-2045005136</t>
  </si>
  <si>
    <t>D7</t>
  </si>
  <si>
    <t>Revize</t>
  </si>
  <si>
    <t>78</t>
  </si>
  <si>
    <t>217305001</t>
  </si>
  <si>
    <t>zjištění stavu ochranného svodu</t>
  </si>
  <si>
    <t>-1132568187</t>
  </si>
  <si>
    <t>79</t>
  </si>
  <si>
    <t>217309013</t>
  </si>
  <si>
    <t>vypracování revizní zprávy</t>
  </si>
  <si>
    <t>-1937911016</t>
  </si>
  <si>
    <t>SO 04 - Venkovní sprchy</t>
  </si>
  <si>
    <t>SO 04.1 - Architektonicko stavební řešení</t>
  </si>
  <si>
    <t>228410392</t>
  </si>
  <si>
    <t>2,18*(0,84+0,5)*0,15</t>
  </si>
  <si>
    <t>0,325*1,515*0,15</t>
  </si>
  <si>
    <t>1,5*1*0,15</t>
  </si>
  <si>
    <t>-615501882</t>
  </si>
  <si>
    <t>2,18*(0,84+0,5)*(0,4+0,105)</t>
  </si>
  <si>
    <t>1,5*1*(0,5+0,5)</t>
  </si>
  <si>
    <t>-0,4*0,4/2*2,18</t>
  </si>
  <si>
    <t>-0,3*0,3/2*0,84</t>
  </si>
  <si>
    <t>0,87*0,5*2,18</t>
  </si>
  <si>
    <t>876111046</t>
  </si>
  <si>
    <t>132212101</t>
  </si>
  <si>
    <t>Hloubení zapažených i nezapažených rýh šířky do 600 mm ručním nebo pneumatickým nářadím s urovnáním dna do předepsaného profilu a spádu v horninách tř. 3 soudržných</t>
  </si>
  <si>
    <t>91860448</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</si>
  <si>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</si>
  <si>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0,325*(0,4+0,105+0,25+0,5)/2*1,515</t>
  </si>
  <si>
    <t>132212109</t>
  </si>
  <si>
    <t>Hloubení zapažených i nezapažených rýh šířky do 600 mm ručním nebo pneumatickým nářadím s urovnáním dna do předepsaného profilu a spádu v horninách tř. 3 Příplatek k cenám za lepivost horniny tř. 3</t>
  </si>
  <si>
    <t>858558102</t>
  </si>
  <si>
    <t>-80156685</t>
  </si>
  <si>
    <t>"sejmutá ornice"</t>
  </si>
  <si>
    <t>"hloubení jam"</t>
  </si>
  <si>
    <t>"hloubení rýh"</t>
  </si>
  <si>
    <t>1,674+1,104</t>
  </si>
  <si>
    <t>1087530749</t>
  </si>
  <si>
    <t>-(0,505-0,3+0,5)/2*0,325*1,515</t>
  </si>
  <si>
    <t>-1,5*1*0,5</t>
  </si>
  <si>
    <t>-704056826</t>
  </si>
  <si>
    <t>(0,505-0,3+0,5)/2*0,325*1,515</t>
  </si>
  <si>
    <t>1,5*1*0,5</t>
  </si>
  <si>
    <t>1,674-0,924+1,104</t>
  </si>
  <si>
    <t>-1665358629</t>
  </si>
  <si>
    <t>0,737          "sejmutá ornice"</t>
  </si>
  <si>
    <t>3,711          "hloubení jam"</t>
  </si>
  <si>
    <t>0,309          "hloubení rýh"</t>
  </si>
  <si>
    <t>199189589</t>
  </si>
  <si>
    <t>3,096*1,8 "Přepočtené koeficientem množství</t>
  </si>
  <si>
    <t>361809215</t>
  </si>
  <si>
    <t>1,5*1*(0,5)</t>
  </si>
  <si>
    <t>58343930</t>
  </si>
  <si>
    <t>kamenivo drcené hrubé frakce 16-32</t>
  </si>
  <si>
    <t>-70276463</t>
  </si>
  <si>
    <t>0,75*1,9 "Přepočtené koeficientem množství</t>
  </si>
  <si>
    <t>-275473545</t>
  </si>
  <si>
    <t>2,18*(0,84+0,5)*(0,4)</t>
  </si>
  <si>
    <t>0,325*(0,3)*1,515</t>
  </si>
  <si>
    <t>96364225</t>
  </si>
  <si>
    <t>1,104*1,9 "Přepočtené koeficientem množství</t>
  </si>
  <si>
    <t>-1735474665</t>
  </si>
  <si>
    <t>2,18*(0,84+0,5)</t>
  </si>
  <si>
    <t>0,325*1,515</t>
  </si>
  <si>
    <t>1,5*1</t>
  </si>
  <si>
    <t>1006332142</t>
  </si>
  <si>
    <t>3,595</t>
  </si>
  <si>
    <t>-1296833454</t>
  </si>
  <si>
    <t>(0,4*2+0,2*2)*3,595</t>
  </si>
  <si>
    <t>"zasakovací objekt"</t>
  </si>
  <si>
    <t>1,5*0,5*2+1*0,5*2+1,5*1*2</t>
  </si>
  <si>
    <t>671468205</t>
  </si>
  <si>
    <t>9,814*1,02 "Přepočtené koeficientem množství</t>
  </si>
  <si>
    <t>279113146</t>
  </si>
  <si>
    <t>Základové zdi z tvárnic ztraceného bednění včetně výplně z betonu bez zvláštních nároků na vliv prostředí třídy C 20/25, tloušťky zdiva přes 400 do 500 mm</t>
  </si>
  <si>
    <t>1920094957</t>
  </si>
  <si>
    <t>2*0,75</t>
  </si>
  <si>
    <t>279361821</t>
  </si>
  <si>
    <t>Výztuž základových zdí nosných svislých nebo odkloněných od svislice, rovinných nebo oblých, deskových nebo žebrových, včetně výztuže jejich žeber z betonářské oceli 10 505 (R) nebo BSt 500</t>
  </si>
  <si>
    <t>-1049581573</t>
  </si>
  <si>
    <t>"R8"</t>
  </si>
  <si>
    <t>2*0,75*(2/0,5)*0,4/1000</t>
  </si>
  <si>
    <t>2*2*2*0,4/1000</t>
  </si>
  <si>
    <t>-796194212</t>
  </si>
  <si>
    <t>"zahradní obrubník do betonového lože" 2,22*2+1,435*2</t>
  </si>
  <si>
    <t>59217011</t>
  </si>
  <si>
    <t>obrubník betonový zahradní 50x5x20 cm</t>
  </si>
  <si>
    <t>-274227493</t>
  </si>
  <si>
    <t>916991121</t>
  </si>
  <si>
    <t>Lože pod obrubníky, krajníky nebo obruby z dlažebních kostek z betonu prostého tř. C 16/20</t>
  </si>
  <si>
    <t>-1572722112</t>
  </si>
  <si>
    <t>"zahradní obrubník do betonového lože" (2,22*2+1,435*2)*0,15*0,15</t>
  </si>
  <si>
    <t>2133891365</t>
  </si>
  <si>
    <t>94100001-1</t>
  </si>
  <si>
    <t>Dodávka a montáž sprchového sloupu se solárním ohřevem vody, přívod vody G 1/2", objem zásobníku 60 l, tlak vody 0,1-1,0 MPa, rozměry prům. 200x2070 mm, hmotnost 31 kg, kotvení hmoždinkami, teplotu vody lze regulovat pákovou baterií, sloupy jsou vyrobeny z nerezové oceli třídy ČSN 17240 (AISI 304)</t>
  </si>
  <si>
    <t>1207311910</t>
  </si>
  <si>
    <t>998017001</t>
  </si>
  <si>
    <t>Přesun hmot pro budovy občanské výstavby, bydlení, výrobu a služby s omezením mechanizace vodorovná dopravní vzdálenost do 100 m pro budovy s jakoukoliv nosnou konstrukcí výšky do 6 m</t>
  </si>
  <si>
    <t>2019940845</t>
  </si>
  <si>
    <t>Poznámka k položce:_x000D_
Revitalizace koupaliště Lhotka, Praha 4</t>
  </si>
  <si>
    <t>6,678-1,425-2,098</t>
  </si>
  <si>
    <t>-1036162071</t>
  </si>
  <si>
    <t>"terasa"</t>
  </si>
  <si>
    <t>2,22*1,435*0,24</t>
  </si>
  <si>
    <t>1,435*2,22/0,3*0,08*0,08</t>
  </si>
  <si>
    <t>2,22*1,435/0,4*0,04*0,06</t>
  </si>
  <si>
    <t>762595001</t>
  </si>
  <si>
    <t>Spojovací prostředky podlah a podkladových konstrukcí hřebíky, vruty</t>
  </si>
  <si>
    <t>-950677420</t>
  </si>
  <si>
    <t>Poznámka k položce:_x000D_
trámky kotveny do základových patek pomocí kotevních patek do betonu</t>
  </si>
  <si>
    <t>2,22*1,435</t>
  </si>
  <si>
    <t>762951003</t>
  </si>
  <si>
    <t>Montáž terasy podkladního roštu z profilů plných, osové vzdálenosti podpěr přes 420 do 550 mm</t>
  </si>
  <si>
    <t>1020952942</t>
  </si>
  <si>
    <t>60512125</t>
  </si>
  <si>
    <t>hranol stavební řezivo průřezu do 120cm2 do dl 6m</t>
  </si>
  <si>
    <t>643635588</t>
  </si>
  <si>
    <t>762952023</t>
  </si>
  <si>
    <t>Montáž terasy nášlapné vrstvy z prken z dřevin tvrdých nebo neobyčejně tvrdých, s broušením, omytím a kartáčováním, bez povrchové úpravy, spojovaných skrytými spojkami, šířky přes 120 do 135 mm</t>
  </si>
  <si>
    <t>1629143671</t>
  </si>
  <si>
    <t>61198165-1</t>
  </si>
  <si>
    <t>prkno terasové hladký povrch sibiřský modřín 140x24 mm</t>
  </si>
  <si>
    <t>1581187051</t>
  </si>
  <si>
    <t>3,186*1,4 "Přepočtené koeficientem množství</t>
  </si>
  <si>
    <t>762953002</t>
  </si>
  <si>
    <t>Montáž terasy nátěr dřevěných teras olejem, včetně očištění dvojnásobně</t>
  </si>
  <si>
    <t>-1294597240</t>
  </si>
  <si>
    <t>-1858901720</t>
  </si>
  <si>
    <t>SO 04.2 - Zdravotechnické instalace</t>
  </si>
  <si>
    <t xml:space="preserve">    8 - Trubní vedení</t>
  </si>
  <si>
    <t xml:space="preserve">    722 - Zdravotechnika - vnitřní vodovod</t>
  </si>
  <si>
    <t xml:space="preserve">    725 - Zdravotechnika - zařizovací předměty</t>
  </si>
  <si>
    <t>132201101</t>
  </si>
  <si>
    <t>Hloubení rýh š do 600 mm v hornině tř. 3 objemu do 100 m3</t>
  </si>
  <si>
    <t>1711908045</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</si>
  <si>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</si>
  <si>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94</t>
  </si>
  <si>
    <t>132201109</t>
  </si>
  <si>
    <t>Příplatek za lepivost k hloubení rýh š do 600 mm v hornině tř. 3</t>
  </si>
  <si>
    <t>-471291713</t>
  </si>
  <si>
    <t>94*0,5</t>
  </si>
  <si>
    <t>-233612127</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</si>
  <si>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</si>
  <si>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162701105</t>
  </si>
  <si>
    <t>Vodorovné přemístění do 10000 m výkopku/sypaniny z horniny tř. 1 až 4</t>
  </si>
  <si>
    <t>2024366673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</si>
  <si>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</si>
  <si>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7+19</t>
  </si>
  <si>
    <t>-1760450742</t>
  </si>
  <si>
    <t>-784370455</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</si>
  <si>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</si>
  <si>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Obsypání potrubí ručně sypaninou bez prohození sítem, uloženou do 3 m</t>
  </si>
  <si>
    <t>869719471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</si>
  <si>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</si>
  <si>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-1515285976</t>
  </si>
  <si>
    <t>19*2,025</t>
  </si>
  <si>
    <t>345000001</t>
  </si>
  <si>
    <t>Zednické výpomoci k 721-725</t>
  </si>
  <si>
    <t>1951260446</t>
  </si>
  <si>
    <t>372444411</t>
  </si>
  <si>
    <t xml:space="preserve">Poznámka k souboru cen:_x000D_
1. Ceny -1111 a -1192 lze použít i pro zřízení sběrných vrstev nad drenážními trubkami. 2. V cenách -5111 a -1192 jsou započteny i náklady na prohození výkopku získaného při zemních pracích. </t>
  </si>
  <si>
    <t>Trubní vedení</t>
  </si>
  <si>
    <t>85026512a</t>
  </si>
  <si>
    <t>Výřez nebo výsek na potrl do 40, v trase</t>
  </si>
  <si>
    <t>soub</t>
  </si>
  <si>
    <t>408561062</t>
  </si>
  <si>
    <t>87116113a</t>
  </si>
  <si>
    <t>Potrubí PE100 SDR11 PN16 25</t>
  </si>
  <si>
    <t>429639198</t>
  </si>
  <si>
    <t>1,5</t>
  </si>
  <si>
    <t>2861359a</t>
  </si>
  <si>
    <t>potrubí dvouvrstvéPE100 SDR 11 25</t>
  </si>
  <si>
    <t>-470342877</t>
  </si>
  <si>
    <t>1,5*1,03</t>
  </si>
  <si>
    <t>Montáž potrubí z PE100 SDR 11 otevřený výkop svařovaných na tupo D 32 x 3,0 mm</t>
  </si>
  <si>
    <t>-1399121594</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</si>
  <si>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</si>
  <si>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8,5</t>
  </si>
  <si>
    <t>potrubí dvouvrstvé PE100 s 10% signalizační vrstvou SDR 11 32x3,0 dl 12m</t>
  </si>
  <si>
    <t>127220527</t>
  </si>
  <si>
    <t>8,5*1,03</t>
  </si>
  <si>
    <t>871171141</t>
  </si>
  <si>
    <t>Montáž potrubí z PE100 SDR 11 otevřený výkop svařovaných na tupo D 40 x 3,7 mm</t>
  </si>
  <si>
    <t>-173672946</t>
  </si>
  <si>
    <t>28613596</t>
  </si>
  <si>
    <t>potrubí dvouvrstvé PE100 s 10% signalizační vrstvou SDR 11 40x3,7 dl 12m</t>
  </si>
  <si>
    <t>-1170179438</t>
  </si>
  <si>
    <t>99*1,03</t>
  </si>
  <si>
    <t>892233122</t>
  </si>
  <si>
    <t>Proplach a dezinfekce vodovodního potrubí DN od 40 do 70</t>
  </si>
  <si>
    <t>-2060969403</t>
  </si>
  <si>
    <t xml:space="preserve">Poznámka k souboru cen:_x000D_
1. V cenách jsou započteny náklady na napuštění a vypuštění vody, dodání vody a dezinfekčního prostředku. </t>
  </si>
  <si>
    <t>1,5+8,5+99</t>
  </si>
  <si>
    <t>892241111</t>
  </si>
  <si>
    <t>Tlaková zkouška vodou potrubí do 80</t>
  </si>
  <si>
    <t>495642259</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</si>
  <si>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</si>
  <si>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109</t>
  </si>
  <si>
    <t>89252219a</t>
  </si>
  <si>
    <t>Úchyt- stabilizace potrubí do DN50</t>
  </si>
  <si>
    <t>-190414829</t>
  </si>
  <si>
    <t>109/3</t>
  </si>
  <si>
    <t>894812356</t>
  </si>
  <si>
    <t>Revizní a čistící šachta z PP DN 600 poklop litinový pro třídu zatížení B125 s betonovým prstencem</t>
  </si>
  <si>
    <t>614473276</t>
  </si>
  <si>
    <t xml:space="preserve">Poznámka k souboru cen:_x000D_
1. V příslušných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0-11 Zásyp sypaninou z jakékoliv horniny, katalogu 800-1 Zemní práce části A 01. </t>
  </si>
  <si>
    <t>-1668004760</t>
  </si>
  <si>
    <t>104</t>
  </si>
  <si>
    <t>997223855</t>
  </si>
  <si>
    <t>Poplatek za uložení na skládce (skládkovné) zeminy a kameniva kód odpadu 170 504</t>
  </si>
  <si>
    <t>1701496396</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</si>
  <si>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</si>
  <si>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26*1,8</t>
  </si>
  <si>
    <t>1003809906</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</si>
  <si>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</si>
  <si>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38,810-38,475</t>
  </si>
  <si>
    <t>Zdravotechnika - vnitřní vodovod</t>
  </si>
  <si>
    <t>722131914</t>
  </si>
  <si>
    <t>Potrubí plast.závitové vsazení odbočky do potrubí DN 32</t>
  </si>
  <si>
    <t>756423430</t>
  </si>
  <si>
    <t xml:space="preserve">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</si>
  <si>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722171915</t>
  </si>
  <si>
    <t>Potrubí plastové odříznutí trubky D do 40 mm</t>
  </si>
  <si>
    <t>-1160241500</t>
  </si>
  <si>
    <t>722220231</t>
  </si>
  <si>
    <t>Přechodka dGK PPR PN 20 D 20 x G 1/2 s kovovým vnitřním závitem</t>
  </si>
  <si>
    <t>204388581</t>
  </si>
  <si>
    <t xml:space="preserve">Poznámka k souboru cen:_x000D_
1. Cenami -9101 až -9106 nelze oceňovat montáž nástěnek. 2. V cenách –0111 až -0122 je započteno i vyvedení a upevnění výpustek. </t>
  </si>
  <si>
    <t>722240122</t>
  </si>
  <si>
    <t>Kohout kulový plastový PPR DN 20</t>
  </si>
  <si>
    <t>1613829550</t>
  </si>
  <si>
    <t>Přesun hmot tonážní pro vnitřní vodovod v objektech v do 6 m</t>
  </si>
  <si>
    <t>266828836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</si>
  <si>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</si>
  <si>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Přesun hmot pro vnitřní vodovod stanovený z hmotnosti přesunovaného materiálu Příplatek k ceně za přesun prováděný bez použití mechanizace pro jakoukoliv výšku objektu</t>
  </si>
  <si>
    <t>-1006297159</t>
  </si>
  <si>
    <t>Zdravotechnika - zařizovací předměty</t>
  </si>
  <si>
    <t>725841321</t>
  </si>
  <si>
    <t>Baterie sprchová nástěnná klasická s roztečí 100 mm</t>
  </si>
  <si>
    <t>-921506299</t>
  </si>
  <si>
    <t xml:space="preserve">Poznámka k souboru cen:_x000D_
1. V cenách –1353-54 není započten napájecí zdroj. </t>
  </si>
  <si>
    <t>Přesun hmot tonážní pro zařizovací předměty v objektech v do 6 m</t>
  </si>
  <si>
    <t>-1727905581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</si>
  <si>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</si>
  <si>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Přesun hmot pro zařizovací předměty stanovený z hmotnosti přesunovaného materiálu Příplatek k cenám za přesun prováděný bez použití mechanizace pro jakoukoliv výšku objektu</t>
  </si>
  <si>
    <t>-1602262467</t>
  </si>
  <si>
    <t>SO 05 - Dětské hřiště</t>
  </si>
  <si>
    <t>SO 05.1 - Hřiště dětské</t>
  </si>
  <si>
    <t>474223466</t>
  </si>
  <si>
    <t>"povrch dětského hřiště"</t>
  </si>
  <si>
    <t>220*0,15</t>
  </si>
  <si>
    <t>1180980646</t>
  </si>
  <si>
    <t>220*0,3</t>
  </si>
  <si>
    <t>-312072592</t>
  </si>
  <si>
    <t>269549367</t>
  </si>
  <si>
    <t>2077047936</t>
  </si>
  <si>
    <t>750112208</t>
  </si>
  <si>
    <t>-1700410013</t>
  </si>
  <si>
    <t>66*1,8 "Přepočtené koeficientem množství</t>
  </si>
  <si>
    <t>927025153</t>
  </si>
  <si>
    <t>220</t>
  </si>
  <si>
    <t>564251121-1</t>
  </si>
  <si>
    <t xml:space="preserve">Podklad nebo podsyp z přírodního těženého kameniva s rozprostřením, vlhčením a zhutněním, po zhutnění tl. 150 mm frakce 16-32 mm </t>
  </si>
  <si>
    <t>-1158261634</t>
  </si>
  <si>
    <t>Poznámka k položce:_x000D_
podklad z hladkého štěrku 16/32 tl. 150 mm</t>
  </si>
  <si>
    <t>-1393435453</t>
  </si>
  <si>
    <t>-295980016</t>
  </si>
  <si>
    <t>936009113</t>
  </si>
  <si>
    <t>Bezpečnostní dopadová plocha na dětském hřišti tloušťky 30 cm z kačírku</t>
  </si>
  <si>
    <t>871031776</t>
  </si>
  <si>
    <t xml:space="preserve">Poznámka k souboru cen:_x000D_
1. V cenách jsou započteny i náklady na:_x000D_
a) zemní práce s odhozem výkopku na vzdálenost do 3 m,_x000D_
b) položení geotextilie._x000D_
2. V cenách nejsou započteny náklady na:_x000D_
a) zřízení obrubníku, tyto se oceňují cenami části A02 katalogu 823-1 Plochy a úprava území,_x000D_
b) odklizení výkopku, tyto se oceňují cenami části A 01 katalogu 800-1 Zemní práce._x000D_
</t>
  </si>
  <si>
    <t>35137739</t>
  </si>
  <si>
    <t>-1813543908</t>
  </si>
  <si>
    <t>SO 05.2 - Herní prvky</t>
  </si>
  <si>
    <t>OST - Ostatní</t>
  </si>
  <si>
    <t>131201101</t>
  </si>
  <si>
    <t>Hloubení nezapažených jam a zářezů s urovnáním dna do předepsaného profilu a spádu v hornině tř. 3 do 100 m3</t>
  </si>
  <si>
    <t>-502859721</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</si>
  <si>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</si>
  <si>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"základy pro mobiliář"</t>
  </si>
  <si>
    <t>1,48</t>
  </si>
  <si>
    <t>"rozšíření výkopů"</t>
  </si>
  <si>
    <t>1,48*0,3</t>
  </si>
  <si>
    <t>131201109</t>
  </si>
  <si>
    <t>Hloubení nezapažených jam a zářezů s urovnáním dna do předepsaného profilu a spádu Příplatek k cenám za lepivost horniny tř. 3</t>
  </si>
  <si>
    <t>86531931</t>
  </si>
  <si>
    <t>"lepivost 50%"</t>
  </si>
  <si>
    <t>1,924*0,5 "Přepočtené koeficientem množství</t>
  </si>
  <si>
    <t>1482258695</t>
  </si>
  <si>
    <t>1,48*0,3*2</t>
  </si>
  <si>
    <t>1921580830</t>
  </si>
  <si>
    <t>1305332290</t>
  </si>
  <si>
    <t>344795342</t>
  </si>
  <si>
    <t>1737073108</t>
  </si>
  <si>
    <t>1,48*1,8 "Přepočtené koeficientem množství</t>
  </si>
  <si>
    <t>312784452</t>
  </si>
  <si>
    <t>OST</t>
  </si>
  <si>
    <t>Ostatní</t>
  </si>
  <si>
    <t>OST011001R</t>
  </si>
  <si>
    <t>H01 D+M Herní prvek houpačka dětská pro 4 uživatele, ocel žárově zinkovaná, dřevo lakované, délka 2,3m, šířka 0,3m, výška 0,72m, plný popis a přesná specifikace viz výkres 2 Seznam herních prvků</t>
  </si>
  <si>
    <t>-870905371</t>
  </si>
  <si>
    <t>OST011002R</t>
  </si>
  <si>
    <t>H02 D+M Herní prvek houpadlo na pružině, délka 0,98 m, šířka 0,3 m, výška 0,75 m, vhodné pro děti od 2 let, plný popis a přesná specifikace viz výkres 2 Seznam herních prvků</t>
  </si>
  <si>
    <t>-857987324</t>
  </si>
  <si>
    <t>OST011003R</t>
  </si>
  <si>
    <t>H03 D+M Herní prvek prolézačka loď rozměry délka 6,7 m šířka 2 m výška 3 m maximálně pro 17 uživatelů plný popis a přesná specifikace viz. výkres 2 Seznam herních prvků</t>
  </si>
  <si>
    <t>-2105674629</t>
  </si>
  <si>
    <t>OST011004R</t>
  </si>
  <si>
    <t>H04 D+M Polyfunkční robinsonádní sestava víceprvková, délka 8,72m, šířka 6,94m, výška 3,2m pro max. 22 uživatelů, plný popis a přesná specifikace viz výkres 2 Seznam herních prvků</t>
  </si>
  <si>
    <t>-1857956276</t>
  </si>
  <si>
    <t>OST011008R</t>
  </si>
  <si>
    <t>D+M obetonání základů hracích prvků H 01-H04</t>
  </si>
  <si>
    <t>2105884014</t>
  </si>
  <si>
    <t>OST011012R</t>
  </si>
  <si>
    <t>1038475665</t>
  </si>
  <si>
    <t>SO 06 - Areálové oplocení</t>
  </si>
  <si>
    <t>Hloubení zapažených i nezapažených rýh šířky do 600 mm s urovnáním dna do předepsaného profilu a spádu v hornině tř. 3 do 100 m3</t>
  </si>
  <si>
    <t>242243952</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</si>
  <si>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</si>
  <si>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"oplocení -zásyp mezi betonové patky"</t>
  </si>
  <si>
    <t>0,37*0,10*1,56*121</t>
  </si>
  <si>
    <t>Hloubení zapažených i nezapažených rýh šířky do 600 mm s urovnáním dna do předepsaného profilu a spádu v hornině tř. 3 Příplatek k cenám za lepivost horniny tř. 3</t>
  </si>
  <si>
    <t>-1019726920</t>
  </si>
  <si>
    <t>-1243065782</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</si>
  <si>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</si>
  <si>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"oplocení - betonové patky"</t>
  </si>
  <si>
    <t>(0,4+0,4)*(0,4+0,4)*0,8*(66+55)</t>
  </si>
  <si>
    <t>"oplocení - betonové podezdívka"</t>
  </si>
  <si>
    <t>0,8*0,70*28,545</t>
  </si>
  <si>
    <t>0,8*0,70*29,725</t>
  </si>
  <si>
    <t>0,2*0,25*0,5</t>
  </si>
  <si>
    <t>1197472182</t>
  </si>
  <si>
    <t>-1857399815</t>
  </si>
  <si>
    <t>"zásyp po vybourání základových patek stávajícího oplocení rozměrů 0,4x0,4x0,6 m" 0,4*0,4*0,6*245</t>
  </si>
  <si>
    <t>24,499*2</t>
  </si>
  <si>
    <t>507482505</t>
  </si>
  <si>
    <t>"oplocení "</t>
  </si>
  <si>
    <t>6,984+94,608</t>
  </si>
  <si>
    <t>"zásyp"</t>
  </si>
  <si>
    <t>-48,019</t>
  </si>
  <si>
    <t>1149358565</t>
  </si>
  <si>
    <t>"oplocení - betonové trubky"</t>
  </si>
  <si>
    <t>(0,4)*(0,4)*0,8*(66+55)-15,488</t>
  </si>
  <si>
    <t>"oplocení - betonové podezdívka zásyp"</t>
  </si>
  <si>
    <t>24,499</t>
  </si>
  <si>
    <t>1241128256</t>
  </si>
  <si>
    <t>-933855931</t>
  </si>
  <si>
    <t>(6,984+94,608-48,019)*1,80                "oplocení výkop - zásyp"</t>
  </si>
  <si>
    <t>-2075396910</t>
  </si>
  <si>
    <t>(0,8-0,20)*0,70*28,545</t>
  </si>
  <si>
    <t>(0,8-0,20)*0,70*29,725</t>
  </si>
  <si>
    <t>184911161</t>
  </si>
  <si>
    <t>Mulčování záhonů kačírkem nebo drceným kamenivem tloušťky mulče přes 50 do 100 mm v rovině nebo na svahu do 1:5</t>
  </si>
  <si>
    <t>387744129</t>
  </si>
  <si>
    <t xml:space="preserve">Poznámka k souboru cen:_x000D_
1. V cenách jsou započteny i náklady na naložení odpadu na dopravní prostředek, odvoz do 20 km a složení odpadu._x000D_
2. V cenách nejsou započteny náklady na:_x000D_
a) uložení odpadu na skládku,_x000D_
b) mulč v podobě kačírku nebo drceného kameniva, tento se oceňuje ve specifikaci._x000D_
3. Ceny jsou určeny pro zpracování materiálem o frakci do 63 mm. Nad velikost této frakce se práce oceňuje individuálně._x000D_
</t>
  </si>
  <si>
    <t>343,830*0,37</t>
  </si>
  <si>
    <t>274321611</t>
  </si>
  <si>
    <t>Základy z betonu železového (bez výztuže) pasy z betonu bez zvláštních nároků na prostředí tř. C 30/37</t>
  </si>
  <si>
    <t>-1094489804</t>
  </si>
  <si>
    <t>0,2*0,75*28,545</t>
  </si>
  <si>
    <t>0,2*0,75*29,725</t>
  </si>
  <si>
    <t>274351121</t>
  </si>
  <si>
    <t>Bednění základů pasů rovné zřízení</t>
  </si>
  <si>
    <t>592097222</t>
  </si>
  <si>
    <t>2*0,75*28,545+0,2*0,75</t>
  </si>
  <si>
    <t>2*0,75*29,725+0,2*0,75</t>
  </si>
  <si>
    <t>2*0,25*0,5+0,2*0,25</t>
  </si>
  <si>
    <t>274351122</t>
  </si>
  <si>
    <t>Bednění základů pasů rovné odstranění</t>
  </si>
  <si>
    <t>1046702644</t>
  </si>
  <si>
    <t>274361821</t>
  </si>
  <si>
    <t>Výztuž základů pasů z betonářské oceli 10 505 (R) nebo BSt 500</t>
  </si>
  <si>
    <t>1154736872</t>
  </si>
  <si>
    <t>4*28,545*0,62/1000*1,15</t>
  </si>
  <si>
    <t>4*29,725*0,62/1000*1,15</t>
  </si>
  <si>
    <t>2*28,545/0,25*0,75*0,62/1000*1,15</t>
  </si>
  <si>
    <t>2*29,725/0,25*0,75*0,62/1000*1,15</t>
  </si>
  <si>
    <t>275313711</t>
  </si>
  <si>
    <t>Základy z betonu prostého patky a bloky z betonu kamenem neprokládaného tř. C 20/25</t>
  </si>
  <si>
    <t>-669337118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</si>
  <si>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</si>
  <si>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(0,4)*(0,4)*0,8*((343,83-28,545-29,725)/2,36+1)*1,035</t>
  </si>
  <si>
    <t>275351121</t>
  </si>
  <si>
    <t>Bednění základů patek zřízení</t>
  </si>
  <si>
    <t>-1286657313</t>
  </si>
  <si>
    <t>(0,4)*4*0,1*((343,83-28,545-29,725)/2,36+1)</t>
  </si>
  <si>
    <t>275351122</t>
  </si>
  <si>
    <t>Bednění základů patek odstranění</t>
  </si>
  <si>
    <t>-471752512</t>
  </si>
  <si>
    <t>-1031906881</t>
  </si>
  <si>
    <t>961044111</t>
  </si>
  <si>
    <t>Bourání základů z betonu prostého</t>
  </si>
  <si>
    <t>-1166452796</t>
  </si>
  <si>
    <t>"vybourání základových patek stávajícího oplocení rozměrů 0,4x0,4x0,6 m" 0,4*0,4*0,6*245</t>
  </si>
  <si>
    <t>966049831</t>
  </si>
  <si>
    <t>Rozebrání prefabrikovaných plotových desek betonových</t>
  </si>
  <si>
    <t>20383582</t>
  </si>
  <si>
    <t>Poznámka k položce:_x000D_
podhrabových desek rozměrů 250x50x1000 mm</t>
  </si>
  <si>
    <t>"rozebrání a odstranění podhrabových desek rozměrů 250x50x1000 mm" 343</t>
  </si>
  <si>
    <t>966071711</t>
  </si>
  <si>
    <t>Bourání plotových sloupků a vzpěr ocelových trubkových nebo profilovaných výšky do 2,50 m zabetonovaných</t>
  </si>
  <si>
    <t>-409758566</t>
  </si>
  <si>
    <t>"odstranění ocelových sloupků oplocení TR80" 245</t>
  </si>
  <si>
    <t>966071821</t>
  </si>
  <si>
    <t>Rozebrání oplocení z pletiva drátěného se čtvercovými oky, výšky do 1,6 m</t>
  </si>
  <si>
    <t>-1619611344</t>
  </si>
  <si>
    <t xml:space="preserve">Poznámka k souboru cen:_x000D_
1. V cenách jsou započteny i náklady na odklizení materiálu na vzdálenost do 20 m nebo naložení na dopravní prostředek._x000D_
2. V cenách nejsou započteny náklady na demontáž sloupků._x000D_
</t>
  </si>
  <si>
    <t>"odstranění stávajícího oplocení" 343,83</t>
  </si>
  <si>
    <t>997013151</t>
  </si>
  <si>
    <t>Vnitrostaveništní doprava suti a vybouraných hmot vodorovně do 50 m svisle s omezením mechanizace pro budovy a haly výšky do 6 m</t>
  </si>
  <si>
    <t>-1701081350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</si>
  <si>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</si>
  <si>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997013501-1</t>
  </si>
  <si>
    <t>Odvoz suti a vybouraných hmot na skládku na vzdálenost dle dodavatele stavby</t>
  </si>
  <si>
    <t>765746163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</si>
  <si>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</si>
  <si>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997013831</t>
  </si>
  <si>
    <t>Poplatek za uložení stavebního odpadu na skládce (skládkovné) směsného stavebního a demoličního zatříděného do Katalogu odpadů pod kódem 170 904</t>
  </si>
  <si>
    <t>-1588840353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</si>
  <si>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</si>
  <si>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74,536</t>
  </si>
  <si>
    <t>998232110</t>
  </si>
  <si>
    <t>Přesun hmot pro oplocení se svislou nosnou konstrukcí zděnou z cihel, tvárnic, bloků, popř. kovovou nebo dřevěnou vodorovná dopravní vzdálenost do 50 m, pro oplocení výšky do 3 m</t>
  </si>
  <si>
    <t>-2051701805</t>
  </si>
  <si>
    <t xml:space="preserve">Poznámka k souboru cen:_x000D_
1. Cenu -2111 lze použít i pro oplocení ze sloupků a dílců prefabrikovaných dřevěných, kovových nebo železobetonových_x000D_
</t>
  </si>
  <si>
    <t>998232121</t>
  </si>
  <si>
    <t>Přesun hmot pro oplocení se svislou nosnou konstrukcí zděnou z cihel, tvárnic, bloků, popř. kovovou nebo dřevěnou Příplatek k ceně za zvětšený přesun přes vymezenou největší dopravní vzdálenost do 1000 m</t>
  </si>
  <si>
    <t>124055451</t>
  </si>
  <si>
    <t>767011010R</t>
  </si>
  <si>
    <t>Montáž kompletního oplocení ze sloupků do betonových patek a polí z trubek, včetně montáže podhrabových desek</t>
  </si>
  <si>
    <t>-1811605434</t>
  </si>
  <si>
    <t>Poznámka k položce:_x000D_
- výrobek bude z prefabrikovaných dílců, které budou montovány na stavbě_x000D_
- oplocení bude od certifikovaného výrobce</t>
  </si>
  <si>
    <t>"oplocení" 343,83</t>
  </si>
  <si>
    <t>Oplocení sestavené z plotových dílců tvořených svařovanými trubkami a atypickými jekly jmenovitá výška dílce 1,8 m a šířka 2,3 m svařované ocelové trubky průměr 26 mm osová vzdálenost trubek 150 mm trubky budou procházet skrze dva jekly, ke kterému budou přivařeny, kdy jeden je umístěn v horní a druhý ve spodní části dílce na obou koncích budou trubky šikmo zakončené/seříznuté příčné jekly profilu 50 x 30 x 25 mm s jednou stranou po délce vypoukle zaoblenou tloušťka stěny použitých prvků 2 mm povrchová úprava žárový zinek spojení dílců a sloupků nesnadno rozebíratelným způsobem požadovaným technickým vlastnostem odpovídá např. systémový výrobek Atlas od výrobce Heras zvolený typ oplocení bude odsouhlasen po předložení oficiálního letáku certifikovaného výrobce nebo vyvzorkování</t>
  </si>
  <si>
    <t>-240120142</t>
  </si>
  <si>
    <t>767011002R</t>
  </si>
  <si>
    <t>Sloupek 2050 x 60 x 60/2mm pro výplň trubkovou 25mm včetně spojek koncových a průběžných, patního plechu 160/160 a kotvení do betonu</t>
  </si>
  <si>
    <t>-1584414751</t>
  </si>
  <si>
    <t>767011003R</t>
  </si>
  <si>
    <t>Záslepka sloupku Alu 60/60</t>
  </si>
  <si>
    <t>-631412866</t>
  </si>
  <si>
    <t>767011006R</t>
  </si>
  <si>
    <t>Podhrabová deska 236/30/5cm</t>
  </si>
  <si>
    <t>803007019</t>
  </si>
  <si>
    <t>767011007R</t>
  </si>
  <si>
    <t>Držák podhrabové desky Zn, koncový 200mm</t>
  </si>
  <si>
    <t>-52387354</t>
  </si>
  <si>
    <t>121*2</t>
  </si>
  <si>
    <t>166537090</t>
  </si>
  <si>
    <t>SO 07 - Sadové úpravy</t>
  </si>
  <si>
    <t>SO 07.1 - Sadové úpravy</t>
  </si>
  <si>
    <t>111151221</t>
  </si>
  <si>
    <t>Pokosení trávníku při souvislé ploše přes 1000 do 10000 m2 parkového v rovině nebo svahu do 1:5</t>
  </si>
  <si>
    <t>822577608</t>
  </si>
  <si>
    <t xml:space="preserve">Poznámka k souboru cen:_x000D_
1. V cenách jsou započteny i náklady na shrabání a naložení shrabu na dopravní prostředek, odvozem do 20 km a se složením._x000D_
2. V cenách nejsou započteny náklady na uložení shrabu na skládku._x000D_
3. Z celkové pokosené plochy se neodečítají plochy bez trávního porostu, pokud je jejich plocha menší než 3 m2 jednotlivě._x000D_
4. V cenách o sklonu svahu přes 1:1 jsou uvažovány podmínky pro svahy běžně schůdné; bez použití lezeckých technik. V případě použití lezeckých technik se tyto náklady oceňují individuálně._x000D_
</t>
  </si>
  <si>
    <t>"zatravnění travním semenem" 1065</t>
  </si>
  <si>
    <t>"travní koberec venkovní živý výška cca 30 mm" 2658+53,7</t>
  </si>
  <si>
    <t>111201101</t>
  </si>
  <si>
    <t>Odstranění křovin a stromů s odstraněním kořenů průměru kmene do 100 mm do sklonu terénu 1 : 5, při celkové ploše do 1 000 m2</t>
  </si>
  <si>
    <t>-711272871</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</si>
  <si>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</si>
  <si>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69,00     " viz. TZ SO 07</t>
  </si>
  <si>
    <t>111251111</t>
  </si>
  <si>
    <t>Drcení ořezaných větví strojně - (štěpkování) s naložením na dopravní prostředek a odvozem drtě do 20 km a se složením o průměru větví do 100 mm</t>
  </si>
  <si>
    <t>1518188310</t>
  </si>
  <si>
    <t xml:space="preserve">Poznámka k souboru cen:_x000D_
1. V cenách nejsou započteny náklady na uložení drti na skládku._x000D_
2. Měří se objem nadrcené hmoty._x000D_
</t>
  </si>
  <si>
    <t>112101101</t>
  </si>
  <si>
    <t>Odstranění stromů s odřezáním kmene a s odvětvením listnatých, průměru kmene přes 100 do 300 mm</t>
  </si>
  <si>
    <t>274771443</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</si>
  <si>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</si>
  <si>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112101102</t>
  </si>
  <si>
    <t>Odstranění stromů s odřezáním kmene a s odvětvením listnatých, průměru kmene přes 300 do 500 mm</t>
  </si>
  <si>
    <t>-1800392270</t>
  </si>
  <si>
    <t>112101121</t>
  </si>
  <si>
    <t>Odstranění stromů s odřezáním kmene a s odvětvením jehličnatých bez odkornění, průměru kmene přes 100 do 300 mm</t>
  </si>
  <si>
    <t>-1565858579</t>
  </si>
  <si>
    <t>112101122</t>
  </si>
  <si>
    <t>Odstranění stromů s odřezáním kmene a s odvětvením jehličnatých bez odkornění, průměru kmene přes 300 do 500 mm</t>
  </si>
  <si>
    <t>1827204927</t>
  </si>
  <si>
    <t>112201101</t>
  </si>
  <si>
    <t>Odstranění pařezů s jejich vykopáním, vytrháním nebo odstřelením, s přesekáním kořenů průměru přes 100 do 300 mm</t>
  </si>
  <si>
    <t>-416673938</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</si>
  <si>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</si>
  <si>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112201102</t>
  </si>
  <si>
    <t>Odstranění pařezů s jejich vykopáním, vytrháním nebo odstřelením, s přesekáním kořenů průměru přes 300 do 500 mm</t>
  </si>
  <si>
    <t>-777317724</t>
  </si>
  <si>
    <t>1692290375</t>
  </si>
  <si>
    <t>134,925+8,091+0,737+33,000                  "ornice zpět na ohumusování SO 01 SO 03.1 SO 04.1 SO 05.1</t>
  </si>
  <si>
    <t>"zatravnění travním semenem" 1065,00*0,1</t>
  </si>
  <si>
    <t>"travní koberec venkovní živý výška cca 30 mm" 2711,7*0,1</t>
  </si>
  <si>
    <t>12,082</t>
  </si>
  <si>
    <t>162301411</t>
  </si>
  <si>
    <t>Vodorovné přemístění větví, kmenů nebo pařezů s naložením, složením a dopravou do 5000 m kmenů stromů listnatých, průměru přes 100 do 300 mm</t>
  </si>
  <si>
    <t>-1775487810</t>
  </si>
  <si>
    <t xml:space="preserve">Poznámka k souboru cen:_x000D_
1. Průměr kmene i pařezu se měří v místě řezu._x000D_
2. Měrná jednotka je 1 strom._x000D_
</t>
  </si>
  <si>
    <t>162301412</t>
  </si>
  <si>
    <t>Vodorovné přemístění větví, kmenů nebo pařezů s naložením, složením a dopravou do 5000 m kmenů stromů listnatých, průměru přes 300 do 500 mm</t>
  </si>
  <si>
    <t>-371286308</t>
  </si>
  <si>
    <t>162301415</t>
  </si>
  <si>
    <t>Vodorovné přemístění větví, kmenů nebo pařezů s naložením, složením a dopravou do 5000 m kmenů stromů jehličnatých, průměru přes 100 do 300 mm</t>
  </si>
  <si>
    <t>-1019021347</t>
  </si>
  <si>
    <t>162301416</t>
  </si>
  <si>
    <t>Vodorovné přemístění větví, kmenů nebo pařezů s naložením, složením a dopravou do 5000 m kmenů stromů jehličnatých, průměru přes 300 do 500 mm</t>
  </si>
  <si>
    <t>-1280548070</t>
  </si>
  <si>
    <t>162301421</t>
  </si>
  <si>
    <t>Vodorovné přemístění větví, kmenů nebo pařezů s naložením, složením a dopravou do 5000 m pařezů kmenů, průměru přes 100 do 300 mm</t>
  </si>
  <si>
    <t>536457606</t>
  </si>
  <si>
    <t>162301422</t>
  </si>
  <si>
    <t>Vodorovné přemístění větví, kmenů nebo pařezů s naložením, složením a dopravou do 5000 m pařezů kmenů, průměru přes 300 do 500 mm</t>
  </si>
  <si>
    <t>336650232</t>
  </si>
  <si>
    <t>162301501</t>
  </si>
  <si>
    <t>Vodorovné přemístění smýcených křovin do průměru kmene 100 mm na vzdálenost do 5 000 m</t>
  </si>
  <si>
    <t>-2077895912</t>
  </si>
  <si>
    <t xml:space="preserve">Poznámka k souboru cen:_x000D_
1. Ceny nelze použít pro přemístění křovin do 50 m; toto přemístění je započteno v cenách souboru cen 111 20-11 Odstranění křovin a stromů s odstraněním kořenů této části a 111 20-32 Odstranění křovin a stromů s ponecháním kořenů části A 03 Zemní práce pro objekty oborů 831 až 833._x000D_
2. V cenách jsou započteny i náklady na složení křovin z dopravního prostředku do hromad na vykázaném místě._x000D_
</t>
  </si>
  <si>
    <t>162301911</t>
  </si>
  <si>
    <t>Vodorovné přemístění větví, kmenů nebo pařezů s naložením, složením a dopravou Příplatek k cenám za každých dalších i započatých 5000 m přes 5000 m kmenů stromů listnatých, o průměru přes 100 do 300 mm</t>
  </si>
  <si>
    <t>6460321</t>
  </si>
  <si>
    <t>1*4</t>
  </si>
  <si>
    <t>162301912</t>
  </si>
  <si>
    <t>Vodorovné přemístění větví, kmenů nebo pařezů s naložením, složením a dopravou Příplatek k cenám za každých dalších i započatých 5000 m přes 5000 m kmenů stromů listnatých, o průměru přes 300 do 500 mm</t>
  </si>
  <si>
    <t>-791428507</t>
  </si>
  <si>
    <t>162301915</t>
  </si>
  <si>
    <t>Vodorovné přemístění větví, kmenů nebo pařezů s naložením, složením a dopravou Příplatek k cenám za každých dalších i započatých 5000 m přes 5000 m kmenů stromů jehličnatých, průměru přes 100 do 300 mm</t>
  </si>
  <si>
    <t>-373224552</t>
  </si>
  <si>
    <t>162301916</t>
  </si>
  <si>
    <t>Vodorovné přemístění větví, kmenů nebo pařezů s naložením, složením a dopravou Příplatek k cenám za každých dalších i započatých 5000 m přes 5000 m kmenů stromů jehličnatých, průměru přes 300 do 500 mm</t>
  </si>
  <si>
    <t>-1414312423</t>
  </si>
  <si>
    <t>162301921</t>
  </si>
  <si>
    <t>Vodorovné přemístění větví, kmenů nebo pařezů s naložením, složením a dopravou Příplatek k cenám za každých dalších i započatých 5000 m přes 5000 m pařezů kmenů, průměru přes 100 do 300 mm</t>
  </si>
  <si>
    <t>786104527</t>
  </si>
  <si>
    <t>2*4</t>
  </si>
  <si>
    <t>162301922</t>
  </si>
  <si>
    <t>Vodorovné přemístění větví, kmenů nebo pařezů s naložením, složením a dopravou Příplatek k cenám za každých dalších i započatých 5000 m přes 5000 m pařezů kmenů, průměru přes 300 do 500 mm</t>
  </si>
  <si>
    <t>1161035200</t>
  </si>
  <si>
    <t>-1756002255</t>
  </si>
  <si>
    <t>171201212X02</t>
  </si>
  <si>
    <t xml:space="preserve">Poplatek za uložení dřevního odpadu a pařezů na skládce (skládkovné) </t>
  </si>
  <si>
    <t>463778702</t>
  </si>
  <si>
    <t>181151311</t>
  </si>
  <si>
    <t>Plošná úprava terénu v zemině tř. 1 až 4 s urovnáním povrchu bez doplnění ornice souvislé plochy přes 500 m2 při nerovnostech terénu přes 50 do 100 mm v rovině nebo na svahu do 1:5</t>
  </si>
  <si>
    <t>1472376786</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</si>
  <si>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</si>
  <si>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"zatravnění travním semenem" 1065,00</t>
  </si>
  <si>
    <t>"travní koberec venkovní živý výška cca 30 mm" 2658</t>
  </si>
  <si>
    <t>"živý plot" 341*0,4</t>
  </si>
  <si>
    <t>181301112</t>
  </si>
  <si>
    <t>Rozprostření a urovnání ornice v rovině nebo ve svahu sklonu do 1:5 při souvislé ploše přes 500 m2, tl. vrstvy přes 100 do 150 mm</t>
  </si>
  <si>
    <t>-1456673165</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</si>
  <si>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</si>
  <si>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10371500</t>
  </si>
  <si>
    <t>substrát pro trávníky VL</t>
  </si>
  <si>
    <t>-1559668783</t>
  </si>
  <si>
    <t>10364101</t>
  </si>
  <si>
    <t>zemina pro terénní úpravy -  ornice</t>
  </si>
  <si>
    <t>-568749830</t>
  </si>
  <si>
    <t>"zatravnění travním semenem" 1065,00*0,05</t>
  </si>
  <si>
    <t>"travní koberec venkovní živý výška cca 30 mm" 2711,7*0,05</t>
  </si>
  <si>
    <t>-(134,925+8,091+0,737+33,000)                  "ornice zpět na ohumusování SO 01 SO 03.1 SO 04.1 SO 05.1</t>
  </si>
  <si>
    <t>12,082*1,500</t>
  </si>
  <si>
    <t>181451131</t>
  </si>
  <si>
    <t>Založení trávníku na půdě předem připravené plochy přes 1000 m2 výsevem včetně utažení parkového v rovině nebo na svahu do 1:5</t>
  </si>
  <si>
    <t>-266935873</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</si>
  <si>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</si>
  <si>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00572440</t>
  </si>
  <si>
    <t>osivo směs travní hřištní</t>
  </si>
  <si>
    <t>200717110</t>
  </si>
  <si>
    <t>"zatravnění travním semenem" 1065*3/100</t>
  </si>
  <si>
    <t>181451151</t>
  </si>
  <si>
    <t>Založení trávníku na půdě předem připravené plochy přes 1000 m2 předpěstovaným travním kobercem parkového v rovině nebo na svahu do 1:5</t>
  </si>
  <si>
    <t>-811600286</t>
  </si>
  <si>
    <t>"travní koberec venkovní živý výška cca 30 mm" 2658,00+53,70</t>
  </si>
  <si>
    <t>69334008X01</t>
  </si>
  <si>
    <t>koberec travní</t>
  </si>
  <si>
    <t>-2097840257</t>
  </si>
  <si>
    <t>"travní koberec venkovní živý výška cca 30 mm" 2711,7</t>
  </si>
  <si>
    <t>183111172</t>
  </si>
  <si>
    <t>Hloubení rýh pro vysazování rostlin v zemině tř. 1 až 4 s výměnou půdy z 100% v rovině nebo na svahu do 1:5, šířky přes 200 do 400 mm, hl. do 400 mm</t>
  </si>
  <si>
    <t>1672323036</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</si>
  <si>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substrát, tyto náklady se oceňují ve specifikaci,_x000D_
b) odpadu na skládku._x000D_
</t>
  </si>
  <si>
    <t>"živý plot - habr obecný" 341,25</t>
  </si>
  <si>
    <t>183402131</t>
  </si>
  <si>
    <t>Rozrušení půdy na hloubku přes 50 do 150 mm souvislé plochy přes 500 m2 v rovině nebo na svahu do 1:5</t>
  </si>
  <si>
    <t>76123635</t>
  </si>
  <si>
    <t xml:space="preserve">Poznámka k souboru cen:_x000D_
1. V cenách nejsou započteny náklady na odstranění překážek na povrchu ploch, které mají být rozrušeny. Odstranění překážek se oceňuje:_x000D_
a) vegetační kryt cenami části A02 souboru cen 111 10-11 Odstranění travin a rákosu nebo 111 10-51 Odstranění stařiny,_x000D_
b) kořeny cenami části A02 souboru cen 111 2.-1 Odstranění nevhodných dřevin,_x000D_
c) balvany velikosti přes 0,10 m3 cenami souboru cen 122 86-11 Těžení a rozpojení jednotlivých balvanů, části A01 katalogu 800-1 Zemní práce,_x000D_
d) ostatní překážky příslušnými cenami podle jejich druhu._x000D_
2. V cenách o sklonu svahu přes 1:1 jsou uvažovány podmínky pro svahy běžně schůdné; bez použití lezeckých technik. V případě použití lezeckých technik se tyto náklady oceňují individuálně._x000D_
</t>
  </si>
  <si>
    <t>183403114</t>
  </si>
  <si>
    <t>Obdělání půdy kultivátorováním v rovině nebo na svahu do 1:5</t>
  </si>
  <si>
    <t>-2108108405</t>
  </si>
  <si>
    <t xml:space="preserve">Poznámka k souboru cen:_x000D_
1. Každé opakované obdělání půdy se oceňuje samostatně._x000D_
2. Ceny -3114 a -3115 lze použít i pro obdělání půdy aktivními branami._x000D_
</t>
  </si>
  <si>
    <t>183403151</t>
  </si>
  <si>
    <t>Obdělání půdy smykováním v rovině nebo na svahu do 1:5</t>
  </si>
  <si>
    <t>-486091024</t>
  </si>
  <si>
    <t>183403152</t>
  </si>
  <si>
    <t>Obdělání půdy vláčením v rovině nebo na svahu do 1:5</t>
  </si>
  <si>
    <t>2056299811</t>
  </si>
  <si>
    <t>183403153</t>
  </si>
  <si>
    <t>Obdělání půdy hrabáním v rovině nebo na svahu do 1:5</t>
  </si>
  <si>
    <t>1399576119</t>
  </si>
  <si>
    <t>"travní koberec venkovní živý výška cca 30 mm" 2658+53,7*3</t>
  </si>
  <si>
    <t>183403161</t>
  </si>
  <si>
    <t>Obdělání půdy válením v rovině nebo na svahu do 1:5</t>
  </si>
  <si>
    <t>2051882912</t>
  </si>
  <si>
    <t>184215411</t>
  </si>
  <si>
    <t>Zhotovení závlahové mísy u solitérních dřevin v rovině nebo na svahu do 1:5, o průměru mísy do 0,5 m</t>
  </si>
  <si>
    <t>-1069094781</t>
  </si>
  <si>
    <t xml:space="preserve">Poznámka k souboru cen:_x000D_
1. V cenách jsou započteny i náklady na případné naložení vzniklého odpadu na dopravní prostředek, odvoz na vzdálenost do 20 km a složení odpadu._x000D_
2. V cenách nejsou započteny náklady na materiál pro zhotovení závlahové mísy, tento se oceňuje ve specifikaci._x000D_
3. V cenách o sklonu svahu přes 1:1 jsou uvažovány podmínky pro svahy běžně schůdné; bez použití lezeckých technik. V případě použití lezeckých technik se tyto náklady oceňují individuálně._x000D_
</t>
  </si>
  <si>
    <t>"živý plot - habr obecný"         845</t>
  </si>
  <si>
    <t>184701112</t>
  </si>
  <si>
    <t>Výsadba živého plotu v rovině nebo na svahu do 1:5, z dřevin s balem</t>
  </si>
  <si>
    <t>-722043068</t>
  </si>
  <si>
    <t xml:space="preserve">Poznámka k souboru cen:_x000D_
1. V cenách jsou započteny i náklady na vyhloubení rýhy pro výsadbu živého plotu a zálivka._x000D_
2. Ceny -1111, -1113 a -1115 jsou určeny pro výsadby dřevin výšky do 1 m; výsadby dřevin výšky nad 1 m se oceňují cenami části A02 184 10-2311, -2511 a -2711 Výsadba keře nebo cenami 184 20-1111, -1121 a -1131 Výsadba stromu._x000D_
3. Ceny -1112; -1114 a -1116 jsou určeny pouze pro výsadby dřevin o průměru balu do 300 mm. Výsadba dřevin o průměru balu nad 300 mm se oceňuje cenami části A02 184 10-21 Výsadba dřeviny s balem do předem vyhloubené jamky se zalitím._x000D_
4. Výška dřeviny se měří před sestřižením._x000D_
</t>
  </si>
  <si>
    <t>"živý plot - habr obecný"            845</t>
  </si>
  <si>
    <t>02640445X1</t>
  </si>
  <si>
    <t>Habr obecný /Carpinus betulus/ výšky 50 cm pro živý plot</t>
  </si>
  <si>
    <t>-2137654184</t>
  </si>
  <si>
    <t>845,000*1,03</t>
  </si>
  <si>
    <t>184801131</t>
  </si>
  <si>
    <t>Ošetření vysazených dřevin ve skupinách v rovině nebo na svahu do 1:5</t>
  </si>
  <si>
    <t>1386742179</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</si>
  <si>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složením._x000D_
2. Ceny jsou určeny pouze pro jednorázové ošetření._x000D_
3. V cenách nejsou započteny náklady na:_x000D_
a) zalití rostlin; zalití se oceňuje cenami části C02 souboru cen 185 80-43 Zalití rostlin vodou,_x000D_
b) chemické odplevelení; tyto práce se oceňují cenami části A02 souboru cen 184 80-26 Chemické odplevelení po založení kultury,_x000D_
c) hnojení; tyto práce se oceňují cenami části A02 souboru cen 184 85-11 Hnojení roztokem hnojiva nebo 185 80-21 Hnojení,_x000D_
d) řez; tyto práce se oceňují cenami části C02 souboru cen 184 80-61 Řez stromů nebo keřů._x000D_
4. V cenách o sklonu svahu přes 1:1 jsou uvažovány podmínky pro svahy běžně schůdné; bez použití lezeckých technik. V případě použití lezeckých technik se tyto náklady oceňují individuálně._x000D_
</t>
  </si>
  <si>
    <t>"živý plot - habr obecný" 341*0,4</t>
  </si>
  <si>
    <t>184802111</t>
  </si>
  <si>
    <t>Chemické odplevelení půdy před založením kultury, trávníku nebo zpevněných ploch o výměře jednotlivě přes 20 m2 v rovině nebo na svahu do 1:5 postřikem na široko</t>
  </si>
  <si>
    <t>-4935293</t>
  </si>
  <si>
    <t xml:space="preserve">Poznámka k souboru cen:_x000D_
1. Ceny -2111, -2211, -2311 a -2411 lze použít i pro aplikaci retardantů na trávníky._x000D_
2. V cenách -2111, -2211, -2311 a -2411 jsou započteny i náklady na dovoz vody do 10 km._x000D_
3. V cenách nejsou započteny náklady na případné zapravení přípravku do půdy_x000D_
a) obděláním půdy; tyto práce se oceňují cenami části A02 souboru cen 183 40-31 Obdělání půdy,_x000D_
b) prolitím; toto se oceňuje cenami části C02 souboru cen 185 80-43 Zalití rostlin vodou a případně cenami části A02 souboru cen 185 85-11 Dovoz vody pro zálivku rostlin._x000D_
4. Každá opakovaná aplikace se oceňuje samostatně._x000D_
5. Chemické odplevelení ploch do 20 m2 se oceňuje příslušnými cenami souboru cen 184 80-26 Chemické odplevelení po založení kultury._x000D_
6. V cenách o sklonu svahu přes 1:1 jsou uvažovány podmínky pro svahy běžně schůdné; bez použití lezeckých technik. V případě použití lezeckých technik se tyto náklady oceňují individuálně._x000D_
</t>
  </si>
  <si>
    <t>184802611</t>
  </si>
  <si>
    <t>Chemické odplevelení po založení kultury v rovině nebo na svahu do 1:5 postřikem na široko</t>
  </si>
  <si>
    <t>-1573119806</t>
  </si>
  <si>
    <t xml:space="preserve">Poznámka k souboru cen:_x000D_
1. Ceny -2613, -2617, -2623, -2627, -2633, -2637, -2643 a -2647 jsou určeny pro odplevelení ploch o ploše do 10 m2 jednotlivě, nebo pro odstranění hnízd plevelů o ploše do 20 m2 jednotlivě vzdálených od sebe nejméně 5 m._x000D_
2. Ceny nelze použít pro chemické odplevelení trávníku; tyto práce se oceňují cenami části A02 souboru cen 184 80-2 . Chemické odplevelení před založením kultury._x000D_
3. V cenách -2611 až -2614, -2621 až -2624, -2631 až –2634 a -2641 až -2644 jsou započteny i náklady na dovoz vody do 10 km._x000D_
4. V cenách o sklonu svahu přes 1:1 jsou uvažovány podmínky pro svahy běžně schůdné; bez použití lezeckých technik. V případě použití lezeckých technik se tyto náklady oceňují individuálně._x000D_
</t>
  </si>
  <si>
    <t>25234001</t>
  </si>
  <si>
    <t>herbicid totální systémový neselektivní</t>
  </si>
  <si>
    <t>litr</t>
  </si>
  <si>
    <t>-822777613</t>
  </si>
  <si>
    <t>184911421</t>
  </si>
  <si>
    <t>Mulčování vysazených rostlin mulčovací kůrou, tl. do 100 mm v rovině nebo na svahu do 1:5</t>
  </si>
  <si>
    <t>-135814677</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</si>
  <si>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</si>
  <si>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10391100</t>
  </si>
  <si>
    <t>kůra mulčovací VL</t>
  </si>
  <si>
    <t>1966859551</t>
  </si>
  <si>
    <t>136,400*0,10*1,03</t>
  </si>
  <si>
    <t>185802114</t>
  </si>
  <si>
    <t>Hnojení půdy nebo trávníku v rovině nebo na svahu do 1:5 umělým hnojivem s rozdělením k jednotlivým rostlinám</t>
  </si>
  <si>
    <t>-1182272089</t>
  </si>
  <si>
    <t xml:space="preserve">Poznámka k souboru cen:_x000D_
1. V cenách jsou započteny i náklady na rozprostření nebo rozdělení hnojiva._x000D_
2. V cenách o sklonu svahu přes 1:1 jsou uvažovány podmínky pro svahy běžně schůdné; bez použití lezeckých technik. V případě použití lezeckých technik se tyto náklady oceňují individuálně._x000D_
</t>
  </si>
  <si>
    <t>"živý plot - habr obecný"            845*0,00001</t>
  </si>
  <si>
    <t>25191156X01</t>
  </si>
  <si>
    <t>Hnojivo v tabletách</t>
  </si>
  <si>
    <t>-75937846</t>
  </si>
  <si>
    <t>"živý plot - habr obecný"            845*0,010*1,03</t>
  </si>
  <si>
    <t>185803111</t>
  </si>
  <si>
    <t>Ošetření trávníku jednorázové v rovině nebo na svahu do 1:5</t>
  </si>
  <si>
    <t>-40119055</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</si>
  <si>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</si>
  <si>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185803211</t>
  </si>
  <si>
    <t>Uválcování trávníku v rovině nebo na svahu do 1:5</t>
  </si>
  <si>
    <t>-370810547</t>
  </si>
  <si>
    <t>185804215</t>
  </si>
  <si>
    <t>Vypletí v rovině nebo na svahu do 1:5 trávníku po výsevu</t>
  </si>
  <si>
    <t>-1868882310</t>
  </si>
  <si>
    <t xml:space="preserve">Poznámka k souboru cen:_x000D_
1. V cenách jsou započteny i náklady spojené s případným naložením odpadu na dopravní prostředek, odvozem do 20 km, se složením a na vysbírání případných odpadků ze záhonů nebo trávníků._x000D_
2. V cenách nejsou započteny náklady na uložení odpadu na skládku._x000D_
</t>
  </si>
  <si>
    <t>185808521</t>
  </si>
  <si>
    <t>Vyvláčení trávníku v rovině nebo na svahu do 1:5</t>
  </si>
  <si>
    <t>ha</t>
  </si>
  <si>
    <t>-877798317</t>
  </si>
  <si>
    <t xml:space="preserve">Poznámka k souboru cen:_x000D_
1. V cenách jsou započteny i náklady spojené s rozrušením mechovitých porostů, s naložením odpadu na dopravní prostředek, odvozem do 20 km a se složením._x000D_
</t>
  </si>
  <si>
    <t>"zatravnění travním semenem" 1065,00/10000</t>
  </si>
  <si>
    <t>998231311</t>
  </si>
  <si>
    <t>Přesun hmot pro sadovnické a krajinářské úpravy - strojně dopravní vzdálenost do 5000 m</t>
  </si>
  <si>
    <t>-680662278</t>
  </si>
  <si>
    <t>142,924-79,311-18,123</t>
  </si>
  <si>
    <t>SO 07.2 - Zavlažovací systém</t>
  </si>
  <si>
    <t>D1 -     OVLÁDACÍ SYSTÉM, OVLÁDACÍ KABELY:</t>
  </si>
  <si>
    <t>D2 -     OVLÁDACÍ VENTILY, ŠACHTICE</t>
  </si>
  <si>
    <t>D3 -     POSTŘIKOVAČE A PŘÍSLUŠENSTVÍ</t>
  </si>
  <si>
    <t>D4 -     POTRUBÍ A TVAROVKY K PE POTRUBÍ</t>
  </si>
  <si>
    <t>D5 -     FILTRACE, ČERPACÍ STANICE A PŘÍSLUŠENSTVÍ</t>
  </si>
  <si>
    <t>D6 -     MONTÁŽ SYSTÉMU, VÝKOPOVÉ PRÁCE</t>
  </si>
  <si>
    <t xml:space="preserve">    OVLÁDACÍ SYSTÉM, OVLÁDACÍ KABELY:</t>
  </si>
  <si>
    <t>Pol94</t>
  </si>
  <si>
    <t>základní el. ovl. jednotka ESP-Me WiFi, 4 sekce, max kapacita až 22 sekcí</t>
  </si>
  <si>
    <t>121765381</t>
  </si>
  <si>
    <t>Pol95</t>
  </si>
  <si>
    <t>rozšiřující modul pro 6 sekcí-(max. kapac.22sekcí)</t>
  </si>
  <si>
    <t>1455881291</t>
  </si>
  <si>
    <t>Pol96</t>
  </si>
  <si>
    <t>LNK WiFi modul pro komunikaci přes internet</t>
  </si>
  <si>
    <t>-248693753</t>
  </si>
  <si>
    <t>Pol97</t>
  </si>
  <si>
    <t>čidlo srážek</t>
  </si>
  <si>
    <t>13721357</t>
  </si>
  <si>
    <t>Pol98</t>
  </si>
  <si>
    <t>CYKY5x1,5mm2</t>
  </si>
  <si>
    <t>546988582</t>
  </si>
  <si>
    <t xml:space="preserve">    OVLÁDACÍ VENTILY, ŠACHTICE</t>
  </si>
  <si>
    <t>Pol99</t>
  </si>
  <si>
    <t>elmag. ventil 1", 24V solenoid</t>
  </si>
  <si>
    <t>1000953247</t>
  </si>
  <si>
    <t>Pol100</t>
  </si>
  <si>
    <t>63x1" navrtávací pas/PN16</t>
  </si>
  <si>
    <t>-1104268093</t>
  </si>
  <si>
    <t>Pol101</t>
  </si>
  <si>
    <t>vodotěsné konektory, max. 3x4,0 mm2</t>
  </si>
  <si>
    <t>611336264</t>
  </si>
  <si>
    <t>Pol102</t>
  </si>
  <si>
    <t>R-QCV rychlospojný ventil 3/4" IG, mosaz</t>
  </si>
  <si>
    <t>425695784</t>
  </si>
  <si>
    <t>Pol103</t>
  </si>
  <si>
    <t>klíč pro R-QCV 3/4", mosaz, vhodný i do RB 3RC</t>
  </si>
  <si>
    <t>-1010000593</t>
  </si>
  <si>
    <t>Pol104</t>
  </si>
  <si>
    <t>otočná koncovka hadice pro klíč R-QCV 3/4", mosaz</t>
  </si>
  <si>
    <t>789571047</t>
  </si>
  <si>
    <t>Pol105</t>
  </si>
  <si>
    <t>ventilová šachtice kulatá</t>
  </si>
  <si>
    <t>22910434</t>
  </si>
  <si>
    <t>Pol106</t>
  </si>
  <si>
    <t>ventilová šachtice JUMBO 63 x 48 x 30,5 cm (LxŠxH)</t>
  </si>
  <si>
    <t>-1671768342</t>
  </si>
  <si>
    <t xml:space="preserve">    POSTŘIKOVAČE A PŘÍSLUŠENSTVÍ</t>
  </si>
  <si>
    <t>Pol107</t>
  </si>
  <si>
    <t>výs. postř., typ. řada RD1800, jen pouzdra, zp. Ventil</t>
  </si>
  <si>
    <t>-1062549686</t>
  </si>
  <si>
    <t>Pol108</t>
  </si>
  <si>
    <t>rotační tryska pro UNI, 1800, PRO-S, RPS-Spray, R=4,2m; 45°-270°</t>
  </si>
  <si>
    <t>544929412</t>
  </si>
  <si>
    <t>Pol109</t>
  </si>
  <si>
    <t>rotační tryska pro UNI, 1800, PRO-S, RPS-Spray, R=5,5m; 45°-270°</t>
  </si>
  <si>
    <t>-2079567551</t>
  </si>
  <si>
    <t>Pol110</t>
  </si>
  <si>
    <t>rotační tryska pro UNI, 1800, PRO-S, RPS-Spray, R=5,5m; 360°</t>
  </si>
  <si>
    <t>-1126127649</t>
  </si>
  <si>
    <t>Pol111</t>
  </si>
  <si>
    <t>rotační tryska pro UNI, 1800, PRO-S, RPS-Spray, R=7,3m; 45°-270°</t>
  </si>
  <si>
    <t>-447523473</t>
  </si>
  <si>
    <t>Pol112</t>
  </si>
  <si>
    <t>rotační tryska pro UNI, 1800, PRO-S, RPS-Spray, R=7,3m; 360°</t>
  </si>
  <si>
    <t>895428100</t>
  </si>
  <si>
    <t>Pol113</t>
  </si>
  <si>
    <t>3/4" výs. postř.s převod.mechanizmem, výsuv 100 mm</t>
  </si>
  <si>
    <t>-626805344</t>
  </si>
  <si>
    <t>Pol114</t>
  </si>
  <si>
    <t>sada MPR trysek s dostřikem 7,62m</t>
  </si>
  <si>
    <t>1563193639</t>
  </si>
  <si>
    <t>Pol115</t>
  </si>
  <si>
    <t>sada MPR trysek s dostřikem 9.14m</t>
  </si>
  <si>
    <t>1311045436</t>
  </si>
  <si>
    <t>Pol116</t>
  </si>
  <si>
    <t>sada MPR trysek s dostřikem 10.67m</t>
  </si>
  <si>
    <t>-601513444</t>
  </si>
  <si>
    <t>Pol117</t>
  </si>
  <si>
    <t>SPX Flex tubing 30m role</t>
  </si>
  <si>
    <t>-1045118105</t>
  </si>
  <si>
    <t>Pol118</t>
  </si>
  <si>
    <t>integrovaný připojovací pas 32mm s nástrčnou koncovkou na SP100/SPX</t>
  </si>
  <si>
    <t>112186248</t>
  </si>
  <si>
    <t>Pol119</t>
  </si>
  <si>
    <t>integrovaný připojovací pas 40mm s nástrčnou koncovkou na SP100/SPX</t>
  </si>
  <si>
    <t>-1245573298</t>
  </si>
  <si>
    <t xml:space="preserve">    POTRUBÍ A TVAROVKY K PE POTRUBÍ</t>
  </si>
  <si>
    <t>Pol120</t>
  </si>
  <si>
    <t>PE80, PE-MD SOFT potrubí, PN 8, SDR17, role 100m</t>
  </si>
  <si>
    <t>253895022</t>
  </si>
  <si>
    <t>Pol121</t>
  </si>
  <si>
    <t>tvarovky k PE 32x2,0mm</t>
  </si>
  <si>
    <t>839671421</t>
  </si>
  <si>
    <t>Pol122</t>
  </si>
  <si>
    <t>1775759957</t>
  </si>
  <si>
    <t>Pol123</t>
  </si>
  <si>
    <t>tvarovky k PE 40x2,4mm</t>
  </si>
  <si>
    <t>-1179481983</t>
  </si>
  <si>
    <t>Pol124</t>
  </si>
  <si>
    <t>PE100, PE-HD potrubí, PN 10, SDR17, role 100m</t>
  </si>
  <si>
    <t>-684874081</t>
  </si>
  <si>
    <t>Pol125</t>
  </si>
  <si>
    <t>tvarovky k PE 63x3,8mm</t>
  </si>
  <si>
    <t>873577576</t>
  </si>
  <si>
    <t>Pol126</t>
  </si>
  <si>
    <t>CHRÁNIČKA d110</t>
  </si>
  <si>
    <t>87956110</t>
  </si>
  <si>
    <t xml:space="preserve">    FILTRACE, ČERPACÍ STANICE A PŘÍSLUŠENSTVÍ</t>
  </si>
  <si>
    <t>Pol127</t>
  </si>
  <si>
    <t>filtr SÍTOVÝ 6/4" s vněj. závitem, 130 mikronů, PN8</t>
  </si>
  <si>
    <t>-1176616770</t>
  </si>
  <si>
    <t>Pol128</t>
  </si>
  <si>
    <t>mosazná zpětná klapka 5/4" (klapka mosaz)</t>
  </si>
  <si>
    <t>1905814865</t>
  </si>
  <si>
    <t>Pol129</t>
  </si>
  <si>
    <t>mosazná vsuvka 5/4" vnější závit, PN 16</t>
  </si>
  <si>
    <t>2032243832</t>
  </si>
  <si>
    <t>Pol130</t>
  </si>
  <si>
    <t>kulový ventil 6/4" vnitřní závit, bez vypouštění/PN16</t>
  </si>
  <si>
    <t>-1422983647</t>
  </si>
  <si>
    <t>Pol131</t>
  </si>
  <si>
    <t>Presscontrol 5/4" - průtokový spínač, krytí IP68, bez automatického restartu</t>
  </si>
  <si>
    <t>1811557376</t>
  </si>
  <si>
    <t>Pol132</t>
  </si>
  <si>
    <t>ponorné čerpadlo VN 5/6 1,1 kW 230V bez plováku se spínací skříní</t>
  </si>
  <si>
    <t>-2055020299</t>
  </si>
  <si>
    <t>Pol133</t>
  </si>
  <si>
    <t>Elektrorozvaděč</t>
  </si>
  <si>
    <t>-455018102</t>
  </si>
  <si>
    <t xml:space="preserve">    MONTÁŽ SYSTÉMU, VÝKOPOVÉ PRÁCE</t>
  </si>
  <si>
    <t>Pol134</t>
  </si>
  <si>
    <t>Výkopové práce (šířka 0,2m; výška 0,4m), výkop, obsyp, zásyp, hutnění včetně stíženého výkopu v blízkosti vedení</t>
  </si>
  <si>
    <t>228880452</t>
  </si>
  <si>
    <t>Pol135</t>
  </si>
  <si>
    <t>Výkopové práce pro šachty (šířka 0,6m; delka 0,8m; hloubka 0,4m), výkop, obsyp, zásyp, hutnění</t>
  </si>
  <si>
    <t>1478865155</t>
  </si>
  <si>
    <t>Pol136</t>
  </si>
  <si>
    <t>Montáže zavlažovacího systému dle projektu</t>
  </si>
  <si>
    <t>-1596994276</t>
  </si>
  <si>
    <t>Pol137</t>
  </si>
  <si>
    <t>Montáž čerpací stanice a hlavní filtrační sestavy</t>
  </si>
  <si>
    <t>-56437886</t>
  </si>
  <si>
    <t>Pol138</t>
  </si>
  <si>
    <t>Podružný montážní materiál</t>
  </si>
  <si>
    <t>-1759238590</t>
  </si>
  <si>
    <t>Pol139</t>
  </si>
  <si>
    <t>Komplexní vyzkoušení, seřízení systému a nastavení ovládání</t>
  </si>
  <si>
    <t>hod</t>
  </si>
  <si>
    <t>-1043578296</t>
  </si>
  <si>
    <t>Pol140</t>
  </si>
  <si>
    <t>Vypracování manuálu údržb a obsluhy</t>
  </si>
  <si>
    <t>1110408972</t>
  </si>
  <si>
    <t>Pol141</t>
  </si>
  <si>
    <t>Zaškolení obsluhy</t>
  </si>
  <si>
    <t>749584775</t>
  </si>
  <si>
    <t>Pol141a</t>
  </si>
  <si>
    <t>-1831049836</t>
  </si>
  <si>
    <t>Pol141b</t>
  </si>
  <si>
    <t>Ruční přesun hmot pro zavlažovací systém</t>
  </si>
  <si>
    <t>-1155168348</t>
  </si>
  <si>
    <t>VRN - 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</si>
  <si>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</si>
  <si>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</si>
  <si>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</si>
  <si>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</si>
  <si>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</si>
  <si>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</si>
  <si>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Vedlejší rozpočtové náklady</t>
  </si>
  <si>
    <t>VRN1</t>
  </si>
  <si>
    <t xml:space="preserve"> Průzkumné, geodetické a projektové práce</t>
  </si>
  <si>
    <t>012103000</t>
  </si>
  <si>
    <t>Geodetické práce před výstavbou</t>
  </si>
  <si>
    <t>1024</t>
  </si>
  <si>
    <t>1809105939</t>
  </si>
  <si>
    <t>012303000</t>
  </si>
  <si>
    <t>Geodetické práce po výstavbě</t>
  </si>
  <si>
    <t>-1187896159</t>
  </si>
  <si>
    <t>013254000</t>
  </si>
  <si>
    <t>Dokumentace skutečného provedení stavby</t>
  </si>
  <si>
    <t>2063190592</t>
  </si>
  <si>
    <t>VRN3</t>
  </si>
  <si>
    <t xml:space="preserve"> Zařízení staveniště</t>
  </si>
  <si>
    <t>030001000</t>
  </si>
  <si>
    <t>Zařízení staveniště mimo oplocení</t>
  </si>
  <si>
    <t>-2193055</t>
  </si>
  <si>
    <t>034103000-0</t>
  </si>
  <si>
    <t>Oplocení staveniště - zřízení</t>
  </si>
  <si>
    <t>475449508</t>
  </si>
  <si>
    <t>376</t>
  </si>
  <si>
    <t>034103000-1</t>
  </si>
  <si>
    <t>Oplocení staveniště - pronájem na potřebnou dobu provizorního oplocení</t>
  </si>
  <si>
    <t>-1490363841</t>
  </si>
  <si>
    <t>034103000-2</t>
  </si>
  <si>
    <t>Oplocení staveniště - demontáž</t>
  </si>
  <si>
    <t>-1995679044</t>
  </si>
  <si>
    <t>034103000-3</t>
  </si>
  <si>
    <t>Oplocení staveniště - odvoz</t>
  </si>
  <si>
    <t>1830712027</t>
  </si>
  <si>
    <t>034103000-4</t>
  </si>
  <si>
    <t>Oplocení staveniště - doprava na místo stavby</t>
  </si>
  <si>
    <t>83461590</t>
  </si>
  <si>
    <t>034203000</t>
  </si>
  <si>
    <t>Opatření na ochranu pozemků sousedních se staveništěm</t>
  </si>
  <si>
    <t>996699140</t>
  </si>
  <si>
    <t>034503000</t>
  </si>
  <si>
    <t>Informační tabule na staveništi</t>
  </si>
  <si>
    <t>-1918075551</t>
  </si>
  <si>
    <t>VRN4</t>
  </si>
  <si>
    <t>Inženýrská činnost</t>
  </si>
  <si>
    <t>040001000</t>
  </si>
  <si>
    <t>-2096582314</t>
  </si>
  <si>
    <t>044002000</t>
  </si>
  <si>
    <t>-2094453214</t>
  </si>
  <si>
    <t>045002000</t>
  </si>
  <si>
    <t>Kompletační a koordinační činnost</t>
  </si>
  <si>
    <t>-109963430</t>
  </si>
  <si>
    <t>VRN6</t>
  </si>
  <si>
    <t xml:space="preserve"> Územní vlivy</t>
  </si>
  <si>
    <t>062002000</t>
  </si>
  <si>
    <t>Ztížené dopravní podmínky</t>
  </si>
  <si>
    <t>821975446</t>
  </si>
  <si>
    <t>065002000</t>
  </si>
  <si>
    <t>Mimostaveništní doprava materiálů</t>
  </si>
  <si>
    <t>926959673</t>
  </si>
  <si>
    <t>VRN7</t>
  </si>
  <si>
    <t xml:space="preserve"> Provozní vlivy</t>
  </si>
  <si>
    <t>070001000</t>
  </si>
  <si>
    <t>Provozní vlivy</t>
  </si>
  <si>
    <t>496340703</t>
  </si>
  <si>
    <t>"DIO"</t>
  </si>
  <si>
    <t>0700001X01</t>
  </si>
  <si>
    <t xml:space="preserve">Dočasné dopravní a inženýrské opatření </t>
  </si>
  <si>
    <t>406479401</t>
  </si>
  <si>
    <t>073002000</t>
  </si>
  <si>
    <t>Ztížený pohyb vozidel v centrech měst</t>
  </si>
  <si>
    <t>-1665638623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</si>
  <si>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</si>
  <si>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</si>
  <si>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</si>
  <si>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</si>
  <si>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</si>
  <si>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</si>
  <si>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</si>
  <si>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</si>
  <si>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</si>
  <si>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</si>
  <si>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</si>
  <si>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</si>
  <si>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</si>
  <si>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</si>
  <si>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</si>
  <si>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VON</t>
  </si>
  <si>
    <t>Vedlejší a ostatní náklady</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</si>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</sst>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41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167" fontId="22" fillId="2" borderId="23" xfId="0" applyNumberFormat="1" applyFont="1" applyFill="1" applyBorder="1" applyAlignment="1" applyProtection="1">
      <alignment vertical="center"/>
      <protection locked="0"/>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4" fontId="19" fillId="0" borderId="0" xfId="0" applyNumberFormat="1" applyFont="1" applyAlignment="1" applyProtection="1">
      <alignment vertical="center"/>
    </xf>
    <xf numFmtId="0" fontId="1" fillId="0" borderId="0" xfId="0"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30" fillId="0" borderId="0" xfId="0" applyFont="1" applyAlignment="1" applyProtection="1">
      <alignment horizontal="left" vertical="center" wrapText="1"/>
    </xf>
    <xf numFmtId="0" fontId="27" fillId="0" borderId="0" xfId="0" applyFont="1" applyAlignment="1" applyProtection="1">
      <alignment horizontal="left" vertical="center" wrapText="1"/>
    </xf>
    <xf numFmtId="4" fontId="28" fillId="0" borderId="0" xfId="0" applyNumberFormat="1" applyFont="1" applyAlignment="1" applyProtection="1">
      <alignment horizontal="righ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22" fillId="4" borderId="7" xfId="0" applyFont="1" applyFill="1" applyBorder="1" applyAlignment="1" applyProtection="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2" fillId="0" borderId="1" xfId="0" applyFont="1" applyBorder="1" applyAlignment="1">
      <alignment horizontal="left" vertical="top"/>
    </xf>
    <xf numFmtId="0" fontId="42" fillId="0" borderId="1" xfId="0" applyFont="1" applyBorder="1" applyAlignment="1">
      <alignment horizontal="left" vertical="center"/>
    </xf>
    <xf numFmtId="0" fontId="41" fillId="0" borderId="29" xfId="0" applyFont="1" applyBorder="1" applyAlignment="1">
      <alignment horizontal="left"/>
    </xf>
    <xf numFmtId="0" fontId="40" fillId="0" borderId="1" xfId="0" applyFont="1" applyBorder="1" applyAlignment="1">
      <alignment horizontal="center" vertical="center" wrapText="1"/>
    </xf>
    <xf numFmtId="0" fontId="40" fillId="0" borderId="1" xfId="0" applyFont="1" applyBorder="1" applyAlignment="1">
      <alignment horizontal="center" vertical="center"/>
    </xf>
    <xf numFmtId="0" fontId="42" fillId="0" borderId="1" xfId="0" applyFont="1" applyBorder="1" applyAlignment="1">
      <alignment horizontal="left" vertical="center" wrapText="1"/>
    </xf>
    <xf numFmtId="49" fontId="42" fillId="0" borderId="1" xfId="0" applyNumberFormat="1" applyFont="1" applyBorder="1" applyAlignment="1">
      <alignment horizontal="left" vertical="center" wrapText="1"/>
    </xf>
    <xf numFmtId="0" fontId="41"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4"/>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65"/>
      <c r="AS2" s="365"/>
      <c r="AT2" s="365"/>
      <c r="AU2" s="365"/>
      <c r="AV2" s="365"/>
      <c r="AW2" s="365"/>
      <c r="AX2" s="365"/>
      <c r="AY2" s="365"/>
      <c r="AZ2" s="365"/>
      <c r="BA2" s="365"/>
      <c r="BB2" s="365"/>
      <c r="BC2" s="365"/>
      <c r="BD2" s="365"/>
      <c r="BE2" s="365"/>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77" t="s">
        <v>14</v>
      </c>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24"/>
      <c r="AQ5" s="24"/>
      <c r="AR5" s="22"/>
      <c r="BE5" s="356" t="s">
        <v>15</v>
      </c>
      <c r="BS5" s="19" t="s">
        <v>6</v>
      </c>
    </row>
    <row r="6" spans="1:74" s="1" customFormat="1" ht="36.950000000000003" customHeight="1">
      <c r="B6" s="23"/>
      <c r="C6" s="24"/>
      <c r="D6" s="30" t="s">
        <v>16</v>
      </c>
      <c r="E6" s="24"/>
      <c r="F6" s="24"/>
      <c r="G6" s="24"/>
      <c r="H6" s="24"/>
      <c r="I6" s="24"/>
      <c r="J6" s="24"/>
      <c r="K6" s="379" t="s">
        <v>17</v>
      </c>
      <c r="L6" s="378"/>
      <c r="M6" s="378"/>
      <c r="N6" s="378"/>
      <c r="O6" s="378"/>
      <c r="P6" s="378"/>
      <c r="Q6" s="378"/>
      <c r="R6" s="378"/>
      <c r="S6" s="378"/>
      <c r="T6" s="378"/>
      <c r="U6" s="378"/>
      <c r="V6" s="378"/>
      <c r="W6" s="378"/>
      <c r="X6" s="378"/>
      <c r="Y6" s="378"/>
      <c r="Z6" s="378"/>
      <c r="AA6" s="378"/>
      <c r="AB6" s="378"/>
      <c r="AC6" s="378"/>
      <c r="AD6" s="378"/>
      <c r="AE6" s="378"/>
      <c r="AF6" s="378"/>
      <c r="AG6" s="378"/>
      <c r="AH6" s="378"/>
      <c r="AI6" s="378"/>
      <c r="AJ6" s="378"/>
      <c r="AK6" s="378"/>
      <c r="AL6" s="378"/>
      <c r="AM6" s="378"/>
      <c r="AN6" s="378"/>
      <c r="AO6" s="378"/>
      <c r="AP6" s="24"/>
      <c r="AQ6" s="24"/>
      <c r="AR6" s="22"/>
      <c r="BE6" s="357"/>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57"/>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57"/>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57"/>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27</v>
      </c>
      <c r="AO10" s="24"/>
      <c r="AP10" s="24"/>
      <c r="AQ10" s="24"/>
      <c r="AR10" s="22"/>
      <c r="BE10" s="357"/>
      <c r="BS10" s="19" t="s">
        <v>6</v>
      </c>
    </row>
    <row r="11" spans="1:74" s="1" customFormat="1" ht="18.399999999999999"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29</v>
      </c>
      <c r="AL11" s="24"/>
      <c r="AM11" s="24"/>
      <c r="AN11" s="29" t="s">
        <v>19</v>
      </c>
      <c r="AO11" s="24"/>
      <c r="AP11" s="24"/>
      <c r="AQ11" s="24"/>
      <c r="AR11" s="22"/>
      <c r="BE11" s="357"/>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57"/>
      <c r="BS12" s="19" t="s">
        <v>6</v>
      </c>
    </row>
    <row r="13" spans="1:74" s="1" customFormat="1" ht="12" customHeight="1">
      <c r="B13" s="23"/>
      <c r="C13" s="24"/>
      <c r="D13" s="31"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31</v>
      </c>
      <c r="AO13" s="24"/>
      <c r="AP13" s="24"/>
      <c r="AQ13" s="24"/>
      <c r="AR13" s="22"/>
      <c r="BE13" s="357"/>
      <c r="BS13" s="19" t="s">
        <v>6</v>
      </c>
    </row>
    <row r="14" spans="1:74" ht="12.75">
      <c r="B14" s="23"/>
      <c r="C14" s="24"/>
      <c r="D14" s="24"/>
      <c r="E14" s="380" t="s">
        <v>31</v>
      </c>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1" t="s">
        <v>29</v>
      </c>
      <c r="AL14" s="24"/>
      <c r="AM14" s="24"/>
      <c r="AN14" s="33" t="s">
        <v>31</v>
      </c>
      <c r="AO14" s="24"/>
      <c r="AP14" s="24"/>
      <c r="AQ14" s="24"/>
      <c r="AR14" s="22"/>
      <c r="BE14" s="357"/>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57"/>
      <c r="BS15" s="19" t="s">
        <v>4</v>
      </c>
    </row>
    <row r="16" spans="1:74" s="1" customFormat="1" ht="12" customHeight="1">
      <c r="B16" s="23"/>
      <c r="C16" s="24"/>
      <c r="D16" s="31"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57"/>
      <c r="BS16" s="19" t="s">
        <v>4</v>
      </c>
    </row>
    <row r="17" spans="1:71" s="1" customFormat="1" ht="18.399999999999999"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29</v>
      </c>
      <c r="AL17" s="24"/>
      <c r="AM17" s="24"/>
      <c r="AN17" s="29" t="s">
        <v>19</v>
      </c>
      <c r="AO17" s="24"/>
      <c r="AP17" s="24"/>
      <c r="AQ17" s="24"/>
      <c r="AR17" s="22"/>
      <c r="BE17" s="357"/>
      <c r="BS17" s="19" t="s">
        <v>34</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57"/>
      <c r="BS18" s="19" t="s">
        <v>6</v>
      </c>
    </row>
    <row r="19" spans="1:71" s="1" customFormat="1" ht="12" customHeight="1">
      <c r="B19" s="23"/>
      <c r="C19" s="24"/>
      <c r="D19" s="31"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57"/>
      <c r="BS19" s="19" t="s">
        <v>6</v>
      </c>
    </row>
    <row r="20" spans="1:71" s="1" customFormat="1" ht="18.399999999999999" customHeight="1">
      <c r="B20" s="23"/>
      <c r="C20" s="24"/>
      <c r="D20" s="24"/>
      <c r="E20" s="29" t="s">
        <v>33</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29</v>
      </c>
      <c r="AL20" s="24"/>
      <c r="AM20" s="24"/>
      <c r="AN20" s="29" t="s">
        <v>19</v>
      </c>
      <c r="AO20" s="24"/>
      <c r="AP20" s="24"/>
      <c r="AQ20" s="24"/>
      <c r="AR20" s="22"/>
      <c r="BE20" s="357"/>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57"/>
    </row>
    <row r="22" spans="1:71" s="1" customFormat="1" ht="12" customHeight="1">
      <c r="B22" s="23"/>
      <c r="C22" s="24"/>
      <c r="D22" s="31"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57"/>
    </row>
    <row r="23" spans="1:71" s="1" customFormat="1" ht="51" customHeight="1">
      <c r="B23" s="23"/>
      <c r="C23" s="24"/>
      <c r="D23" s="24"/>
      <c r="E23" s="382" t="s">
        <v>37</v>
      </c>
      <c r="F23" s="382"/>
      <c r="G23" s="382"/>
      <c r="H23" s="382"/>
      <c r="I23" s="382"/>
      <c r="J23" s="382"/>
      <c r="K23" s="382"/>
      <c r="L23" s="382"/>
      <c r="M23" s="382"/>
      <c r="N23" s="382"/>
      <c r="O23" s="382"/>
      <c r="P23" s="382"/>
      <c r="Q23" s="382"/>
      <c r="R23" s="382"/>
      <c r="S23" s="382"/>
      <c r="T23" s="382"/>
      <c r="U23" s="382"/>
      <c r="V23" s="382"/>
      <c r="W23" s="382"/>
      <c r="X23" s="382"/>
      <c r="Y23" s="382"/>
      <c r="Z23" s="382"/>
      <c r="AA23" s="382"/>
      <c r="AB23" s="382"/>
      <c r="AC23" s="382"/>
      <c r="AD23" s="382"/>
      <c r="AE23" s="382"/>
      <c r="AF23" s="382"/>
      <c r="AG23" s="382"/>
      <c r="AH23" s="382"/>
      <c r="AI23" s="382"/>
      <c r="AJ23" s="382"/>
      <c r="AK23" s="382"/>
      <c r="AL23" s="382"/>
      <c r="AM23" s="382"/>
      <c r="AN23" s="382"/>
      <c r="AO23" s="24"/>
      <c r="AP23" s="24"/>
      <c r="AQ23" s="24"/>
      <c r="AR23" s="22"/>
      <c r="BE23" s="357"/>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57"/>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57"/>
    </row>
    <row r="26" spans="1:71" s="2" customFormat="1" ht="25.9"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59">
        <f>ROUND(AG54,2)</f>
        <v>0</v>
      </c>
      <c r="AL26" s="360"/>
      <c r="AM26" s="360"/>
      <c r="AN26" s="360"/>
      <c r="AO26" s="360"/>
      <c r="AP26" s="38"/>
      <c r="AQ26" s="38"/>
      <c r="AR26" s="41"/>
      <c r="BE26" s="357"/>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57"/>
    </row>
    <row r="28" spans="1:71" s="2" customFormat="1" ht="12.75">
      <c r="A28" s="36"/>
      <c r="B28" s="37"/>
      <c r="C28" s="38"/>
      <c r="D28" s="38"/>
      <c r="E28" s="38"/>
      <c r="F28" s="38"/>
      <c r="G28" s="38"/>
      <c r="H28" s="38"/>
      <c r="I28" s="38"/>
      <c r="J28" s="38"/>
      <c r="K28" s="38"/>
      <c r="L28" s="383" t="s">
        <v>39</v>
      </c>
      <c r="M28" s="383"/>
      <c r="N28" s="383"/>
      <c r="O28" s="383"/>
      <c r="P28" s="383"/>
      <c r="Q28" s="38"/>
      <c r="R28" s="38"/>
      <c r="S28" s="38"/>
      <c r="T28" s="38"/>
      <c r="U28" s="38"/>
      <c r="V28" s="38"/>
      <c r="W28" s="383" t="s">
        <v>40</v>
      </c>
      <c r="X28" s="383"/>
      <c r="Y28" s="383"/>
      <c r="Z28" s="383"/>
      <c r="AA28" s="383"/>
      <c r="AB28" s="383"/>
      <c r="AC28" s="383"/>
      <c r="AD28" s="383"/>
      <c r="AE28" s="383"/>
      <c r="AF28" s="38"/>
      <c r="AG28" s="38"/>
      <c r="AH28" s="38"/>
      <c r="AI28" s="38"/>
      <c r="AJ28" s="38"/>
      <c r="AK28" s="383" t="s">
        <v>41</v>
      </c>
      <c r="AL28" s="383"/>
      <c r="AM28" s="383"/>
      <c r="AN28" s="383"/>
      <c r="AO28" s="383"/>
      <c r="AP28" s="38"/>
      <c r="AQ28" s="38"/>
      <c r="AR28" s="41"/>
      <c r="BE28" s="357"/>
    </row>
    <row r="29" spans="1:71" s="3" customFormat="1" ht="14.45" customHeight="1">
      <c r="B29" s="42"/>
      <c r="C29" s="43"/>
      <c r="D29" s="31" t="s">
        <v>42</v>
      </c>
      <c r="E29" s="43"/>
      <c r="F29" s="31" t="s">
        <v>43</v>
      </c>
      <c r="G29" s="43"/>
      <c r="H29" s="43"/>
      <c r="I29" s="43"/>
      <c r="J29" s="43"/>
      <c r="K29" s="43"/>
      <c r="L29" s="384">
        <v>0.21</v>
      </c>
      <c r="M29" s="355"/>
      <c r="N29" s="355"/>
      <c r="O29" s="355"/>
      <c r="P29" s="355"/>
      <c r="Q29" s="43"/>
      <c r="R29" s="43"/>
      <c r="S29" s="43"/>
      <c r="T29" s="43"/>
      <c r="U29" s="43"/>
      <c r="V29" s="43"/>
      <c r="W29" s="354">
        <f>ROUND(AZ54, 2)</f>
        <v>0</v>
      </c>
      <c r="X29" s="355"/>
      <c r="Y29" s="355"/>
      <c r="Z29" s="355"/>
      <c r="AA29" s="355"/>
      <c r="AB29" s="355"/>
      <c r="AC29" s="355"/>
      <c r="AD29" s="355"/>
      <c r="AE29" s="355"/>
      <c r="AF29" s="43"/>
      <c r="AG29" s="43"/>
      <c r="AH29" s="43"/>
      <c r="AI29" s="43"/>
      <c r="AJ29" s="43"/>
      <c r="AK29" s="354">
        <f>ROUND(AV54, 2)</f>
        <v>0</v>
      </c>
      <c r="AL29" s="355"/>
      <c r="AM29" s="355"/>
      <c r="AN29" s="355"/>
      <c r="AO29" s="355"/>
      <c r="AP29" s="43"/>
      <c r="AQ29" s="43"/>
      <c r="AR29" s="44"/>
      <c r="BE29" s="358"/>
    </row>
    <row r="30" spans="1:71" s="3" customFormat="1" ht="14.45" customHeight="1">
      <c r="B30" s="42"/>
      <c r="C30" s="43"/>
      <c r="D30" s="43"/>
      <c r="E30" s="43"/>
      <c r="F30" s="31" t="s">
        <v>44</v>
      </c>
      <c r="G30" s="43"/>
      <c r="H30" s="43"/>
      <c r="I30" s="43"/>
      <c r="J30" s="43"/>
      <c r="K30" s="43"/>
      <c r="L30" s="384">
        <v>0.15</v>
      </c>
      <c r="M30" s="355"/>
      <c r="N30" s="355"/>
      <c r="O30" s="355"/>
      <c r="P30" s="355"/>
      <c r="Q30" s="43"/>
      <c r="R30" s="43"/>
      <c r="S30" s="43"/>
      <c r="T30" s="43"/>
      <c r="U30" s="43"/>
      <c r="V30" s="43"/>
      <c r="W30" s="354">
        <f>ROUND(BA54, 2)</f>
        <v>0</v>
      </c>
      <c r="X30" s="355"/>
      <c r="Y30" s="355"/>
      <c r="Z30" s="355"/>
      <c r="AA30" s="355"/>
      <c r="AB30" s="355"/>
      <c r="AC30" s="355"/>
      <c r="AD30" s="355"/>
      <c r="AE30" s="355"/>
      <c r="AF30" s="43"/>
      <c r="AG30" s="43"/>
      <c r="AH30" s="43"/>
      <c r="AI30" s="43"/>
      <c r="AJ30" s="43"/>
      <c r="AK30" s="354">
        <f>ROUND(AW54, 2)</f>
        <v>0</v>
      </c>
      <c r="AL30" s="355"/>
      <c r="AM30" s="355"/>
      <c r="AN30" s="355"/>
      <c r="AO30" s="355"/>
      <c r="AP30" s="43"/>
      <c r="AQ30" s="43"/>
      <c r="AR30" s="44"/>
      <c r="BE30" s="358"/>
    </row>
    <row r="31" spans="1:71" s="3" customFormat="1" ht="14.45" hidden="1" customHeight="1">
      <c r="B31" s="42"/>
      <c r="C31" s="43"/>
      <c r="D31" s="43"/>
      <c r="E31" s="43"/>
      <c r="F31" s="31" t="s">
        <v>45</v>
      </c>
      <c r="G31" s="43"/>
      <c r="H31" s="43"/>
      <c r="I31" s="43"/>
      <c r="J31" s="43"/>
      <c r="K31" s="43"/>
      <c r="L31" s="384">
        <v>0.21</v>
      </c>
      <c r="M31" s="355"/>
      <c r="N31" s="355"/>
      <c r="O31" s="355"/>
      <c r="P31" s="355"/>
      <c r="Q31" s="43"/>
      <c r="R31" s="43"/>
      <c r="S31" s="43"/>
      <c r="T31" s="43"/>
      <c r="U31" s="43"/>
      <c r="V31" s="43"/>
      <c r="W31" s="354">
        <f>ROUND(BB54, 2)</f>
        <v>0</v>
      </c>
      <c r="X31" s="355"/>
      <c r="Y31" s="355"/>
      <c r="Z31" s="355"/>
      <c r="AA31" s="355"/>
      <c r="AB31" s="355"/>
      <c r="AC31" s="355"/>
      <c r="AD31" s="355"/>
      <c r="AE31" s="355"/>
      <c r="AF31" s="43"/>
      <c r="AG31" s="43"/>
      <c r="AH31" s="43"/>
      <c r="AI31" s="43"/>
      <c r="AJ31" s="43"/>
      <c r="AK31" s="354">
        <v>0</v>
      </c>
      <c r="AL31" s="355"/>
      <c r="AM31" s="355"/>
      <c r="AN31" s="355"/>
      <c r="AO31" s="355"/>
      <c r="AP31" s="43"/>
      <c r="AQ31" s="43"/>
      <c r="AR31" s="44"/>
      <c r="BE31" s="358"/>
    </row>
    <row r="32" spans="1:71" s="3" customFormat="1" ht="14.45" hidden="1" customHeight="1">
      <c r="B32" s="42"/>
      <c r="C32" s="43"/>
      <c r="D32" s="43"/>
      <c r="E32" s="43"/>
      <c r="F32" s="31" t="s">
        <v>46</v>
      </c>
      <c r="G32" s="43"/>
      <c r="H32" s="43"/>
      <c r="I32" s="43"/>
      <c r="J32" s="43"/>
      <c r="K32" s="43"/>
      <c r="L32" s="384">
        <v>0.15</v>
      </c>
      <c r="M32" s="355"/>
      <c r="N32" s="355"/>
      <c r="O32" s="355"/>
      <c r="P32" s="355"/>
      <c r="Q32" s="43"/>
      <c r="R32" s="43"/>
      <c r="S32" s="43"/>
      <c r="T32" s="43"/>
      <c r="U32" s="43"/>
      <c r="V32" s="43"/>
      <c r="W32" s="354">
        <f>ROUND(BC54, 2)</f>
        <v>0</v>
      </c>
      <c r="X32" s="355"/>
      <c r="Y32" s="355"/>
      <c r="Z32" s="355"/>
      <c r="AA32" s="355"/>
      <c r="AB32" s="355"/>
      <c r="AC32" s="355"/>
      <c r="AD32" s="355"/>
      <c r="AE32" s="355"/>
      <c r="AF32" s="43"/>
      <c r="AG32" s="43"/>
      <c r="AH32" s="43"/>
      <c r="AI32" s="43"/>
      <c r="AJ32" s="43"/>
      <c r="AK32" s="354">
        <v>0</v>
      </c>
      <c r="AL32" s="355"/>
      <c r="AM32" s="355"/>
      <c r="AN32" s="355"/>
      <c r="AO32" s="355"/>
      <c r="AP32" s="43"/>
      <c r="AQ32" s="43"/>
      <c r="AR32" s="44"/>
      <c r="BE32" s="358"/>
    </row>
    <row r="33" spans="1:57" s="3" customFormat="1" ht="14.45" hidden="1" customHeight="1">
      <c r="B33" s="42"/>
      <c r="C33" s="43"/>
      <c r="D33" s="43"/>
      <c r="E33" s="43"/>
      <c r="F33" s="31" t="s">
        <v>47</v>
      </c>
      <c r="G33" s="43"/>
      <c r="H33" s="43"/>
      <c r="I33" s="43"/>
      <c r="J33" s="43"/>
      <c r="K33" s="43"/>
      <c r="L33" s="384">
        <v>0</v>
      </c>
      <c r="M33" s="355"/>
      <c r="N33" s="355"/>
      <c r="O33" s="355"/>
      <c r="P33" s="355"/>
      <c r="Q33" s="43"/>
      <c r="R33" s="43"/>
      <c r="S33" s="43"/>
      <c r="T33" s="43"/>
      <c r="U33" s="43"/>
      <c r="V33" s="43"/>
      <c r="W33" s="354">
        <f>ROUND(BD54, 2)</f>
        <v>0</v>
      </c>
      <c r="X33" s="355"/>
      <c r="Y33" s="355"/>
      <c r="Z33" s="355"/>
      <c r="AA33" s="355"/>
      <c r="AB33" s="355"/>
      <c r="AC33" s="355"/>
      <c r="AD33" s="355"/>
      <c r="AE33" s="355"/>
      <c r="AF33" s="43"/>
      <c r="AG33" s="43"/>
      <c r="AH33" s="43"/>
      <c r="AI33" s="43"/>
      <c r="AJ33" s="43"/>
      <c r="AK33" s="354">
        <v>0</v>
      </c>
      <c r="AL33" s="355"/>
      <c r="AM33" s="355"/>
      <c r="AN33" s="355"/>
      <c r="AO33" s="355"/>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48</v>
      </c>
      <c r="E35" s="47"/>
      <c r="F35" s="47"/>
      <c r="G35" s="47"/>
      <c r="H35" s="47"/>
      <c r="I35" s="47"/>
      <c r="J35" s="47"/>
      <c r="K35" s="47"/>
      <c r="L35" s="47"/>
      <c r="M35" s="47"/>
      <c r="N35" s="47"/>
      <c r="O35" s="47"/>
      <c r="P35" s="47"/>
      <c r="Q35" s="47"/>
      <c r="R35" s="47"/>
      <c r="S35" s="47"/>
      <c r="T35" s="48" t="s">
        <v>49</v>
      </c>
      <c r="U35" s="47"/>
      <c r="V35" s="47"/>
      <c r="W35" s="47"/>
      <c r="X35" s="361" t="s">
        <v>50</v>
      </c>
      <c r="Y35" s="362"/>
      <c r="Z35" s="362"/>
      <c r="AA35" s="362"/>
      <c r="AB35" s="362"/>
      <c r="AC35" s="47"/>
      <c r="AD35" s="47"/>
      <c r="AE35" s="47"/>
      <c r="AF35" s="47"/>
      <c r="AG35" s="47"/>
      <c r="AH35" s="47"/>
      <c r="AI35" s="47"/>
      <c r="AJ35" s="47"/>
      <c r="AK35" s="363">
        <f>SUM(AK26:AK33)</f>
        <v>0</v>
      </c>
      <c r="AL35" s="362"/>
      <c r="AM35" s="362"/>
      <c r="AN35" s="362"/>
      <c r="AO35" s="364"/>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579819</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74" t="str">
        <f>K6</f>
        <v>Revitalizace koupaliště Lhotka - II. etapa 1. část</v>
      </c>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375"/>
      <c r="AK45" s="375"/>
      <c r="AL45" s="375"/>
      <c r="AM45" s="375"/>
      <c r="AN45" s="375"/>
      <c r="AO45" s="375"/>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Praha 4 k.ú. Lhotka 728071</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76" t="str">
        <f>IF(AN8= "","",AN8)</f>
        <v>23. 10. 2019</v>
      </c>
      <c r="AN47" s="376"/>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25</v>
      </c>
      <c r="D49" s="38"/>
      <c r="E49" s="38"/>
      <c r="F49" s="38"/>
      <c r="G49" s="38"/>
      <c r="H49" s="38"/>
      <c r="I49" s="38"/>
      <c r="J49" s="38"/>
      <c r="K49" s="38"/>
      <c r="L49" s="54" t="str">
        <f>IF(E11= "","",E11)</f>
        <v>MČ Praha4,Antala Staška 2059/80b,140 46 Praha4-Krč</v>
      </c>
      <c r="M49" s="38"/>
      <c r="N49" s="38"/>
      <c r="O49" s="38"/>
      <c r="P49" s="38"/>
      <c r="Q49" s="38"/>
      <c r="R49" s="38"/>
      <c r="S49" s="38"/>
      <c r="T49" s="38"/>
      <c r="U49" s="38"/>
      <c r="V49" s="38"/>
      <c r="W49" s="38"/>
      <c r="X49" s="38"/>
      <c r="Y49" s="38"/>
      <c r="Z49" s="38"/>
      <c r="AA49" s="38"/>
      <c r="AB49" s="38"/>
      <c r="AC49" s="38"/>
      <c r="AD49" s="38"/>
      <c r="AE49" s="38"/>
      <c r="AF49" s="38"/>
      <c r="AG49" s="38"/>
      <c r="AH49" s="38"/>
      <c r="AI49" s="31" t="s">
        <v>32</v>
      </c>
      <c r="AJ49" s="38"/>
      <c r="AK49" s="38"/>
      <c r="AL49" s="38"/>
      <c r="AM49" s="372" t="str">
        <f>IF(E17="","",E17)</f>
        <v xml:space="preserve"> </v>
      </c>
      <c r="AN49" s="373"/>
      <c r="AO49" s="373"/>
      <c r="AP49" s="373"/>
      <c r="AQ49" s="38"/>
      <c r="AR49" s="41"/>
      <c r="AS49" s="366" t="s">
        <v>52</v>
      </c>
      <c r="AT49" s="367"/>
      <c r="AU49" s="62"/>
      <c r="AV49" s="62"/>
      <c r="AW49" s="62"/>
      <c r="AX49" s="62"/>
      <c r="AY49" s="62"/>
      <c r="AZ49" s="62"/>
      <c r="BA49" s="62"/>
      <c r="BB49" s="62"/>
      <c r="BC49" s="62"/>
      <c r="BD49" s="63"/>
      <c r="BE49" s="36"/>
    </row>
    <row r="50" spans="1:91" s="2" customFormat="1" ht="15.2" customHeight="1">
      <c r="A50" s="36"/>
      <c r="B50" s="37"/>
      <c r="C50" s="31" t="s">
        <v>30</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35</v>
      </c>
      <c r="AJ50" s="38"/>
      <c r="AK50" s="38"/>
      <c r="AL50" s="38"/>
      <c r="AM50" s="372" t="str">
        <f>IF(E20="","",E20)</f>
        <v xml:space="preserve"> </v>
      </c>
      <c r="AN50" s="373"/>
      <c r="AO50" s="373"/>
      <c r="AP50" s="373"/>
      <c r="AQ50" s="38"/>
      <c r="AR50" s="41"/>
      <c r="AS50" s="368"/>
      <c r="AT50" s="369"/>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70"/>
      <c r="AT51" s="371"/>
      <c r="AU51" s="66"/>
      <c r="AV51" s="66"/>
      <c r="AW51" s="66"/>
      <c r="AX51" s="66"/>
      <c r="AY51" s="66"/>
      <c r="AZ51" s="66"/>
      <c r="BA51" s="66"/>
      <c r="BB51" s="66"/>
      <c r="BC51" s="66"/>
      <c r="BD51" s="67"/>
      <c r="BE51" s="36"/>
    </row>
    <row r="52" spans="1:91" s="2" customFormat="1" ht="29.25" customHeight="1">
      <c r="A52" s="36"/>
      <c r="B52" s="37"/>
      <c r="C52" s="397" t="s">
        <v>53</v>
      </c>
      <c r="D52" s="393"/>
      <c r="E52" s="393"/>
      <c r="F52" s="393"/>
      <c r="G52" s="393"/>
      <c r="H52" s="68"/>
      <c r="I52" s="392" t="s">
        <v>54</v>
      </c>
      <c r="J52" s="393"/>
      <c r="K52" s="393"/>
      <c r="L52" s="393"/>
      <c r="M52" s="393"/>
      <c r="N52" s="393"/>
      <c r="O52" s="393"/>
      <c r="P52" s="393"/>
      <c r="Q52" s="393"/>
      <c r="R52" s="393"/>
      <c r="S52" s="393"/>
      <c r="T52" s="393"/>
      <c r="U52" s="393"/>
      <c r="V52" s="393"/>
      <c r="W52" s="393"/>
      <c r="X52" s="393"/>
      <c r="Y52" s="393"/>
      <c r="Z52" s="393"/>
      <c r="AA52" s="393"/>
      <c r="AB52" s="393"/>
      <c r="AC52" s="393"/>
      <c r="AD52" s="393"/>
      <c r="AE52" s="393"/>
      <c r="AF52" s="393"/>
      <c r="AG52" s="394" t="s">
        <v>55</v>
      </c>
      <c r="AH52" s="393"/>
      <c r="AI52" s="393"/>
      <c r="AJ52" s="393"/>
      <c r="AK52" s="393"/>
      <c r="AL52" s="393"/>
      <c r="AM52" s="393"/>
      <c r="AN52" s="392" t="s">
        <v>56</v>
      </c>
      <c r="AO52" s="393"/>
      <c r="AP52" s="393"/>
      <c r="AQ52" s="69" t="s">
        <v>57</v>
      </c>
      <c r="AR52" s="41"/>
      <c r="AS52" s="70" t="s">
        <v>58</v>
      </c>
      <c r="AT52" s="71" t="s">
        <v>59</v>
      </c>
      <c r="AU52" s="71" t="s">
        <v>60</v>
      </c>
      <c r="AV52" s="71" t="s">
        <v>61</v>
      </c>
      <c r="AW52" s="71" t="s">
        <v>62</v>
      </c>
      <c r="AX52" s="71" t="s">
        <v>63</v>
      </c>
      <c r="AY52" s="71" t="s">
        <v>64</v>
      </c>
      <c r="AZ52" s="71" t="s">
        <v>65</v>
      </c>
      <c r="BA52" s="71" t="s">
        <v>66</v>
      </c>
      <c r="BB52" s="71" t="s">
        <v>67</v>
      </c>
      <c r="BC52" s="71" t="s">
        <v>68</v>
      </c>
      <c r="BD52" s="72" t="s">
        <v>69</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95">
        <f>ROUND(AG55+AG56+AG57+AG62+AG65+AG68+AG69+AG72,2)</f>
        <v>0</v>
      </c>
      <c r="AH54" s="395"/>
      <c r="AI54" s="395"/>
      <c r="AJ54" s="395"/>
      <c r="AK54" s="395"/>
      <c r="AL54" s="395"/>
      <c r="AM54" s="395"/>
      <c r="AN54" s="396">
        <f t="shared" ref="AN54:AN72" si="0">SUM(AG54,AT54)</f>
        <v>0</v>
      </c>
      <c r="AO54" s="396"/>
      <c r="AP54" s="396"/>
      <c r="AQ54" s="80" t="s">
        <v>19</v>
      </c>
      <c r="AR54" s="81"/>
      <c r="AS54" s="82">
        <f>ROUND(AS55+AS56+AS57+AS62+AS65+AS68+AS69+AS72,2)</f>
        <v>0</v>
      </c>
      <c r="AT54" s="83">
        <f t="shared" ref="AT54:AT72" si="1">ROUND(SUM(AV54:AW54),2)</f>
        <v>0</v>
      </c>
      <c r="AU54" s="84">
        <f>ROUND(AU55+AU56+AU57+AU62+AU65+AU68+AU69+AU72,5)</f>
        <v>0</v>
      </c>
      <c r="AV54" s="83">
        <f>ROUND(AZ54*L29,2)</f>
        <v>0</v>
      </c>
      <c r="AW54" s="83">
        <f>ROUND(BA54*L30,2)</f>
        <v>0</v>
      </c>
      <c r="AX54" s="83">
        <f>ROUND(BB54*L29,2)</f>
        <v>0</v>
      </c>
      <c r="AY54" s="83">
        <f>ROUND(BC54*L30,2)</f>
        <v>0</v>
      </c>
      <c r="AZ54" s="83">
        <f>ROUND(AZ55+AZ56+AZ57+AZ62+AZ65+AZ68+AZ69+AZ72,2)</f>
        <v>0</v>
      </c>
      <c r="BA54" s="83">
        <f>ROUND(BA55+BA56+BA57+BA62+BA65+BA68+BA69+BA72,2)</f>
        <v>0</v>
      </c>
      <c r="BB54" s="83">
        <f>ROUND(BB55+BB56+BB57+BB62+BB65+BB68+BB69+BB72,2)</f>
        <v>0</v>
      </c>
      <c r="BC54" s="83">
        <f>ROUND(BC55+BC56+BC57+BC62+BC65+BC68+BC69+BC72,2)</f>
        <v>0</v>
      </c>
      <c r="BD54" s="85">
        <f>ROUND(BD55+BD56+BD57+BD62+BD65+BD68+BD69+BD72,2)</f>
        <v>0</v>
      </c>
      <c r="BS54" s="86" t="s">
        <v>71</v>
      </c>
      <c r="BT54" s="86" t="s">
        <v>72</v>
      </c>
      <c r="BU54" s="87" t="s">
        <v>73</v>
      </c>
      <c r="BV54" s="86" t="s">
        <v>74</v>
      </c>
      <c r="BW54" s="86" t="s">
        <v>5</v>
      </c>
      <c r="BX54" s="86" t="s">
        <v>75</v>
      </c>
      <c r="CL54" s="86" t="s">
        <v>19</v>
      </c>
    </row>
    <row r="55" spans="1:91" s="7" customFormat="1" ht="16.5" customHeight="1">
      <c r="A55" s="88" t="s">
        <v>76</v>
      </c>
      <c r="B55" s="89"/>
      <c r="C55" s="90"/>
      <c r="D55" s="390" t="s">
        <v>77</v>
      </c>
      <c r="E55" s="390"/>
      <c r="F55" s="390"/>
      <c r="G55" s="390"/>
      <c r="H55" s="390"/>
      <c r="I55" s="91"/>
      <c r="J55" s="390" t="s">
        <v>78</v>
      </c>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87">
        <f>'SO 01 - Vnitroareálová ko...'!J30</f>
        <v>0</v>
      </c>
      <c r="AH55" s="388"/>
      <c r="AI55" s="388"/>
      <c r="AJ55" s="388"/>
      <c r="AK55" s="388"/>
      <c r="AL55" s="388"/>
      <c r="AM55" s="388"/>
      <c r="AN55" s="387">
        <f t="shared" si="0"/>
        <v>0</v>
      </c>
      <c r="AO55" s="388"/>
      <c r="AP55" s="388"/>
      <c r="AQ55" s="92" t="s">
        <v>79</v>
      </c>
      <c r="AR55" s="93"/>
      <c r="AS55" s="94">
        <v>0</v>
      </c>
      <c r="AT55" s="95">
        <f t="shared" si="1"/>
        <v>0</v>
      </c>
      <c r="AU55" s="96">
        <f>'SO 01 - Vnitroareálová ko...'!P85</f>
        <v>0</v>
      </c>
      <c r="AV55" s="95">
        <f>'SO 01 - Vnitroareálová ko...'!J33</f>
        <v>0</v>
      </c>
      <c r="AW55" s="95">
        <f>'SO 01 - Vnitroareálová ko...'!J34</f>
        <v>0</v>
      </c>
      <c r="AX55" s="95">
        <f>'SO 01 - Vnitroareálová ko...'!J35</f>
        <v>0</v>
      </c>
      <c r="AY55" s="95">
        <f>'SO 01 - Vnitroareálová ko...'!J36</f>
        <v>0</v>
      </c>
      <c r="AZ55" s="95">
        <f>'SO 01 - Vnitroareálová ko...'!F33</f>
        <v>0</v>
      </c>
      <c r="BA55" s="95">
        <f>'SO 01 - Vnitroareálová ko...'!F34</f>
        <v>0</v>
      </c>
      <c r="BB55" s="95">
        <f>'SO 01 - Vnitroareálová ko...'!F35</f>
        <v>0</v>
      </c>
      <c r="BC55" s="95">
        <f>'SO 01 - Vnitroareálová ko...'!F36</f>
        <v>0</v>
      </c>
      <c r="BD55" s="97">
        <f>'SO 01 - Vnitroareálová ko...'!F37</f>
        <v>0</v>
      </c>
      <c r="BT55" s="98" t="s">
        <v>80</v>
      </c>
      <c r="BV55" s="98" t="s">
        <v>74</v>
      </c>
      <c r="BW55" s="98" t="s">
        <v>81</v>
      </c>
      <c r="BX55" s="98" t="s">
        <v>5</v>
      </c>
      <c r="CL55" s="98" t="s">
        <v>82</v>
      </c>
      <c r="CM55" s="98" t="s">
        <v>83</v>
      </c>
    </row>
    <row r="56" spans="1:91" s="7" customFormat="1" ht="16.5" customHeight="1">
      <c r="A56" s="88" t="s">
        <v>76</v>
      </c>
      <c r="B56" s="89"/>
      <c r="C56" s="90"/>
      <c r="D56" s="390" t="s">
        <v>84</v>
      </c>
      <c r="E56" s="390"/>
      <c r="F56" s="390"/>
      <c r="G56" s="390"/>
      <c r="H56" s="390"/>
      <c r="I56" s="91"/>
      <c r="J56" s="390" t="s">
        <v>85</v>
      </c>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87">
        <f>'SO 02 - Přípojka kanalizace'!J30</f>
        <v>0</v>
      </c>
      <c r="AH56" s="388"/>
      <c r="AI56" s="388"/>
      <c r="AJ56" s="388"/>
      <c r="AK56" s="388"/>
      <c r="AL56" s="388"/>
      <c r="AM56" s="388"/>
      <c r="AN56" s="387">
        <f t="shared" si="0"/>
        <v>0</v>
      </c>
      <c r="AO56" s="388"/>
      <c r="AP56" s="388"/>
      <c r="AQ56" s="92" t="s">
        <v>79</v>
      </c>
      <c r="AR56" s="93"/>
      <c r="AS56" s="94">
        <v>0</v>
      </c>
      <c r="AT56" s="95">
        <f t="shared" si="1"/>
        <v>0</v>
      </c>
      <c r="AU56" s="96">
        <f>'SO 02 - Přípojka kanalizace'!P87</f>
        <v>0</v>
      </c>
      <c r="AV56" s="95">
        <f>'SO 02 - Přípojka kanalizace'!J33</f>
        <v>0</v>
      </c>
      <c r="AW56" s="95">
        <f>'SO 02 - Přípojka kanalizace'!J34</f>
        <v>0</v>
      </c>
      <c r="AX56" s="95">
        <f>'SO 02 - Přípojka kanalizace'!J35</f>
        <v>0</v>
      </c>
      <c r="AY56" s="95">
        <f>'SO 02 - Přípojka kanalizace'!J36</f>
        <v>0</v>
      </c>
      <c r="AZ56" s="95">
        <f>'SO 02 - Přípojka kanalizace'!F33</f>
        <v>0</v>
      </c>
      <c r="BA56" s="95">
        <f>'SO 02 - Přípojka kanalizace'!F34</f>
        <v>0</v>
      </c>
      <c r="BB56" s="95">
        <f>'SO 02 - Přípojka kanalizace'!F35</f>
        <v>0</v>
      </c>
      <c r="BC56" s="95">
        <f>'SO 02 - Přípojka kanalizace'!F36</f>
        <v>0</v>
      </c>
      <c r="BD56" s="97">
        <f>'SO 02 - Přípojka kanalizace'!F37</f>
        <v>0</v>
      </c>
      <c r="BT56" s="98" t="s">
        <v>80</v>
      </c>
      <c r="BV56" s="98" t="s">
        <v>74</v>
      </c>
      <c r="BW56" s="98" t="s">
        <v>86</v>
      </c>
      <c r="BX56" s="98" t="s">
        <v>5</v>
      </c>
      <c r="CL56" s="98" t="s">
        <v>87</v>
      </c>
      <c r="CM56" s="98" t="s">
        <v>83</v>
      </c>
    </row>
    <row r="57" spans="1:91" s="7" customFormat="1" ht="16.5" customHeight="1">
      <c r="B57" s="89"/>
      <c r="C57" s="90"/>
      <c r="D57" s="390" t="s">
        <v>88</v>
      </c>
      <c r="E57" s="390"/>
      <c r="F57" s="390"/>
      <c r="G57" s="390"/>
      <c r="H57" s="390"/>
      <c r="I57" s="91"/>
      <c r="J57" s="390" t="s">
        <v>89</v>
      </c>
      <c r="K57" s="390"/>
      <c r="L57" s="390"/>
      <c r="M57" s="390"/>
      <c r="N57" s="390"/>
      <c r="O57" s="390"/>
      <c r="P57" s="390"/>
      <c r="Q57" s="390"/>
      <c r="R57" s="390"/>
      <c r="S57" s="390"/>
      <c r="T57" s="390"/>
      <c r="U57" s="390"/>
      <c r="V57" s="390"/>
      <c r="W57" s="390"/>
      <c r="X57" s="390"/>
      <c r="Y57" s="390"/>
      <c r="Z57" s="390"/>
      <c r="AA57" s="390"/>
      <c r="AB57" s="390"/>
      <c r="AC57" s="390"/>
      <c r="AD57" s="390"/>
      <c r="AE57" s="390"/>
      <c r="AF57" s="390"/>
      <c r="AG57" s="391">
        <f>ROUND(SUM(AG58:AG61),2)</f>
        <v>0</v>
      </c>
      <c r="AH57" s="388"/>
      <c r="AI57" s="388"/>
      <c r="AJ57" s="388"/>
      <c r="AK57" s="388"/>
      <c r="AL57" s="388"/>
      <c r="AM57" s="388"/>
      <c r="AN57" s="387">
        <f t="shared" si="0"/>
        <v>0</v>
      </c>
      <c r="AO57" s="388"/>
      <c r="AP57" s="388"/>
      <c r="AQ57" s="92" t="s">
        <v>90</v>
      </c>
      <c r="AR57" s="93"/>
      <c r="AS57" s="94">
        <f>ROUND(SUM(AS58:AS61),2)</f>
        <v>0</v>
      </c>
      <c r="AT57" s="95">
        <f t="shared" si="1"/>
        <v>0</v>
      </c>
      <c r="AU57" s="96">
        <f>ROUND(SUM(AU58:AU61),5)</f>
        <v>0</v>
      </c>
      <c r="AV57" s="95">
        <f>ROUND(AZ57*L29,2)</f>
        <v>0</v>
      </c>
      <c r="AW57" s="95">
        <f>ROUND(BA57*L30,2)</f>
        <v>0</v>
      </c>
      <c r="AX57" s="95">
        <f>ROUND(BB57*L29,2)</f>
        <v>0</v>
      </c>
      <c r="AY57" s="95">
        <f>ROUND(BC57*L30,2)</f>
        <v>0</v>
      </c>
      <c r="AZ57" s="95">
        <f>ROUND(SUM(AZ58:AZ61),2)</f>
        <v>0</v>
      </c>
      <c r="BA57" s="95">
        <f>ROUND(SUM(BA58:BA61),2)</f>
        <v>0</v>
      </c>
      <c r="BB57" s="95">
        <f>ROUND(SUM(BB58:BB61),2)</f>
        <v>0</v>
      </c>
      <c r="BC57" s="95">
        <f>ROUND(SUM(BC58:BC61),2)</f>
        <v>0</v>
      </c>
      <c r="BD57" s="97">
        <f>ROUND(SUM(BD58:BD61),2)</f>
        <v>0</v>
      </c>
      <c r="BS57" s="98" t="s">
        <v>71</v>
      </c>
      <c r="BT57" s="98" t="s">
        <v>80</v>
      </c>
      <c r="BU57" s="98" t="s">
        <v>73</v>
      </c>
      <c r="BV57" s="98" t="s">
        <v>74</v>
      </c>
      <c r="BW57" s="98" t="s">
        <v>91</v>
      </c>
      <c r="BX57" s="98" t="s">
        <v>5</v>
      </c>
      <c r="CL57" s="98" t="s">
        <v>92</v>
      </c>
      <c r="CM57" s="98" t="s">
        <v>83</v>
      </c>
    </row>
    <row r="58" spans="1:91" s="4" customFormat="1" ht="16.5" customHeight="1">
      <c r="A58" s="88" t="s">
        <v>76</v>
      </c>
      <c r="B58" s="53"/>
      <c r="C58" s="99"/>
      <c r="D58" s="99"/>
      <c r="E58" s="389" t="s">
        <v>93</v>
      </c>
      <c r="F58" s="389"/>
      <c r="G58" s="389"/>
      <c r="H58" s="389"/>
      <c r="I58" s="389"/>
      <c r="J58" s="99"/>
      <c r="K58" s="389" t="s">
        <v>94</v>
      </c>
      <c r="L58" s="389"/>
      <c r="M58" s="389"/>
      <c r="N58" s="389"/>
      <c r="O58" s="389"/>
      <c r="P58" s="389"/>
      <c r="Q58" s="389"/>
      <c r="R58" s="389"/>
      <c r="S58" s="389"/>
      <c r="T58" s="389"/>
      <c r="U58" s="389"/>
      <c r="V58" s="389"/>
      <c r="W58" s="389"/>
      <c r="X58" s="389"/>
      <c r="Y58" s="389"/>
      <c r="Z58" s="389"/>
      <c r="AA58" s="389"/>
      <c r="AB58" s="389"/>
      <c r="AC58" s="389"/>
      <c r="AD58" s="389"/>
      <c r="AE58" s="389"/>
      <c r="AF58" s="389"/>
      <c r="AG58" s="385">
        <f>'SO 03.1 - Architektonicko...'!J32</f>
        <v>0</v>
      </c>
      <c r="AH58" s="386"/>
      <c r="AI58" s="386"/>
      <c r="AJ58" s="386"/>
      <c r="AK58" s="386"/>
      <c r="AL58" s="386"/>
      <c r="AM58" s="386"/>
      <c r="AN58" s="385">
        <f t="shared" si="0"/>
        <v>0</v>
      </c>
      <c r="AO58" s="386"/>
      <c r="AP58" s="386"/>
      <c r="AQ58" s="100" t="s">
        <v>95</v>
      </c>
      <c r="AR58" s="55"/>
      <c r="AS58" s="101">
        <v>0</v>
      </c>
      <c r="AT58" s="102">
        <f t="shared" si="1"/>
        <v>0</v>
      </c>
      <c r="AU58" s="103">
        <f>'SO 03.1 - Architektonicko...'!P97</f>
        <v>0</v>
      </c>
      <c r="AV58" s="102">
        <f>'SO 03.1 - Architektonicko...'!J35</f>
        <v>0</v>
      </c>
      <c r="AW58" s="102">
        <f>'SO 03.1 - Architektonicko...'!J36</f>
        <v>0</v>
      </c>
      <c r="AX58" s="102">
        <f>'SO 03.1 - Architektonicko...'!J37</f>
        <v>0</v>
      </c>
      <c r="AY58" s="102">
        <f>'SO 03.1 - Architektonicko...'!J38</f>
        <v>0</v>
      </c>
      <c r="AZ58" s="102">
        <f>'SO 03.1 - Architektonicko...'!F35</f>
        <v>0</v>
      </c>
      <c r="BA58" s="102">
        <f>'SO 03.1 - Architektonicko...'!F36</f>
        <v>0</v>
      </c>
      <c r="BB58" s="102">
        <f>'SO 03.1 - Architektonicko...'!F37</f>
        <v>0</v>
      </c>
      <c r="BC58" s="102">
        <f>'SO 03.1 - Architektonicko...'!F38</f>
        <v>0</v>
      </c>
      <c r="BD58" s="104">
        <f>'SO 03.1 - Architektonicko...'!F39</f>
        <v>0</v>
      </c>
      <c r="BT58" s="105" t="s">
        <v>83</v>
      </c>
      <c r="BV58" s="105" t="s">
        <v>74</v>
      </c>
      <c r="BW58" s="105" t="s">
        <v>96</v>
      </c>
      <c r="BX58" s="105" t="s">
        <v>91</v>
      </c>
      <c r="CL58" s="105" t="s">
        <v>92</v>
      </c>
    </row>
    <row r="59" spans="1:91" s="4" customFormat="1" ht="25.5" customHeight="1">
      <c r="A59" s="88" t="s">
        <v>76</v>
      </c>
      <c r="B59" s="53"/>
      <c r="C59" s="99"/>
      <c r="D59" s="99"/>
      <c r="E59" s="389" t="s">
        <v>97</v>
      </c>
      <c r="F59" s="389"/>
      <c r="G59" s="389"/>
      <c r="H59" s="389"/>
      <c r="I59" s="389"/>
      <c r="J59" s="99"/>
      <c r="K59" s="389" t="s">
        <v>98</v>
      </c>
      <c r="L59" s="389"/>
      <c r="M59" s="389"/>
      <c r="N59" s="389"/>
      <c r="O59" s="389"/>
      <c r="P59" s="389"/>
      <c r="Q59" s="389"/>
      <c r="R59" s="389"/>
      <c r="S59" s="389"/>
      <c r="T59" s="389"/>
      <c r="U59" s="389"/>
      <c r="V59" s="389"/>
      <c r="W59" s="389"/>
      <c r="X59" s="389"/>
      <c r="Y59" s="389"/>
      <c r="Z59" s="389"/>
      <c r="AA59" s="389"/>
      <c r="AB59" s="389"/>
      <c r="AC59" s="389"/>
      <c r="AD59" s="389"/>
      <c r="AE59" s="389"/>
      <c r="AF59" s="389"/>
      <c r="AG59" s="385">
        <f>'SO 03.2a - Zdravotnické i...'!J32</f>
        <v>0</v>
      </c>
      <c r="AH59" s="386"/>
      <c r="AI59" s="386"/>
      <c r="AJ59" s="386"/>
      <c r="AK59" s="386"/>
      <c r="AL59" s="386"/>
      <c r="AM59" s="386"/>
      <c r="AN59" s="385">
        <f t="shared" si="0"/>
        <v>0</v>
      </c>
      <c r="AO59" s="386"/>
      <c r="AP59" s="386"/>
      <c r="AQ59" s="100" t="s">
        <v>95</v>
      </c>
      <c r="AR59" s="55"/>
      <c r="AS59" s="101">
        <v>0</v>
      </c>
      <c r="AT59" s="102">
        <f t="shared" si="1"/>
        <v>0</v>
      </c>
      <c r="AU59" s="103">
        <f>'SO 03.2a - Zdravotnické i...'!P94</f>
        <v>0</v>
      </c>
      <c r="AV59" s="102">
        <f>'SO 03.2a - Zdravotnické i...'!J35</f>
        <v>0</v>
      </c>
      <c r="AW59" s="102">
        <f>'SO 03.2a - Zdravotnické i...'!J36</f>
        <v>0</v>
      </c>
      <c r="AX59" s="102">
        <f>'SO 03.2a - Zdravotnické i...'!J37</f>
        <v>0</v>
      </c>
      <c r="AY59" s="102">
        <f>'SO 03.2a - Zdravotnické i...'!J38</f>
        <v>0</v>
      </c>
      <c r="AZ59" s="102">
        <f>'SO 03.2a - Zdravotnické i...'!F35</f>
        <v>0</v>
      </c>
      <c r="BA59" s="102">
        <f>'SO 03.2a - Zdravotnické i...'!F36</f>
        <v>0</v>
      </c>
      <c r="BB59" s="102">
        <f>'SO 03.2a - Zdravotnické i...'!F37</f>
        <v>0</v>
      </c>
      <c r="BC59" s="102">
        <f>'SO 03.2a - Zdravotnické i...'!F38</f>
        <v>0</v>
      </c>
      <c r="BD59" s="104">
        <f>'SO 03.2a - Zdravotnické i...'!F39</f>
        <v>0</v>
      </c>
      <c r="BT59" s="105" t="s">
        <v>83</v>
      </c>
      <c r="BV59" s="105" t="s">
        <v>74</v>
      </c>
      <c r="BW59" s="105" t="s">
        <v>99</v>
      </c>
      <c r="BX59" s="105" t="s">
        <v>91</v>
      </c>
      <c r="CL59" s="105" t="s">
        <v>92</v>
      </c>
    </row>
    <row r="60" spans="1:91" s="4" customFormat="1" ht="25.5" customHeight="1">
      <c r="A60" s="88" t="s">
        <v>76</v>
      </c>
      <c r="B60" s="53"/>
      <c r="C60" s="99"/>
      <c r="D60" s="99"/>
      <c r="E60" s="389" t="s">
        <v>100</v>
      </c>
      <c r="F60" s="389"/>
      <c r="G60" s="389"/>
      <c r="H60" s="389"/>
      <c r="I60" s="389"/>
      <c r="J60" s="99"/>
      <c r="K60" s="389" t="s">
        <v>101</v>
      </c>
      <c r="L60" s="389"/>
      <c r="M60" s="389"/>
      <c r="N60" s="389"/>
      <c r="O60" s="389"/>
      <c r="P60" s="389"/>
      <c r="Q60" s="389"/>
      <c r="R60" s="389"/>
      <c r="S60" s="389"/>
      <c r="T60" s="389"/>
      <c r="U60" s="389"/>
      <c r="V60" s="389"/>
      <c r="W60" s="389"/>
      <c r="X60" s="389"/>
      <c r="Y60" s="389"/>
      <c r="Z60" s="389"/>
      <c r="AA60" s="389"/>
      <c r="AB60" s="389"/>
      <c r="AC60" s="389"/>
      <c r="AD60" s="389"/>
      <c r="AE60" s="389"/>
      <c r="AF60" s="389"/>
      <c r="AG60" s="385">
        <f>'SO 03.2b - Zdravotnické i...'!J32</f>
        <v>0</v>
      </c>
      <c r="AH60" s="386"/>
      <c r="AI60" s="386"/>
      <c r="AJ60" s="386"/>
      <c r="AK60" s="386"/>
      <c r="AL60" s="386"/>
      <c r="AM60" s="386"/>
      <c r="AN60" s="385">
        <f t="shared" si="0"/>
        <v>0</v>
      </c>
      <c r="AO60" s="386"/>
      <c r="AP60" s="386"/>
      <c r="AQ60" s="100" t="s">
        <v>95</v>
      </c>
      <c r="AR60" s="55"/>
      <c r="AS60" s="101">
        <v>0</v>
      </c>
      <c r="AT60" s="102">
        <f t="shared" si="1"/>
        <v>0</v>
      </c>
      <c r="AU60" s="103">
        <f>'SO 03.2b - Zdravotnické i...'!P96</f>
        <v>0</v>
      </c>
      <c r="AV60" s="102">
        <f>'SO 03.2b - Zdravotnické i...'!J35</f>
        <v>0</v>
      </c>
      <c r="AW60" s="102">
        <f>'SO 03.2b - Zdravotnické i...'!J36</f>
        <v>0</v>
      </c>
      <c r="AX60" s="102">
        <f>'SO 03.2b - Zdravotnické i...'!J37</f>
        <v>0</v>
      </c>
      <c r="AY60" s="102">
        <f>'SO 03.2b - Zdravotnické i...'!J38</f>
        <v>0</v>
      </c>
      <c r="AZ60" s="102">
        <f>'SO 03.2b - Zdravotnické i...'!F35</f>
        <v>0</v>
      </c>
      <c r="BA60" s="102">
        <f>'SO 03.2b - Zdravotnické i...'!F36</f>
        <v>0</v>
      </c>
      <c r="BB60" s="102">
        <f>'SO 03.2b - Zdravotnické i...'!F37</f>
        <v>0</v>
      </c>
      <c r="BC60" s="102">
        <f>'SO 03.2b - Zdravotnické i...'!F38</f>
        <v>0</v>
      </c>
      <c r="BD60" s="104">
        <f>'SO 03.2b - Zdravotnické i...'!F39</f>
        <v>0</v>
      </c>
      <c r="BT60" s="105" t="s">
        <v>83</v>
      </c>
      <c r="BV60" s="105" t="s">
        <v>74</v>
      </c>
      <c r="BW60" s="105" t="s">
        <v>102</v>
      </c>
      <c r="BX60" s="105" t="s">
        <v>91</v>
      </c>
      <c r="CL60" s="105" t="s">
        <v>92</v>
      </c>
    </row>
    <row r="61" spans="1:91" s="4" customFormat="1" ht="16.5" customHeight="1">
      <c r="A61" s="88" t="s">
        <v>76</v>
      </c>
      <c r="B61" s="53"/>
      <c r="C61" s="99"/>
      <c r="D61" s="99"/>
      <c r="E61" s="389" t="s">
        <v>103</v>
      </c>
      <c r="F61" s="389"/>
      <c r="G61" s="389"/>
      <c r="H61" s="389"/>
      <c r="I61" s="389"/>
      <c r="J61" s="99"/>
      <c r="K61" s="389" t="s">
        <v>104</v>
      </c>
      <c r="L61" s="389"/>
      <c r="M61" s="389"/>
      <c r="N61" s="389"/>
      <c r="O61" s="389"/>
      <c r="P61" s="389"/>
      <c r="Q61" s="389"/>
      <c r="R61" s="389"/>
      <c r="S61" s="389"/>
      <c r="T61" s="389"/>
      <c r="U61" s="389"/>
      <c r="V61" s="389"/>
      <c r="W61" s="389"/>
      <c r="X61" s="389"/>
      <c r="Y61" s="389"/>
      <c r="Z61" s="389"/>
      <c r="AA61" s="389"/>
      <c r="AB61" s="389"/>
      <c r="AC61" s="389"/>
      <c r="AD61" s="389"/>
      <c r="AE61" s="389"/>
      <c r="AF61" s="389"/>
      <c r="AG61" s="385">
        <f>'SO 03.3 - Elektroinstalac...'!J32</f>
        <v>0</v>
      </c>
      <c r="AH61" s="386"/>
      <c r="AI61" s="386"/>
      <c r="AJ61" s="386"/>
      <c r="AK61" s="386"/>
      <c r="AL61" s="386"/>
      <c r="AM61" s="386"/>
      <c r="AN61" s="385">
        <f t="shared" si="0"/>
        <v>0</v>
      </c>
      <c r="AO61" s="386"/>
      <c r="AP61" s="386"/>
      <c r="AQ61" s="100" t="s">
        <v>95</v>
      </c>
      <c r="AR61" s="55"/>
      <c r="AS61" s="101">
        <v>0</v>
      </c>
      <c r="AT61" s="102">
        <f t="shared" si="1"/>
        <v>0</v>
      </c>
      <c r="AU61" s="103">
        <f>'SO 03.3 - Elektroinstalac...'!P92</f>
        <v>0</v>
      </c>
      <c r="AV61" s="102">
        <f>'SO 03.3 - Elektroinstalac...'!J35</f>
        <v>0</v>
      </c>
      <c r="AW61" s="102">
        <f>'SO 03.3 - Elektroinstalac...'!J36</f>
        <v>0</v>
      </c>
      <c r="AX61" s="102">
        <f>'SO 03.3 - Elektroinstalac...'!J37</f>
        <v>0</v>
      </c>
      <c r="AY61" s="102">
        <f>'SO 03.3 - Elektroinstalac...'!J38</f>
        <v>0</v>
      </c>
      <c r="AZ61" s="102">
        <f>'SO 03.3 - Elektroinstalac...'!F35</f>
        <v>0</v>
      </c>
      <c r="BA61" s="102">
        <f>'SO 03.3 - Elektroinstalac...'!F36</f>
        <v>0</v>
      </c>
      <c r="BB61" s="102">
        <f>'SO 03.3 - Elektroinstalac...'!F37</f>
        <v>0</v>
      </c>
      <c r="BC61" s="102">
        <f>'SO 03.3 - Elektroinstalac...'!F38</f>
        <v>0</v>
      </c>
      <c r="BD61" s="104">
        <f>'SO 03.3 - Elektroinstalac...'!F39</f>
        <v>0</v>
      </c>
      <c r="BT61" s="105" t="s">
        <v>83</v>
      </c>
      <c r="BV61" s="105" t="s">
        <v>74</v>
      </c>
      <c r="BW61" s="105" t="s">
        <v>105</v>
      </c>
      <c r="BX61" s="105" t="s">
        <v>91</v>
      </c>
      <c r="CL61" s="105" t="s">
        <v>92</v>
      </c>
    </row>
    <row r="62" spans="1:91" s="7" customFormat="1" ht="16.5" customHeight="1">
      <c r="B62" s="89"/>
      <c r="C62" s="90"/>
      <c r="D62" s="390" t="s">
        <v>106</v>
      </c>
      <c r="E62" s="390"/>
      <c r="F62" s="390"/>
      <c r="G62" s="390"/>
      <c r="H62" s="390"/>
      <c r="I62" s="91"/>
      <c r="J62" s="390" t="s">
        <v>107</v>
      </c>
      <c r="K62" s="390"/>
      <c r="L62" s="390"/>
      <c r="M62" s="390"/>
      <c r="N62" s="390"/>
      <c r="O62" s="390"/>
      <c r="P62" s="390"/>
      <c r="Q62" s="390"/>
      <c r="R62" s="390"/>
      <c r="S62" s="390"/>
      <c r="T62" s="390"/>
      <c r="U62" s="390"/>
      <c r="V62" s="390"/>
      <c r="W62" s="390"/>
      <c r="X62" s="390"/>
      <c r="Y62" s="390"/>
      <c r="Z62" s="390"/>
      <c r="AA62" s="390"/>
      <c r="AB62" s="390"/>
      <c r="AC62" s="390"/>
      <c r="AD62" s="390"/>
      <c r="AE62" s="390"/>
      <c r="AF62" s="390"/>
      <c r="AG62" s="391">
        <f>ROUND(SUM(AG63:AG64),2)</f>
        <v>0</v>
      </c>
      <c r="AH62" s="388"/>
      <c r="AI62" s="388"/>
      <c r="AJ62" s="388"/>
      <c r="AK62" s="388"/>
      <c r="AL62" s="388"/>
      <c r="AM62" s="388"/>
      <c r="AN62" s="387">
        <f t="shared" si="0"/>
        <v>0</v>
      </c>
      <c r="AO62" s="388"/>
      <c r="AP62" s="388"/>
      <c r="AQ62" s="92" t="s">
        <v>90</v>
      </c>
      <c r="AR62" s="93"/>
      <c r="AS62" s="94">
        <f>ROUND(SUM(AS63:AS64),2)</f>
        <v>0</v>
      </c>
      <c r="AT62" s="95">
        <f t="shared" si="1"/>
        <v>0</v>
      </c>
      <c r="AU62" s="96">
        <f>ROUND(SUM(AU63:AU64),5)</f>
        <v>0</v>
      </c>
      <c r="AV62" s="95">
        <f>ROUND(AZ62*L29,2)</f>
        <v>0</v>
      </c>
      <c r="AW62" s="95">
        <f>ROUND(BA62*L30,2)</f>
        <v>0</v>
      </c>
      <c r="AX62" s="95">
        <f>ROUND(BB62*L29,2)</f>
        <v>0</v>
      </c>
      <c r="AY62" s="95">
        <f>ROUND(BC62*L30,2)</f>
        <v>0</v>
      </c>
      <c r="AZ62" s="95">
        <f>ROUND(SUM(AZ63:AZ64),2)</f>
        <v>0</v>
      </c>
      <c r="BA62" s="95">
        <f>ROUND(SUM(BA63:BA64),2)</f>
        <v>0</v>
      </c>
      <c r="BB62" s="95">
        <f>ROUND(SUM(BB63:BB64),2)</f>
        <v>0</v>
      </c>
      <c r="BC62" s="95">
        <f>ROUND(SUM(BC63:BC64),2)</f>
        <v>0</v>
      </c>
      <c r="BD62" s="97">
        <f>ROUND(SUM(BD63:BD64),2)</f>
        <v>0</v>
      </c>
      <c r="BS62" s="98" t="s">
        <v>71</v>
      </c>
      <c r="BT62" s="98" t="s">
        <v>80</v>
      </c>
      <c r="BU62" s="98" t="s">
        <v>73</v>
      </c>
      <c r="BV62" s="98" t="s">
        <v>74</v>
      </c>
      <c r="BW62" s="98" t="s">
        <v>108</v>
      </c>
      <c r="BX62" s="98" t="s">
        <v>5</v>
      </c>
      <c r="CL62" s="98" t="s">
        <v>92</v>
      </c>
      <c r="CM62" s="98" t="s">
        <v>83</v>
      </c>
    </row>
    <row r="63" spans="1:91" s="4" customFormat="1" ht="16.5" customHeight="1">
      <c r="A63" s="88" t="s">
        <v>76</v>
      </c>
      <c r="B63" s="53"/>
      <c r="C63" s="99"/>
      <c r="D63" s="99"/>
      <c r="E63" s="389" t="s">
        <v>109</v>
      </c>
      <c r="F63" s="389"/>
      <c r="G63" s="389"/>
      <c r="H63" s="389"/>
      <c r="I63" s="389"/>
      <c r="J63" s="99"/>
      <c r="K63" s="389" t="s">
        <v>94</v>
      </c>
      <c r="L63" s="389"/>
      <c r="M63" s="389"/>
      <c r="N63" s="389"/>
      <c r="O63" s="389"/>
      <c r="P63" s="389"/>
      <c r="Q63" s="389"/>
      <c r="R63" s="389"/>
      <c r="S63" s="389"/>
      <c r="T63" s="389"/>
      <c r="U63" s="389"/>
      <c r="V63" s="389"/>
      <c r="W63" s="389"/>
      <c r="X63" s="389"/>
      <c r="Y63" s="389"/>
      <c r="Z63" s="389"/>
      <c r="AA63" s="389"/>
      <c r="AB63" s="389"/>
      <c r="AC63" s="389"/>
      <c r="AD63" s="389"/>
      <c r="AE63" s="389"/>
      <c r="AF63" s="389"/>
      <c r="AG63" s="385">
        <f>'SO 04.1 - Architektonicko...'!J32</f>
        <v>0</v>
      </c>
      <c r="AH63" s="386"/>
      <c r="AI63" s="386"/>
      <c r="AJ63" s="386"/>
      <c r="AK63" s="386"/>
      <c r="AL63" s="386"/>
      <c r="AM63" s="386"/>
      <c r="AN63" s="385">
        <f t="shared" si="0"/>
        <v>0</v>
      </c>
      <c r="AO63" s="386"/>
      <c r="AP63" s="386"/>
      <c r="AQ63" s="100" t="s">
        <v>95</v>
      </c>
      <c r="AR63" s="55"/>
      <c r="AS63" s="101">
        <v>0</v>
      </c>
      <c r="AT63" s="102">
        <f t="shared" si="1"/>
        <v>0</v>
      </c>
      <c r="AU63" s="103">
        <f>'SO 04.1 - Architektonicko...'!P92</f>
        <v>0</v>
      </c>
      <c r="AV63" s="102">
        <f>'SO 04.1 - Architektonicko...'!J35</f>
        <v>0</v>
      </c>
      <c r="AW63" s="102">
        <f>'SO 04.1 - Architektonicko...'!J36</f>
        <v>0</v>
      </c>
      <c r="AX63" s="102">
        <f>'SO 04.1 - Architektonicko...'!J37</f>
        <v>0</v>
      </c>
      <c r="AY63" s="102">
        <f>'SO 04.1 - Architektonicko...'!J38</f>
        <v>0</v>
      </c>
      <c r="AZ63" s="102">
        <f>'SO 04.1 - Architektonicko...'!F35</f>
        <v>0</v>
      </c>
      <c r="BA63" s="102">
        <f>'SO 04.1 - Architektonicko...'!F36</f>
        <v>0</v>
      </c>
      <c r="BB63" s="102">
        <f>'SO 04.1 - Architektonicko...'!F37</f>
        <v>0</v>
      </c>
      <c r="BC63" s="102">
        <f>'SO 04.1 - Architektonicko...'!F38</f>
        <v>0</v>
      </c>
      <c r="BD63" s="104">
        <f>'SO 04.1 - Architektonicko...'!F39</f>
        <v>0</v>
      </c>
      <c r="BT63" s="105" t="s">
        <v>83</v>
      </c>
      <c r="BV63" s="105" t="s">
        <v>74</v>
      </c>
      <c r="BW63" s="105" t="s">
        <v>110</v>
      </c>
      <c r="BX63" s="105" t="s">
        <v>108</v>
      </c>
      <c r="CL63" s="105" t="s">
        <v>92</v>
      </c>
    </row>
    <row r="64" spans="1:91" s="4" customFormat="1" ht="16.5" customHeight="1">
      <c r="A64" s="88" t="s">
        <v>76</v>
      </c>
      <c r="B64" s="53"/>
      <c r="C64" s="99"/>
      <c r="D64" s="99"/>
      <c r="E64" s="389" t="s">
        <v>111</v>
      </c>
      <c r="F64" s="389"/>
      <c r="G64" s="389"/>
      <c r="H64" s="389"/>
      <c r="I64" s="389"/>
      <c r="J64" s="99"/>
      <c r="K64" s="389" t="s">
        <v>112</v>
      </c>
      <c r="L64" s="389"/>
      <c r="M64" s="389"/>
      <c r="N64" s="389"/>
      <c r="O64" s="389"/>
      <c r="P64" s="389"/>
      <c r="Q64" s="389"/>
      <c r="R64" s="389"/>
      <c r="S64" s="389"/>
      <c r="T64" s="389"/>
      <c r="U64" s="389"/>
      <c r="V64" s="389"/>
      <c r="W64" s="389"/>
      <c r="X64" s="389"/>
      <c r="Y64" s="389"/>
      <c r="Z64" s="389"/>
      <c r="AA64" s="389"/>
      <c r="AB64" s="389"/>
      <c r="AC64" s="389"/>
      <c r="AD64" s="389"/>
      <c r="AE64" s="389"/>
      <c r="AF64" s="389"/>
      <c r="AG64" s="385">
        <f>'SO 04.2 - Zdravotechnické...'!J32</f>
        <v>0</v>
      </c>
      <c r="AH64" s="386"/>
      <c r="AI64" s="386"/>
      <c r="AJ64" s="386"/>
      <c r="AK64" s="386"/>
      <c r="AL64" s="386"/>
      <c r="AM64" s="386"/>
      <c r="AN64" s="385">
        <f t="shared" si="0"/>
        <v>0</v>
      </c>
      <c r="AO64" s="386"/>
      <c r="AP64" s="386"/>
      <c r="AQ64" s="100" t="s">
        <v>95</v>
      </c>
      <c r="AR64" s="55"/>
      <c r="AS64" s="101">
        <v>0</v>
      </c>
      <c r="AT64" s="102">
        <f t="shared" si="1"/>
        <v>0</v>
      </c>
      <c r="AU64" s="103">
        <f>'SO 04.2 - Zdravotechnické...'!P95</f>
        <v>0</v>
      </c>
      <c r="AV64" s="102">
        <f>'SO 04.2 - Zdravotechnické...'!J35</f>
        <v>0</v>
      </c>
      <c r="AW64" s="102">
        <f>'SO 04.2 - Zdravotechnické...'!J36</f>
        <v>0</v>
      </c>
      <c r="AX64" s="102">
        <f>'SO 04.2 - Zdravotechnické...'!J37</f>
        <v>0</v>
      </c>
      <c r="AY64" s="102">
        <f>'SO 04.2 - Zdravotechnické...'!J38</f>
        <v>0</v>
      </c>
      <c r="AZ64" s="102">
        <f>'SO 04.2 - Zdravotechnické...'!F35</f>
        <v>0</v>
      </c>
      <c r="BA64" s="102">
        <f>'SO 04.2 - Zdravotechnické...'!F36</f>
        <v>0</v>
      </c>
      <c r="BB64" s="102">
        <f>'SO 04.2 - Zdravotechnické...'!F37</f>
        <v>0</v>
      </c>
      <c r="BC64" s="102">
        <f>'SO 04.2 - Zdravotechnické...'!F38</f>
        <v>0</v>
      </c>
      <c r="BD64" s="104">
        <f>'SO 04.2 - Zdravotechnické...'!F39</f>
        <v>0</v>
      </c>
      <c r="BT64" s="105" t="s">
        <v>83</v>
      </c>
      <c r="BV64" s="105" t="s">
        <v>74</v>
      </c>
      <c r="BW64" s="105" t="s">
        <v>113</v>
      </c>
      <c r="BX64" s="105" t="s">
        <v>108</v>
      </c>
      <c r="CL64" s="105" t="s">
        <v>92</v>
      </c>
    </row>
    <row r="65" spans="1:91" s="7" customFormat="1" ht="16.5" customHeight="1">
      <c r="B65" s="89"/>
      <c r="C65" s="90"/>
      <c r="D65" s="390" t="s">
        <v>114</v>
      </c>
      <c r="E65" s="390"/>
      <c r="F65" s="390"/>
      <c r="G65" s="390"/>
      <c r="H65" s="390"/>
      <c r="I65" s="91"/>
      <c r="J65" s="390" t="s">
        <v>115</v>
      </c>
      <c r="K65" s="390"/>
      <c r="L65" s="390"/>
      <c r="M65" s="390"/>
      <c r="N65" s="390"/>
      <c r="O65" s="390"/>
      <c r="P65" s="390"/>
      <c r="Q65" s="390"/>
      <c r="R65" s="390"/>
      <c r="S65" s="390"/>
      <c r="T65" s="390"/>
      <c r="U65" s="390"/>
      <c r="V65" s="390"/>
      <c r="W65" s="390"/>
      <c r="X65" s="390"/>
      <c r="Y65" s="390"/>
      <c r="Z65" s="390"/>
      <c r="AA65" s="390"/>
      <c r="AB65" s="390"/>
      <c r="AC65" s="390"/>
      <c r="AD65" s="390"/>
      <c r="AE65" s="390"/>
      <c r="AF65" s="390"/>
      <c r="AG65" s="391">
        <f>ROUND(SUM(AG66:AG67),2)</f>
        <v>0</v>
      </c>
      <c r="AH65" s="388"/>
      <c r="AI65" s="388"/>
      <c r="AJ65" s="388"/>
      <c r="AK65" s="388"/>
      <c r="AL65" s="388"/>
      <c r="AM65" s="388"/>
      <c r="AN65" s="387">
        <f t="shared" si="0"/>
        <v>0</v>
      </c>
      <c r="AO65" s="388"/>
      <c r="AP65" s="388"/>
      <c r="AQ65" s="92" t="s">
        <v>79</v>
      </c>
      <c r="AR65" s="93"/>
      <c r="AS65" s="94">
        <f>ROUND(SUM(AS66:AS67),2)</f>
        <v>0</v>
      </c>
      <c r="AT65" s="95">
        <f t="shared" si="1"/>
        <v>0</v>
      </c>
      <c r="AU65" s="96">
        <f>ROUND(SUM(AU66:AU67),5)</f>
        <v>0</v>
      </c>
      <c r="AV65" s="95">
        <f>ROUND(AZ65*L29,2)</f>
        <v>0</v>
      </c>
      <c r="AW65" s="95">
        <f>ROUND(BA65*L30,2)</f>
        <v>0</v>
      </c>
      <c r="AX65" s="95">
        <f>ROUND(BB65*L29,2)</f>
        <v>0</v>
      </c>
      <c r="AY65" s="95">
        <f>ROUND(BC65*L30,2)</f>
        <v>0</v>
      </c>
      <c r="AZ65" s="95">
        <f>ROUND(SUM(AZ66:AZ67),2)</f>
        <v>0</v>
      </c>
      <c r="BA65" s="95">
        <f>ROUND(SUM(BA66:BA67),2)</f>
        <v>0</v>
      </c>
      <c r="BB65" s="95">
        <f>ROUND(SUM(BB66:BB67),2)</f>
        <v>0</v>
      </c>
      <c r="BC65" s="95">
        <f>ROUND(SUM(BC66:BC67),2)</f>
        <v>0</v>
      </c>
      <c r="BD65" s="97">
        <f>ROUND(SUM(BD66:BD67),2)</f>
        <v>0</v>
      </c>
      <c r="BS65" s="98" t="s">
        <v>71</v>
      </c>
      <c r="BT65" s="98" t="s">
        <v>80</v>
      </c>
      <c r="BU65" s="98" t="s">
        <v>73</v>
      </c>
      <c r="BV65" s="98" t="s">
        <v>74</v>
      </c>
      <c r="BW65" s="98" t="s">
        <v>116</v>
      </c>
      <c r="BX65" s="98" t="s">
        <v>5</v>
      </c>
      <c r="CL65" s="98" t="s">
        <v>117</v>
      </c>
      <c r="CM65" s="98" t="s">
        <v>83</v>
      </c>
    </row>
    <row r="66" spans="1:91" s="4" customFormat="1" ht="16.5" customHeight="1">
      <c r="A66" s="88" t="s">
        <v>76</v>
      </c>
      <c r="B66" s="53"/>
      <c r="C66" s="99"/>
      <c r="D66" s="99"/>
      <c r="E66" s="389" t="s">
        <v>118</v>
      </c>
      <c r="F66" s="389"/>
      <c r="G66" s="389"/>
      <c r="H66" s="389"/>
      <c r="I66" s="389"/>
      <c r="J66" s="99"/>
      <c r="K66" s="389" t="s">
        <v>119</v>
      </c>
      <c r="L66" s="389"/>
      <c r="M66" s="389"/>
      <c r="N66" s="389"/>
      <c r="O66" s="389"/>
      <c r="P66" s="389"/>
      <c r="Q66" s="389"/>
      <c r="R66" s="389"/>
      <c r="S66" s="389"/>
      <c r="T66" s="389"/>
      <c r="U66" s="389"/>
      <c r="V66" s="389"/>
      <c r="W66" s="389"/>
      <c r="X66" s="389"/>
      <c r="Y66" s="389"/>
      <c r="Z66" s="389"/>
      <c r="AA66" s="389"/>
      <c r="AB66" s="389"/>
      <c r="AC66" s="389"/>
      <c r="AD66" s="389"/>
      <c r="AE66" s="389"/>
      <c r="AF66" s="389"/>
      <c r="AG66" s="385">
        <f>'SO 05.1 - Hřiště dětské'!J32</f>
        <v>0</v>
      </c>
      <c r="AH66" s="386"/>
      <c r="AI66" s="386"/>
      <c r="AJ66" s="386"/>
      <c r="AK66" s="386"/>
      <c r="AL66" s="386"/>
      <c r="AM66" s="386"/>
      <c r="AN66" s="385">
        <f t="shared" si="0"/>
        <v>0</v>
      </c>
      <c r="AO66" s="386"/>
      <c r="AP66" s="386"/>
      <c r="AQ66" s="100" t="s">
        <v>95</v>
      </c>
      <c r="AR66" s="55"/>
      <c r="AS66" s="101">
        <v>0</v>
      </c>
      <c r="AT66" s="102">
        <f t="shared" si="1"/>
        <v>0</v>
      </c>
      <c r="AU66" s="103">
        <f>'SO 05.1 - Hřiště dětské'!P90</f>
        <v>0</v>
      </c>
      <c r="AV66" s="102">
        <f>'SO 05.1 - Hřiště dětské'!J35</f>
        <v>0</v>
      </c>
      <c r="AW66" s="102">
        <f>'SO 05.1 - Hřiště dětské'!J36</f>
        <v>0</v>
      </c>
      <c r="AX66" s="102">
        <f>'SO 05.1 - Hřiště dětské'!J37</f>
        <v>0</v>
      </c>
      <c r="AY66" s="102">
        <f>'SO 05.1 - Hřiště dětské'!J38</f>
        <v>0</v>
      </c>
      <c r="AZ66" s="102">
        <f>'SO 05.1 - Hřiště dětské'!F35</f>
        <v>0</v>
      </c>
      <c r="BA66" s="102">
        <f>'SO 05.1 - Hřiště dětské'!F36</f>
        <v>0</v>
      </c>
      <c r="BB66" s="102">
        <f>'SO 05.1 - Hřiště dětské'!F37</f>
        <v>0</v>
      </c>
      <c r="BC66" s="102">
        <f>'SO 05.1 - Hřiště dětské'!F38</f>
        <v>0</v>
      </c>
      <c r="BD66" s="104">
        <f>'SO 05.1 - Hřiště dětské'!F39</f>
        <v>0</v>
      </c>
      <c r="BT66" s="105" t="s">
        <v>83</v>
      </c>
      <c r="BV66" s="105" t="s">
        <v>74</v>
      </c>
      <c r="BW66" s="105" t="s">
        <v>120</v>
      </c>
      <c r="BX66" s="105" t="s">
        <v>116</v>
      </c>
      <c r="CL66" s="105" t="s">
        <v>117</v>
      </c>
    </row>
    <row r="67" spans="1:91" s="4" customFormat="1" ht="16.5" customHeight="1">
      <c r="A67" s="88" t="s">
        <v>76</v>
      </c>
      <c r="B67" s="53"/>
      <c r="C67" s="99"/>
      <c r="D67" s="99"/>
      <c r="E67" s="389" t="s">
        <v>121</v>
      </c>
      <c r="F67" s="389"/>
      <c r="G67" s="389"/>
      <c r="H67" s="389"/>
      <c r="I67" s="389"/>
      <c r="J67" s="99"/>
      <c r="K67" s="389" t="s">
        <v>122</v>
      </c>
      <c r="L67" s="389"/>
      <c r="M67" s="389"/>
      <c r="N67" s="389"/>
      <c r="O67" s="389"/>
      <c r="P67" s="389"/>
      <c r="Q67" s="389"/>
      <c r="R67" s="389"/>
      <c r="S67" s="389"/>
      <c r="T67" s="389"/>
      <c r="U67" s="389"/>
      <c r="V67" s="389"/>
      <c r="W67" s="389"/>
      <c r="X67" s="389"/>
      <c r="Y67" s="389"/>
      <c r="Z67" s="389"/>
      <c r="AA67" s="389"/>
      <c r="AB67" s="389"/>
      <c r="AC67" s="389"/>
      <c r="AD67" s="389"/>
      <c r="AE67" s="389"/>
      <c r="AF67" s="389"/>
      <c r="AG67" s="385">
        <f>'SO 05.2 - Herní prvky'!J32</f>
        <v>0</v>
      </c>
      <c r="AH67" s="386"/>
      <c r="AI67" s="386"/>
      <c r="AJ67" s="386"/>
      <c r="AK67" s="386"/>
      <c r="AL67" s="386"/>
      <c r="AM67" s="386"/>
      <c r="AN67" s="385">
        <f t="shared" si="0"/>
        <v>0</v>
      </c>
      <c r="AO67" s="386"/>
      <c r="AP67" s="386"/>
      <c r="AQ67" s="100" t="s">
        <v>95</v>
      </c>
      <c r="AR67" s="55"/>
      <c r="AS67" s="101">
        <v>0</v>
      </c>
      <c r="AT67" s="102">
        <f t="shared" si="1"/>
        <v>0</v>
      </c>
      <c r="AU67" s="103">
        <f>'SO 05.2 - Herní prvky'!P88</f>
        <v>0</v>
      </c>
      <c r="AV67" s="102">
        <f>'SO 05.2 - Herní prvky'!J35</f>
        <v>0</v>
      </c>
      <c r="AW67" s="102">
        <f>'SO 05.2 - Herní prvky'!J36</f>
        <v>0</v>
      </c>
      <c r="AX67" s="102">
        <f>'SO 05.2 - Herní prvky'!J37</f>
        <v>0</v>
      </c>
      <c r="AY67" s="102">
        <f>'SO 05.2 - Herní prvky'!J38</f>
        <v>0</v>
      </c>
      <c r="AZ67" s="102">
        <f>'SO 05.2 - Herní prvky'!F35</f>
        <v>0</v>
      </c>
      <c r="BA67" s="102">
        <f>'SO 05.2 - Herní prvky'!F36</f>
        <v>0</v>
      </c>
      <c r="BB67" s="102">
        <f>'SO 05.2 - Herní prvky'!F37</f>
        <v>0</v>
      </c>
      <c r="BC67" s="102">
        <f>'SO 05.2 - Herní prvky'!F38</f>
        <v>0</v>
      </c>
      <c r="BD67" s="104">
        <f>'SO 05.2 - Herní prvky'!F39</f>
        <v>0</v>
      </c>
      <c r="BT67" s="105" t="s">
        <v>83</v>
      </c>
      <c r="BV67" s="105" t="s">
        <v>74</v>
      </c>
      <c r="BW67" s="105" t="s">
        <v>123</v>
      </c>
      <c r="BX67" s="105" t="s">
        <v>116</v>
      </c>
      <c r="CL67" s="105" t="s">
        <v>117</v>
      </c>
    </row>
    <row r="68" spans="1:91" s="7" customFormat="1" ht="16.5" customHeight="1">
      <c r="A68" s="88" t="s">
        <v>76</v>
      </c>
      <c r="B68" s="89"/>
      <c r="C68" s="90"/>
      <c r="D68" s="390" t="s">
        <v>124</v>
      </c>
      <c r="E68" s="390"/>
      <c r="F68" s="390"/>
      <c r="G68" s="390"/>
      <c r="H68" s="390"/>
      <c r="I68" s="91"/>
      <c r="J68" s="390" t="s">
        <v>125</v>
      </c>
      <c r="K68" s="390"/>
      <c r="L68" s="390"/>
      <c r="M68" s="390"/>
      <c r="N68" s="390"/>
      <c r="O68" s="390"/>
      <c r="P68" s="390"/>
      <c r="Q68" s="390"/>
      <c r="R68" s="390"/>
      <c r="S68" s="390"/>
      <c r="T68" s="390"/>
      <c r="U68" s="390"/>
      <c r="V68" s="390"/>
      <c r="W68" s="390"/>
      <c r="X68" s="390"/>
      <c r="Y68" s="390"/>
      <c r="Z68" s="390"/>
      <c r="AA68" s="390"/>
      <c r="AB68" s="390"/>
      <c r="AC68" s="390"/>
      <c r="AD68" s="390"/>
      <c r="AE68" s="390"/>
      <c r="AF68" s="390"/>
      <c r="AG68" s="387">
        <f>'SO 06 - Areálové oplocení'!J30</f>
        <v>0</v>
      </c>
      <c r="AH68" s="388"/>
      <c r="AI68" s="388"/>
      <c r="AJ68" s="388"/>
      <c r="AK68" s="388"/>
      <c r="AL68" s="388"/>
      <c r="AM68" s="388"/>
      <c r="AN68" s="387">
        <f t="shared" si="0"/>
        <v>0</v>
      </c>
      <c r="AO68" s="388"/>
      <c r="AP68" s="388"/>
      <c r="AQ68" s="92" t="s">
        <v>90</v>
      </c>
      <c r="AR68" s="93"/>
      <c r="AS68" s="94">
        <v>0</v>
      </c>
      <c r="AT68" s="95">
        <f t="shared" si="1"/>
        <v>0</v>
      </c>
      <c r="AU68" s="96">
        <f>'SO 06 - Areálové oplocení'!P87</f>
        <v>0</v>
      </c>
      <c r="AV68" s="95">
        <f>'SO 06 - Areálové oplocení'!J33</f>
        <v>0</v>
      </c>
      <c r="AW68" s="95">
        <f>'SO 06 - Areálové oplocení'!J34</f>
        <v>0</v>
      </c>
      <c r="AX68" s="95">
        <f>'SO 06 - Areálové oplocení'!J35</f>
        <v>0</v>
      </c>
      <c r="AY68" s="95">
        <f>'SO 06 - Areálové oplocení'!J36</f>
        <v>0</v>
      </c>
      <c r="AZ68" s="95">
        <f>'SO 06 - Areálové oplocení'!F33</f>
        <v>0</v>
      </c>
      <c r="BA68" s="95">
        <f>'SO 06 - Areálové oplocení'!F34</f>
        <v>0</v>
      </c>
      <c r="BB68" s="95">
        <f>'SO 06 - Areálové oplocení'!F35</f>
        <v>0</v>
      </c>
      <c r="BC68" s="95">
        <f>'SO 06 - Areálové oplocení'!F36</f>
        <v>0</v>
      </c>
      <c r="BD68" s="97">
        <f>'SO 06 - Areálové oplocení'!F37</f>
        <v>0</v>
      </c>
      <c r="BT68" s="98" t="s">
        <v>80</v>
      </c>
      <c r="BV68" s="98" t="s">
        <v>74</v>
      </c>
      <c r="BW68" s="98" t="s">
        <v>126</v>
      </c>
      <c r="BX68" s="98" t="s">
        <v>5</v>
      </c>
      <c r="CL68" s="98" t="s">
        <v>127</v>
      </c>
      <c r="CM68" s="98" t="s">
        <v>83</v>
      </c>
    </row>
    <row r="69" spans="1:91" s="7" customFormat="1" ht="16.5" customHeight="1">
      <c r="B69" s="89"/>
      <c r="C69" s="90"/>
      <c r="D69" s="390" t="s">
        <v>128</v>
      </c>
      <c r="E69" s="390"/>
      <c r="F69" s="390"/>
      <c r="G69" s="390"/>
      <c r="H69" s="390"/>
      <c r="I69" s="91"/>
      <c r="J69" s="390" t="s">
        <v>129</v>
      </c>
      <c r="K69" s="390"/>
      <c r="L69" s="390"/>
      <c r="M69" s="390"/>
      <c r="N69" s="390"/>
      <c r="O69" s="390"/>
      <c r="P69" s="390"/>
      <c r="Q69" s="390"/>
      <c r="R69" s="390"/>
      <c r="S69" s="390"/>
      <c r="T69" s="390"/>
      <c r="U69" s="390"/>
      <c r="V69" s="390"/>
      <c r="W69" s="390"/>
      <c r="X69" s="390"/>
      <c r="Y69" s="390"/>
      <c r="Z69" s="390"/>
      <c r="AA69" s="390"/>
      <c r="AB69" s="390"/>
      <c r="AC69" s="390"/>
      <c r="AD69" s="390"/>
      <c r="AE69" s="390"/>
      <c r="AF69" s="390"/>
      <c r="AG69" s="391">
        <f>ROUND(SUM(AG70:AG71),2)</f>
        <v>0</v>
      </c>
      <c r="AH69" s="388"/>
      <c r="AI69" s="388"/>
      <c r="AJ69" s="388"/>
      <c r="AK69" s="388"/>
      <c r="AL69" s="388"/>
      <c r="AM69" s="388"/>
      <c r="AN69" s="387">
        <f t="shared" si="0"/>
        <v>0</v>
      </c>
      <c r="AO69" s="388"/>
      <c r="AP69" s="388"/>
      <c r="AQ69" s="92" t="s">
        <v>79</v>
      </c>
      <c r="AR69" s="93"/>
      <c r="AS69" s="94">
        <f>ROUND(SUM(AS70:AS71),2)</f>
        <v>0</v>
      </c>
      <c r="AT69" s="95">
        <f t="shared" si="1"/>
        <v>0</v>
      </c>
      <c r="AU69" s="96">
        <f>ROUND(SUM(AU70:AU71),5)</f>
        <v>0</v>
      </c>
      <c r="AV69" s="95">
        <f>ROUND(AZ69*L29,2)</f>
        <v>0</v>
      </c>
      <c r="AW69" s="95">
        <f>ROUND(BA69*L30,2)</f>
        <v>0</v>
      </c>
      <c r="AX69" s="95">
        <f>ROUND(BB69*L29,2)</f>
        <v>0</v>
      </c>
      <c r="AY69" s="95">
        <f>ROUND(BC69*L30,2)</f>
        <v>0</v>
      </c>
      <c r="AZ69" s="95">
        <f>ROUND(SUM(AZ70:AZ71),2)</f>
        <v>0</v>
      </c>
      <c r="BA69" s="95">
        <f>ROUND(SUM(BA70:BA71),2)</f>
        <v>0</v>
      </c>
      <c r="BB69" s="95">
        <f>ROUND(SUM(BB70:BB71),2)</f>
        <v>0</v>
      </c>
      <c r="BC69" s="95">
        <f>ROUND(SUM(BC70:BC71),2)</f>
        <v>0</v>
      </c>
      <c r="BD69" s="97">
        <f>ROUND(SUM(BD70:BD71),2)</f>
        <v>0</v>
      </c>
      <c r="BS69" s="98" t="s">
        <v>71</v>
      </c>
      <c r="BT69" s="98" t="s">
        <v>80</v>
      </c>
      <c r="BU69" s="98" t="s">
        <v>73</v>
      </c>
      <c r="BV69" s="98" t="s">
        <v>74</v>
      </c>
      <c r="BW69" s="98" t="s">
        <v>130</v>
      </c>
      <c r="BX69" s="98" t="s">
        <v>5</v>
      </c>
      <c r="CL69" s="98" t="s">
        <v>131</v>
      </c>
      <c r="CM69" s="98" t="s">
        <v>83</v>
      </c>
    </row>
    <row r="70" spans="1:91" s="4" customFormat="1" ht="16.5" customHeight="1">
      <c r="A70" s="88" t="s">
        <v>76</v>
      </c>
      <c r="B70" s="53"/>
      <c r="C70" s="99"/>
      <c r="D70" s="99"/>
      <c r="E70" s="389" t="s">
        <v>132</v>
      </c>
      <c r="F70" s="389"/>
      <c r="G70" s="389"/>
      <c r="H70" s="389"/>
      <c r="I70" s="389"/>
      <c r="J70" s="99"/>
      <c r="K70" s="389" t="s">
        <v>129</v>
      </c>
      <c r="L70" s="389"/>
      <c r="M70" s="389"/>
      <c r="N70" s="389"/>
      <c r="O70" s="389"/>
      <c r="P70" s="389"/>
      <c r="Q70" s="389"/>
      <c r="R70" s="389"/>
      <c r="S70" s="389"/>
      <c r="T70" s="389"/>
      <c r="U70" s="389"/>
      <c r="V70" s="389"/>
      <c r="W70" s="389"/>
      <c r="X70" s="389"/>
      <c r="Y70" s="389"/>
      <c r="Z70" s="389"/>
      <c r="AA70" s="389"/>
      <c r="AB70" s="389"/>
      <c r="AC70" s="389"/>
      <c r="AD70" s="389"/>
      <c r="AE70" s="389"/>
      <c r="AF70" s="389"/>
      <c r="AG70" s="385">
        <f>'SO 07.1 - Sadové úpravy'!J32</f>
        <v>0</v>
      </c>
      <c r="AH70" s="386"/>
      <c r="AI70" s="386"/>
      <c r="AJ70" s="386"/>
      <c r="AK70" s="386"/>
      <c r="AL70" s="386"/>
      <c r="AM70" s="386"/>
      <c r="AN70" s="385">
        <f t="shared" si="0"/>
        <v>0</v>
      </c>
      <c r="AO70" s="386"/>
      <c r="AP70" s="386"/>
      <c r="AQ70" s="100" t="s">
        <v>95</v>
      </c>
      <c r="AR70" s="55"/>
      <c r="AS70" s="101">
        <v>0</v>
      </c>
      <c r="AT70" s="102">
        <f t="shared" si="1"/>
        <v>0</v>
      </c>
      <c r="AU70" s="103">
        <f>'SO 07.1 - Sadové úpravy'!P88</f>
        <v>0</v>
      </c>
      <c r="AV70" s="102">
        <f>'SO 07.1 - Sadové úpravy'!J35</f>
        <v>0</v>
      </c>
      <c r="AW70" s="102">
        <f>'SO 07.1 - Sadové úpravy'!J36</f>
        <v>0</v>
      </c>
      <c r="AX70" s="102">
        <f>'SO 07.1 - Sadové úpravy'!J37</f>
        <v>0</v>
      </c>
      <c r="AY70" s="102">
        <f>'SO 07.1 - Sadové úpravy'!J38</f>
        <v>0</v>
      </c>
      <c r="AZ70" s="102">
        <f>'SO 07.1 - Sadové úpravy'!F35</f>
        <v>0</v>
      </c>
      <c r="BA70" s="102">
        <f>'SO 07.1 - Sadové úpravy'!F36</f>
        <v>0</v>
      </c>
      <c r="BB70" s="102">
        <f>'SO 07.1 - Sadové úpravy'!F37</f>
        <v>0</v>
      </c>
      <c r="BC70" s="102">
        <f>'SO 07.1 - Sadové úpravy'!F38</f>
        <v>0</v>
      </c>
      <c r="BD70" s="104">
        <f>'SO 07.1 - Sadové úpravy'!F39</f>
        <v>0</v>
      </c>
      <c r="BT70" s="105" t="s">
        <v>83</v>
      </c>
      <c r="BV70" s="105" t="s">
        <v>74</v>
      </c>
      <c r="BW70" s="105" t="s">
        <v>133</v>
      </c>
      <c r="BX70" s="105" t="s">
        <v>130</v>
      </c>
      <c r="CL70" s="105" t="s">
        <v>131</v>
      </c>
    </row>
    <row r="71" spans="1:91" s="4" customFormat="1" ht="16.5" customHeight="1">
      <c r="A71" s="88" t="s">
        <v>76</v>
      </c>
      <c r="B71" s="53"/>
      <c r="C71" s="99"/>
      <c r="D71" s="99"/>
      <c r="E71" s="389" t="s">
        <v>134</v>
      </c>
      <c r="F71" s="389"/>
      <c r="G71" s="389"/>
      <c r="H71" s="389"/>
      <c r="I71" s="389"/>
      <c r="J71" s="99"/>
      <c r="K71" s="389" t="s">
        <v>135</v>
      </c>
      <c r="L71" s="389"/>
      <c r="M71" s="389"/>
      <c r="N71" s="389"/>
      <c r="O71" s="389"/>
      <c r="P71" s="389"/>
      <c r="Q71" s="389"/>
      <c r="R71" s="389"/>
      <c r="S71" s="389"/>
      <c r="T71" s="389"/>
      <c r="U71" s="389"/>
      <c r="V71" s="389"/>
      <c r="W71" s="389"/>
      <c r="X71" s="389"/>
      <c r="Y71" s="389"/>
      <c r="Z71" s="389"/>
      <c r="AA71" s="389"/>
      <c r="AB71" s="389"/>
      <c r="AC71" s="389"/>
      <c r="AD71" s="389"/>
      <c r="AE71" s="389"/>
      <c r="AF71" s="389"/>
      <c r="AG71" s="385">
        <f>'SO 07.2 - Zavlažovací systém'!J32</f>
        <v>0</v>
      </c>
      <c r="AH71" s="386"/>
      <c r="AI71" s="386"/>
      <c r="AJ71" s="386"/>
      <c r="AK71" s="386"/>
      <c r="AL71" s="386"/>
      <c r="AM71" s="386"/>
      <c r="AN71" s="385">
        <f t="shared" si="0"/>
        <v>0</v>
      </c>
      <c r="AO71" s="386"/>
      <c r="AP71" s="386"/>
      <c r="AQ71" s="100" t="s">
        <v>95</v>
      </c>
      <c r="AR71" s="55"/>
      <c r="AS71" s="101">
        <v>0</v>
      </c>
      <c r="AT71" s="102">
        <f t="shared" si="1"/>
        <v>0</v>
      </c>
      <c r="AU71" s="103">
        <f>'SO 07.2 - Zavlažovací systém'!P91</f>
        <v>0</v>
      </c>
      <c r="AV71" s="102">
        <f>'SO 07.2 - Zavlažovací systém'!J35</f>
        <v>0</v>
      </c>
      <c r="AW71" s="102">
        <f>'SO 07.2 - Zavlažovací systém'!J36</f>
        <v>0</v>
      </c>
      <c r="AX71" s="102">
        <f>'SO 07.2 - Zavlažovací systém'!J37</f>
        <v>0</v>
      </c>
      <c r="AY71" s="102">
        <f>'SO 07.2 - Zavlažovací systém'!J38</f>
        <v>0</v>
      </c>
      <c r="AZ71" s="102">
        <f>'SO 07.2 - Zavlažovací systém'!F35</f>
        <v>0</v>
      </c>
      <c r="BA71" s="102">
        <f>'SO 07.2 - Zavlažovací systém'!F36</f>
        <v>0</v>
      </c>
      <c r="BB71" s="102">
        <f>'SO 07.2 - Zavlažovací systém'!F37</f>
        <v>0</v>
      </c>
      <c r="BC71" s="102">
        <f>'SO 07.2 - Zavlažovací systém'!F38</f>
        <v>0</v>
      </c>
      <c r="BD71" s="104">
        <f>'SO 07.2 - Zavlažovací systém'!F39</f>
        <v>0</v>
      </c>
      <c r="BT71" s="105" t="s">
        <v>83</v>
      </c>
      <c r="BV71" s="105" t="s">
        <v>74</v>
      </c>
      <c r="BW71" s="105" t="s">
        <v>136</v>
      </c>
      <c r="BX71" s="105" t="s">
        <v>130</v>
      </c>
      <c r="CL71" s="105" t="s">
        <v>137</v>
      </c>
    </row>
    <row r="72" spans="1:91" s="7" customFormat="1" ht="16.5" customHeight="1">
      <c r="A72" s="88" t="s">
        <v>76</v>
      </c>
      <c r="B72" s="89"/>
      <c r="C72" s="90"/>
      <c r="D72" s="390" t="s">
        <v>138</v>
      </c>
      <c r="E72" s="390"/>
      <c r="F72" s="390"/>
      <c r="G72" s="390"/>
      <c r="H72" s="390"/>
      <c r="I72" s="91"/>
      <c r="J72" s="390" t="s">
        <v>139</v>
      </c>
      <c r="K72" s="390"/>
      <c r="L72" s="390"/>
      <c r="M72" s="390"/>
      <c r="N72" s="390"/>
      <c r="O72" s="390"/>
      <c r="P72" s="390"/>
      <c r="Q72" s="390"/>
      <c r="R72" s="390"/>
      <c r="S72" s="390"/>
      <c r="T72" s="390"/>
      <c r="U72" s="390"/>
      <c r="V72" s="390"/>
      <c r="W72" s="390"/>
      <c r="X72" s="390"/>
      <c r="Y72" s="390"/>
      <c r="Z72" s="390"/>
      <c r="AA72" s="390"/>
      <c r="AB72" s="390"/>
      <c r="AC72" s="390"/>
      <c r="AD72" s="390"/>
      <c r="AE72" s="390"/>
      <c r="AF72" s="390"/>
      <c r="AG72" s="387">
        <f>'VRN - Vedlejší rozpočtové...'!J30</f>
        <v>0</v>
      </c>
      <c r="AH72" s="388"/>
      <c r="AI72" s="388"/>
      <c r="AJ72" s="388"/>
      <c r="AK72" s="388"/>
      <c r="AL72" s="388"/>
      <c r="AM72" s="388"/>
      <c r="AN72" s="387">
        <f t="shared" si="0"/>
        <v>0</v>
      </c>
      <c r="AO72" s="388"/>
      <c r="AP72" s="388"/>
      <c r="AQ72" s="92" t="s">
        <v>90</v>
      </c>
      <c r="AR72" s="93"/>
      <c r="AS72" s="106">
        <v>0</v>
      </c>
      <c r="AT72" s="107">
        <f t="shared" si="1"/>
        <v>0</v>
      </c>
      <c r="AU72" s="108">
        <f>'VRN - Vedlejší rozpočtové...'!P85</f>
        <v>0</v>
      </c>
      <c r="AV72" s="107">
        <f>'VRN - Vedlejší rozpočtové...'!J33</f>
        <v>0</v>
      </c>
      <c r="AW72" s="107">
        <f>'VRN - Vedlejší rozpočtové...'!J34</f>
        <v>0</v>
      </c>
      <c r="AX72" s="107">
        <f>'VRN - Vedlejší rozpočtové...'!J35</f>
        <v>0</v>
      </c>
      <c r="AY72" s="107">
        <f>'VRN - Vedlejší rozpočtové...'!J36</f>
        <v>0</v>
      </c>
      <c r="AZ72" s="107">
        <f>'VRN - Vedlejší rozpočtové...'!F33</f>
        <v>0</v>
      </c>
      <c r="BA72" s="107">
        <f>'VRN - Vedlejší rozpočtové...'!F34</f>
        <v>0</v>
      </c>
      <c r="BB72" s="107">
        <f>'VRN - Vedlejší rozpočtové...'!F35</f>
        <v>0</v>
      </c>
      <c r="BC72" s="107">
        <f>'VRN - Vedlejší rozpočtové...'!F36</f>
        <v>0</v>
      </c>
      <c r="BD72" s="109">
        <f>'VRN - Vedlejší rozpočtové...'!F37</f>
        <v>0</v>
      </c>
      <c r="BT72" s="98" t="s">
        <v>80</v>
      </c>
      <c r="BV72" s="98" t="s">
        <v>74</v>
      </c>
      <c r="BW72" s="98" t="s">
        <v>140</v>
      </c>
      <c r="BX72" s="98" t="s">
        <v>5</v>
      </c>
      <c r="CL72" s="98" t="s">
        <v>19</v>
      </c>
      <c r="CM72" s="98" t="s">
        <v>83</v>
      </c>
    </row>
    <row r="73" spans="1:91" s="2" customFormat="1" ht="30" customHeight="1">
      <c r="A73" s="36"/>
      <c r="B73" s="37"/>
      <c r="C73" s="38"/>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c r="AR73" s="41"/>
      <c r="AS73" s="36"/>
      <c r="AT73" s="36"/>
      <c r="AU73" s="36"/>
      <c r="AV73" s="36"/>
      <c r="AW73" s="36"/>
      <c r="AX73" s="36"/>
      <c r="AY73" s="36"/>
      <c r="AZ73" s="36"/>
      <c r="BA73" s="36"/>
      <c r="BB73" s="36"/>
      <c r="BC73" s="36"/>
      <c r="BD73" s="36"/>
      <c r="BE73" s="36"/>
    </row>
    <row r="74" spans="1:91" s="2" customFormat="1" ht="6.95" customHeight="1">
      <c r="A74" s="36"/>
      <c r="B74" s="49"/>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AP74" s="50"/>
      <c r="AQ74" s="50"/>
      <c r="AR74" s="41"/>
      <c r="AS74" s="36"/>
      <c r="AT74" s="36"/>
      <c r="AU74" s="36"/>
      <c r="AV74" s="36"/>
      <c r="AW74" s="36"/>
      <c r="AX74" s="36"/>
      <c r="AY74" s="36"/>
      <c r="AZ74" s="36"/>
      <c r="BA74" s="36"/>
      <c r="BB74" s="36"/>
      <c r="BC74" s="36"/>
      <c r="BD74" s="36"/>
      <c r="BE74" s="36"/>
    </row>
  </sheetData>
  <sheetProtection algorithmName="SHA-512" hashValue="7wLOeZP8bWjXIZwBfbgilUNwQRLe7b7GHtiinoClDdm0WDTFgAV9OJt76TL6P8QwI/GPgQKhJTgLR2eZo8ffbQ==" saltValue="ag4nvPJdw4nscP0veVk6uoRrwLI/3cta8BsHxMQDHzOs2PzU/7uV17Do+avvhBgKOadKJBIS6zqM7DrJ2cJlUg==" spinCount="100000" sheet="1" objects="1" scenarios="1" formatColumns="0" formatRows="0"/>
  <mergeCells count="110">
    <mergeCell ref="K63:AF63"/>
    <mergeCell ref="K64:AF64"/>
    <mergeCell ref="J65:AF65"/>
    <mergeCell ref="K66:AF66"/>
    <mergeCell ref="K67:AF67"/>
    <mergeCell ref="D55:H55"/>
    <mergeCell ref="D62:H62"/>
    <mergeCell ref="D56:H56"/>
    <mergeCell ref="D57:H57"/>
    <mergeCell ref="E58:I58"/>
    <mergeCell ref="E59:I59"/>
    <mergeCell ref="E60:I60"/>
    <mergeCell ref="E61:I61"/>
    <mergeCell ref="E63:I63"/>
    <mergeCell ref="E64:I64"/>
    <mergeCell ref="D65:H65"/>
    <mergeCell ref="E66:I66"/>
    <mergeCell ref="E67:I67"/>
    <mergeCell ref="AG59:AM59"/>
    <mergeCell ref="AG60:AM60"/>
    <mergeCell ref="AG61:AM61"/>
    <mergeCell ref="AG62:AM62"/>
    <mergeCell ref="AG54:AM54"/>
    <mergeCell ref="AN54:AP54"/>
    <mergeCell ref="C52:G52"/>
    <mergeCell ref="I52:AF52"/>
    <mergeCell ref="J55:AF55"/>
    <mergeCell ref="J56:AF56"/>
    <mergeCell ref="J57:AF57"/>
    <mergeCell ref="K58:AF58"/>
    <mergeCell ref="K59:AF59"/>
    <mergeCell ref="K60:AF60"/>
    <mergeCell ref="K61:AF61"/>
    <mergeCell ref="J62:AF62"/>
    <mergeCell ref="AN52:AP52"/>
    <mergeCell ref="AG52:AM52"/>
    <mergeCell ref="AN55:AP55"/>
    <mergeCell ref="AG55:AM55"/>
    <mergeCell ref="AN56:AP56"/>
    <mergeCell ref="AG56:AM56"/>
    <mergeCell ref="AN57:AP57"/>
    <mergeCell ref="AG57:AM57"/>
    <mergeCell ref="AG58:AM58"/>
    <mergeCell ref="AG64:AM64"/>
    <mergeCell ref="AG63:AM63"/>
    <mergeCell ref="AG65:AM65"/>
    <mergeCell ref="AG66:AM66"/>
    <mergeCell ref="AG67:AM67"/>
    <mergeCell ref="AG68:AM68"/>
    <mergeCell ref="AG69:AM69"/>
    <mergeCell ref="AG70:AM70"/>
    <mergeCell ref="AG71:AM71"/>
    <mergeCell ref="AN67:AP67"/>
    <mergeCell ref="AN68:AP68"/>
    <mergeCell ref="AN69:AP69"/>
    <mergeCell ref="AN70:AP70"/>
    <mergeCell ref="AN71:AP71"/>
    <mergeCell ref="AN72:AP72"/>
    <mergeCell ref="E71:I71"/>
    <mergeCell ref="E70:I70"/>
    <mergeCell ref="D72:H72"/>
    <mergeCell ref="AG72:AM72"/>
    <mergeCell ref="J69:AF69"/>
    <mergeCell ref="J68:AF68"/>
    <mergeCell ref="K70:AF70"/>
    <mergeCell ref="K71:AF71"/>
    <mergeCell ref="J72:AF72"/>
    <mergeCell ref="D68:H68"/>
    <mergeCell ref="D69:H69"/>
    <mergeCell ref="AN61:AP61"/>
    <mergeCell ref="AN58:AP58"/>
    <mergeCell ref="AN59:AP59"/>
    <mergeCell ref="AN60:AP60"/>
    <mergeCell ref="AN62:AP62"/>
    <mergeCell ref="AN63:AP63"/>
    <mergeCell ref="AN64:AP64"/>
    <mergeCell ref="AN65:AP65"/>
    <mergeCell ref="AN66:AP66"/>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W31:AE31"/>
    <mergeCell ref="BE5:BE32"/>
    <mergeCell ref="AK26:AO26"/>
    <mergeCell ref="W29:AE29"/>
    <mergeCell ref="AK29:AO29"/>
    <mergeCell ref="W30:AE30"/>
    <mergeCell ref="AK30:AO30"/>
    <mergeCell ref="AK31:AO31"/>
    <mergeCell ref="W32:AE32"/>
    <mergeCell ref="AK32:AO32"/>
  </mergeCells>
  <hyperlinks>
    <hyperlink ref="A55" location="'SO 01 - Vnitroareálová ko...'!C2" display="/"/>
    <hyperlink ref="A56" location="'SO 02 - Přípojka kanalizace'!C2" display="/"/>
    <hyperlink ref="A58" location="'SO 03.1 - Architektonicko...'!C2" display="/"/>
    <hyperlink ref="A59" location="'SO 03.2a - Zdravotnické i...'!C2" display="/"/>
    <hyperlink ref="A60" location="'SO 03.2b - Zdravotnické i...'!C2" display="/"/>
    <hyperlink ref="A61" location="'SO 03.3 - Elektroinstalac...'!C2" display="/"/>
    <hyperlink ref="A63" location="'SO 04.1 - Architektonicko...'!C2" display="/"/>
    <hyperlink ref="A64" location="'SO 04.2 - Zdravotechnické...'!C2" display="/"/>
    <hyperlink ref="A66" location="'SO 05.1 - Hřiště dětské'!C2" display="/"/>
    <hyperlink ref="A67" location="'SO 05.2 - Herní prvky'!C2" display="/"/>
    <hyperlink ref="A68" location="'SO 06 - Areálové oplocení'!C2" display="/"/>
    <hyperlink ref="A70" location="'SO 07.1 - Sadové úpravy'!C2" display="/"/>
    <hyperlink ref="A71" location="'SO 07.2 - Zavlažovací systém'!C2" display="/"/>
    <hyperlink ref="A72" location="'VRN - Vedlejší rozpočtové...'!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120</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1703</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1704</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117</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ROUND(J90,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ROUND((SUM(BE90:BE158)),  2)</f>
        <v>0</v>
      </c>
      <c r="G35" s="36"/>
      <c r="H35" s="36"/>
      <c r="I35" s="133">
        <v>0.21</v>
      </c>
      <c r="J35" s="132">
        <f>ROUND(((SUM(BE90:BE158))*I35),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ROUND((SUM(BF90:BF158)),  2)</f>
        <v>0</v>
      </c>
      <c r="G36" s="36"/>
      <c r="H36" s="36"/>
      <c r="I36" s="133">
        <v>0.15</v>
      </c>
      <c r="J36" s="132">
        <f>ROUND(((SUM(BF90:BF158))*I36),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ROUND((SUM(BG90:BG158)),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ROUND((SUM(BH90:BH158)),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ROUND((SUM(BI90:BI158)),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1703</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05.1 - Hřiště dětské</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J90</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148</v>
      </c>
      <c r="E64" s="156"/>
      <c r="F64" s="156"/>
      <c r="G64" s="156"/>
      <c r="H64" s="156"/>
      <c r="I64" s="157"/>
      <c r="J64" s="158">
        <f>J91</f>
        <v>0</v>
      </c>
      <c r="K64" s="154"/>
      <c r="L64" s="159"/>
    </row>
    <row r="65" spans="1:31" s="10" customFormat="1" ht="19.899999999999999" customHeight="1">
      <c r="B65" s="160"/>
      <c r="C65" s="99"/>
      <c r="D65" s="161" t="s">
        <v>149</v>
      </c>
      <c r="E65" s="162"/>
      <c r="F65" s="162"/>
      <c r="G65" s="162"/>
      <c r="H65" s="162"/>
      <c r="I65" s="163"/>
      <c r="J65" s="164">
        <f>J92</f>
        <v>0</v>
      </c>
      <c r="K65" s="99"/>
      <c r="L65" s="165"/>
    </row>
    <row r="66" spans="1:31" s="10" customFormat="1" ht="19.899999999999999" customHeight="1">
      <c r="B66" s="160"/>
      <c r="C66" s="99"/>
      <c r="D66" s="161" t="s">
        <v>150</v>
      </c>
      <c r="E66" s="162"/>
      <c r="F66" s="162"/>
      <c r="G66" s="162"/>
      <c r="H66" s="162"/>
      <c r="I66" s="163"/>
      <c r="J66" s="164">
        <f>J132</f>
        <v>0</v>
      </c>
      <c r="K66" s="99"/>
      <c r="L66" s="165"/>
    </row>
    <row r="67" spans="1:31" s="10" customFormat="1" ht="19.899999999999999" customHeight="1">
      <c r="B67" s="160"/>
      <c r="C67" s="99"/>
      <c r="D67" s="161" t="s">
        <v>670</v>
      </c>
      <c r="E67" s="162"/>
      <c r="F67" s="162"/>
      <c r="G67" s="162"/>
      <c r="H67" s="162"/>
      <c r="I67" s="163"/>
      <c r="J67" s="164">
        <f>J138</f>
        <v>0</v>
      </c>
      <c r="K67" s="99"/>
      <c r="L67" s="165"/>
    </row>
    <row r="68" spans="1:31" s="10" customFormat="1" ht="19.899999999999999" customHeight="1">
      <c r="B68" s="160"/>
      <c r="C68" s="99"/>
      <c r="D68" s="161" t="s">
        <v>153</v>
      </c>
      <c r="E68" s="162"/>
      <c r="F68" s="162"/>
      <c r="G68" s="162"/>
      <c r="H68" s="162"/>
      <c r="I68" s="163"/>
      <c r="J68" s="164">
        <f>J156</f>
        <v>0</v>
      </c>
      <c r="K68" s="99"/>
      <c r="L68" s="165"/>
    </row>
    <row r="69" spans="1:31" s="2" customFormat="1" ht="21.75" customHeight="1">
      <c r="A69" s="36"/>
      <c r="B69" s="37"/>
      <c r="C69" s="38"/>
      <c r="D69" s="38"/>
      <c r="E69" s="38"/>
      <c r="F69" s="38"/>
      <c r="G69" s="38"/>
      <c r="H69" s="38"/>
      <c r="I69" s="117"/>
      <c r="J69" s="38"/>
      <c r="K69" s="38"/>
      <c r="L69" s="118"/>
      <c r="S69" s="36"/>
      <c r="T69" s="36"/>
      <c r="U69" s="36"/>
      <c r="V69" s="36"/>
      <c r="W69" s="36"/>
      <c r="X69" s="36"/>
      <c r="Y69" s="36"/>
      <c r="Z69" s="36"/>
      <c r="AA69" s="36"/>
      <c r="AB69" s="36"/>
      <c r="AC69" s="36"/>
      <c r="AD69" s="36"/>
      <c r="AE69" s="36"/>
    </row>
    <row r="70" spans="1:31" s="2" customFormat="1" ht="6.95" customHeight="1">
      <c r="A70" s="36"/>
      <c r="B70" s="49"/>
      <c r="C70" s="50"/>
      <c r="D70" s="50"/>
      <c r="E70" s="50"/>
      <c r="F70" s="50"/>
      <c r="G70" s="50"/>
      <c r="H70" s="50"/>
      <c r="I70" s="144"/>
      <c r="J70" s="50"/>
      <c r="K70" s="50"/>
      <c r="L70" s="118"/>
      <c r="S70" s="36"/>
      <c r="T70" s="36"/>
      <c r="U70" s="36"/>
      <c r="V70" s="36"/>
      <c r="W70" s="36"/>
      <c r="X70" s="36"/>
      <c r="Y70" s="36"/>
      <c r="Z70" s="36"/>
      <c r="AA70" s="36"/>
      <c r="AB70" s="36"/>
      <c r="AC70" s="36"/>
      <c r="AD70" s="36"/>
      <c r="AE70" s="36"/>
    </row>
    <row r="74" spans="1:31" s="2" customFormat="1" ht="6.95" customHeight="1">
      <c r="A74" s="36"/>
      <c r="B74" s="51"/>
      <c r="C74" s="52"/>
      <c r="D74" s="52"/>
      <c r="E74" s="52"/>
      <c r="F74" s="52"/>
      <c r="G74" s="52"/>
      <c r="H74" s="52"/>
      <c r="I74" s="147"/>
      <c r="J74" s="52"/>
      <c r="K74" s="52"/>
      <c r="L74" s="118"/>
      <c r="S74" s="36"/>
      <c r="T74" s="36"/>
      <c r="U74" s="36"/>
      <c r="V74" s="36"/>
      <c r="W74" s="36"/>
      <c r="X74" s="36"/>
      <c r="Y74" s="36"/>
      <c r="Z74" s="36"/>
      <c r="AA74" s="36"/>
      <c r="AB74" s="36"/>
      <c r="AC74" s="36"/>
      <c r="AD74" s="36"/>
      <c r="AE74" s="36"/>
    </row>
    <row r="75" spans="1:31" s="2" customFormat="1" ht="24.95" customHeight="1">
      <c r="A75" s="36"/>
      <c r="B75" s="37"/>
      <c r="C75" s="25" t="s">
        <v>154</v>
      </c>
      <c r="D75" s="38"/>
      <c r="E75" s="38"/>
      <c r="F75" s="38"/>
      <c r="G75" s="38"/>
      <c r="H75" s="38"/>
      <c r="I75" s="117"/>
      <c r="J75" s="38"/>
      <c r="K75" s="38"/>
      <c r="L75" s="11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117"/>
      <c r="J76" s="38"/>
      <c r="K76" s="38"/>
      <c r="L76" s="118"/>
      <c r="S76" s="36"/>
      <c r="T76" s="36"/>
      <c r="U76" s="36"/>
      <c r="V76" s="36"/>
      <c r="W76" s="36"/>
      <c r="X76" s="36"/>
      <c r="Y76" s="36"/>
      <c r="Z76" s="36"/>
      <c r="AA76" s="36"/>
      <c r="AB76" s="36"/>
      <c r="AC76" s="36"/>
      <c r="AD76" s="36"/>
      <c r="AE76" s="36"/>
    </row>
    <row r="77" spans="1:31" s="2" customFormat="1" ht="12" customHeight="1">
      <c r="A77" s="36"/>
      <c r="B77" s="37"/>
      <c r="C77" s="31" t="s">
        <v>16</v>
      </c>
      <c r="D77" s="38"/>
      <c r="E77" s="38"/>
      <c r="F77" s="38"/>
      <c r="G77" s="38"/>
      <c r="H77" s="38"/>
      <c r="I77" s="117"/>
      <c r="J77" s="38"/>
      <c r="K77" s="38"/>
      <c r="L77" s="118"/>
      <c r="S77" s="36"/>
      <c r="T77" s="36"/>
      <c r="U77" s="36"/>
      <c r="V77" s="36"/>
      <c r="W77" s="36"/>
      <c r="X77" s="36"/>
      <c r="Y77" s="36"/>
      <c r="Z77" s="36"/>
      <c r="AA77" s="36"/>
      <c r="AB77" s="36"/>
      <c r="AC77" s="36"/>
      <c r="AD77" s="36"/>
      <c r="AE77" s="36"/>
    </row>
    <row r="78" spans="1:31" s="2" customFormat="1" ht="16.5" customHeight="1">
      <c r="A78" s="36"/>
      <c r="B78" s="37"/>
      <c r="C78" s="38"/>
      <c r="D78" s="38"/>
      <c r="E78" s="405" t="str">
        <f>E7</f>
        <v>Revitalizace koupaliště Lhotka - II. etapa 1. část</v>
      </c>
      <c r="F78" s="406"/>
      <c r="G78" s="406"/>
      <c r="H78" s="406"/>
      <c r="I78" s="117"/>
      <c r="J78" s="38"/>
      <c r="K78" s="38"/>
      <c r="L78" s="118"/>
      <c r="S78" s="36"/>
      <c r="T78" s="36"/>
      <c r="U78" s="36"/>
      <c r="V78" s="36"/>
      <c r="W78" s="36"/>
      <c r="X78" s="36"/>
      <c r="Y78" s="36"/>
      <c r="Z78" s="36"/>
      <c r="AA78" s="36"/>
      <c r="AB78" s="36"/>
      <c r="AC78" s="36"/>
      <c r="AD78" s="36"/>
      <c r="AE78" s="36"/>
    </row>
    <row r="79" spans="1:31" s="1" customFormat="1" ht="12" customHeight="1">
      <c r="B79" s="23"/>
      <c r="C79" s="31" t="s">
        <v>142</v>
      </c>
      <c r="D79" s="24"/>
      <c r="E79" s="24"/>
      <c r="F79" s="24"/>
      <c r="G79" s="24"/>
      <c r="H79" s="24"/>
      <c r="I79" s="110"/>
      <c r="J79" s="24"/>
      <c r="K79" s="24"/>
      <c r="L79" s="22"/>
    </row>
    <row r="80" spans="1:31" s="2" customFormat="1" ht="16.5" customHeight="1">
      <c r="A80" s="36"/>
      <c r="B80" s="37"/>
      <c r="C80" s="38"/>
      <c r="D80" s="38"/>
      <c r="E80" s="405" t="s">
        <v>1703</v>
      </c>
      <c r="F80" s="407"/>
      <c r="G80" s="407"/>
      <c r="H80" s="407"/>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665</v>
      </c>
      <c r="D81" s="38"/>
      <c r="E81" s="38"/>
      <c r="F81" s="38"/>
      <c r="G81" s="38"/>
      <c r="H81" s="38"/>
      <c r="I81" s="117"/>
      <c r="J81" s="38"/>
      <c r="K81" s="38"/>
      <c r="L81" s="118"/>
      <c r="S81" s="36"/>
      <c r="T81" s="36"/>
      <c r="U81" s="36"/>
      <c r="V81" s="36"/>
      <c r="W81" s="36"/>
      <c r="X81" s="36"/>
      <c r="Y81" s="36"/>
      <c r="Z81" s="36"/>
      <c r="AA81" s="36"/>
      <c r="AB81" s="36"/>
      <c r="AC81" s="36"/>
      <c r="AD81" s="36"/>
      <c r="AE81" s="36"/>
    </row>
    <row r="82" spans="1:65" s="2" customFormat="1" ht="16.5" customHeight="1">
      <c r="A82" s="36"/>
      <c r="B82" s="37"/>
      <c r="C82" s="38"/>
      <c r="D82" s="38"/>
      <c r="E82" s="374" t="str">
        <f>E11</f>
        <v>SO 05.1 - Hřiště dětské</v>
      </c>
      <c r="F82" s="407"/>
      <c r="G82" s="407"/>
      <c r="H82" s="407"/>
      <c r="I82" s="117"/>
      <c r="J82" s="38"/>
      <c r="K82" s="38"/>
      <c r="L82" s="118"/>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117"/>
      <c r="J83" s="38"/>
      <c r="K83" s="38"/>
      <c r="L83" s="118"/>
      <c r="S83" s="36"/>
      <c r="T83" s="36"/>
      <c r="U83" s="36"/>
      <c r="V83" s="36"/>
      <c r="W83" s="36"/>
      <c r="X83" s="36"/>
      <c r="Y83" s="36"/>
      <c r="Z83" s="36"/>
      <c r="AA83" s="36"/>
      <c r="AB83" s="36"/>
      <c r="AC83" s="36"/>
      <c r="AD83" s="36"/>
      <c r="AE83" s="36"/>
    </row>
    <row r="84" spans="1:65" s="2" customFormat="1" ht="12" customHeight="1">
      <c r="A84" s="36"/>
      <c r="B84" s="37"/>
      <c r="C84" s="31" t="s">
        <v>21</v>
      </c>
      <c r="D84" s="38"/>
      <c r="E84" s="38"/>
      <c r="F84" s="29" t="str">
        <f>F14</f>
        <v>Praha 4 k.ú. Lhotka 728071</v>
      </c>
      <c r="G84" s="38"/>
      <c r="H84" s="38"/>
      <c r="I84" s="119" t="s">
        <v>23</v>
      </c>
      <c r="J84" s="61" t="str">
        <f>IF(J14="","",J14)</f>
        <v>23. 10. 2019</v>
      </c>
      <c r="K84" s="38"/>
      <c r="L84" s="118"/>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2" customFormat="1" ht="15.2" customHeight="1">
      <c r="A86" s="36"/>
      <c r="B86" s="37"/>
      <c r="C86" s="31" t="s">
        <v>25</v>
      </c>
      <c r="D86" s="38"/>
      <c r="E86" s="38"/>
      <c r="F86" s="29" t="str">
        <f>E17</f>
        <v>MČ Praha4,Antala Staška 2059/80b,140 46 Praha4-Krč</v>
      </c>
      <c r="G86" s="38"/>
      <c r="H86" s="38"/>
      <c r="I86" s="119" t="s">
        <v>32</v>
      </c>
      <c r="J86" s="34" t="str">
        <f>E23</f>
        <v xml:space="preserve"> </v>
      </c>
      <c r="K86" s="38"/>
      <c r="L86" s="118"/>
      <c r="S86" s="36"/>
      <c r="T86" s="36"/>
      <c r="U86" s="36"/>
      <c r="V86" s="36"/>
      <c r="W86" s="36"/>
      <c r="X86" s="36"/>
      <c r="Y86" s="36"/>
      <c r="Z86" s="36"/>
      <c r="AA86" s="36"/>
      <c r="AB86" s="36"/>
      <c r="AC86" s="36"/>
      <c r="AD86" s="36"/>
      <c r="AE86" s="36"/>
    </row>
    <row r="87" spans="1:65" s="2" customFormat="1" ht="15.2" customHeight="1">
      <c r="A87" s="36"/>
      <c r="B87" s="37"/>
      <c r="C87" s="31" t="s">
        <v>30</v>
      </c>
      <c r="D87" s="38"/>
      <c r="E87" s="38"/>
      <c r="F87" s="29" t="str">
        <f>IF(E20="","",E20)</f>
        <v>Vyplň údaj</v>
      </c>
      <c r="G87" s="38"/>
      <c r="H87" s="38"/>
      <c r="I87" s="119" t="s">
        <v>35</v>
      </c>
      <c r="J87" s="34" t="str">
        <f>E26</f>
        <v xml:space="preserve"> </v>
      </c>
      <c r="K87" s="38"/>
      <c r="L87" s="118"/>
      <c r="S87" s="36"/>
      <c r="T87" s="36"/>
      <c r="U87" s="36"/>
      <c r="V87" s="36"/>
      <c r="W87" s="36"/>
      <c r="X87" s="36"/>
      <c r="Y87" s="36"/>
      <c r="Z87" s="36"/>
      <c r="AA87" s="36"/>
      <c r="AB87" s="36"/>
      <c r="AC87" s="36"/>
      <c r="AD87" s="36"/>
      <c r="AE87" s="36"/>
    </row>
    <row r="88" spans="1:65" s="2" customFormat="1" ht="10.35" customHeight="1">
      <c r="A88" s="36"/>
      <c r="B88" s="37"/>
      <c r="C88" s="38"/>
      <c r="D88" s="38"/>
      <c r="E88" s="38"/>
      <c r="F88" s="38"/>
      <c r="G88" s="38"/>
      <c r="H88" s="38"/>
      <c r="I88" s="117"/>
      <c r="J88" s="38"/>
      <c r="K88" s="38"/>
      <c r="L88" s="118"/>
      <c r="S88" s="36"/>
      <c r="T88" s="36"/>
      <c r="U88" s="36"/>
      <c r="V88" s="36"/>
      <c r="W88" s="36"/>
      <c r="X88" s="36"/>
      <c r="Y88" s="36"/>
      <c r="Z88" s="36"/>
      <c r="AA88" s="36"/>
      <c r="AB88" s="36"/>
      <c r="AC88" s="36"/>
      <c r="AD88" s="36"/>
      <c r="AE88" s="36"/>
    </row>
    <row r="89" spans="1:65" s="11" customFormat="1" ht="29.25" customHeight="1">
      <c r="A89" s="166"/>
      <c r="B89" s="167"/>
      <c r="C89" s="168" t="s">
        <v>155</v>
      </c>
      <c r="D89" s="169" t="s">
        <v>57</v>
      </c>
      <c r="E89" s="169" t="s">
        <v>53</v>
      </c>
      <c r="F89" s="169" t="s">
        <v>54</v>
      </c>
      <c r="G89" s="169" t="s">
        <v>156</v>
      </c>
      <c r="H89" s="169" t="s">
        <v>157</v>
      </c>
      <c r="I89" s="170" t="s">
        <v>158</v>
      </c>
      <c r="J89" s="169" t="s">
        <v>146</v>
      </c>
      <c r="K89" s="171" t="s">
        <v>159</v>
      </c>
      <c r="L89" s="172"/>
      <c r="M89" s="70" t="s">
        <v>19</v>
      </c>
      <c r="N89" s="71" t="s">
        <v>42</v>
      </c>
      <c r="O89" s="71" t="s">
        <v>160</v>
      </c>
      <c r="P89" s="71" t="s">
        <v>161</v>
      </c>
      <c r="Q89" s="71" t="s">
        <v>162</v>
      </c>
      <c r="R89" s="71" t="s">
        <v>163</v>
      </c>
      <c r="S89" s="71" t="s">
        <v>164</v>
      </c>
      <c r="T89" s="72" t="s">
        <v>165</v>
      </c>
      <c r="U89" s="166"/>
      <c r="V89" s="166"/>
      <c r="W89" s="166"/>
      <c r="X89" s="166"/>
      <c r="Y89" s="166"/>
      <c r="Z89" s="166"/>
      <c r="AA89" s="166"/>
      <c r="AB89" s="166"/>
      <c r="AC89" s="166"/>
      <c r="AD89" s="166"/>
      <c r="AE89" s="166"/>
    </row>
    <row r="90" spans="1:65" s="2" customFormat="1" ht="22.9" customHeight="1">
      <c r="A90" s="36"/>
      <c r="B90" s="37"/>
      <c r="C90" s="77" t="s">
        <v>166</v>
      </c>
      <c r="D90" s="38"/>
      <c r="E90" s="38"/>
      <c r="F90" s="38"/>
      <c r="G90" s="38"/>
      <c r="H90" s="38"/>
      <c r="I90" s="117"/>
      <c r="J90" s="173">
        <f>BK90</f>
        <v>0</v>
      </c>
      <c r="K90" s="38"/>
      <c r="L90" s="41"/>
      <c r="M90" s="73"/>
      <c r="N90" s="174"/>
      <c r="O90" s="74"/>
      <c r="P90" s="175">
        <f>P91</f>
        <v>0</v>
      </c>
      <c r="Q90" s="74"/>
      <c r="R90" s="175">
        <f>R91</f>
        <v>5.8027499999999996</v>
      </c>
      <c r="S90" s="74"/>
      <c r="T90" s="176">
        <f>T91</f>
        <v>0</v>
      </c>
      <c r="U90" s="36"/>
      <c r="V90" s="36"/>
      <c r="W90" s="36"/>
      <c r="X90" s="36"/>
      <c r="Y90" s="36"/>
      <c r="Z90" s="36"/>
      <c r="AA90" s="36"/>
      <c r="AB90" s="36"/>
      <c r="AC90" s="36"/>
      <c r="AD90" s="36"/>
      <c r="AE90" s="36"/>
      <c r="AT90" s="19" t="s">
        <v>71</v>
      </c>
      <c r="AU90" s="19" t="s">
        <v>147</v>
      </c>
      <c r="BK90" s="177">
        <f>BK91</f>
        <v>0</v>
      </c>
    </row>
    <row r="91" spans="1:65" s="12" customFormat="1" ht="25.9" customHeight="1">
      <c r="B91" s="178"/>
      <c r="C91" s="179"/>
      <c r="D91" s="180" t="s">
        <v>71</v>
      </c>
      <c r="E91" s="181" t="s">
        <v>167</v>
      </c>
      <c r="F91" s="181" t="s">
        <v>168</v>
      </c>
      <c r="G91" s="179"/>
      <c r="H91" s="179"/>
      <c r="I91" s="182"/>
      <c r="J91" s="183">
        <f>BK91</f>
        <v>0</v>
      </c>
      <c r="K91" s="179"/>
      <c r="L91" s="184"/>
      <c r="M91" s="185"/>
      <c r="N91" s="186"/>
      <c r="O91" s="186"/>
      <c r="P91" s="187">
        <f>P92+P132+P138+P156</f>
        <v>0</v>
      </c>
      <c r="Q91" s="186"/>
      <c r="R91" s="187">
        <f>R92+R132+R138+R156</f>
        <v>5.8027499999999996</v>
      </c>
      <c r="S91" s="186"/>
      <c r="T91" s="188">
        <f>T92+T132+T138+T156</f>
        <v>0</v>
      </c>
      <c r="AR91" s="189" t="s">
        <v>80</v>
      </c>
      <c r="AT91" s="190" t="s">
        <v>71</v>
      </c>
      <c r="AU91" s="190" t="s">
        <v>72</v>
      </c>
      <c r="AY91" s="189" t="s">
        <v>169</v>
      </c>
      <c r="BK91" s="191">
        <f>BK92+BK132+BK138+BK156</f>
        <v>0</v>
      </c>
    </row>
    <row r="92" spans="1:65" s="12" customFormat="1" ht="22.9" customHeight="1">
      <c r="B92" s="178"/>
      <c r="C92" s="179"/>
      <c r="D92" s="180" t="s">
        <v>71</v>
      </c>
      <c r="E92" s="192" t="s">
        <v>80</v>
      </c>
      <c r="F92" s="192" t="s">
        <v>170</v>
      </c>
      <c r="G92" s="179"/>
      <c r="H92" s="179"/>
      <c r="I92" s="182"/>
      <c r="J92" s="193">
        <f>BK92</f>
        <v>0</v>
      </c>
      <c r="K92" s="179"/>
      <c r="L92" s="184"/>
      <c r="M92" s="185"/>
      <c r="N92" s="186"/>
      <c r="O92" s="186"/>
      <c r="P92" s="187">
        <f>SUM(P93:P131)</f>
        <v>0</v>
      </c>
      <c r="Q92" s="186"/>
      <c r="R92" s="187">
        <f>SUM(R93:R131)</f>
        <v>0</v>
      </c>
      <c r="S92" s="186"/>
      <c r="T92" s="188">
        <f>SUM(T93:T131)</f>
        <v>0</v>
      </c>
      <c r="AR92" s="189" t="s">
        <v>80</v>
      </c>
      <c r="AT92" s="190" t="s">
        <v>71</v>
      </c>
      <c r="AU92" s="190" t="s">
        <v>80</v>
      </c>
      <c r="AY92" s="189" t="s">
        <v>169</v>
      </c>
      <c r="BK92" s="191">
        <f>SUM(BK93:BK131)</f>
        <v>0</v>
      </c>
    </row>
    <row r="93" spans="1:65" s="2" customFormat="1" ht="24" customHeight="1">
      <c r="A93" s="36"/>
      <c r="B93" s="37"/>
      <c r="C93" s="194" t="s">
        <v>80</v>
      </c>
      <c r="D93" s="194" t="s">
        <v>171</v>
      </c>
      <c r="E93" s="195" t="s">
        <v>196</v>
      </c>
      <c r="F93" s="196" t="s">
        <v>197</v>
      </c>
      <c r="G93" s="197" t="s">
        <v>191</v>
      </c>
      <c r="H93" s="198">
        <v>33</v>
      </c>
      <c r="I93" s="199"/>
      <c r="J93" s="200">
        <f>ROUND(I93*H93,2)</f>
        <v>0</v>
      </c>
      <c r="K93" s="196" t="s">
        <v>175</v>
      </c>
      <c r="L93" s="41"/>
      <c r="M93" s="201" t="s">
        <v>19</v>
      </c>
      <c r="N93" s="202" t="s">
        <v>43</v>
      </c>
      <c r="O93" s="66"/>
      <c r="P93" s="203">
        <f>O93*H93</f>
        <v>0</v>
      </c>
      <c r="Q93" s="203">
        <v>0</v>
      </c>
      <c r="R93" s="203">
        <f>Q93*H93</f>
        <v>0</v>
      </c>
      <c r="S93" s="203">
        <v>0</v>
      </c>
      <c r="T93" s="204">
        <f>S93*H93</f>
        <v>0</v>
      </c>
      <c r="U93" s="36"/>
      <c r="V93" s="36"/>
      <c r="W93" s="36"/>
      <c r="X93" s="36"/>
      <c r="Y93" s="36"/>
      <c r="Z93" s="36"/>
      <c r="AA93" s="36"/>
      <c r="AB93" s="36"/>
      <c r="AC93" s="36"/>
      <c r="AD93" s="36"/>
      <c r="AE93" s="36"/>
      <c r="AR93" s="205" t="s">
        <v>176</v>
      </c>
      <c r="AT93" s="205" t="s">
        <v>171</v>
      </c>
      <c r="AU93" s="205" t="s">
        <v>83</v>
      </c>
      <c r="AY93" s="19" t="s">
        <v>169</v>
      </c>
      <c r="BE93" s="206">
        <f>IF(N93="základní",J93,0)</f>
        <v>0</v>
      </c>
      <c r="BF93" s="206">
        <f>IF(N93="snížená",J93,0)</f>
        <v>0</v>
      </c>
      <c r="BG93" s="206">
        <f>IF(N93="zákl. přenesená",J93,0)</f>
        <v>0</v>
      </c>
      <c r="BH93" s="206">
        <f>IF(N93="sníž. přenesená",J93,0)</f>
        <v>0</v>
      </c>
      <c r="BI93" s="206">
        <f>IF(N93="nulová",J93,0)</f>
        <v>0</v>
      </c>
      <c r="BJ93" s="19" t="s">
        <v>80</v>
      </c>
      <c r="BK93" s="206">
        <f>ROUND(I93*H93,2)</f>
        <v>0</v>
      </c>
      <c r="BL93" s="19" t="s">
        <v>176</v>
      </c>
      <c r="BM93" s="205" t="s">
        <v>1705</v>
      </c>
    </row>
    <row r="94" spans="1:65" s="2" customFormat="1" ht="175.5">
      <c r="A94" s="36"/>
      <c r="B94" s="37"/>
      <c r="C94" s="38"/>
      <c r="D94" s="207" t="s">
        <v>178</v>
      </c>
      <c r="E94" s="38"/>
      <c r="F94" s="208" t="s">
        <v>199</v>
      </c>
      <c r="G94" s="38"/>
      <c r="H94" s="38"/>
      <c r="I94" s="117"/>
      <c r="J94" s="38"/>
      <c r="K94" s="38"/>
      <c r="L94" s="41"/>
      <c r="M94" s="209"/>
      <c r="N94" s="210"/>
      <c r="O94" s="66"/>
      <c r="P94" s="66"/>
      <c r="Q94" s="66"/>
      <c r="R94" s="66"/>
      <c r="S94" s="66"/>
      <c r="T94" s="67"/>
      <c r="U94" s="36"/>
      <c r="V94" s="36"/>
      <c r="W94" s="36"/>
      <c r="X94" s="36"/>
      <c r="Y94" s="36"/>
      <c r="Z94" s="36"/>
      <c r="AA94" s="36"/>
      <c r="AB94" s="36"/>
      <c r="AC94" s="36"/>
      <c r="AD94" s="36"/>
      <c r="AE94" s="36"/>
      <c r="AT94" s="19" t="s">
        <v>178</v>
      </c>
      <c r="AU94" s="19" t="s">
        <v>83</v>
      </c>
    </row>
    <row r="95" spans="1:65" s="15" customFormat="1" ht="11.25">
      <c r="B95" s="233"/>
      <c r="C95" s="234"/>
      <c r="D95" s="207" t="s">
        <v>180</v>
      </c>
      <c r="E95" s="235" t="s">
        <v>19</v>
      </c>
      <c r="F95" s="236" t="s">
        <v>1706</v>
      </c>
      <c r="G95" s="234"/>
      <c r="H95" s="235" t="s">
        <v>19</v>
      </c>
      <c r="I95" s="237"/>
      <c r="J95" s="234"/>
      <c r="K95" s="234"/>
      <c r="L95" s="238"/>
      <c r="M95" s="239"/>
      <c r="N95" s="240"/>
      <c r="O95" s="240"/>
      <c r="P95" s="240"/>
      <c r="Q95" s="240"/>
      <c r="R95" s="240"/>
      <c r="S95" s="240"/>
      <c r="T95" s="241"/>
      <c r="AT95" s="242" t="s">
        <v>180</v>
      </c>
      <c r="AU95" s="242" t="s">
        <v>83</v>
      </c>
      <c r="AV95" s="15" t="s">
        <v>80</v>
      </c>
      <c r="AW95" s="15" t="s">
        <v>34</v>
      </c>
      <c r="AX95" s="15" t="s">
        <v>72</v>
      </c>
      <c r="AY95" s="242" t="s">
        <v>169</v>
      </c>
    </row>
    <row r="96" spans="1:65" s="13" customFormat="1" ht="11.25">
      <c r="B96" s="211"/>
      <c r="C96" s="212"/>
      <c r="D96" s="207" t="s">
        <v>180</v>
      </c>
      <c r="E96" s="213" t="s">
        <v>19</v>
      </c>
      <c r="F96" s="214" t="s">
        <v>1707</v>
      </c>
      <c r="G96" s="212"/>
      <c r="H96" s="215">
        <v>33</v>
      </c>
      <c r="I96" s="216"/>
      <c r="J96" s="212"/>
      <c r="K96" s="212"/>
      <c r="L96" s="217"/>
      <c r="M96" s="218"/>
      <c r="N96" s="219"/>
      <c r="O96" s="219"/>
      <c r="P96" s="219"/>
      <c r="Q96" s="219"/>
      <c r="R96" s="219"/>
      <c r="S96" s="219"/>
      <c r="T96" s="220"/>
      <c r="AT96" s="221" t="s">
        <v>180</v>
      </c>
      <c r="AU96" s="221" t="s">
        <v>83</v>
      </c>
      <c r="AV96" s="13" t="s">
        <v>83</v>
      </c>
      <c r="AW96" s="13" t="s">
        <v>34</v>
      </c>
      <c r="AX96" s="13" t="s">
        <v>72</v>
      </c>
      <c r="AY96" s="221" t="s">
        <v>169</v>
      </c>
    </row>
    <row r="97" spans="1:65" s="14" customFormat="1" ht="11.25">
      <c r="B97" s="222"/>
      <c r="C97" s="223"/>
      <c r="D97" s="207" t="s">
        <v>180</v>
      </c>
      <c r="E97" s="224" t="s">
        <v>19</v>
      </c>
      <c r="F97" s="225" t="s">
        <v>182</v>
      </c>
      <c r="G97" s="223"/>
      <c r="H97" s="226">
        <v>33</v>
      </c>
      <c r="I97" s="227"/>
      <c r="J97" s="223"/>
      <c r="K97" s="223"/>
      <c r="L97" s="228"/>
      <c r="M97" s="229"/>
      <c r="N97" s="230"/>
      <c r="O97" s="230"/>
      <c r="P97" s="230"/>
      <c r="Q97" s="230"/>
      <c r="R97" s="230"/>
      <c r="S97" s="230"/>
      <c r="T97" s="231"/>
      <c r="AT97" s="232" t="s">
        <v>180</v>
      </c>
      <c r="AU97" s="232" t="s">
        <v>83</v>
      </c>
      <c r="AV97" s="14" t="s">
        <v>176</v>
      </c>
      <c r="AW97" s="14" t="s">
        <v>4</v>
      </c>
      <c r="AX97" s="14" t="s">
        <v>80</v>
      </c>
      <c r="AY97" s="232" t="s">
        <v>169</v>
      </c>
    </row>
    <row r="98" spans="1:65" s="2" customFormat="1" ht="24" customHeight="1">
      <c r="A98" s="36"/>
      <c r="B98" s="37"/>
      <c r="C98" s="194" t="s">
        <v>83</v>
      </c>
      <c r="D98" s="194" t="s">
        <v>171</v>
      </c>
      <c r="E98" s="195" t="s">
        <v>205</v>
      </c>
      <c r="F98" s="196" t="s">
        <v>206</v>
      </c>
      <c r="G98" s="197" t="s">
        <v>191</v>
      </c>
      <c r="H98" s="198">
        <v>66</v>
      </c>
      <c r="I98" s="199"/>
      <c r="J98" s="200">
        <f>ROUND(I98*H98,2)</f>
        <v>0</v>
      </c>
      <c r="K98" s="196" t="s">
        <v>175</v>
      </c>
      <c r="L98" s="41"/>
      <c r="M98" s="201" t="s">
        <v>19</v>
      </c>
      <c r="N98" s="202" t="s">
        <v>43</v>
      </c>
      <c r="O98" s="66"/>
      <c r="P98" s="203">
        <f>O98*H98</f>
        <v>0</v>
      </c>
      <c r="Q98" s="203">
        <v>0</v>
      </c>
      <c r="R98" s="203">
        <f>Q98*H98</f>
        <v>0</v>
      </c>
      <c r="S98" s="203">
        <v>0</v>
      </c>
      <c r="T98" s="204">
        <f>S98*H98</f>
        <v>0</v>
      </c>
      <c r="U98" s="36"/>
      <c r="V98" s="36"/>
      <c r="W98" s="36"/>
      <c r="X98" s="36"/>
      <c r="Y98" s="36"/>
      <c r="Z98" s="36"/>
      <c r="AA98" s="36"/>
      <c r="AB98" s="36"/>
      <c r="AC98" s="36"/>
      <c r="AD98" s="36"/>
      <c r="AE98" s="36"/>
      <c r="AR98" s="205" t="s">
        <v>176</v>
      </c>
      <c r="AT98" s="205" t="s">
        <v>171</v>
      </c>
      <c r="AU98" s="205" t="s">
        <v>83</v>
      </c>
      <c r="AY98" s="19" t="s">
        <v>169</v>
      </c>
      <c r="BE98" s="206">
        <f>IF(N98="základní",J98,0)</f>
        <v>0</v>
      </c>
      <c r="BF98" s="206">
        <f>IF(N98="snížená",J98,0)</f>
        <v>0</v>
      </c>
      <c r="BG98" s="206">
        <f>IF(N98="zákl. přenesená",J98,0)</f>
        <v>0</v>
      </c>
      <c r="BH98" s="206">
        <f>IF(N98="sníž. přenesená",J98,0)</f>
        <v>0</v>
      </c>
      <c r="BI98" s="206">
        <f>IF(N98="nulová",J98,0)</f>
        <v>0</v>
      </c>
      <c r="BJ98" s="19" t="s">
        <v>80</v>
      </c>
      <c r="BK98" s="206">
        <f>ROUND(I98*H98,2)</f>
        <v>0</v>
      </c>
      <c r="BL98" s="19" t="s">
        <v>176</v>
      </c>
      <c r="BM98" s="205" t="s">
        <v>1708</v>
      </c>
    </row>
    <row r="99" spans="1:65" s="2" customFormat="1" ht="78">
      <c r="A99" s="36"/>
      <c r="B99" s="37"/>
      <c r="C99" s="38"/>
      <c r="D99" s="207" t="s">
        <v>178</v>
      </c>
      <c r="E99" s="38"/>
      <c r="F99" s="208" t="s">
        <v>208</v>
      </c>
      <c r="G99" s="38"/>
      <c r="H99" s="38"/>
      <c r="I99" s="117"/>
      <c r="J99" s="38"/>
      <c r="K99" s="38"/>
      <c r="L99" s="41"/>
      <c r="M99" s="209"/>
      <c r="N99" s="210"/>
      <c r="O99" s="66"/>
      <c r="P99" s="66"/>
      <c r="Q99" s="66"/>
      <c r="R99" s="66"/>
      <c r="S99" s="66"/>
      <c r="T99" s="67"/>
      <c r="U99" s="36"/>
      <c r="V99" s="36"/>
      <c r="W99" s="36"/>
      <c r="X99" s="36"/>
      <c r="Y99" s="36"/>
      <c r="Z99" s="36"/>
      <c r="AA99" s="36"/>
      <c r="AB99" s="36"/>
      <c r="AC99" s="36"/>
      <c r="AD99" s="36"/>
      <c r="AE99" s="36"/>
      <c r="AT99" s="19" t="s">
        <v>178</v>
      </c>
      <c r="AU99" s="19" t="s">
        <v>83</v>
      </c>
    </row>
    <row r="100" spans="1:65" s="15" customFormat="1" ht="11.25">
      <c r="B100" s="233"/>
      <c r="C100" s="234"/>
      <c r="D100" s="207" t="s">
        <v>180</v>
      </c>
      <c r="E100" s="235" t="s">
        <v>19</v>
      </c>
      <c r="F100" s="236" t="s">
        <v>1706</v>
      </c>
      <c r="G100" s="234"/>
      <c r="H100" s="235" t="s">
        <v>19</v>
      </c>
      <c r="I100" s="237"/>
      <c r="J100" s="234"/>
      <c r="K100" s="234"/>
      <c r="L100" s="238"/>
      <c r="M100" s="239"/>
      <c r="N100" s="240"/>
      <c r="O100" s="240"/>
      <c r="P100" s="240"/>
      <c r="Q100" s="240"/>
      <c r="R100" s="240"/>
      <c r="S100" s="240"/>
      <c r="T100" s="241"/>
      <c r="AT100" s="242" t="s">
        <v>180</v>
      </c>
      <c r="AU100" s="242" t="s">
        <v>83</v>
      </c>
      <c r="AV100" s="15" t="s">
        <v>80</v>
      </c>
      <c r="AW100" s="15" t="s">
        <v>34</v>
      </c>
      <c r="AX100" s="15" t="s">
        <v>72</v>
      </c>
      <c r="AY100" s="242" t="s">
        <v>169</v>
      </c>
    </row>
    <row r="101" spans="1:65" s="13" customFormat="1" ht="11.25">
      <c r="B101" s="211"/>
      <c r="C101" s="212"/>
      <c r="D101" s="207" t="s">
        <v>180</v>
      </c>
      <c r="E101" s="213" t="s">
        <v>19</v>
      </c>
      <c r="F101" s="214" t="s">
        <v>1709</v>
      </c>
      <c r="G101" s="212"/>
      <c r="H101" s="215">
        <v>66</v>
      </c>
      <c r="I101" s="216"/>
      <c r="J101" s="212"/>
      <c r="K101" s="212"/>
      <c r="L101" s="217"/>
      <c r="M101" s="218"/>
      <c r="N101" s="219"/>
      <c r="O101" s="219"/>
      <c r="P101" s="219"/>
      <c r="Q101" s="219"/>
      <c r="R101" s="219"/>
      <c r="S101" s="219"/>
      <c r="T101" s="220"/>
      <c r="AT101" s="221" t="s">
        <v>180</v>
      </c>
      <c r="AU101" s="221" t="s">
        <v>83</v>
      </c>
      <c r="AV101" s="13" t="s">
        <v>83</v>
      </c>
      <c r="AW101" s="13" t="s">
        <v>34</v>
      </c>
      <c r="AX101" s="13" t="s">
        <v>72</v>
      </c>
      <c r="AY101" s="221" t="s">
        <v>169</v>
      </c>
    </row>
    <row r="102" spans="1:65" s="14" customFormat="1" ht="11.25">
      <c r="B102" s="222"/>
      <c r="C102" s="223"/>
      <c r="D102" s="207" t="s">
        <v>180</v>
      </c>
      <c r="E102" s="224" t="s">
        <v>19</v>
      </c>
      <c r="F102" s="225" t="s">
        <v>182</v>
      </c>
      <c r="G102" s="223"/>
      <c r="H102" s="226">
        <v>66</v>
      </c>
      <c r="I102" s="227"/>
      <c r="J102" s="223"/>
      <c r="K102" s="223"/>
      <c r="L102" s="228"/>
      <c r="M102" s="229"/>
      <c r="N102" s="230"/>
      <c r="O102" s="230"/>
      <c r="P102" s="230"/>
      <c r="Q102" s="230"/>
      <c r="R102" s="230"/>
      <c r="S102" s="230"/>
      <c r="T102" s="231"/>
      <c r="AT102" s="232" t="s">
        <v>180</v>
      </c>
      <c r="AU102" s="232" t="s">
        <v>83</v>
      </c>
      <c r="AV102" s="14" t="s">
        <v>176</v>
      </c>
      <c r="AW102" s="14" t="s">
        <v>4</v>
      </c>
      <c r="AX102" s="14" t="s">
        <v>80</v>
      </c>
      <c r="AY102" s="232" t="s">
        <v>169</v>
      </c>
    </row>
    <row r="103" spans="1:65" s="2" customFormat="1" ht="24" customHeight="1">
      <c r="A103" s="36"/>
      <c r="B103" s="37"/>
      <c r="C103" s="194" t="s">
        <v>188</v>
      </c>
      <c r="D103" s="194" t="s">
        <v>171</v>
      </c>
      <c r="E103" s="195" t="s">
        <v>212</v>
      </c>
      <c r="F103" s="196" t="s">
        <v>213</v>
      </c>
      <c r="G103" s="197" t="s">
        <v>191</v>
      </c>
      <c r="H103" s="198">
        <v>66</v>
      </c>
      <c r="I103" s="199"/>
      <c r="J103" s="200">
        <f>ROUND(I103*H103,2)</f>
        <v>0</v>
      </c>
      <c r="K103" s="196" t="s">
        <v>175</v>
      </c>
      <c r="L103" s="41"/>
      <c r="M103" s="201" t="s">
        <v>19</v>
      </c>
      <c r="N103" s="202" t="s">
        <v>43</v>
      </c>
      <c r="O103" s="66"/>
      <c r="P103" s="203">
        <f>O103*H103</f>
        <v>0</v>
      </c>
      <c r="Q103" s="203">
        <v>0</v>
      </c>
      <c r="R103" s="203">
        <f>Q103*H103</f>
        <v>0</v>
      </c>
      <c r="S103" s="203">
        <v>0</v>
      </c>
      <c r="T103" s="204">
        <f>S103*H103</f>
        <v>0</v>
      </c>
      <c r="U103" s="36"/>
      <c r="V103" s="36"/>
      <c r="W103" s="36"/>
      <c r="X103" s="36"/>
      <c r="Y103" s="36"/>
      <c r="Z103" s="36"/>
      <c r="AA103" s="36"/>
      <c r="AB103" s="36"/>
      <c r="AC103" s="36"/>
      <c r="AD103" s="36"/>
      <c r="AE103" s="36"/>
      <c r="AR103" s="205" t="s">
        <v>176</v>
      </c>
      <c r="AT103" s="205" t="s">
        <v>171</v>
      </c>
      <c r="AU103" s="205" t="s">
        <v>83</v>
      </c>
      <c r="AY103" s="19" t="s">
        <v>169</v>
      </c>
      <c r="BE103" s="206">
        <f>IF(N103="základní",J103,0)</f>
        <v>0</v>
      </c>
      <c r="BF103" s="206">
        <f>IF(N103="snížená",J103,0)</f>
        <v>0</v>
      </c>
      <c r="BG103" s="206">
        <f>IF(N103="zákl. přenesená",J103,0)</f>
        <v>0</v>
      </c>
      <c r="BH103" s="206">
        <f>IF(N103="sníž. přenesená",J103,0)</f>
        <v>0</v>
      </c>
      <c r="BI103" s="206">
        <f>IF(N103="nulová",J103,0)</f>
        <v>0</v>
      </c>
      <c r="BJ103" s="19" t="s">
        <v>80</v>
      </c>
      <c r="BK103" s="206">
        <f>ROUND(I103*H103,2)</f>
        <v>0</v>
      </c>
      <c r="BL103" s="19" t="s">
        <v>176</v>
      </c>
      <c r="BM103" s="205" t="s">
        <v>1710</v>
      </c>
    </row>
    <row r="104" spans="1:65" s="2" customFormat="1" ht="78">
      <c r="A104" s="36"/>
      <c r="B104" s="37"/>
      <c r="C104" s="38"/>
      <c r="D104" s="207" t="s">
        <v>178</v>
      </c>
      <c r="E104" s="38"/>
      <c r="F104" s="208" t="s">
        <v>208</v>
      </c>
      <c r="G104" s="38"/>
      <c r="H104" s="38"/>
      <c r="I104" s="117"/>
      <c r="J104" s="38"/>
      <c r="K104" s="38"/>
      <c r="L104" s="41"/>
      <c r="M104" s="209"/>
      <c r="N104" s="210"/>
      <c r="O104" s="66"/>
      <c r="P104" s="66"/>
      <c r="Q104" s="66"/>
      <c r="R104" s="66"/>
      <c r="S104" s="66"/>
      <c r="T104" s="67"/>
      <c r="U104" s="36"/>
      <c r="V104" s="36"/>
      <c r="W104" s="36"/>
      <c r="X104" s="36"/>
      <c r="Y104" s="36"/>
      <c r="Z104" s="36"/>
      <c r="AA104" s="36"/>
      <c r="AB104" s="36"/>
      <c r="AC104" s="36"/>
      <c r="AD104" s="36"/>
      <c r="AE104" s="36"/>
      <c r="AT104" s="19" t="s">
        <v>178</v>
      </c>
      <c r="AU104" s="19" t="s">
        <v>83</v>
      </c>
    </row>
    <row r="105" spans="1:65" s="15" customFormat="1" ht="11.25">
      <c r="B105" s="233"/>
      <c r="C105" s="234"/>
      <c r="D105" s="207" t="s">
        <v>180</v>
      </c>
      <c r="E105" s="235" t="s">
        <v>19</v>
      </c>
      <c r="F105" s="236" t="s">
        <v>1706</v>
      </c>
      <c r="G105" s="234"/>
      <c r="H105" s="235" t="s">
        <v>19</v>
      </c>
      <c r="I105" s="237"/>
      <c r="J105" s="234"/>
      <c r="K105" s="234"/>
      <c r="L105" s="238"/>
      <c r="M105" s="239"/>
      <c r="N105" s="240"/>
      <c r="O105" s="240"/>
      <c r="P105" s="240"/>
      <c r="Q105" s="240"/>
      <c r="R105" s="240"/>
      <c r="S105" s="240"/>
      <c r="T105" s="241"/>
      <c r="AT105" s="242" t="s">
        <v>180</v>
      </c>
      <c r="AU105" s="242" t="s">
        <v>83</v>
      </c>
      <c r="AV105" s="15" t="s">
        <v>80</v>
      </c>
      <c r="AW105" s="15" t="s">
        <v>34</v>
      </c>
      <c r="AX105" s="15" t="s">
        <v>72</v>
      </c>
      <c r="AY105" s="242" t="s">
        <v>169</v>
      </c>
    </row>
    <row r="106" spans="1:65" s="13" customFormat="1" ht="11.25">
      <c r="B106" s="211"/>
      <c r="C106" s="212"/>
      <c r="D106" s="207" t="s">
        <v>180</v>
      </c>
      <c r="E106" s="213" t="s">
        <v>19</v>
      </c>
      <c r="F106" s="214" t="s">
        <v>1709</v>
      </c>
      <c r="G106" s="212"/>
      <c r="H106" s="215">
        <v>66</v>
      </c>
      <c r="I106" s="216"/>
      <c r="J106" s="212"/>
      <c r="K106" s="212"/>
      <c r="L106" s="217"/>
      <c r="M106" s="218"/>
      <c r="N106" s="219"/>
      <c r="O106" s="219"/>
      <c r="P106" s="219"/>
      <c r="Q106" s="219"/>
      <c r="R106" s="219"/>
      <c r="S106" s="219"/>
      <c r="T106" s="220"/>
      <c r="AT106" s="221" t="s">
        <v>180</v>
      </c>
      <c r="AU106" s="221" t="s">
        <v>83</v>
      </c>
      <c r="AV106" s="13" t="s">
        <v>83</v>
      </c>
      <c r="AW106" s="13" t="s">
        <v>34</v>
      </c>
      <c r="AX106" s="13" t="s">
        <v>72</v>
      </c>
      <c r="AY106" s="221" t="s">
        <v>169</v>
      </c>
    </row>
    <row r="107" spans="1:65" s="14" customFormat="1" ht="11.25">
      <c r="B107" s="222"/>
      <c r="C107" s="223"/>
      <c r="D107" s="207" t="s">
        <v>180</v>
      </c>
      <c r="E107" s="224" t="s">
        <v>19</v>
      </c>
      <c r="F107" s="225" t="s">
        <v>182</v>
      </c>
      <c r="G107" s="223"/>
      <c r="H107" s="226">
        <v>66</v>
      </c>
      <c r="I107" s="227"/>
      <c r="J107" s="223"/>
      <c r="K107" s="223"/>
      <c r="L107" s="228"/>
      <c r="M107" s="229"/>
      <c r="N107" s="230"/>
      <c r="O107" s="230"/>
      <c r="P107" s="230"/>
      <c r="Q107" s="230"/>
      <c r="R107" s="230"/>
      <c r="S107" s="230"/>
      <c r="T107" s="231"/>
      <c r="AT107" s="232" t="s">
        <v>180</v>
      </c>
      <c r="AU107" s="232" t="s">
        <v>83</v>
      </c>
      <c r="AV107" s="14" t="s">
        <v>176</v>
      </c>
      <c r="AW107" s="14" t="s">
        <v>4</v>
      </c>
      <c r="AX107" s="14" t="s">
        <v>80</v>
      </c>
      <c r="AY107" s="232" t="s">
        <v>169</v>
      </c>
    </row>
    <row r="108" spans="1:65" s="2" customFormat="1" ht="24" customHeight="1">
      <c r="A108" s="36"/>
      <c r="B108" s="37"/>
      <c r="C108" s="194" t="s">
        <v>176</v>
      </c>
      <c r="D108" s="194" t="s">
        <v>171</v>
      </c>
      <c r="E108" s="195" t="s">
        <v>233</v>
      </c>
      <c r="F108" s="196" t="s">
        <v>234</v>
      </c>
      <c r="G108" s="197" t="s">
        <v>191</v>
      </c>
      <c r="H108" s="198">
        <v>33</v>
      </c>
      <c r="I108" s="199"/>
      <c r="J108" s="200">
        <f>ROUND(I108*H108,2)</f>
        <v>0</v>
      </c>
      <c r="K108" s="196" t="s">
        <v>175</v>
      </c>
      <c r="L108" s="41"/>
      <c r="M108" s="201" t="s">
        <v>19</v>
      </c>
      <c r="N108" s="202" t="s">
        <v>43</v>
      </c>
      <c r="O108" s="66"/>
      <c r="P108" s="203">
        <f>O108*H108</f>
        <v>0</v>
      </c>
      <c r="Q108" s="203">
        <v>0</v>
      </c>
      <c r="R108" s="203">
        <f>Q108*H108</f>
        <v>0</v>
      </c>
      <c r="S108" s="203">
        <v>0</v>
      </c>
      <c r="T108" s="204">
        <f>S108*H108</f>
        <v>0</v>
      </c>
      <c r="U108" s="36"/>
      <c r="V108" s="36"/>
      <c r="W108" s="36"/>
      <c r="X108" s="36"/>
      <c r="Y108" s="36"/>
      <c r="Z108" s="36"/>
      <c r="AA108" s="36"/>
      <c r="AB108" s="36"/>
      <c r="AC108" s="36"/>
      <c r="AD108" s="36"/>
      <c r="AE108" s="36"/>
      <c r="AR108" s="205" t="s">
        <v>176</v>
      </c>
      <c r="AT108" s="205" t="s">
        <v>171</v>
      </c>
      <c r="AU108" s="205" t="s">
        <v>83</v>
      </c>
      <c r="AY108" s="19" t="s">
        <v>169</v>
      </c>
      <c r="BE108" s="206">
        <f>IF(N108="základní",J108,0)</f>
        <v>0</v>
      </c>
      <c r="BF108" s="206">
        <f>IF(N108="snížená",J108,0)</f>
        <v>0</v>
      </c>
      <c r="BG108" s="206">
        <f>IF(N108="zákl. přenesená",J108,0)</f>
        <v>0</v>
      </c>
      <c r="BH108" s="206">
        <f>IF(N108="sníž. přenesená",J108,0)</f>
        <v>0</v>
      </c>
      <c r="BI108" s="206">
        <f>IF(N108="nulová",J108,0)</f>
        <v>0</v>
      </c>
      <c r="BJ108" s="19" t="s">
        <v>80</v>
      </c>
      <c r="BK108" s="206">
        <f>ROUND(I108*H108,2)</f>
        <v>0</v>
      </c>
      <c r="BL108" s="19" t="s">
        <v>176</v>
      </c>
      <c r="BM108" s="205" t="s">
        <v>1711</v>
      </c>
    </row>
    <row r="109" spans="1:65" s="2" customFormat="1" ht="136.5">
      <c r="A109" s="36"/>
      <c r="B109" s="37"/>
      <c r="C109" s="38"/>
      <c r="D109" s="207" t="s">
        <v>178</v>
      </c>
      <c r="E109" s="38"/>
      <c r="F109" s="208" t="s">
        <v>236</v>
      </c>
      <c r="G109" s="38"/>
      <c r="H109" s="38"/>
      <c r="I109" s="117"/>
      <c r="J109" s="38"/>
      <c r="K109" s="38"/>
      <c r="L109" s="41"/>
      <c r="M109" s="209"/>
      <c r="N109" s="210"/>
      <c r="O109" s="66"/>
      <c r="P109" s="66"/>
      <c r="Q109" s="66"/>
      <c r="R109" s="66"/>
      <c r="S109" s="66"/>
      <c r="T109" s="67"/>
      <c r="U109" s="36"/>
      <c r="V109" s="36"/>
      <c r="W109" s="36"/>
      <c r="X109" s="36"/>
      <c r="Y109" s="36"/>
      <c r="Z109" s="36"/>
      <c r="AA109" s="36"/>
      <c r="AB109" s="36"/>
      <c r="AC109" s="36"/>
      <c r="AD109" s="36"/>
      <c r="AE109" s="36"/>
      <c r="AT109" s="19" t="s">
        <v>178</v>
      </c>
      <c r="AU109" s="19" t="s">
        <v>83</v>
      </c>
    </row>
    <row r="110" spans="1:65" s="15" customFormat="1" ht="11.25">
      <c r="B110" s="233"/>
      <c r="C110" s="234"/>
      <c r="D110" s="207" t="s">
        <v>180</v>
      </c>
      <c r="E110" s="235" t="s">
        <v>19</v>
      </c>
      <c r="F110" s="236" t="s">
        <v>1706</v>
      </c>
      <c r="G110" s="234"/>
      <c r="H110" s="235" t="s">
        <v>19</v>
      </c>
      <c r="I110" s="237"/>
      <c r="J110" s="234"/>
      <c r="K110" s="234"/>
      <c r="L110" s="238"/>
      <c r="M110" s="239"/>
      <c r="N110" s="240"/>
      <c r="O110" s="240"/>
      <c r="P110" s="240"/>
      <c r="Q110" s="240"/>
      <c r="R110" s="240"/>
      <c r="S110" s="240"/>
      <c r="T110" s="241"/>
      <c r="AT110" s="242" t="s">
        <v>180</v>
      </c>
      <c r="AU110" s="242" t="s">
        <v>83</v>
      </c>
      <c r="AV110" s="15" t="s">
        <v>80</v>
      </c>
      <c r="AW110" s="15" t="s">
        <v>34</v>
      </c>
      <c r="AX110" s="15" t="s">
        <v>72</v>
      </c>
      <c r="AY110" s="242" t="s">
        <v>169</v>
      </c>
    </row>
    <row r="111" spans="1:65" s="13" customFormat="1" ht="11.25">
      <c r="B111" s="211"/>
      <c r="C111" s="212"/>
      <c r="D111" s="207" t="s">
        <v>180</v>
      </c>
      <c r="E111" s="213" t="s">
        <v>19</v>
      </c>
      <c r="F111" s="214" t="s">
        <v>1707</v>
      </c>
      <c r="G111" s="212"/>
      <c r="H111" s="215">
        <v>33</v>
      </c>
      <c r="I111" s="216"/>
      <c r="J111" s="212"/>
      <c r="K111" s="212"/>
      <c r="L111" s="217"/>
      <c r="M111" s="218"/>
      <c r="N111" s="219"/>
      <c r="O111" s="219"/>
      <c r="P111" s="219"/>
      <c r="Q111" s="219"/>
      <c r="R111" s="219"/>
      <c r="S111" s="219"/>
      <c r="T111" s="220"/>
      <c r="AT111" s="221" t="s">
        <v>180</v>
      </c>
      <c r="AU111" s="221" t="s">
        <v>83</v>
      </c>
      <c r="AV111" s="13" t="s">
        <v>83</v>
      </c>
      <c r="AW111" s="13" t="s">
        <v>34</v>
      </c>
      <c r="AX111" s="13" t="s">
        <v>72</v>
      </c>
      <c r="AY111" s="221" t="s">
        <v>169</v>
      </c>
    </row>
    <row r="112" spans="1:65" s="14" customFormat="1" ht="11.25">
      <c r="B112" s="222"/>
      <c r="C112" s="223"/>
      <c r="D112" s="207" t="s">
        <v>180</v>
      </c>
      <c r="E112" s="224" t="s">
        <v>19</v>
      </c>
      <c r="F112" s="225" t="s">
        <v>182</v>
      </c>
      <c r="G112" s="223"/>
      <c r="H112" s="226">
        <v>33</v>
      </c>
      <c r="I112" s="227"/>
      <c r="J112" s="223"/>
      <c r="K112" s="223"/>
      <c r="L112" s="228"/>
      <c r="M112" s="229"/>
      <c r="N112" s="230"/>
      <c r="O112" s="230"/>
      <c r="P112" s="230"/>
      <c r="Q112" s="230"/>
      <c r="R112" s="230"/>
      <c r="S112" s="230"/>
      <c r="T112" s="231"/>
      <c r="AT112" s="232" t="s">
        <v>180</v>
      </c>
      <c r="AU112" s="232" t="s">
        <v>83</v>
      </c>
      <c r="AV112" s="14" t="s">
        <v>176</v>
      </c>
      <c r="AW112" s="14" t="s">
        <v>4</v>
      </c>
      <c r="AX112" s="14" t="s">
        <v>80</v>
      </c>
      <c r="AY112" s="232" t="s">
        <v>169</v>
      </c>
    </row>
    <row r="113" spans="1:65" s="2" customFormat="1" ht="16.5" customHeight="1">
      <c r="A113" s="36"/>
      <c r="B113" s="37"/>
      <c r="C113" s="194" t="s">
        <v>204</v>
      </c>
      <c r="D113" s="194" t="s">
        <v>171</v>
      </c>
      <c r="E113" s="195" t="s">
        <v>241</v>
      </c>
      <c r="F113" s="196" t="s">
        <v>242</v>
      </c>
      <c r="G113" s="197" t="s">
        <v>191</v>
      </c>
      <c r="H113" s="198">
        <v>66</v>
      </c>
      <c r="I113" s="199"/>
      <c r="J113" s="200">
        <f>ROUND(I113*H113,2)</f>
        <v>0</v>
      </c>
      <c r="K113" s="196" t="s">
        <v>19</v>
      </c>
      <c r="L113" s="41"/>
      <c r="M113" s="201" t="s">
        <v>19</v>
      </c>
      <c r="N113" s="202" t="s">
        <v>43</v>
      </c>
      <c r="O113" s="66"/>
      <c r="P113" s="203">
        <f>O113*H113</f>
        <v>0</v>
      </c>
      <c r="Q113" s="203">
        <v>0</v>
      </c>
      <c r="R113" s="203">
        <f>Q113*H113</f>
        <v>0</v>
      </c>
      <c r="S113" s="203">
        <v>0</v>
      </c>
      <c r="T113" s="204">
        <f>S113*H113</f>
        <v>0</v>
      </c>
      <c r="U113" s="36"/>
      <c r="V113" s="36"/>
      <c r="W113" s="36"/>
      <c r="X113" s="36"/>
      <c r="Y113" s="36"/>
      <c r="Z113" s="36"/>
      <c r="AA113" s="36"/>
      <c r="AB113" s="36"/>
      <c r="AC113" s="36"/>
      <c r="AD113" s="36"/>
      <c r="AE113" s="36"/>
      <c r="AR113" s="205" t="s">
        <v>176</v>
      </c>
      <c r="AT113" s="205" t="s">
        <v>171</v>
      </c>
      <c r="AU113" s="205" t="s">
        <v>83</v>
      </c>
      <c r="AY113" s="19" t="s">
        <v>169</v>
      </c>
      <c r="BE113" s="206">
        <f>IF(N113="základní",J113,0)</f>
        <v>0</v>
      </c>
      <c r="BF113" s="206">
        <f>IF(N113="snížená",J113,0)</f>
        <v>0</v>
      </c>
      <c r="BG113" s="206">
        <f>IF(N113="zákl. přenesená",J113,0)</f>
        <v>0</v>
      </c>
      <c r="BH113" s="206">
        <f>IF(N113="sníž. přenesená",J113,0)</f>
        <v>0</v>
      </c>
      <c r="BI113" s="206">
        <f>IF(N113="nulová",J113,0)</f>
        <v>0</v>
      </c>
      <c r="BJ113" s="19" t="s">
        <v>80</v>
      </c>
      <c r="BK113" s="206">
        <f>ROUND(I113*H113,2)</f>
        <v>0</v>
      </c>
      <c r="BL113" s="19" t="s">
        <v>176</v>
      </c>
      <c r="BM113" s="205" t="s">
        <v>1712</v>
      </c>
    </row>
    <row r="114" spans="1:65" s="15" customFormat="1" ht="11.25">
      <c r="B114" s="233"/>
      <c r="C114" s="234"/>
      <c r="D114" s="207" t="s">
        <v>180</v>
      </c>
      <c r="E114" s="235" t="s">
        <v>19</v>
      </c>
      <c r="F114" s="236" t="s">
        <v>1706</v>
      </c>
      <c r="G114" s="234"/>
      <c r="H114" s="235" t="s">
        <v>19</v>
      </c>
      <c r="I114" s="237"/>
      <c r="J114" s="234"/>
      <c r="K114" s="234"/>
      <c r="L114" s="238"/>
      <c r="M114" s="239"/>
      <c r="N114" s="240"/>
      <c r="O114" s="240"/>
      <c r="P114" s="240"/>
      <c r="Q114" s="240"/>
      <c r="R114" s="240"/>
      <c r="S114" s="240"/>
      <c r="T114" s="241"/>
      <c r="AT114" s="242" t="s">
        <v>180</v>
      </c>
      <c r="AU114" s="242" t="s">
        <v>83</v>
      </c>
      <c r="AV114" s="15" t="s">
        <v>80</v>
      </c>
      <c r="AW114" s="15" t="s">
        <v>34</v>
      </c>
      <c r="AX114" s="15" t="s">
        <v>72</v>
      </c>
      <c r="AY114" s="242" t="s">
        <v>169</v>
      </c>
    </row>
    <row r="115" spans="1:65" s="13" customFormat="1" ht="11.25">
      <c r="B115" s="211"/>
      <c r="C115" s="212"/>
      <c r="D115" s="207" t="s">
        <v>180</v>
      </c>
      <c r="E115" s="213" t="s">
        <v>19</v>
      </c>
      <c r="F115" s="214" t="s">
        <v>1709</v>
      </c>
      <c r="G115" s="212"/>
      <c r="H115" s="215">
        <v>66</v>
      </c>
      <c r="I115" s="216"/>
      <c r="J115" s="212"/>
      <c r="K115" s="212"/>
      <c r="L115" s="217"/>
      <c r="M115" s="218"/>
      <c r="N115" s="219"/>
      <c r="O115" s="219"/>
      <c r="P115" s="219"/>
      <c r="Q115" s="219"/>
      <c r="R115" s="219"/>
      <c r="S115" s="219"/>
      <c r="T115" s="220"/>
      <c r="AT115" s="221" t="s">
        <v>180</v>
      </c>
      <c r="AU115" s="221" t="s">
        <v>83</v>
      </c>
      <c r="AV115" s="13" t="s">
        <v>83</v>
      </c>
      <c r="AW115" s="13" t="s">
        <v>34</v>
      </c>
      <c r="AX115" s="13" t="s">
        <v>72</v>
      </c>
      <c r="AY115" s="221" t="s">
        <v>169</v>
      </c>
    </row>
    <row r="116" spans="1:65" s="14" customFormat="1" ht="11.25">
      <c r="B116" s="222"/>
      <c r="C116" s="223"/>
      <c r="D116" s="207" t="s">
        <v>180</v>
      </c>
      <c r="E116" s="224" t="s">
        <v>19</v>
      </c>
      <c r="F116" s="225" t="s">
        <v>182</v>
      </c>
      <c r="G116" s="223"/>
      <c r="H116" s="226">
        <v>66</v>
      </c>
      <c r="I116" s="227"/>
      <c r="J116" s="223"/>
      <c r="K116" s="223"/>
      <c r="L116" s="228"/>
      <c r="M116" s="229"/>
      <c r="N116" s="230"/>
      <c r="O116" s="230"/>
      <c r="P116" s="230"/>
      <c r="Q116" s="230"/>
      <c r="R116" s="230"/>
      <c r="S116" s="230"/>
      <c r="T116" s="231"/>
      <c r="AT116" s="232" t="s">
        <v>180</v>
      </c>
      <c r="AU116" s="232" t="s">
        <v>83</v>
      </c>
      <c r="AV116" s="14" t="s">
        <v>176</v>
      </c>
      <c r="AW116" s="14" t="s">
        <v>4</v>
      </c>
      <c r="AX116" s="14" t="s">
        <v>80</v>
      </c>
      <c r="AY116" s="232" t="s">
        <v>169</v>
      </c>
    </row>
    <row r="117" spans="1:65" s="2" customFormat="1" ht="16.5" customHeight="1">
      <c r="A117" s="36"/>
      <c r="B117" s="37"/>
      <c r="C117" s="194" t="s">
        <v>211</v>
      </c>
      <c r="D117" s="194" t="s">
        <v>171</v>
      </c>
      <c r="E117" s="195" t="s">
        <v>252</v>
      </c>
      <c r="F117" s="196" t="s">
        <v>253</v>
      </c>
      <c r="G117" s="197" t="s">
        <v>191</v>
      </c>
      <c r="H117" s="198">
        <v>99</v>
      </c>
      <c r="I117" s="199"/>
      <c r="J117" s="200">
        <f>ROUND(I117*H117,2)</f>
        <v>0</v>
      </c>
      <c r="K117" s="196" t="s">
        <v>175</v>
      </c>
      <c r="L117" s="41"/>
      <c r="M117" s="201" t="s">
        <v>19</v>
      </c>
      <c r="N117" s="202" t="s">
        <v>43</v>
      </c>
      <c r="O117" s="66"/>
      <c r="P117" s="203">
        <f>O117*H117</f>
        <v>0</v>
      </c>
      <c r="Q117" s="203">
        <v>0</v>
      </c>
      <c r="R117" s="203">
        <f>Q117*H117</f>
        <v>0</v>
      </c>
      <c r="S117" s="203">
        <v>0</v>
      </c>
      <c r="T117" s="204">
        <f>S117*H117</f>
        <v>0</v>
      </c>
      <c r="U117" s="36"/>
      <c r="V117" s="36"/>
      <c r="W117" s="36"/>
      <c r="X117" s="36"/>
      <c r="Y117" s="36"/>
      <c r="Z117" s="36"/>
      <c r="AA117" s="36"/>
      <c r="AB117" s="36"/>
      <c r="AC117" s="36"/>
      <c r="AD117" s="36"/>
      <c r="AE117" s="36"/>
      <c r="AR117" s="205" t="s">
        <v>176</v>
      </c>
      <c r="AT117" s="205" t="s">
        <v>171</v>
      </c>
      <c r="AU117" s="205" t="s">
        <v>83</v>
      </c>
      <c r="AY117" s="19" t="s">
        <v>169</v>
      </c>
      <c r="BE117" s="206">
        <f>IF(N117="základní",J117,0)</f>
        <v>0</v>
      </c>
      <c r="BF117" s="206">
        <f>IF(N117="snížená",J117,0)</f>
        <v>0</v>
      </c>
      <c r="BG117" s="206">
        <f>IF(N117="zákl. přenesená",J117,0)</f>
        <v>0</v>
      </c>
      <c r="BH117" s="206">
        <f>IF(N117="sníž. přenesená",J117,0)</f>
        <v>0</v>
      </c>
      <c r="BI117" s="206">
        <f>IF(N117="nulová",J117,0)</f>
        <v>0</v>
      </c>
      <c r="BJ117" s="19" t="s">
        <v>80</v>
      </c>
      <c r="BK117" s="206">
        <f>ROUND(I117*H117,2)</f>
        <v>0</v>
      </c>
      <c r="BL117" s="19" t="s">
        <v>176</v>
      </c>
      <c r="BM117" s="205" t="s">
        <v>1713</v>
      </c>
    </row>
    <row r="118" spans="1:65" s="15" customFormat="1" ht="11.25">
      <c r="B118" s="233"/>
      <c r="C118" s="234"/>
      <c r="D118" s="207" t="s">
        <v>180</v>
      </c>
      <c r="E118" s="235" t="s">
        <v>19</v>
      </c>
      <c r="F118" s="236" t="s">
        <v>1706</v>
      </c>
      <c r="G118" s="234"/>
      <c r="H118" s="235" t="s">
        <v>19</v>
      </c>
      <c r="I118" s="237"/>
      <c r="J118" s="234"/>
      <c r="K118" s="234"/>
      <c r="L118" s="238"/>
      <c r="M118" s="239"/>
      <c r="N118" s="240"/>
      <c r="O118" s="240"/>
      <c r="P118" s="240"/>
      <c r="Q118" s="240"/>
      <c r="R118" s="240"/>
      <c r="S118" s="240"/>
      <c r="T118" s="241"/>
      <c r="AT118" s="242" t="s">
        <v>180</v>
      </c>
      <c r="AU118" s="242" t="s">
        <v>83</v>
      </c>
      <c r="AV118" s="15" t="s">
        <v>80</v>
      </c>
      <c r="AW118" s="15" t="s">
        <v>34</v>
      </c>
      <c r="AX118" s="15" t="s">
        <v>72</v>
      </c>
      <c r="AY118" s="242" t="s">
        <v>169</v>
      </c>
    </row>
    <row r="119" spans="1:65" s="13" customFormat="1" ht="11.25">
      <c r="B119" s="211"/>
      <c r="C119" s="212"/>
      <c r="D119" s="207" t="s">
        <v>180</v>
      </c>
      <c r="E119" s="213" t="s">
        <v>19</v>
      </c>
      <c r="F119" s="214" t="s">
        <v>1707</v>
      </c>
      <c r="G119" s="212"/>
      <c r="H119" s="215">
        <v>33</v>
      </c>
      <c r="I119" s="216"/>
      <c r="J119" s="212"/>
      <c r="K119" s="212"/>
      <c r="L119" s="217"/>
      <c r="M119" s="218"/>
      <c r="N119" s="219"/>
      <c r="O119" s="219"/>
      <c r="P119" s="219"/>
      <c r="Q119" s="219"/>
      <c r="R119" s="219"/>
      <c r="S119" s="219"/>
      <c r="T119" s="220"/>
      <c r="AT119" s="221" t="s">
        <v>180</v>
      </c>
      <c r="AU119" s="221" t="s">
        <v>83</v>
      </c>
      <c r="AV119" s="13" t="s">
        <v>83</v>
      </c>
      <c r="AW119" s="13" t="s">
        <v>34</v>
      </c>
      <c r="AX119" s="13" t="s">
        <v>72</v>
      </c>
      <c r="AY119" s="221" t="s">
        <v>169</v>
      </c>
    </row>
    <row r="120" spans="1:65" s="15" customFormat="1" ht="11.25">
      <c r="B120" s="233"/>
      <c r="C120" s="234"/>
      <c r="D120" s="207" t="s">
        <v>180</v>
      </c>
      <c r="E120" s="235" t="s">
        <v>19</v>
      </c>
      <c r="F120" s="236" t="s">
        <v>1706</v>
      </c>
      <c r="G120" s="234"/>
      <c r="H120" s="235" t="s">
        <v>19</v>
      </c>
      <c r="I120" s="237"/>
      <c r="J120" s="234"/>
      <c r="K120" s="234"/>
      <c r="L120" s="238"/>
      <c r="M120" s="239"/>
      <c r="N120" s="240"/>
      <c r="O120" s="240"/>
      <c r="P120" s="240"/>
      <c r="Q120" s="240"/>
      <c r="R120" s="240"/>
      <c r="S120" s="240"/>
      <c r="T120" s="241"/>
      <c r="AT120" s="242" t="s">
        <v>180</v>
      </c>
      <c r="AU120" s="242" t="s">
        <v>83</v>
      </c>
      <c r="AV120" s="15" t="s">
        <v>80</v>
      </c>
      <c r="AW120" s="15" t="s">
        <v>34</v>
      </c>
      <c r="AX120" s="15" t="s">
        <v>72</v>
      </c>
      <c r="AY120" s="242" t="s">
        <v>169</v>
      </c>
    </row>
    <row r="121" spans="1:65" s="13" customFormat="1" ht="11.25">
      <c r="B121" s="211"/>
      <c r="C121" s="212"/>
      <c r="D121" s="207" t="s">
        <v>180</v>
      </c>
      <c r="E121" s="213" t="s">
        <v>19</v>
      </c>
      <c r="F121" s="214" t="s">
        <v>1709</v>
      </c>
      <c r="G121" s="212"/>
      <c r="H121" s="215">
        <v>66</v>
      </c>
      <c r="I121" s="216"/>
      <c r="J121" s="212"/>
      <c r="K121" s="212"/>
      <c r="L121" s="217"/>
      <c r="M121" s="218"/>
      <c r="N121" s="219"/>
      <c r="O121" s="219"/>
      <c r="P121" s="219"/>
      <c r="Q121" s="219"/>
      <c r="R121" s="219"/>
      <c r="S121" s="219"/>
      <c r="T121" s="220"/>
      <c r="AT121" s="221" t="s">
        <v>180</v>
      </c>
      <c r="AU121" s="221" t="s">
        <v>83</v>
      </c>
      <c r="AV121" s="13" t="s">
        <v>83</v>
      </c>
      <c r="AW121" s="13" t="s">
        <v>34</v>
      </c>
      <c r="AX121" s="13" t="s">
        <v>72</v>
      </c>
      <c r="AY121" s="221" t="s">
        <v>169</v>
      </c>
    </row>
    <row r="122" spans="1:65" s="14" customFormat="1" ht="11.25">
      <c r="B122" s="222"/>
      <c r="C122" s="223"/>
      <c r="D122" s="207" t="s">
        <v>180</v>
      </c>
      <c r="E122" s="224" t="s">
        <v>19</v>
      </c>
      <c r="F122" s="225" t="s">
        <v>182</v>
      </c>
      <c r="G122" s="223"/>
      <c r="H122" s="226">
        <v>99</v>
      </c>
      <c r="I122" s="227"/>
      <c r="J122" s="223"/>
      <c r="K122" s="223"/>
      <c r="L122" s="228"/>
      <c r="M122" s="229"/>
      <c r="N122" s="230"/>
      <c r="O122" s="230"/>
      <c r="P122" s="230"/>
      <c r="Q122" s="230"/>
      <c r="R122" s="230"/>
      <c r="S122" s="230"/>
      <c r="T122" s="231"/>
      <c r="AT122" s="232" t="s">
        <v>180</v>
      </c>
      <c r="AU122" s="232" t="s">
        <v>83</v>
      </c>
      <c r="AV122" s="14" t="s">
        <v>176</v>
      </c>
      <c r="AW122" s="14" t="s">
        <v>4</v>
      </c>
      <c r="AX122" s="14" t="s">
        <v>80</v>
      </c>
      <c r="AY122" s="232" t="s">
        <v>169</v>
      </c>
    </row>
    <row r="123" spans="1:65" s="2" customFormat="1" ht="24" customHeight="1">
      <c r="A123" s="36"/>
      <c r="B123" s="37"/>
      <c r="C123" s="194" t="s">
        <v>215</v>
      </c>
      <c r="D123" s="194" t="s">
        <v>171</v>
      </c>
      <c r="E123" s="195" t="s">
        <v>257</v>
      </c>
      <c r="F123" s="196" t="s">
        <v>258</v>
      </c>
      <c r="G123" s="197" t="s">
        <v>259</v>
      </c>
      <c r="H123" s="198">
        <v>118.8</v>
      </c>
      <c r="I123" s="199"/>
      <c r="J123" s="200">
        <f>ROUND(I123*H123,2)</f>
        <v>0</v>
      </c>
      <c r="K123" s="196" t="s">
        <v>175</v>
      </c>
      <c r="L123" s="41"/>
      <c r="M123" s="201" t="s">
        <v>19</v>
      </c>
      <c r="N123" s="202" t="s">
        <v>43</v>
      </c>
      <c r="O123" s="66"/>
      <c r="P123" s="203">
        <f>O123*H123</f>
        <v>0</v>
      </c>
      <c r="Q123" s="203">
        <v>0</v>
      </c>
      <c r="R123" s="203">
        <f>Q123*H123</f>
        <v>0</v>
      </c>
      <c r="S123" s="203">
        <v>0</v>
      </c>
      <c r="T123" s="204">
        <f>S123*H123</f>
        <v>0</v>
      </c>
      <c r="U123" s="36"/>
      <c r="V123" s="36"/>
      <c r="W123" s="36"/>
      <c r="X123" s="36"/>
      <c r="Y123" s="36"/>
      <c r="Z123" s="36"/>
      <c r="AA123" s="36"/>
      <c r="AB123" s="36"/>
      <c r="AC123" s="36"/>
      <c r="AD123" s="36"/>
      <c r="AE123" s="36"/>
      <c r="AR123" s="205" t="s">
        <v>176</v>
      </c>
      <c r="AT123" s="205" t="s">
        <v>171</v>
      </c>
      <c r="AU123" s="205" t="s">
        <v>83</v>
      </c>
      <c r="AY123" s="19" t="s">
        <v>169</v>
      </c>
      <c r="BE123" s="206">
        <f>IF(N123="základní",J123,0)</f>
        <v>0</v>
      </c>
      <c r="BF123" s="206">
        <f>IF(N123="snížená",J123,0)</f>
        <v>0</v>
      </c>
      <c r="BG123" s="206">
        <f>IF(N123="zákl. přenesená",J123,0)</f>
        <v>0</v>
      </c>
      <c r="BH123" s="206">
        <f>IF(N123="sníž. přenesená",J123,0)</f>
        <v>0</v>
      </c>
      <c r="BI123" s="206">
        <f>IF(N123="nulová",J123,0)</f>
        <v>0</v>
      </c>
      <c r="BJ123" s="19" t="s">
        <v>80</v>
      </c>
      <c r="BK123" s="206">
        <f>ROUND(I123*H123,2)</f>
        <v>0</v>
      </c>
      <c r="BL123" s="19" t="s">
        <v>176</v>
      </c>
      <c r="BM123" s="205" t="s">
        <v>1714</v>
      </c>
    </row>
    <row r="124" spans="1:65" s="2" customFormat="1" ht="29.25">
      <c r="A124" s="36"/>
      <c r="B124" s="37"/>
      <c r="C124" s="38"/>
      <c r="D124" s="207" t="s">
        <v>178</v>
      </c>
      <c r="E124" s="38"/>
      <c r="F124" s="208" t="s">
        <v>261</v>
      </c>
      <c r="G124" s="38"/>
      <c r="H124" s="38"/>
      <c r="I124" s="117"/>
      <c r="J124" s="38"/>
      <c r="K124" s="38"/>
      <c r="L124" s="41"/>
      <c r="M124" s="209"/>
      <c r="N124" s="210"/>
      <c r="O124" s="66"/>
      <c r="P124" s="66"/>
      <c r="Q124" s="66"/>
      <c r="R124" s="66"/>
      <c r="S124" s="66"/>
      <c r="T124" s="67"/>
      <c r="U124" s="36"/>
      <c r="V124" s="36"/>
      <c r="W124" s="36"/>
      <c r="X124" s="36"/>
      <c r="Y124" s="36"/>
      <c r="Z124" s="36"/>
      <c r="AA124" s="36"/>
      <c r="AB124" s="36"/>
      <c r="AC124" s="36"/>
      <c r="AD124" s="36"/>
      <c r="AE124" s="36"/>
      <c r="AT124" s="19" t="s">
        <v>178</v>
      </c>
      <c r="AU124" s="19" t="s">
        <v>83</v>
      </c>
    </row>
    <row r="125" spans="1:65" s="15" customFormat="1" ht="11.25">
      <c r="B125" s="233"/>
      <c r="C125" s="234"/>
      <c r="D125" s="207" t="s">
        <v>180</v>
      </c>
      <c r="E125" s="235" t="s">
        <v>19</v>
      </c>
      <c r="F125" s="236" t="s">
        <v>1706</v>
      </c>
      <c r="G125" s="234"/>
      <c r="H125" s="235" t="s">
        <v>19</v>
      </c>
      <c r="I125" s="237"/>
      <c r="J125" s="234"/>
      <c r="K125" s="234"/>
      <c r="L125" s="238"/>
      <c r="M125" s="239"/>
      <c r="N125" s="240"/>
      <c r="O125" s="240"/>
      <c r="P125" s="240"/>
      <c r="Q125" s="240"/>
      <c r="R125" s="240"/>
      <c r="S125" s="240"/>
      <c r="T125" s="241"/>
      <c r="AT125" s="242" t="s">
        <v>180</v>
      </c>
      <c r="AU125" s="242" t="s">
        <v>83</v>
      </c>
      <c r="AV125" s="15" t="s">
        <v>80</v>
      </c>
      <c r="AW125" s="15" t="s">
        <v>34</v>
      </c>
      <c r="AX125" s="15" t="s">
        <v>72</v>
      </c>
      <c r="AY125" s="242" t="s">
        <v>169</v>
      </c>
    </row>
    <row r="126" spans="1:65" s="13" customFormat="1" ht="11.25">
      <c r="B126" s="211"/>
      <c r="C126" s="212"/>
      <c r="D126" s="207" t="s">
        <v>180</v>
      </c>
      <c r="E126" s="213" t="s">
        <v>19</v>
      </c>
      <c r="F126" s="214" t="s">
        <v>1709</v>
      </c>
      <c r="G126" s="212"/>
      <c r="H126" s="215">
        <v>66</v>
      </c>
      <c r="I126" s="216"/>
      <c r="J126" s="212"/>
      <c r="K126" s="212"/>
      <c r="L126" s="217"/>
      <c r="M126" s="218"/>
      <c r="N126" s="219"/>
      <c r="O126" s="219"/>
      <c r="P126" s="219"/>
      <c r="Q126" s="219"/>
      <c r="R126" s="219"/>
      <c r="S126" s="219"/>
      <c r="T126" s="220"/>
      <c r="AT126" s="221" t="s">
        <v>180</v>
      </c>
      <c r="AU126" s="221" t="s">
        <v>83</v>
      </c>
      <c r="AV126" s="13" t="s">
        <v>83</v>
      </c>
      <c r="AW126" s="13" t="s">
        <v>34</v>
      </c>
      <c r="AX126" s="13" t="s">
        <v>72</v>
      </c>
      <c r="AY126" s="221" t="s">
        <v>169</v>
      </c>
    </row>
    <row r="127" spans="1:65" s="13" customFormat="1" ht="11.25">
      <c r="B127" s="211"/>
      <c r="C127" s="212"/>
      <c r="D127" s="207" t="s">
        <v>180</v>
      </c>
      <c r="E127" s="213" t="s">
        <v>19</v>
      </c>
      <c r="F127" s="214" t="s">
        <v>1715</v>
      </c>
      <c r="G127" s="212"/>
      <c r="H127" s="215">
        <v>118.8</v>
      </c>
      <c r="I127" s="216"/>
      <c r="J127" s="212"/>
      <c r="K127" s="212"/>
      <c r="L127" s="217"/>
      <c r="M127" s="218"/>
      <c r="N127" s="219"/>
      <c r="O127" s="219"/>
      <c r="P127" s="219"/>
      <c r="Q127" s="219"/>
      <c r="R127" s="219"/>
      <c r="S127" s="219"/>
      <c r="T127" s="220"/>
      <c r="AT127" s="221" t="s">
        <v>180</v>
      </c>
      <c r="AU127" s="221" t="s">
        <v>83</v>
      </c>
      <c r="AV127" s="13" t="s">
        <v>83</v>
      </c>
      <c r="AW127" s="13" t="s">
        <v>34</v>
      </c>
      <c r="AX127" s="13" t="s">
        <v>80</v>
      </c>
      <c r="AY127" s="221" t="s">
        <v>169</v>
      </c>
    </row>
    <row r="128" spans="1:65" s="2" customFormat="1" ht="16.5" customHeight="1">
      <c r="A128" s="36"/>
      <c r="B128" s="37"/>
      <c r="C128" s="194" t="s">
        <v>222</v>
      </c>
      <c r="D128" s="194" t="s">
        <v>171</v>
      </c>
      <c r="E128" s="195" t="s">
        <v>263</v>
      </c>
      <c r="F128" s="196" t="s">
        <v>264</v>
      </c>
      <c r="G128" s="197" t="s">
        <v>174</v>
      </c>
      <c r="H128" s="198">
        <v>220</v>
      </c>
      <c r="I128" s="199"/>
      <c r="J128" s="200">
        <f>ROUND(I128*H128,2)</f>
        <v>0</v>
      </c>
      <c r="K128" s="196" t="s">
        <v>175</v>
      </c>
      <c r="L128" s="41"/>
      <c r="M128" s="201" t="s">
        <v>19</v>
      </c>
      <c r="N128" s="202" t="s">
        <v>43</v>
      </c>
      <c r="O128" s="66"/>
      <c r="P128" s="203">
        <f>O128*H128</f>
        <v>0</v>
      </c>
      <c r="Q128" s="203">
        <v>0</v>
      </c>
      <c r="R128" s="203">
        <f>Q128*H128</f>
        <v>0</v>
      </c>
      <c r="S128" s="203">
        <v>0</v>
      </c>
      <c r="T128" s="204">
        <f>S128*H128</f>
        <v>0</v>
      </c>
      <c r="U128" s="36"/>
      <c r="V128" s="36"/>
      <c r="W128" s="36"/>
      <c r="X128" s="36"/>
      <c r="Y128" s="36"/>
      <c r="Z128" s="36"/>
      <c r="AA128" s="36"/>
      <c r="AB128" s="36"/>
      <c r="AC128" s="36"/>
      <c r="AD128" s="36"/>
      <c r="AE128" s="36"/>
      <c r="AR128" s="205" t="s">
        <v>176</v>
      </c>
      <c r="AT128" s="205" t="s">
        <v>171</v>
      </c>
      <c r="AU128" s="205" t="s">
        <v>83</v>
      </c>
      <c r="AY128" s="19" t="s">
        <v>169</v>
      </c>
      <c r="BE128" s="206">
        <f>IF(N128="základní",J128,0)</f>
        <v>0</v>
      </c>
      <c r="BF128" s="206">
        <f>IF(N128="snížená",J128,0)</f>
        <v>0</v>
      </c>
      <c r="BG128" s="206">
        <f>IF(N128="zákl. přenesená",J128,0)</f>
        <v>0</v>
      </c>
      <c r="BH128" s="206">
        <f>IF(N128="sníž. přenesená",J128,0)</f>
        <v>0</v>
      </c>
      <c r="BI128" s="206">
        <f>IF(N128="nulová",J128,0)</f>
        <v>0</v>
      </c>
      <c r="BJ128" s="19" t="s">
        <v>80</v>
      </c>
      <c r="BK128" s="206">
        <f>ROUND(I128*H128,2)</f>
        <v>0</v>
      </c>
      <c r="BL128" s="19" t="s">
        <v>176</v>
      </c>
      <c r="BM128" s="205" t="s">
        <v>1716</v>
      </c>
    </row>
    <row r="129" spans="1:65" s="2" customFormat="1" ht="107.25">
      <c r="A129" s="36"/>
      <c r="B129" s="37"/>
      <c r="C129" s="38"/>
      <c r="D129" s="207" t="s">
        <v>178</v>
      </c>
      <c r="E129" s="38"/>
      <c r="F129" s="208" t="s">
        <v>266</v>
      </c>
      <c r="G129" s="38"/>
      <c r="H129" s="38"/>
      <c r="I129" s="117"/>
      <c r="J129" s="38"/>
      <c r="K129" s="38"/>
      <c r="L129" s="41"/>
      <c r="M129" s="209"/>
      <c r="N129" s="210"/>
      <c r="O129" s="66"/>
      <c r="P129" s="66"/>
      <c r="Q129" s="66"/>
      <c r="R129" s="66"/>
      <c r="S129" s="66"/>
      <c r="T129" s="67"/>
      <c r="U129" s="36"/>
      <c r="V129" s="36"/>
      <c r="W129" s="36"/>
      <c r="X129" s="36"/>
      <c r="Y129" s="36"/>
      <c r="Z129" s="36"/>
      <c r="AA129" s="36"/>
      <c r="AB129" s="36"/>
      <c r="AC129" s="36"/>
      <c r="AD129" s="36"/>
      <c r="AE129" s="36"/>
      <c r="AT129" s="19" t="s">
        <v>178</v>
      </c>
      <c r="AU129" s="19" t="s">
        <v>83</v>
      </c>
    </row>
    <row r="130" spans="1:65" s="15" customFormat="1" ht="11.25">
      <c r="B130" s="233"/>
      <c r="C130" s="234"/>
      <c r="D130" s="207" t="s">
        <v>180</v>
      </c>
      <c r="E130" s="235" t="s">
        <v>19</v>
      </c>
      <c r="F130" s="236" t="s">
        <v>1706</v>
      </c>
      <c r="G130" s="234"/>
      <c r="H130" s="235" t="s">
        <v>19</v>
      </c>
      <c r="I130" s="237"/>
      <c r="J130" s="234"/>
      <c r="K130" s="234"/>
      <c r="L130" s="238"/>
      <c r="M130" s="239"/>
      <c r="N130" s="240"/>
      <c r="O130" s="240"/>
      <c r="P130" s="240"/>
      <c r="Q130" s="240"/>
      <c r="R130" s="240"/>
      <c r="S130" s="240"/>
      <c r="T130" s="241"/>
      <c r="AT130" s="242" t="s">
        <v>180</v>
      </c>
      <c r="AU130" s="242" t="s">
        <v>83</v>
      </c>
      <c r="AV130" s="15" t="s">
        <v>80</v>
      </c>
      <c r="AW130" s="15" t="s">
        <v>34</v>
      </c>
      <c r="AX130" s="15" t="s">
        <v>72</v>
      </c>
      <c r="AY130" s="242" t="s">
        <v>169</v>
      </c>
    </row>
    <row r="131" spans="1:65" s="13" customFormat="1" ht="11.25">
      <c r="B131" s="211"/>
      <c r="C131" s="212"/>
      <c r="D131" s="207" t="s">
        <v>180</v>
      </c>
      <c r="E131" s="213" t="s">
        <v>19</v>
      </c>
      <c r="F131" s="214" t="s">
        <v>1717</v>
      </c>
      <c r="G131" s="212"/>
      <c r="H131" s="215">
        <v>220</v>
      </c>
      <c r="I131" s="216"/>
      <c r="J131" s="212"/>
      <c r="K131" s="212"/>
      <c r="L131" s="217"/>
      <c r="M131" s="218"/>
      <c r="N131" s="219"/>
      <c r="O131" s="219"/>
      <c r="P131" s="219"/>
      <c r="Q131" s="219"/>
      <c r="R131" s="219"/>
      <c r="S131" s="219"/>
      <c r="T131" s="220"/>
      <c r="AT131" s="221" t="s">
        <v>180</v>
      </c>
      <c r="AU131" s="221" t="s">
        <v>83</v>
      </c>
      <c r="AV131" s="13" t="s">
        <v>83</v>
      </c>
      <c r="AW131" s="13" t="s">
        <v>34</v>
      </c>
      <c r="AX131" s="13" t="s">
        <v>80</v>
      </c>
      <c r="AY131" s="221" t="s">
        <v>169</v>
      </c>
    </row>
    <row r="132" spans="1:65" s="12" customFormat="1" ht="22.9" customHeight="1">
      <c r="B132" s="178"/>
      <c r="C132" s="179"/>
      <c r="D132" s="180" t="s">
        <v>71</v>
      </c>
      <c r="E132" s="192" t="s">
        <v>204</v>
      </c>
      <c r="F132" s="192" t="s">
        <v>272</v>
      </c>
      <c r="G132" s="179"/>
      <c r="H132" s="179"/>
      <c r="I132" s="182"/>
      <c r="J132" s="193">
        <f>BK132</f>
        <v>0</v>
      </c>
      <c r="K132" s="179"/>
      <c r="L132" s="184"/>
      <c r="M132" s="185"/>
      <c r="N132" s="186"/>
      <c r="O132" s="186"/>
      <c r="P132" s="187">
        <f>SUM(P133:P137)</f>
        <v>0</v>
      </c>
      <c r="Q132" s="186"/>
      <c r="R132" s="187">
        <f>SUM(R133:R137)</f>
        <v>0</v>
      </c>
      <c r="S132" s="186"/>
      <c r="T132" s="188">
        <f>SUM(T133:T137)</f>
        <v>0</v>
      </c>
      <c r="AR132" s="189" t="s">
        <v>80</v>
      </c>
      <c r="AT132" s="190" t="s">
        <v>71</v>
      </c>
      <c r="AU132" s="190" t="s">
        <v>80</v>
      </c>
      <c r="AY132" s="189" t="s">
        <v>169</v>
      </c>
      <c r="BK132" s="191">
        <f>SUM(BK133:BK137)</f>
        <v>0</v>
      </c>
    </row>
    <row r="133" spans="1:65" s="2" customFormat="1" ht="24" customHeight="1">
      <c r="A133" s="36"/>
      <c r="B133" s="37"/>
      <c r="C133" s="194" t="s">
        <v>228</v>
      </c>
      <c r="D133" s="194" t="s">
        <v>171</v>
      </c>
      <c r="E133" s="195" t="s">
        <v>1718</v>
      </c>
      <c r="F133" s="196" t="s">
        <v>1719</v>
      </c>
      <c r="G133" s="197" t="s">
        <v>174</v>
      </c>
      <c r="H133" s="198">
        <v>220</v>
      </c>
      <c r="I133" s="199"/>
      <c r="J133" s="200">
        <f>ROUND(I133*H133,2)</f>
        <v>0</v>
      </c>
      <c r="K133" s="196" t="s">
        <v>19</v>
      </c>
      <c r="L133" s="41"/>
      <c r="M133" s="201" t="s">
        <v>19</v>
      </c>
      <c r="N133" s="202" t="s">
        <v>43</v>
      </c>
      <c r="O133" s="66"/>
      <c r="P133" s="203">
        <f>O133*H133</f>
        <v>0</v>
      </c>
      <c r="Q133" s="203">
        <v>0</v>
      </c>
      <c r="R133" s="203">
        <f>Q133*H133</f>
        <v>0</v>
      </c>
      <c r="S133" s="203">
        <v>0</v>
      </c>
      <c r="T133" s="204">
        <f>S133*H133</f>
        <v>0</v>
      </c>
      <c r="U133" s="36"/>
      <c r="V133" s="36"/>
      <c r="W133" s="36"/>
      <c r="X133" s="36"/>
      <c r="Y133" s="36"/>
      <c r="Z133" s="36"/>
      <c r="AA133" s="36"/>
      <c r="AB133" s="36"/>
      <c r="AC133" s="36"/>
      <c r="AD133" s="36"/>
      <c r="AE133" s="36"/>
      <c r="AR133" s="205" t="s">
        <v>176</v>
      </c>
      <c r="AT133" s="205" t="s">
        <v>171</v>
      </c>
      <c r="AU133" s="205" t="s">
        <v>83</v>
      </c>
      <c r="AY133" s="19" t="s">
        <v>169</v>
      </c>
      <c r="BE133" s="206">
        <f>IF(N133="základní",J133,0)</f>
        <v>0</v>
      </c>
      <c r="BF133" s="206">
        <f>IF(N133="snížená",J133,0)</f>
        <v>0</v>
      </c>
      <c r="BG133" s="206">
        <f>IF(N133="zákl. přenesená",J133,0)</f>
        <v>0</v>
      </c>
      <c r="BH133" s="206">
        <f>IF(N133="sníž. přenesená",J133,0)</f>
        <v>0</v>
      </c>
      <c r="BI133" s="206">
        <f>IF(N133="nulová",J133,0)</f>
        <v>0</v>
      </c>
      <c r="BJ133" s="19" t="s">
        <v>80</v>
      </c>
      <c r="BK133" s="206">
        <f>ROUND(I133*H133,2)</f>
        <v>0</v>
      </c>
      <c r="BL133" s="19" t="s">
        <v>176</v>
      </c>
      <c r="BM133" s="205" t="s">
        <v>1720</v>
      </c>
    </row>
    <row r="134" spans="1:65" s="2" customFormat="1" ht="19.5">
      <c r="A134" s="36"/>
      <c r="B134" s="37"/>
      <c r="C134" s="38"/>
      <c r="D134" s="207" t="s">
        <v>277</v>
      </c>
      <c r="E134" s="38"/>
      <c r="F134" s="208" t="s">
        <v>1721</v>
      </c>
      <c r="G134" s="38"/>
      <c r="H134" s="38"/>
      <c r="I134" s="117"/>
      <c r="J134" s="38"/>
      <c r="K134" s="38"/>
      <c r="L134" s="41"/>
      <c r="M134" s="209"/>
      <c r="N134" s="210"/>
      <c r="O134" s="66"/>
      <c r="P134" s="66"/>
      <c r="Q134" s="66"/>
      <c r="R134" s="66"/>
      <c r="S134" s="66"/>
      <c r="T134" s="67"/>
      <c r="U134" s="36"/>
      <c r="V134" s="36"/>
      <c r="W134" s="36"/>
      <c r="X134" s="36"/>
      <c r="Y134" s="36"/>
      <c r="Z134" s="36"/>
      <c r="AA134" s="36"/>
      <c r="AB134" s="36"/>
      <c r="AC134" s="36"/>
      <c r="AD134" s="36"/>
      <c r="AE134" s="36"/>
      <c r="AT134" s="19" t="s">
        <v>277</v>
      </c>
      <c r="AU134" s="19" t="s">
        <v>83</v>
      </c>
    </row>
    <row r="135" spans="1:65" s="15" customFormat="1" ht="11.25">
      <c r="B135" s="233"/>
      <c r="C135" s="234"/>
      <c r="D135" s="207" t="s">
        <v>180</v>
      </c>
      <c r="E135" s="235" t="s">
        <v>19</v>
      </c>
      <c r="F135" s="236" t="s">
        <v>1706</v>
      </c>
      <c r="G135" s="234"/>
      <c r="H135" s="235" t="s">
        <v>19</v>
      </c>
      <c r="I135" s="237"/>
      <c r="J135" s="234"/>
      <c r="K135" s="234"/>
      <c r="L135" s="238"/>
      <c r="M135" s="239"/>
      <c r="N135" s="240"/>
      <c r="O135" s="240"/>
      <c r="P135" s="240"/>
      <c r="Q135" s="240"/>
      <c r="R135" s="240"/>
      <c r="S135" s="240"/>
      <c r="T135" s="241"/>
      <c r="AT135" s="242" t="s">
        <v>180</v>
      </c>
      <c r="AU135" s="242" t="s">
        <v>83</v>
      </c>
      <c r="AV135" s="15" t="s">
        <v>80</v>
      </c>
      <c r="AW135" s="15" t="s">
        <v>34</v>
      </c>
      <c r="AX135" s="15" t="s">
        <v>72</v>
      </c>
      <c r="AY135" s="242" t="s">
        <v>169</v>
      </c>
    </row>
    <row r="136" spans="1:65" s="13" customFormat="1" ht="11.25">
      <c r="B136" s="211"/>
      <c r="C136" s="212"/>
      <c r="D136" s="207" t="s">
        <v>180</v>
      </c>
      <c r="E136" s="213" t="s">
        <v>19</v>
      </c>
      <c r="F136" s="214" t="s">
        <v>1717</v>
      </c>
      <c r="G136" s="212"/>
      <c r="H136" s="215">
        <v>220</v>
      </c>
      <c r="I136" s="216"/>
      <c r="J136" s="212"/>
      <c r="K136" s="212"/>
      <c r="L136" s="217"/>
      <c r="M136" s="218"/>
      <c r="N136" s="219"/>
      <c r="O136" s="219"/>
      <c r="P136" s="219"/>
      <c r="Q136" s="219"/>
      <c r="R136" s="219"/>
      <c r="S136" s="219"/>
      <c r="T136" s="220"/>
      <c r="AT136" s="221" t="s">
        <v>180</v>
      </c>
      <c r="AU136" s="221" t="s">
        <v>83</v>
      </c>
      <c r="AV136" s="13" t="s">
        <v>83</v>
      </c>
      <c r="AW136" s="13" t="s">
        <v>34</v>
      </c>
      <c r="AX136" s="13" t="s">
        <v>72</v>
      </c>
      <c r="AY136" s="221" t="s">
        <v>169</v>
      </c>
    </row>
    <row r="137" spans="1:65" s="14" customFormat="1" ht="11.25">
      <c r="B137" s="222"/>
      <c r="C137" s="223"/>
      <c r="D137" s="207" t="s">
        <v>180</v>
      </c>
      <c r="E137" s="224" t="s">
        <v>19</v>
      </c>
      <c r="F137" s="225" t="s">
        <v>182</v>
      </c>
      <c r="G137" s="223"/>
      <c r="H137" s="226">
        <v>220</v>
      </c>
      <c r="I137" s="227"/>
      <c r="J137" s="223"/>
      <c r="K137" s="223"/>
      <c r="L137" s="228"/>
      <c r="M137" s="229"/>
      <c r="N137" s="230"/>
      <c r="O137" s="230"/>
      <c r="P137" s="230"/>
      <c r="Q137" s="230"/>
      <c r="R137" s="230"/>
      <c r="S137" s="230"/>
      <c r="T137" s="231"/>
      <c r="AT137" s="232" t="s">
        <v>180</v>
      </c>
      <c r="AU137" s="232" t="s">
        <v>83</v>
      </c>
      <c r="AV137" s="14" t="s">
        <v>176</v>
      </c>
      <c r="AW137" s="14" t="s">
        <v>4</v>
      </c>
      <c r="AX137" s="14" t="s">
        <v>80</v>
      </c>
      <c r="AY137" s="232" t="s">
        <v>169</v>
      </c>
    </row>
    <row r="138" spans="1:65" s="12" customFormat="1" ht="22.9" customHeight="1">
      <c r="B138" s="178"/>
      <c r="C138" s="179"/>
      <c r="D138" s="180" t="s">
        <v>71</v>
      </c>
      <c r="E138" s="192" t="s">
        <v>228</v>
      </c>
      <c r="F138" s="192" t="s">
        <v>787</v>
      </c>
      <c r="G138" s="179"/>
      <c r="H138" s="179"/>
      <c r="I138" s="182"/>
      <c r="J138" s="193">
        <f>BK138</f>
        <v>0</v>
      </c>
      <c r="K138" s="179"/>
      <c r="L138" s="184"/>
      <c r="M138" s="185"/>
      <c r="N138" s="186"/>
      <c r="O138" s="186"/>
      <c r="P138" s="187">
        <f>SUM(P139:P155)</f>
        <v>0</v>
      </c>
      <c r="Q138" s="186"/>
      <c r="R138" s="187">
        <f>SUM(R139:R155)</f>
        <v>5.8027499999999996</v>
      </c>
      <c r="S138" s="186"/>
      <c r="T138" s="188">
        <f>SUM(T139:T155)</f>
        <v>0</v>
      </c>
      <c r="AR138" s="189" t="s">
        <v>80</v>
      </c>
      <c r="AT138" s="190" t="s">
        <v>71</v>
      </c>
      <c r="AU138" s="190" t="s">
        <v>80</v>
      </c>
      <c r="AY138" s="189" t="s">
        <v>169</v>
      </c>
      <c r="BK138" s="191">
        <f>SUM(BK139:BK155)</f>
        <v>0</v>
      </c>
    </row>
    <row r="139" spans="1:65" s="2" customFormat="1" ht="24" customHeight="1">
      <c r="A139" s="36"/>
      <c r="B139" s="37"/>
      <c r="C139" s="194" t="s">
        <v>232</v>
      </c>
      <c r="D139" s="194" t="s">
        <v>171</v>
      </c>
      <c r="E139" s="195" t="s">
        <v>322</v>
      </c>
      <c r="F139" s="196" t="s">
        <v>323</v>
      </c>
      <c r="G139" s="197" t="s">
        <v>324</v>
      </c>
      <c r="H139" s="198">
        <v>45</v>
      </c>
      <c r="I139" s="199"/>
      <c r="J139" s="200">
        <f>ROUND(I139*H139,2)</f>
        <v>0</v>
      </c>
      <c r="K139" s="196" t="s">
        <v>175</v>
      </c>
      <c r="L139" s="41"/>
      <c r="M139" s="201" t="s">
        <v>19</v>
      </c>
      <c r="N139" s="202" t="s">
        <v>43</v>
      </c>
      <c r="O139" s="66"/>
      <c r="P139" s="203">
        <f>O139*H139</f>
        <v>0</v>
      </c>
      <c r="Q139" s="203">
        <v>0.10095</v>
      </c>
      <c r="R139" s="203">
        <f>Q139*H139</f>
        <v>4.5427499999999998</v>
      </c>
      <c r="S139" s="203">
        <v>0</v>
      </c>
      <c r="T139" s="204">
        <f>S139*H139</f>
        <v>0</v>
      </c>
      <c r="U139" s="36"/>
      <c r="V139" s="36"/>
      <c r="W139" s="36"/>
      <c r="X139" s="36"/>
      <c r="Y139" s="36"/>
      <c r="Z139" s="36"/>
      <c r="AA139" s="36"/>
      <c r="AB139" s="36"/>
      <c r="AC139" s="36"/>
      <c r="AD139" s="36"/>
      <c r="AE139" s="36"/>
      <c r="AR139" s="205" t="s">
        <v>176</v>
      </c>
      <c r="AT139" s="205" t="s">
        <v>171</v>
      </c>
      <c r="AU139" s="205" t="s">
        <v>83</v>
      </c>
      <c r="AY139" s="19" t="s">
        <v>169</v>
      </c>
      <c r="BE139" s="206">
        <f>IF(N139="základní",J139,0)</f>
        <v>0</v>
      </c>
      <c r="BF139" s="206">
        <f>IF(N139="snížená",J139,0)</f>
        <v>0</v>
      </c>
      <c r="BG139" s="206">
        <f>IF(N139="zákl. přenesená",J139,0)</f>
        <v>0</v>
      </c>
      <c r="BH139" s="206">
        <f>IF(N139="sníž. přenesená",J139,0)</f>
        <v>0</v>
      </c>
      <c r="BI139" s="206">
        <f>IF(N139="nulová",J139,0)</f>
        <v>0</v>
      </c>
      <c r="BJ139" s="19" t="s">
        <v>80</v>
      </c>
      <c r="BK139" s="206">
        <f>ROUND(I139*H139,2)</f>
        <v>0</v>
      </c>
      <c r="BL139" s="19" t="s">
        <v>176</v>
      </c>
      <c r="BM139" s="205" t="s">
        <v>1722</v>
      </c>
    </row>
    <row r="140" spans="1:65" s="2" customFormat="1" ht="58.5">
      <c r="A140" s="36"/>
      <c r="B140" s="37"/>
      <c r="C140" s="38"/>
      <c r="D140" s="207" t="s">
        <v>178</v>
      </c>
      <c r="E140" s="38"/>
      <c r="F140" s="208" t="s">
        <v>326</v>
      </c>
      <c r="G140" s="38"/>
      <c r="H140" s="38"/>
      <c r="I140" s="117"/>
      <c r="J140" s="38"/>
      <c r="K140" s="38"/>
      <c r="L140" s="41"/>
      <c r="M140" s="209"/>
      <c r="N140" s="210"/>
      <c r="O140" s="66"/>
      <c r="P140" s="66"/>
      <c r="Q140" s="66"/>
      <c r="R140" s="66"/>
      <c r="S140" s="66"/>
      <c r="T140" s="67"/>
      <c r="U140" s="36"/>
      <c r="V140" s="36"/>
      <c r="W140" s="36"/>
      <c r="X140" s="36"/>
      <c r="Y140" s="36"/>
      <c r="Z140" s="36"/>
      <c r="AA140" s="36"/>
      <c r="AB140" s="36"/>
      <c r="AC140" s="36"/>
      <c r="AD140" s="36"/>
      <c r="AE140" s="36"/>
      <c r="AT140" s="19" t="s">
        <v>178</v>
      </c>
      <c r="AU140" s="19" t="s">
        <v>83</v>
      </c>
    </row>
    <row r="141" spans="1:65" s="15" customFormat="1" ht="11.25">
      <c r="B141" s="233"/>
      <c r="C141" s="234"/>
      <c r="D141" s="207" t="s">
        <v>180</v>
      </c>
      <c r="E141" s="235" t="s">
        <v>19</v>
      </c>
      <c r="F141" s="236" t="s">
        <v>1706</v>
      </c>
      <c r="G141" s="234"/>
      <c r="H141" s="235" t="s">
        <v>19</v>
      </c>
      <c r="I141" s="237"/>
      <c r="J141" s="234"/>
      <c r="K141" s="234"/>
      <c r="L141" s="238"/>
      <c r="M141" s="239"/>
      <c r="N141" s="240"/>
      <c r="O141" s="240"/>
      <c r="P141" s="240"/>
      <c r="Q141" s="240"/>
      <c r="R141" s="240"/>
      <c r="S141" s="240"/>
      <c r="T141" s="241"/>
      <c r="AT141" s="242" t="s">
        <v>180</v>
      </c>
      <c r="AU141" s="242" t="s">
        <v>83</v>
      </c>
      <c r="AV141" s="15" t="s">
        <v>80</v>
      </c>
      <c r="AW141" s="15" t="s">
        <v>34</v>
      </c>
      <c r="AX141" s="15" t="s">
        <v>72</v>
      </c>
      <c r="AY141" s="242" t="s">
        <v>169</v>
      </c>
    </row>
    <row r="142" spans="1:65" s="15" customFormat="1" ht="11.25">
      <c r="B142" s="233"/>
      <c r="C142" s="234"/>
      <c r="D142" s="207" t="s">
        <v>180</v>
      </c>
      <c r="E142" s="235" t="s">
        <v>19</v>
      </c>
      <c r="F142" s="236" t="s">
        <v>327</v>
      </c>
      <c r="G142" s="234"/>
      <c r="H142" s="235" t="s">
        <v>19</v>
      </c>
      <c r="I142" s="237"/>
      <c r="J142" s="234"/>
      <c r="K142" s="234"/>
      <c r="L142" s="238"/>
      <c r="M142" s="239"/>
      <c r="N142" s="240"/>
      <c r="O142" s="240"/>
      <c r="P142" s="240"/>
      <c r="Q142" s="240"/>
      <c r="R142" s="240"/>
      <c r="S142" s="240"/>
      <c r="T142" s="241"/>
      <c r="AT142" s="242" t="s">
        <v>180</v>
      </c>
      <c r="AU142" s="242" t="s">
        <v>83</v>
      </c>
      <c r="AV142" s="15" t="s">
        <v>80</v>
      </c>
      <c r="AW142" s="15" t="s">
        <v>34</v>
      </c>
      <c r="AX142" s="15" t="s">
        <v>72</v>
      </c>
      <c r="AY142" s="242" t="s">
        <v>169</v>
      </c>
    </row>
    <row r="143" spans="1:65" s="13" customFormat="1" ht="11.25">
      <c r="B143" s="211"/>
      <c r="C143" s="212"/>
      <c r="D143" s="207" t="s">
        <v>180</v>
      </c>
      <c r="E143" s="213" t="s">
        <v>19</v>
      </c>
      <c r="F143" s="214" t="s">
        <v>581</v>
      </c>
      <c r="G143" s="212"/>
      <c r="H143" s="215">
        <v>45</v>
      </c>
      <c r="I143" s="216"/>
      <c r="J143" s="212"/>
      <c r="K143" s="212"/>
      <c r="L143" s="217"/>
      <c r="M143" s="218"/>
      <c r="N143" s="219"/>
      <c r="O143" s="219"/>
      <c r="P143" s="219"/>
      <c r="Q143" s="219"/>
      <c r="R143" s="219"/>
      <c r="S143" s="219"/>
      <c r="T143" s="220"/>
      <c r="AT143" s="221" t="s">
        <v>180</v>
      </c>
      <c r="AU143" s="221" t="s">
        <v>83</v>
      </c>
      <c r="AV143" s="13" t="s">
        <v>83</v>
      </c>
      <c r="AW143" s="13" t="s">
        <v>34</v>
      </c>
      <c r="AX143" s="13" t="s">
        <v>72</v>
      </c>
      <c r="AY143" s="221" t="s">
        <v>169</v>
      </c>
    </row>
    <row r="144" spans="1:65" s="14" customFormat="1" ht="11.25">
      <c r="B144" s="222"/>
      <c r="C144" s="223"/>
      <c r="D144" s="207" t="s">
        <v>180</v>
      </c>
      <c r="E144" s="224" t="s">
        <v>19</v>
      </c>
      <c r="F144" s="225" t="s">
        <v>182</v>
      </c>
      <c r="G144" s="223"/>
      <c r="H144" s="226">
        <v>45</v>
      </c>
      <c r="I144" s="227"/>
      <c r="J144" s="223"/>
      <c r="K144" s="223"/>
      <c r="L144" s="228"/>
      <c r="M144" s="229"/>
      <c r="N144" s="230"/>
      <c r="O144" s="230"/>
      <c r="P144" s="230"/>
      <c r="Q144" s="230"/>
      <c r="R144" s="230"/>
      <c r="S144" s="230"/>
      <c r="T144" s="231"/>
      <c r="AT144" s="232" t="s">
        <v>180</v>
      </c>
      <c r="AU144" s="232" t="s">
        <v>83</v>
      </c>
      <c r="AV144" s="14" t="s">
        <v>176</v>
      </c>
      <c r="AW144" s="14" t="s">
        <v>4</v>
      </c>
      <c r="AX144" s="14" t="s">
        <v>80</v>
      </c>
      <c r="AY144" s="232" t="s">
        <v>169</v>
      </c>
    </row>
    <row r="145" spans="1:65" s="2" customFormat="1" ht="16.5" customHeight="1">
      <c r="A145" s="36"/>
      <c r="B145" s="37"/>
      <c r="C145" s="254" t="s">
        <v>240</v>
      </c>
      <c r="D145" s="254" t="s">
        <v>315</v>
      </c>
      <c r="E145" s="255" t="s">
        <v>332</v>
      </c>
      <c r="F145" s="256" t="s">
        <v>333</v>
      </c>
      <c r="G145" s="257" t="s">
        <v>324</v>
      </c>
      <c r="H145" s="258">
        <v>45</v>
      </c>
      <c r="I145" s="259"/>
      <c r="J145" s="260">
        <f>ROUND(I145*H145,2)</f>
        <v>0</v>
      </c>
      <c r="K145" s="256" t="s">
        <v>175</v>
      </c>
      <c r="L145" s="261"/>
      <c r="M145" s="262" t="s">
        <v>19</v>
      </c>
      <c r="N145" s="263" t="s">
        <v>43</v>
      </c>
      <c r="O145" s="66"/>
      <c r="P145" s="203">
        <f>O145*H145</f>
        <v>0</v>
      </c>
      <c r="Q145" s="203">
        <v>2.8000000000000001E-2</v>
      </c>
      <c r="R145" s="203">
        <f>Q145*H145</f>
        <v>1.26</v>
      </c>
      <c r="S145" s="203">
        <v>0</v>
      </c>
      <c r="T145" s="204">
        <f>S145*H145</f>
        <v>0</v>
      </c>
      <c r="U145" s="36"/>
      <c r="V145" s="36"/>
      <c r="W145" s="36"/>
      <c r="X145" s="36"/>
      <c r="Y145" s="36"/>
      <c r="Z145" s="36"/>
      <c r="AA145" s="36"/>
      <c r="AB145" s="36"/>
      <c r="AC145" s="36"/>
      <c r="AD145" s="36"/>
      <c r="AE145" s="36"/>
      <c r="AR145" s="205" t="s">
        <v>222</v>
      </c>
      <c r="AT145" s="205" t="s">
        <v>315</v>
      </c>
      <c r="AU145" s="205" t="s">
        <v>83</v>
      </c>
      <c r="AY145" s="19" t="s">
        <v>169</v>
      </c>
      <c r="BE145" s="206">
        <f>IF(N145="základní",J145,0)</f>
        <v>0</v>
      </c>
      <c r="BF145" s="206">
        <f>IF(N145="snížená",J145,0)</f>
        <v>0</v>
      </c>
      <c r="BG145" s="206">
        <f>IF(N145="zákl. přenesená",J145,0)</f>
        <v>0</v>
      </c>
      <c r="BH145" s="206">
        <f>IF(N145="sníž. přenesená",J145,0)</f>
        <v>0</v>
      </c>
      <c r="BI145" s="206">
        <f>IF(N145="nulová",J145,0)</f>
        <v>0</v>
      </c>
      <c r="BJ145" s="19" t="s">
        <v>80</v>
      </c>
      <c r="BK145" s="206">
        <f>ROUND(I145*H145,2)</f>
        <v>0</v>
      </c>
      <c r="BL145" s="19" t="s">
        <v>176</v>
      </c>
      <c r="BM145" s="205" t="s">
        <v>1723</v>
      </c>
    </row>
    <row r="146" spans="1:65" s="15" customFormat="1" ht="11.25">
      <c r="B146" s="233"/>
      <c r="C146" s="234"/>
      <c r="D146" s="207" t="s">
        <v>180</v>
      </c>
      <c r="E146" s="235" t="s">
        <v>19</v>
      </c>
      <c r="F146" s="236" t="s">
        <v>1706</v>
      </c>
      <c r="G146" s="234"/>
      <c r="H146" s="235" t="s">
        <v>19</v>
      </c>
      <c r="I146" s="237"/>
      <c r="J146" s="234"/>
      <c r="K146" s="234"/>
      <c r="L146" s="238"/>
      <c r="M146" s="239"/>
      <c r="N146" s="240"/>
      <c r="O146" s="240"/>
      <c r="P146" s="240"/>
      <c r="Q146" s="240"/>
      <c r="R146" s="240"/>
      <c r="S146" s="240"/>
      <c r="T146" s="241"/>
      <c r="AT146" s="242" t="s">
        <v>180</v>
      </c>
      <c r="AU146" s="242" t="s">
        <v>83</v>
      </c>
      <c r="AV146" s="15" t="s">
        <v>80</v>
      </c>
      <c r="AW146" s="15" t="s">
        <v>34</v>
      </c>
      <c r="AX146" s="15" t="s">
        <v>72</v>
      </c>
      <c r="AY146" s="242" t="s">
        <v>169</v>
      </c>
    </row>
    <row r="147" spans="1:65" s="15" customFormat="1" ht="11.25">
      <c r="B147" s="233"/>
      <c r="C147" s="234"/>
      <c r="D147" s="207" t="s">
        <v>180</v>
      </c>
      <c r="E147" s="235" t="s">
        <v>19</v>
      </c>
      <c r="F147" s="236" t="s">
        <v>327</v>
      </c>
      <c r="G147" s="234"/>
      <c r="H147" s="235" t="s">
        <v>19</v>
      </c>
      <c r="I147" s="237"/>
      <c r="J147" s="234"/>
      <c r="K147" s="234"/>
      <c r="L147" s="238"/>
      <c r="M147" s="239"/>
      <c r="N147" s="240"/>
      <c r="O147" s="240"/>
      <c r="P147" s="240"/>
      <c r="Q147" s="240"/>
      <c r="R147" s="240"/>
      <c r="S147" s="240"/>
      <c r="T147" s="241"/>
      <c r="AT147" s="242" t="s">
        <v>180</v>
      </c>
      <c r="AU147" s="242" t="s">
        <v>83</v>
      </c>
      <c r="AV147" s="15" t="s">
        <v>80</v>
      </c>
      <c r="AW147" s="15" t="s">
        <v>34</v>
      </c>
      <c r="AX147" s="15" t="s">
        <v>72</v>
      </c>
      <c r="AY147" s="242" t="s">
        <v>169</v>
      </c>
    </row>
    <row r="148" spans="1:65" s="13" customFormat="1" ht="11.25">
      <c r="B148" s="211"/>
      <c r="C148" s="212"/>
      <c r="D148" s="207" t="s">
        <v>180</v>
      </c>
      <c r="E148" s="213" t="s">
        <v>19</v>
      </c>
      <c r="F148" s="214" t="s">
        <v>581</v>
      </c>
      <c r="G148" s="212"/>
      <c r="H148" s="215">
        <v>45</v>
      </c>
      <c r="I148" s="216"/>
      <c r="J148" s="212"/>
      <c r="K148" s="212"/>
      <c r="L148" s="217"/>
      <c r="M148" s="218"/>
      <c r="N148" s="219"/>
      <c r="O148" s="219"/>
      <c r="P148" s="219"/>
      <c r="Q148" s="219"/>
      <c r="R148" s="219"/>
      <c r="S148" s="219"/>
      <c r="T148" s="220"/>
      <c r="AT148" s="221" t="s">
        <v>180</v>
      </c>
      <c r="AU148" s="221" t="s">
        <v>83</v>
      </c>
      <c r="AV148" s="13" t="s">
        <v>83</v>
      </c>
      <c r="AW148" s="13" t="s">
        <v>34</v>
      </c>
      <c r="AX148" s="13" t="s">
        <v>72</v>
      </c>
      <c r="AY148" s="221" t="s">
        <v>169</v>
      </c>
    </row>
    <row r="149" spans="1:65" s="14" customFormat="1" ht="11.25">
      <c r="B149" s="222"/>
      <c r="C149" s="223"/>
      <c r="D149" s="207" t="s">
        <v>180</v>
      </c>
      <c r="E149" s="224" t="s">
        <v>19</v>
      </c>
      <c r="F149" s="225" t="s">
        <v>182</v>
      </c>
      <c r="G149" s="223"/>
      <c r="H149" s="226">
        <v>45</v>
      </c>
      <c r="I149" s="227"/>
      <c r="J149" s="223"/>
      <c r="K149" s="223"/>
      <c r="L149" s="228"/>
      <c r="M149" s="229"/>
      <c r="N149" s="230"/>
      <c r="O149" s="230"/>
      <c r="P149" s="230"/>
      <c r="Q149" s="230"/>
      <c r="R149" s="230"/>
      <c r="S149" s="230"/>
      <c r="T149" s="231"/>
      <c r="AT149" s="232" t="s">
        <v>180</v>
      </c>
      <c r="AU149" s="232" t="s">
        <v>83</v>
      </c>
      <c r="AV149" s="14" t="s">
        <v>176</v>
      </c>
      <c r="AW149" s="14" t="s">
        <v>4</v>
      </c>
      <c r="AX149" s="14" t="s">
        <v>80</v>
      </c>
      <c r="AY149" s="232" t="s">
        <v>169</v>
      </c>
    </row>
    <row r="150" spans="1:65" s="2" customFormat="1" ht="16.5" customHeight="1">
      <c r="A150" s="36"/>
      <c r="B150" s="37"/>
      <c r="C150" s="194" t="s">
        <v>245</v>
      </c>
      <c r="D150" s="194" t="s">
        <v>171</v>
      </c>
      <c r="E150" s="195" t="s">
        <v>1724</v>
      </c>
      <c r="F150" s="196" t="s">
        <v>1725</v>
      </c>
      <c r="G150" s="197" t="s">
        <v>174</v>
      </c>
      <c r="H150" s="198">
        <v>220</v>
      </c>
      <c r="I150" s="199"/>
      <c r="J150" s="200">
        <f>ROUND(I150*H150,2)</f>
        <v>0</v>
      </c>
      <c r="K150" s="196" t="s">
        <v>175</v>
      </c>
      <c r="L150" s="41"/>
      <c r="M150" s="201" t="s">
        <v>19</v>
      </c>
      <c r="N150" s="202" t="s">
        <v>43</v>
      </c>
      <c r="O150" s="66"/>
      <c r="P150" s="203">
        <f>O150*H150</f>
        <v>0</v>
      </c>
      <c r="Q150" s="203">
        <v>0</v>
      </c>
      <c r="R150" s="203">
        <f>Q150*H150</f>
        <v>0</v>
      </c>
      <c r="S150" s="203">
        <v>0</v>
      </c>
      <c r="T150" s="204">
        <f>S150*H150</f>
        <v>0</v>
      </c>
      <c r="U150" s="36"/>
      <c r="V150" s="36"/>
      <c r="W150" s="36"/>
      <c r="X150" s="36"/>
      <c r="Y150" s="36"/>
      <c r="Z150" s="36"/>
      <c r="AA150" s="36"/>
      <c r="AB150" s="36"/>
      <c r="AC150" s="36"/>
      <c r="AD150" s="36"/>
      <c r="AE150" s="36"/>
      <c r="AR150" s="205" t="s">
        <v>176</v>
      </c>
      <c r="AT150" s="205" t="s">
        <v>171</v>
      </c>
      <c r="AU150" s="205" t="s">
        <v>83</v>
      </c>
      <c r="AY150" s="19" t="s">
        <v>169</v>
      </c>
      <c r="BE150" s="206">
        <f>IF(N150="základní",J150,0)</f>
        <v>0</v>
      </c>
      <c r="BF150" s="206">
        <f>IF(N150="snížená",J150,0)</f>
        <v>0</v>
      </c>
      <c r="BG150" s="206">
        <f>IF(N150="zákl. přenesená",J150,0)</f>
        <v>0</v>
      </c>
      <c r="BH150" s="206">
        <f>IF(N150="sníž. přenesená",J150,0)</f>
        <v>0</v>
      </c>
      <c r="BI150" s="206">
        <f>IF(N150="nulová",J150,0)</f>
        <v>0</v>
      </c>
      <c r="BJ150" s="19" t="s">
        <v>80</v>
      </c>
      <c r="BK150" s="206">
        <f>ROUND(I150*H150,2)</f>
        <v>0</v>
      </c>
      <c r="BL150" s="19" t="s">
        <v>176</v>
      </c>
      <c r="BM150" s="205" t="s">
        <v>1726</v>
      </c>
    </row>
    <row r="151" spans="1:65" s="2" customFormat="1" ht="78">
      <c r="A151" s="36"/>
      <c r="B151" s="37"/>
      <c r="C151" s="38"/>
      <c r="D151" s="207" t="s">
        <v>178</v>
      </c>
      <c r="E151" s="38"/>
      <c r="F151" s="208" t="s">
        <v>1727</v>
      </c>
      <c r="G151" s="38"/>
      <c r="H151" s="38"/>
      <c r="I151" s="117"/>
      <c r="J151" s="38"/>
      <c r="K151" s="38"/>
      <c r="L151" s="41"/>
      <c r="M151" s="209"/>
      <c r="N151" s="210"/>
      <c r="O151" s="66"/>
      <c r="P151" s="66"/>
      <c r="Q151" s="66"/>
      <c r="R151" s="66"/>
      <c r="S151" s="66"/>
      <c r="T151" s="67"/>
      <c r="U151" s="36"/>
      <c r="V151" s="36"/>
      <c r="W151" s="36"/>
      <c r="X151" s="36"/>
      <c r="Y151" s="36"/>
      <c r="Z151" s="36"/>
      <c r="AA151" s="36"/>
      <c r="AB151" s="36"/>
      <c r="AC151" s="36"/>
      <c r="AD151" s="36"/>
      <c r="AE151" s="36"/>
      <c r="AT151" s="19" t="s">
        <v>178</v>
      </c>
      <c r="AU151" s="19" t="s">
        <v>83</v>
      </c>
    </row>
    <row r="152" spans="1:65" s="15" customFormat="1" ht="11.25">
      <c r="B152" s="233"/>
      <c r="C152" s="234"/>
      <c r="D152" s="207" t="s">
        <v>180</v>
      </c>
      <c r="E152" s="235" t="s">
        <v>19</v>
      </c>
      <c r="F152" s="236" t="s">
        <v>1706</v>
      </c>
      <c r="G152" s="234"/>
      <c r="H152" s="235" t="s">
        <v>19</v>
      </c>
      <c r="I152" s="237"/>
      <c r="J152" s="234"/>
      <c r="K152" s="234"/>
      <c r="L152" s="238"/>
      <c r="M152" s="239"/>
      <c r="N152" s="240"/>
      <c r="O152" s="240"/>
      <c r="P152" s="240"/>
      <c r="Q152" s="240"/>
      <c r="R152" s="240"/>
      <c r="S152" s="240"/>
      <c r="T152" s="241"/>
      <c r="AT152" s="242" t="s">
        <v>180</v>
      </c>
      <c r="AU152" s="242" t="s">
        <v>83</v>
      </c>
      <c r="AV152" s="15" t="s">
        <v>80</v>
      </c>
      <c r="AW152" s="15" t="s">
        <v>34</v>
      </c>
      <c r="AX152" s="15" t="s">
        <v>72</v>
      </c>
      <c r="AY152" s="242" t="s">
        <v>169</v>
      </c>
    </row>
    <row r="153" spans="1:65" s="13" customFormat="1" ht="11.25">
      <c r="B153" s="211"/>
      <c r="C153" s="212"/>
      <c r="D153" s="207" t="s">
        <v>180</v>
      </c>
      <c r="E153" s="213" t="s">
        <v>19</v>
      </c>
      <c r="F153" s="214" t="s">
        <v>1717</v>
      </c>
      <c r="G153" s="212"/>
      <c r="H153" s="215">
        <v>220</v>
      </c>
      <c r="I153" s="216"/>
      <c r="J153" s="212"/>
      <c r="K153" s="212"/>
      <c r="L153" s="217"/>
      <c r="M153" s="218"/>
      <c r="N153" s="219"/>
      <c r="O153" s="219"/>
      <c r="P153" s="219"/>
      <c r="Q153" s="219"/>
      <c r="R153" s="219"/>
      <c r="S153" s="219"/>
      <c r="T153" s="220"/>
      <c r="AT153" s="221" t="s">
        <v>180</v>
      </c>
      <c r="AU153" s="221" t="s">
        <v>83</v>
      </c>
      <c r="AV153" s="13" t="s">
        <v>83</v>
      </c>
      <c r="AW153" s="13" t="s">
        <v>34</v>
      </c>
      <c r="AX153" s="13" t="s">
        <v>72</v>
      </c>
      <c r="AY153" s="221" t="s">
        <v>169</v>
      </c>
    </row>
    <row r="154" spans="1:65" s="14" customFormat="1" ht="11.25">
      <c r="B154" s="222"/>
      <c r="C154" s="223"/>
      <c r="D154" s="207" t="s">
        <v>180</v>
      </c>
      <c r="E154" s="224" t="s">
        <v>19</v>
      </c>
      <c r="F154" s="225" t="s">
        <v>182</v>
      </c>
      <c r="G154" s="223"/>
      <c r="H154" s="226">
        <v>220</v>
      </c>
      <c r="I154" s="227"/>
      <c r="J154" s="223"/>
      <c r="K154" s="223"/>
      <c r="L154" s="228"/>
      <c r="M154" s="229"/>
      <c r="N154" s="230"/>
      <c r="O154" s="230"/>
      <c r="P154" s="230"/>
      <c r="Q154" s="230"/>
      <c r="R154" s="230"/>
      <c r="S154" s="230"/>
      <c r="T154" s="231"/>
      <c r="AT154" s="232" t="s">
        <v>180</v>
      </c>
      <c r="AU154" s="232" t="s">
        <v>83</v>
      </c>
      <c r="AV154" s="14" t="s">
        <v>176</v>
      </c>
      <c r="AW154" s="14" t="s">
        <v>4</v>
      </c>
      <c r="AX154" s="14" t="s">
        <v>80</v>
      </c>
      <c r="AY154" s="232" t="s">
        <v>169</v>
      </c>
    </row>
    <row r="155" spans="1:65" s="2" customFormat="1" ht="48" customHeight="1">
      <c r="A155" s="36"/>
      <c r="B155" s="37"/>
      <c r="C155" s="194" t="s">
        <v>251</v>
      </c>
      <c r="D155" s="194" t="s">
        <v>171</v>
      </c>
      <c r="E155" s="195" t="s">
        <v>788</v>
      </c>
      <c r="F155" s="196" t="s">
        <v>789</v>
      </c>
      <c r="G155" s="197" t="s">
        <v>790</v>
      </c>
      <c r="H155" s="198">
        <v>1</v>
      </c>
      <c r="I155" s="199"/>
      <c r="J155" s="200">
        <f>ROUND(I155*H155,2)</f>
        <v>0</v>
      </c>
      <c r="K155" s="196" t="s">
        <v>19</v>
      </c>
      <c r="L155" s="41"/>
      <c r="M155" s="201" t="s">
        <v>19</v>
      </c>
      <c r="N155" s="202" t="s">
        <v>43</v>
      </c>
      <c r="O155" s="66"/>
      <c r="P155" s="203">
        <f>O155*H155</f>
        <v>0</v>
      </c>
      <c r="Q155" s="203">
        <v>0</v>
      </c>
      <c r="R155" s="203">
        <f>Q155*H155</f>
        <v>0</v>
      </c>
      <c r="S155" s="203">
        <v>0</v>
      </c>
      <c r="T155" s="204">
        <f>S155*H155</f>
        <v>0</v>
      </c>
      <c r="U155" s="36"/>
      <c r="V155" s="36"/>
      <c r="W155" s="36"/>
      <c r="X155" s="36"/>
      <c r="Y155" s="36"/>
      <c r="Z155" s="36"/>
      <c r="AA155" s="36"/>
      <c r="AB155" s="36"/>
      <c r="AC155" s="36"/>
      <c r="AD155" s="36"/>
      <c r="AE155" s="36"/>
      <c r="AR155" s="205" t="s">
        <v>176</v>
      </c>
      <c r="AT155" s="205" t="s">
        <v>171</v>
      </c>
      <c r="AU155" s="205" t="s">
        <v>83</v>
      </c>
      <c r="AY155" s="19" t="s">
        <v>169</v>
      </c>
      <c r="BE155" s="206">
        <f>IF(N155="základní",J155,0)</f>
        <v>0</v>
      </c>
      <c r="BF155" s="206">
        <f>IF(N155="snížená",J155,0)</f>
        <v>0</v>
      </c>
      <c r="BG155" s="206">
        <f>IF(N155="zákl. přenesená",J155,0)</f>
        <v>0</v>
      </c>
      <c r="BH155" s="206">
        <f>IF(N155="sníž. přenesená",J155,0)</f>
        <v>0</v>
      </c>
      <c r="BI155" s="206">
        <f>IF(N155="nulová",J155,0)</f>
        <v>0</v>
      </c>
      <c r="BJ155" s="19" t="s">
        <v>80</v>
      </c>
      <c r="BK155" s="206">
        <f>ROUND(I155*H155,2)</f>
        <v>0</v>
      </c>
      <c r="BL155" s="19" t="s">
        <v>176</v>
      </c>
      <c r="BM155" s="205" t="s">
        <v>1728</v>
      </c>
    </row>
    <row r="156" spans="1:65" s="12" customFormat="1" ht="22.9" customHeight="1">
      <c r="B156" s="178"/>
      <c r="C156" s="179"/>
      <c r="D156" s="180" t="s">
        <v>71</v>
      </c>
      <c r="E156" s="192" t="s">
        <v>405</v>
      </c>
      <c r="F156" s="192" t="s">
        <v>406</v>
      </c>
      <c r="G156" s="179"/>
      <c r="H156" s="179"/>
      <c r="I156" s="182"/>
      <c r="J156" s="193">
        <f>BK156</f>
        <v>0</v>
      </c>
      <c r="K156" s="179"/>
      <c r="L156" s="184"/>
      <c r="M156" s="185"/>
      <c r="N156" s="186"/>
      <c r="O156" s="186"/>
      <c r="P156" s="187">
        <f>SUM(P157:P158)</f>
        <v>0</v>
      </c>
      <c r="Q156" s="186"/>
      <c r="R156" s="187">
        <f>SUM(R157:R158)</f>
        <v>0</v>
      </c>
      <c r="S156" s="186"/>
      <c r="T156" s="188">
        <f>SUM(T157:T158)</f>
        <v>0</v>
      </c>
      <c r="AR156" s="189" t="s">
        <v>80</v>
      </c>
      <c r="AT156" s="190" t="s">
        <v>71</v>
      </c>
      <c r="AU156" s="190" t="s">
        <v>80</v>
      </c>
      <c r="AY156" s="189" t="s">
        <v>169</v>
      </c>
      <c r="BK156" s="191">
        <f>SUM(BK157:BK158)</f>
        <v>0</v>
      </c>
    </row>
    <row r="157" spans="1:65" s="2" customFormat="1" ht="24" customHeight="1">
      <c r="A157" s="36"/>
      <c r="B157" s="37"/>
      <c r="C157" s="194" t="s">
        <v>256</v>
      </c>
      <c r="D157" s="194" t="s">
        <v>171</v>
      </c>
      <c r="E157" s="195" t="s">
        <v>408</v>
      </c>
      <c r="F157" s="196" t="s">
        <v>409</v>
      </c>
      <c r="G157" s="197" t="s">
        <v>259</v>
      </c>
      <c r="H157" s="198">
        <v>5.8029999999999999</v>
      </c>
      <c r="I157" s="199"/>
      <c r="J157" s="200">
        <f>ROUND(I157*H157,2)</f>
        <v>0</v>
      </c>
      <c r="K157" s="196" t="s">
        <v>175</v>
      </c>
      <c r="L157" s="41"/>
      <c r="M157" s="201" t="s">
        <v>19</v>
      </c>
      <c r="N157" s="202" t="s">
        <v>43</v>
      </c>
      <c r="O157" s="66"/>
      <c r="P157" s="203">
        <f>O157*H157</f>
        <v>0</v>
      </c>
      <c r="Q157" s="203">
        <v>0</v>
      </c>
      <c r="R157" s="203">
        <f>Q157*H157</f>
        <v>0</v>
      </c>
      <c r="S157" s="203">
        <v>0</v>
      </c>
      <c r="T157" s="204">
        <f>S157*H157</f>
        <v>0</v>
      </c>
      <c r="U157" s="36"/>
      <c r="V157" s="36"/>
      <c r="W157" s="36"/>
      <c r="X157" s="36"/>
      <c r="Y157" s="36"/>
      <c r="Z157" s="36"/>
      <c r="AA157" s="36"/>
      <c r="AB157" s="36"/>
      <c r="AC157" s="36"/>
      <c r="AD157" s="36"/>
      <c r="AE157" s="36"/>
      <c r="AR157" s="205" t="s">
        <v>176</v>
      </c>
      <c r="AT157" s="205" t="s">
        <v>171</v>
      </c>
      <c r="AU157" s="205" t="s">
        <v>83</v>
      </c>
      <c r="AY157" s="19" t="s">
        <v>169</v>
      </c>
      <c r="BE157" s="206">
        <f>IF(N157="základní",J157,0)</f>
        <v>0</v>
      </c>
      <c r="BF157" s="206">
        <f>IF(N157="snížená",J157,0)</f>
        <v>0</v>
      </c>
      <c r="BG157" s="206">
        <f>IF(N157="zákl. přenesená",J157,0)</f>
        <v>0</v>
      </c>
      <c r="BH157" s="206">
        <f>IF(N157="sníž. přenesená",J157,0)</f>
        <v>0</v>
      </c>
      <c r="BI157" s="206">
        <f>IF(N157="nulová",J157,0)</f>
        <v>0</v>
      </c>
      <c r="BJ157" s="19" t="s">
        <v>80</v>
      </c>
      <c r="BK157" s="206">
        <f>ROUND(I157*H157,2)</f>
        <v>0</v>
      </c>
      <c r="BL157" s="19" t="s">
        <v>176</v>
      </c>
      <c r="BM157" s="205" t="s">
        <v>1729</v>
      </c>
    </row>
    <row r="158" spans="1:65" s="2" customFormat="1" ht="29.25">
      <c r="A158" s="36"/>
      <c r="B158" s="37"/>
      <c r="C158" s="38"/>
      <c r="D158" s="207" t="s">
        <v>178</v>
      </c>
      <c r="E158" s="38"/>
      <c r="F158" s="208" t="s">
        <v>411</v>
      </c>
      <c r="G158" s="38"/>
      <c r="H158" s="38"/>
      <c r="I158" s="117"/>
      <c r="J158" s="38"/>
      <c r="K158" s="38"/>
      <c r="L158" s="41"/>
      <c r="M158" s="264"/>
      <c r="N158" s="265"/>
      <c r="O158" s="266"/>
      <c r="P158" s="266"/>
      <c r="Q158" s="266"/>
      <c r="R158" s="266"/>
      <c r="S158" s="266"/>
      <c r="T158" s="267"/>
      <c r="U158" s="36"/>
      <c r="V158" s="36"/>
      <c r="W158" s="36"/>
      <c r="X158" s="36"/>
      <c r="Y158" s="36"/>
      <c r="Z158" s="36"/>
      <c r="AA158" s="36"/>
      <c r="AB158" s="36"/>
      <c r="AC158" s="36"/>
      <c r="AD158" s="36"/>
      <c r="AE158" s="36"/>
      <c r="AT158" s="19" t="s">
        <v>178</v>
      </c>
      <c r="AU158" s="19" t="s">
        <v>83</v>
      </c>
    </row>
    <row r="159" spans="1:65" s="2" customFormat="1" ht="6.95" customHeight="1">
      <c r="A159" s="36"/>
      <c r="B159" s="49"/>
      <c r="C159" s="50"/>
      <c r="D159" s="50"/>
      <c r="E159" s="50"/>
      <c r="F159" s="50"/>
      <c r="G159" s="50"/>
      <c r="H159" s="50"/>
      <c r="I159" s="144"/>
      <c r="J159" s="50"/>
      <c r="K159" s="50"/>
      <c r="L159" s="41"/>
      <c r="M159" s="36"/>
      <c r="O159" s="36"/>
      <c r="P159" s="36"/>
      <c r="Q159" s="36"/>
      <c r="R159" s="36"/>
      <c r="S159" s="36"/>
      <c r="T159" s="36"/>
      <c r="U159" s="36"/>
      <c r="V159" s="36"/>
      <c r="W159" s="36"/>
      <c r="X159" s="36"/>
      <c r="Y159" s="36"/>
      <c r="Z159" s="36"/>
      <c r="AA159" s="36"/>
      <c r="AB159" s="36"/>
      <c r="AC159" s="36"/>
      <c r="AD159" s="36"/>
      <c r="AE159" s="36"/>
    </row>
  </sheetData>
  <sheetProtection algorithmName="SHA-512" hashValue="5Q2SBkhKRkNIeHriCdRyXPJ2K4jcoqk7TL5SUD8mBbo0K88khW2JH8D0E+CVOmFKyhfb1+yh+ZM5Pj7t3iatVg==" saltValue="ngZ2wiw1chknEF5dlUlnXp4Ngzo3eC+vR3rzAgkhnwjebYv0diMw6CtBbTIRb2rw1udf/M2y6u+qQSOgzSMziw==" spinCount="100000" sheet="1" objects="1" scenarios="1" formatColumns="0" formatRows="0" autoFilter="0"/>
  <autoFilter ref="C89:K158"/>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123</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1703</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1730</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117</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ROUND(J88,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ROUND((SUM(BE88:BE138)),  2)</f>
        <v>0</v>
      </c>
      <c r="G35" s="36"/>
      <c r="H35" s="36"/>
      <c r="I35" s="133">
        <v>0.21</v>
      </c>
      <c r="J35" s="132">
        <f>ROUND(((SUM(BE88:BE138))*I35),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ROUND((SUM(BF88:BF138)),  2)</f>
        <v>0</v>
      </c>
      <c r="G36" s="36"/>
      <c r="H36" s="36"/>
      <c r="I36" s="133">
        <v>0.15</v>
      </c>
      <c r="J36" s="132">
        <f>ROUND(((SUM(BF88:BF138))*I36),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ROUND((SUM(BG88:BG138)),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ROUND((SUM(BH88:BH138)),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ROUND((SUM(BI88:BI138)),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1703</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05.2 - Herní prvky</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J88</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148</v>
      </c>
      <c r="E64" s="156"/>
      <c r="F64" s="156"/>
      <c r="G64" s="156"/>
      <c r="H64" s="156"/>
      <c r="I64" s="157"/>
      <c r="J64" s="158">
        <f>J89</f>
        <v>0</v>
      </c>
      <c r="K64" s="154"/>
      <c r="L64" s="159"/>
    </row>
    <row r="65" spans="1:31" s="10" customFormat="1" ht="19.899999999999999" customHeight="1">
      <c r="B65" s="160"/>
      <c r="C65" s="99"/>
      <c r="D65" s="161" t="s">
        <v>149</v>
      </c>
      <c r="E65" s="162"/>
      <c r="F65" s="162"/>
      <c r="G65" s="162"/>
      <c r="H65" s="162"/>
      <c r="I65" s="163"/>
      <c r="J65" s="164">
        <f>J90</f>
        <v>0</v>
      </c>
      <c r="K65" s="99"/>
      <c r="L65" s="165"/>
    </row>
    <row r="66" spans="1:31" s="9" customFormat="1" ht="24.95" customHeight="1">
      <c r="B66" s="153"/>
      <c r="C66" s="154"/>
      <c r="D66" s="155" t="s">
        <v>1731</v>
      </c>
      <c r="E66" s="156"/>
      <c r="F66" s="156"/>
      <c r="G66" s="156"/>
      <c r="H66" s="156"/>
      <c r="I66" s="157"/>
      <c r="J66" s="158">
        <f>J132</f>
        <v>0</v>
      </c>
      <c r="K66" s="154"/>
      <c r="L66" s="159"/>
    </row>
    <row r="67" spans="1:31" s="2" customFormat="1" ht="21.75" customHeight="1">
      <c r="A67" s="36"/>
      <c r="B67" s="37"/>
      <c r="C67" s="38"/>
      <c r="D67" s="38"/>
      <c r="E67" s="38"/>
      <c r="F67" s="38"/>
      <c r="G67" s="38"/>
      <c r="H67" s="38"/>
      <c r="I67" s="117"/>
      <c r="J67" s="38"/>
      <c r="K67" s="38"/>
      <c r="L67" s="118"/>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144"/>
      <c r="J68" s="50"/>
      <c r="K68" s="50"/>
      <c r="L68" s="118"/>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147"/>
      <c r="J72" s="52"/>
      <c r="K72" s="52"/>
      <c r="L72" s="118"/>
      <c r="S72" s="36"/>
      <c r="T72" s="36"/>
      <c r="U72" s="36"/>
      <c r="V72" s="36"/>
      <c r="W72" s="36"/>
      <c r="X72" s="36"/>
      <c r="Y72" s="36"/>
      <c r="Z72" s="36"/>
      <c r="AA72" s="36"/>
      <c r="AB72" s="36"/>
      <c r="AC72" s="36"/>
      <c r="AD72" s="36"/>
      <c r="AE72" s="36"/>
    </row>
    <row r="73" spans="1:31" s="2" customFormat="1" ht="24.95" customHeight="1">
      <c r="A73" s="36"/>
      <c r="B73" s="37"/>
      <c r="C73" s="25" t="s">
        <v>154</v>
      </c>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117"/>
      <c r="J75" s="38"/>
      <c r="K75" s="38"/>
      <c r="L75" s="118"/>
      <c r="S75" s="36"/>
      <c r="T75" s="36"/>
      <c r="U75" s="36"/>
      <c r="V75" s="36"/>
      <c r="W75" s="36"/>
      <c r="X75" s="36"/>
      <c r="Y75" s="36"/>
      <c r="Z75" s="36"/>
      <c r="AA75" s="36"/>
      <c r="AB75" s="36"/>
      <c r="AC75" s="36"/>
      <c r="AD75" s="36"/>
      <c r="AE75" s="36"/>
    </row>
    <row r="76" spans="1:31" s="2" customFormat="1" ht="16.5" customHeight="1">
      <c r="A76" s="36"/>
      <c r="B76" s="37"/>
      <c r="C76" s="38"/>
      <c r="D76" s="38"/>
      <c r="E76" s="405" t="str">
        <f>E7</f>
        <v>Revitalizace koupaliště Lhotka - II. etapa 1. část</v>
      </c>
      <c r="F76" s="406"/>
      <c r="G76" s="406"/>
      <c r="H76" s="406"/>
      <c r="I76" s="117"/>
      <c r="J76" s="38"/>
      <c r="K76" s="38"/>
      <c r="L76" s="118"/>
      <c r="S76" s="36"/>
      <c r="T76" s="36"/>
      <c r="U76" s="36"/>
      <c r="V76" s="36"/>
      <c r="W76" s="36"/>
      <c r="X76" s="36"/>
      <c r="Y76" s="36"/>
      <c r="Z76" s="36"/>
      <c r="AA76" s="36"/>
      <c r="AB76" s="36"/>
      <c r="AC76" s="36"/>
      <c r="AD76" s="36"/>
      <c r="AE76" s="36"/>
    </row>
    <row r="77" spans="1:31" s="1" customFormat="1" ht="12" customHeight="1">
      <c r="B77" s="23"/>
      <c r="C77" s="31" t="s">
        <v>142</v>
      </c>
      <c r="D77" s="24"/>
      <c r="E77" s="24"/>
      <c r="F77" s="24"/>
      <c r="G77" s="24"/>
      <c r="H77" s="24"/>
      <c r="I77" s="110"/>
      <c r="J77" s="24"/>
      <c r="K77" s="24"/>
      <c r="L77" s="22"/>
    </row>
    <row r="78" spans="1:31" s="2" customFormat="1" ht="16.5" customHeight="1">
      <c r="A78" s="36"/>
      <c r="B78" s="37"/>
      <c r="C78" s="38"/>
      <c r="D78" s="38"/>
      <c r="E78" s="405" t="s">
        <v>1703</v>
      </c>
      <c r="F78" s="407"/>
      <c r="G78" s="407"/>
      <c r="H78" s="407"/>
      <c r="I78" s="117"/>
      <c r="J78" s="38"/>
      <c r="K78" s="38"/>
      <c r="L78" s="118"/>
      <c r="S78" s="36"/>
      <c r="T78" s="36"/>
      <c r="U78" s="36"/>
      <c r="V78" s="36"/>
      <c r="W78" s="36"/>
      <c r="X78" s="36"/>
      <c r="Y78" s="36"/>
      <c r="Z78" s="36"/>
      <c r="AA78" s="36"/>
      <c r="AB78" s="36"/>
      <c r="AC78" s="36"/>
      <c r="AD78" s="36"/>
      <c r="AE78" s="36"/>
    </row>
    <row r="79" spans="1:31" s="2" customFormat="1" ht="12" customHeight="1">
      <c r="A79" s="36"/>
      <c r="B79" s="37"/>
      <c r="C79" s="31" t="s">
        <v>665</v>
      </c>
      <c r="D79" s="38"/>
      <c r="E79" s="38"/>
      <c r="F79" s="38"/>
      <c r="G79" s="38"/>
      <c r="H79" s="38"/>
      <c r="I79" s="117"/>
      <c r="J79" s="38"/>
      <c r="K79" s="38"/>
      <c r="L79" s="118"/>
      <c r="S79" s="36"/>
      <c r="T79" s="36"/>
      <c r="U79" s="36"/>
      <c r="V79" s="36"/>
      <c r="W79" s="36"/>
      <c r="X79" s="36"/>
      <c r="Y79" s="36"/>
      <c r="Z79" s="36"/>
      <c r="AA79" s="36"/>
      <c r="AB79" s="36"/>
      <c r="AC79" s="36"/>
      <c r="AD79" s="36"/>
      <c r="AE79" s="36"/>
    </row>
    <row r="80" spans="1:31" s="2" customFormat="1" ht="16.5" customHeight="1">
      <c r="A80" s="36"/>
      <c r="B80" s="37"/>
      <c r="C80" s="38"/>
      <c r="D80" s="38"/>
      <c r="E80" s="374" t="str">
        <f>E11</f>
        <v>SO 05.2 - Herní prvky</v>
      </c>
      <c r="F80" s="407"/>
      <c r="G80" s="407"/>
      <c r="H80" s="407"/>
      <c r="I80" s="117"/>
      <c r="J80" s="38"/>
      <c r="K80" s="38"/>
      <c r="L80" s="118"/>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117"/>
      <c r="J81" s="38"/>
      <c r="K81" s="38"/>
      <c r="L81" s="118"/>
      <c r="S81" s="36"/>
      <c r="T81" s="36"/>
      <c r="U81" s="36"/>
      <c r="V81" s="36"/>
      <c r="W81" s="36"/>
      <c r="X81" s="36"/>
      <c r="Y81" s="36"/>
      <c r="Z81" s="36"/>
      <c r="AA81" s="36"/>
      <c r="AB81" s="36"/>
      <c r="AC81" s="36"/>
      <c r="AD81" s="36"/>
      <c r="AE81" s="36"/>
    </row>
    <row r="82" spans="1:65" s="2" customFormat="1" ht="12" customHeight="1">
      <c r="A82" s="36"/>
      <c r="B82" s="37"/>
      <c r="C82" s="31" t="s">
        <v>21</v>
      </c>
      <c r="D82" s="38"/>
      <c r="E82" s="38"/>
      <c r="F82" s="29" t="str">
        <f>F14</f>
        <v>Praha 4 k.ú. Lhotka 728071</v>
      </c>
      <c r="G82" s="38"/>
      <c r="H82" s="38"/>
      <c r="I82" s="119" t="s">
        <v>23</v>
      </c>
      <c r="J82" s="61" t="str">
        <f>IF(J14="","",J14)</f>
        <v>23. 10. 2019</v>
      </c>
      <c r="K82" s="38"/>
      <c r="L82" s="118"/>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117"/>
      <c r="J83" s="38"/>
      <c r="K83" s="38"/>
      <c r="L83" s="118"/>
      <c r="S83" s="36"/>
      <c r="T83" s="36"/>
      <c r="U83" s="36"/>
      <c r="V83" s="36"/>
      <c r="W83" s="36"/>
      <c r="X83" s="36"/>
      <c r="Y83" s="36"/>
      <c r="Z83" s="36"/>
      <c r="AA83" s="36"/>
      <c r="AB83" s="36"/>
      <c r="AC83" s="36"/>
      <c r="AD83" s="36"/>
      <c r="AE83" s="36"/>
    </row>
    <row r="84" spans="1:65" s="2" customFormat="1" ht="15.2" customHeight="1">
      <c r="A84" s="36"/>
      <c r="B84" s="37"/>
      <c r="C84" s="31" t="s">
        <v>25</v>
      </c>
      <c r="D84" s="38"/>
      <c r="E84" s="38"/>
      <c r="F84" s="29" t="str">
        <f>E17</f>
        <v>MČ Praha4,Antala Staška 2059/80b,140 46 Praha4-Krč</v>
      </c>
      <c r="G84" s="38"/>
      <c r="H84" s="38"/>
      <c r="I84" s="119" t="s">
        <v>32</v>
      </c>
      <c r="J84" s="34" t="str">
        <f>E23</f>
        <v xml:space="preserve"> </v>
      </c>
      <c r="K84" s="38"/>
      <c r="L84" s="118"/>
      <c r="S84" s="36"/>
      <c r="T84" s="36"/>
      <c r="U84" s="36"/>
      <c r="V84" s="36"/>
      <c r="W84" s="36"/>
      <c r="X84" s="36"/>
      <c r="Y84" s="36"/>
      <c r="Z84" s="36"/>
      <c r="AA84" s="36"/>
      <c r="AB84" s="36"/>
      <c r="AC84" s="36"/>
      <c r="AD84" s="36"/>
      <c r="AE84" s="36"/>
    </row>
    <row r="85" spans="1:65" s="2" customFormat="1" ht="15.2" customHeight="1">
      <c r="A85" s="36"/>
      <c r="B85" s="37"/>
      <c r="C85" s="31" t="s">
        <v>30</v>
      </c>
      <c r="D85" s="38"/>
      <c r="E85" s="38"/>
      <c r="F85" s="29" t="str">
        <f>IF(E20="","",E20)</f>
        <v>Vyplň údaj</v>
      </c>
      <c r="G85" s="38"/>
      <c r="H85" s="38"/>
      <c r="I85" s="119" t="s">
        <v>35</v>
      </c>
      <c r="J85" s="34" t="str">
        <f>E26</f>
        <v xml:space="preserve"> </v>
      </c>
      <c r="K85" s="38"/>
      <c r="L85" s="118"/>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117"/>
      <c r="J86" s="38"/>
      <c r="K86" s="38"/>
      <c r="L86" s="118"/>
      <c r="S86" s="36"/>
      <c r="T86" s="36"/>
      <c r="U86" s="36"/>
      <c r="V86" s="36"/>
      <c r="W86" s="36"/>
      <c r="X86" s="36"/>
      <c r="Y86" s="36"/>
      <c r="Z86" s="36"/>
      <c r="AA86" s="36"/>
      <c r="AB86" s="36"/>
      <c r="AC86" s="36"/>
      <c r="AD86" s="36"/>
      <c r="AE86" s="36"/>
    </row>
    <row r="87" spans="1:65" s="11" customFormat="1" ht="29.25" customHeight="1">
      <c r="A87" s="166"/>
      <c r="B87" s="167"/>
      <c r="C87" s="168" t="s">
        <v>155</v>
      </c>
      <c r="D87" s="169" t="s">
        <v>57</v>
      </c>
      <c r="E87" s="169" t="s">
        <v>53</v>
      </c>
      <c r="F87" s="169" t="s">
        <v>54</v>
      </c>
      <c r="G87" s="169" t="s">
        <v>156</v>
      </c>
      <c r="H87" s="169" t="s">
        <v>157</v>
      </c>
      <c r="I87" s="170" t="s">
        <v>158</v>
      </c>
      <c r="J87" s="169" t="s">
        <v>146</v>
      </c>
      <c r="K87" s="171" t="s">
        <v>159</v>
      </c>
      <c r="L87" s="172"/>
      <c r="M87" s="70" t="s">
        <v>19</v>
      </c>
      <c r="N87" s="71" t="s">
        <v>42</v>
      </c>
      <c r="O87" s="71" t="s">
        <v>160</v>
      </c>
      <c r="P87" s="71" t="s">
        <v>161</v>
      </c>
      <c r="Q87" s="71" t="s">
        <v>162</v>
      </c>
      <c r="R87" s="71" t="s">
        <v>163</v>
      </c>
      <c r="S87" s="71" t="s">
        <v>164</v>
      </c>
      <c r="T87" s="72" t="s">
        <v>165</v>
      </c>
      <c r="U87" s="166"/>
      <c r="V87" s="166"/>
      <c r="W87" s="166"/>
      <c r="X87" s="166"/>
      <c r="Y87" s="166"/>
      <c r="Z87" s="166"/>
      <c r="AA87" s="166"/>
      <c r="AB87" s="166"/>
      <c r="AC87" s="166"/>
      <c r="AD87" s="166"/>
      <c r="AE87" s="166"/>
    </row>
    <row r="88" spans="1:65" s="2" customFormat="1" ht="22.9" customHeight="1">
      <c r="A88" s="36"/>
      <c r="B88" s="37"/>
      <c r="C88" s="77" t="s">
        <v>166</v>
      </c>
      <c r="D88" s="38"/>
      <c r="E88" s="38"/>
      <c r="F88" s="38"/>
      <c r="G88" s="38"/>
      <c r="H88" s="38"/>
      <c r="I88" s="117"/>
      <c r="J88" s="173">
        <f>BK88</f>
        <v>0</v>
      </c>
      <c r="K88" s="38"/>
      <c r="L88" s="41"/>
      <c r="M88" s="73"/>
      <c r="N88" s="174"/>
      <c r="O88" s="74"/>
      <c r="P88" s="175">
        <f>P89+P132</f>
        <v>0</v>
      </c>
      <c r="Q88" s="74"/>
      <c r="R88" s="175">
        <f>R89+R132</f>
        <v>0</v>
      </c>
      <c r="S88" s="74"/>
      <c r="T88" s="176">
        <f>T89+T132</f>
        <v>0</v>
      </c>
      <c r="U88" s="36"/>
      <c r="V88" s="36"/>
      <c r="W88" s="36"/>
      <c r="X88" s="36"/>
      <c r="Y88" s="36"/>
      <c r="Z88" s="36"/>
      <c r="AA88" s="36"/>
      <c r="AB88" s="36"/>
      <c r="AC88" s="36"/>
      <c r="AD88" s="36"/>
      <c r="AE88" s="36"/>
      <c r="AT88" s="19" t="s">
        <v>71</v>
      </c>
      <c r="AU88" s="19" t="s">
        <v>147</v>
      </c>
      <c r="BK88" s="177">
        <f>BK89+BK132</f>
        <v>0</v>
      </c>
    </row>
    <row r="89" spans="1:65" s="12" customFormat="1" ht="25.9" customHeight="1">
      <c r="B89" s="178"/>
      <c r="C89" s="179"/>
      <c r="D89" s="180" t="s">
        <v>71</v>
      </c>
      <c r="E89" s="181" t="s">
        <v>167</v>
      </c>
      <c r="F89" s="181" t="s">
        <v>168</v>
      </c>
      <c r="G89" s="179"/>
      <c r="H89" s="179"/>
      <c r="I89" s="182"/>
      <c r="J89" s="183">
        <f>BK89</f>
        <v>0</v>
      </c>
      <c r="K89" s="179"/>
      <c r="L89" s="184"/>
      <c r="M89" s="185"/>
      <c r="N89" s="186"/>
      <c r="O89" s="186"/>
      <c r="P89" s="187">
        <f>P90</f>
        <v>0</v>
      </c>
      <c r="Q89" s="186"/>
      <c r="R89" s="187">
        <f>R90</f>
        <v>0</v>
      </c>
      <c r="S89" s="186"/>
      <c r="T89" s="188">
        <f>T90</f>
        <v>0</v>
      </c>
      <c r="AR89" s="189" t="s">
        <v>80</v>
      </c>
      <c r="AT89" s="190" t="s">
        <v>71</v>
      </c>
      <c r="AU89" s="190" t="s">
        <v>72</v>
      </c>
      <c r="AY89" s="189" t="s">
        <v>169</v>
      </c>
      <c r="BK89" s="191">
        <f>BK90</f>
        <v>0</v>
      </c>
    </row>
    <row r="90" spans="1:65" s="12" customFormat="1" ht="22.9" customHeight="1">
      <c r="B90" s="178"/>
      <c r="C90" s="179"/>
      <c r="D90" s="180" t="s">
        <v>71</v>
      </c>
      <c r="E90" s="192" t="s">
        <v>80</v>
      </c>
      <c r="F90" s="192" t="s">
        <v>170</v>
      </c>
      <c r="G90" s="179"/>
      <c r="H90" s="179"/>
      <c r="I90" s="182"/>
      <c r="J90" s="193">
        <f>BK90</f>
        <v>0</v>
      </c>
      <c r="K90" s="179"/>
      <c r="L90" s="184"/>
      <c r="M90" s="185"/>
      <c r="N90" s="186"/>
      <c r="O90" s="186"/>
      <c r="P90" s="187">
        <f>SUM(P91:P131)</f>
        <v>0</v>
      </c>
      <c r="Q90" s="186"/>
      <c r="R90" s="187">
        <f>SUM(R91:R131)</f>
        <v>0</v>
      </c>
      <c r="S90" s="186"/>
      <c r="T90" s="188">
        <f>SUM(T91:T131)</f>
        <v>0</v>
      </c>
      <c r="AR90" s="189" t="s">
        <v>80</v>
      </c>
      <c r="AT90" s="190" t="s">
        <v>71</v>
      </c>
      <c r="AU90" s="190" t="s">
        <v>80</v>
      </c>
      <c r="AY90" s="189" t="s">
        <v>169</v>
      </c>
      <c r="BK90" s="191">
        <f>SUM(BK91:BK131)</f>
        <v>0</v>
      </c>
    </row>
    <row r="91" spans="1:65" s="2" customFormat="1" ht="24" customHeight="1">
      <c r="A91" s="36"/>
      <c r="B91" s="37"/>
      <c r="C91" s="194" t="s">
        <v>80</v>
      </c>
      <c r="D91" s="194" t="s">
        <v>171</v>
      </c>
      <c r="E91" s="195" t="s">
        <v>1732</v>
      </c>
      <c r="F91" s="196" t="s">
        <v>1733</v>
      </c>
      <c r="G91" s="197" t="s">
        <v>191</v>
      </c>
      <c r="H91" s="198">
        <v>1.9239999999999999</v>
      </c>
      <c r="I91" s="199"/>
      <c r="J91" s="200">
        <f>ROUND(I91*H91,2)</f>
        <v>0</v>
      </c>
      <c r="K91" s="196" t="s">
        <v>19</v>
      </c>
      <c r="L91" s="41"/>
      <c r="M91" s="201" t="s">
        <v>19</v>
      </c>
      <c r="N91" s="202" t="s">
        <v>43</v>
      </c>
      <c r="O91" s="66"/>
      <c r="P91" s="203">
        <f>O91*H91</f>
        <v>0</v>
      </c>
      <c r="Q91" s="203">
        <v>0</v>
      </c>
      <c r="R91" s="203">
        <f>Q91*H91</f>
        <v>0</v>
      </c>
      <c r="S91" s="203">
        <v>0</v>
      </c>
      <c r="T91" s="204">
        <f>S91*H91</f>
        <v>0</v>
      </c>
      <c r="U91" s="36"/>
      <c r="V91" s="36"/>
      <c r="W91" s="36"/>
      <c r="X91" s="36"/>
      <c r="Y91" s="36"/>
      <c r="Z91" s="36"/>
      <c r="AA91" s="36"/>
      <c r="AB91" s="36"/>
      <c r="AC91" s="36"/>
      <c r="AD91" s="36"/>
      <c r="AE91" s="36"/>
      <c r="AR91" s="205" t="s">
        <v>176</v>
      </c>
      <c r="AT91" s="205" t="s">
        <v>171</v>
      </c>
      <c r="AU91" s="205" t="s">
        <v>83</v>
      </c>
      <c r="AY91" s="19" t="s">
        <v>169</v>
      </c>
      <c r="BE91" s="206">
        <f>IF(N91="základní",J91,0)</f>
        <v>0</v>
      </c>
      <c r="BF91" s="206">
        <f>IF(N91="snížená",J91,0)</f>
        <v>0</v>
      </c>
      <c r="BG91" s="206">
        <f>IF(N91="zákl. přenesená",J91,0)</f>
        <v>0</v>
      </c>
      <c r="BH91" s="206">
        <f>IF(N91="sníž. přenesená",J91,0)</f>
        <v>0</v>
      </c>
      <c r="BI91" s="206">
        <f>IF(N91="nulová",J91,0)</f>
        <v>0</v>
      </c>
      <c r="BJ91" s="19" t="s">
        <v>80</v>
      </c>
      <c r="BK91" s="206">
        <f>ROUND(I91*H91,2)</f>
        <v>0</v>
      </c>
      <c r="BL91" s="19" t="s">
        <v>176</v>
      </c>
      <c r="BM91" s="205" t="s">
        <v>1734</v>
      </c>
    </row>
    <row r="92" spans="1:65" s="2" customFormat="1" ht="146.25">
      <c r="A92" s="36"/>
      <c r="B92" s="37"/>
      <c r="C92" s="38"/>
      <c r="D92" s="207" t="s">
        <v>178</v>
      </c>
      <c r="E92" s="38"/>
      <c r="F92" s="208" t="s">
        <v>1735</v>
      </c>
      <c r="G92" s="38"/>
      <c r="H92" s="38"/>
      <c r="I92" s="117"/>
      <c r="J92" s="38"/>
      <c r="K92" s="38"/>
      <c r="L92" s="41"/>
      <c r="M92" s="209"/>
      <c r="N92" s="210"/>
      <c r="O92" s="66"/>
      <c r="P92" s="66"/>
      <c r="Q92" s="66"/>
      <c r="R92" s="66"/>
      <c r="S92" s="66"/>
      <c r="T92" s="67"/>
      <c r="U92" s="36"/>
      <c r="V92" s="36"/>
      <c r="W92" s="36"/>
      <c r="X92" s="36"/>
      <c r="Y92" s="36"/>
      <c r="Z92" s="36"/>
      <c r="AA92" s="36"/>
      <c r="AB92" s="36"/>
      <c r="AC92" s="36"/>
      <c r="AD92" s="36"/>
      <c r="AE92" s="36"/>
      <c r="AT92" s="19" t="s">
        <v>178</v>
      </c>
      <c r="AU92" s="19" t="s">
        <v>83</v>
      </c>
    </row>
    <row r="93" spans="1:65" s="15" customFormat="1" ht="11.25">
      <c r="B93" s="233"/>
      <c r="C93" s="234"/>
      <c r="D93" s="207" t="s">
        <v>180</v>
      </c>
      <c r="E93" s="235" t="s">
        <v>19</v>
      </c>
      <c r="F93" s="236" t="s">
        <v>1736</v>
      </c>
      <c r="G93" s="234"/>
      <c r="H93" s="235" t="s">
        <v>19</v>
      </c>
      <c r="I93" s="237"/>
      <c r="J93" s="234"/>
      <c r="K93" s="234"/>
      <c r="L93" s="238"/>
      <c r="M93" s="239"/>
      <c r="N93" s="240"/>
      <c r="O93" s="240"/>
      <c r="P93" s="240"/>
      <c r="Q93" s="240"/>
      <c r="R93" s="240"/>
      <c r="S93" s="240"/>
      <c r="T93" s="241"/>
      <c r="AT93" s="242" t="s">
        <v>180</v>
      </c>
      <c r="AU93" s="242" t="s">
        <v>83</v>
      </c>
      <c r="AV93" s="15" t="s">
        <v>80</v>
      </c>
      <c r="AW93" s="15" t="s">
        <v>34</v>
      </c>
      <c r="AX93" s="15" t="s">
        <v>72</v>
      </c>
      <c r="AY93" s="242" t="s">
        <v>169</v>
      </c>
    </row>
    <row r="94" spans="1:65" s="13" customFormat="1" ht="11.25">
      <c r="B94" s="211"/>
      <c r="C94" s="212"/>
      <c r="D94" s="207" t="s">
        <v>180</v>
      </c>
      <c r="E94" s="213" t="s">
        <v>19</v>
      </c>
      <c r="F94" s="214" t="s">
        <v>1737</v>
      </c>
      <c r="G94" s="212"/>
      <c r="H94" s="215">
        <v>1.48</v>
      </c>
      <c r="I94" s="216"/>
      <c r="J94" s="212"/>
      <c r="K94" s="212"/>
      <c r="L94" s="217"/>
      <c r="M94" s="218"/>
      <c r="N94" s="219"/>
      <c r="O94" s="219"/>
      <c r="P94" s="219"/>
      <c r="Q94" s="219"/>
      <c r="R94" s="219"/>
      <c r="S94" s="219"/>
      <c r="T94" s="220"/>
      <c r="AT94" s="221" t="s">
        <v>180</v>
      </c>
      <c r="AU94" s="221" t="s">
        <v>83</v>
      </c>
      <c r="AV94" s="13" t="s">
        <v>83</v>
      </c>
      <c r="AW94" s="13" t="s">
        <v>34</v>
      </c>
      <c r="AX94" s="13" t="s">
        <v>72</v>
      </c>
      <c r="AY94" s="221" t="s">
        <v>169</v>
      </c>
    </row>
    <row r="95" spans="1:65" s="15" customFormat="1" ht="11.25">
      <c r="B95" s="233"/>
      <c r="C95" s="234"/>
      <c r="D95" s="207" t="s">
        <v>180</v>
      </c>
      <c r="E95" s="235" t="s">
        <v>19</v>
      </c>
      <c r="F95" s="236" t="s">
        <v>1738</v>
      </c>
      <c r="G95" s="234"/>
      <c r="H95" s="235" t="s">
        <v>19</v>
      </c>
      <c r="I95" s="237"/>
      <c r="J95" s="234"/>
      <c r="K95" s="234"/>
      <c r="L95" s="238"/>
      <c r="M95" s="239"/>
      <c r="N95" s="240"/>
      <c r="O95" s="240"/>
      <c r="P95" s="240"/>
      <c r="Q95" s="240"/>
      <c r="R95" s="240"/>
      <c r="S95" s="240"/>
      <c r="T95" s="241"/>
      <c r="AT95" s="242" t="s">
        <v>180</v>
      </c>
      <c r="AU95" s="242" t="s">
        <v>83</v>
      </c>
      <c r="AV95" s="15" t="s">
        <v>80</v>
      </c>
      <c r="AW95" s="15" t="s">
        <v>34</v>
      </c>
      <c r="AX95" s="15" t="s">
        <v>72</v>
      </c>
      <c r="AY95" s="242" t="s">
        <v>169</v>
      </c>
    </row>
    <row r="96" spans="1:65" s="13" customFormat="1" ht="11.25">
      <c r="B96" s="211"/>
      <c r="C96" s="212"/>
      <c r="D96" s="207" t="s">
        <v>180</v>
      </c>
      <c r="E96" s="213" t="s">
        <v>19</v>
      </c>
      <c r="F96" s="214" t="s">
        <v>1739</v>
      </c>
      <c r="G96" s="212"/>
      <c r="H96" s="215">
        <v>0.44400000000000001</v>
      </c>
      <c r="I96" s="216"/>
      <c r="J96" s="212"/>
      <c r="K96" s="212"/>
      <c r="L96" s="217"/>
      <c r="M96" s="218"/>
      <c r="N96" s="219"/>
      <c r="O96" s="219"/>
      <c r="P96" s="219"/>
      <c r="Q96" s="219"/>
      <c r="R96" s="219"/>
      <c r="S96" s="219"/>
      <c r="T96" s="220"/>
      <c r="AT96" s="221" t="s">
        <v>180</v>
      </c>
      <c r="AU96" s="221" t="s">
        <v>83</v>
      </c>
      <c r="AV96" s="13" t="s">
        <v>83</v>
      </c>
      <c r="AW96" s="13" t="s">
        <v>34</v>
      </c>
      <c r="AX96" s="13" t="s">
        <v>72</v>
      </c>
      <c r="AY96" s="221" t="s">
        <v>169</v>
      </c>
    </row>
    <row r="97" spans="1:65" s="14" customFormat="1" ht="11.25">
      <c r="B97" s="222"/>
      <c r="C97" s="223"/>
      <c r="D97" s="207" t="s">
        <v>180</v>
      </c>
      <c r="E97" s="224" t="s">
        <v>19</v>
      </c>
      <c r="F97" s="225" t="s">
        <v>182</v>
      </c>
      <c r="G97" s="223"/>
      <c r="H97" s="226">
        <v>1.9239999999999999</v>
      </c>
      <c r="I97" s="227"/>
      <c r="J97" s="223"/>
      <c r="K97" s="223"/>
      <c r="L97" s="228"/>
      <c r="M97" s="229"/>
      <c r="N97" s="230"/>
      <c r="O97" s="230"/>
      <c r="P97" s="230"/>
      <c r="Q97" s="230"/>
      <c r="R97" s="230"/>
      <c r="S97" s="230"/>
      <c r="T97" s="231"/>
      <c r="AT97" s="232" t="s">
        <v>180</v>
      </c>
      <c r="AU97" s="232" t="s">
        <v>83</v>
      </c>
      <c r="AV97" s="14" t="s">
        <v>176</v>
      </c>
      <c r="AW97" s="14" t="s">
        <v>4</v>
      </c>
      <c r="AX97" s="14" t="s">
        <v>80</v>
      </c>
      <c r="AY97" s="232" t="s">
        <v>169</v>
      </c>
    </row>
    <row r="98" spans="1:65" s="2" customFormat="1" ht="24" customHeight="1">
      <c r="A98" s="36"/>
      <c r="B98" s="37"/>
      <c r="C98" s="194" t="s">
        <v>83</v>
      </c>
      <c r="D98" s="194" t="s">
        <v>171</v>
      </c>
      <c r="E98" s="195" t="s">
        <v>1740</v>
      </c>
      <c r="F98" s="196" t="s">
        <v>1741</v>
      </c>
      <c r="G98" s="197" t="s">
        <v>191</v>
      </c>
      <c r="H98" s="198">
        <v>0.96199999999999997</v>
      </c>
      <c r="I98" s="199"/>
      <c r="J98" s="200">
        <f>ROUND(I98*H98,2)</f>
        <v>0</v>
      </c>
      <c r="K98" s="196" t="s">
        <v>19</v>
      </c>
      <c r="L98" s="41"/>
      <c r="M98" s="201" t="s">
        <v>19</v>
      </c>
      <c r="N98" s="202" t="s">
        <v>43</v>
      </c>
      <c r="O98" s="66"/>
      <c r="P98" s="203">
        <f>O98*H98</f>
        <v>0</v>
      </c>
      <c r="Q98" s="203">
        <v>0</v>
      </c>
      <c r="R98" s="203">
        <f>Q98*H98</f>
        <v>0</v>
      </c>
      <c r="S98" s="203">
        <v>0</v>
      </c>
      <c r="T98" s="204">
        <f>S98*H98</f>
        <v>0</v>
      </c>
      <c r="U98" s="36"/>
      <c r="V98" s="36"/>
      <c r="W98" s="36"/>
      <c r="X98" s="36"/>
      <c r="Y98" s="36"/>
      <c r="Z98" s="36"/>
      <c r="AA98" s="36"/>
      <c r="AB98" s="36"/>
      <c r="AC98" s="36"/>
      <c r="AD98" s="36"/>
      <c r="AE98" s="36"/>
      <c r="AR98" s="205" t="s">
        <v>176</v>
      </c>
      <c r="AT98" s="205" t="s">
        <v>171</v>
      </c>
      <c r="AU98" s="205" t="s">
        <v>83</v>
      </c>
      <c r="AY98" s="19" t="s">
        <v>169</v>
      </c>
      <c r="BE98" s="206">
        <f>IF(N98="základní",J98,0)</f>
        <v>0</v>
      </c>
      <c r="BF98" s="206">
        <f>IF(N98="snížená",J98,0)</f>
        <v>0</v>
      </c>
      <c r="BG98" s="206">
        <f>IF(N98="zákl. přenesená",J98,0)</f>
        <v>0</v>
      </c>
      <c r="BH98" s="206">
        <f>IF(N98="sníž. přenesená",J98,0)</f>
        <v>0</v>
      </c>
      <c r="BI98" s="206">
        <f>IF(N98="nulová",J98,0)</f>
        <v>0</v>
      </c>
      <c r="BJ98" s="19" t="s">
        <v>80</v>
      </c>
      <c r="BK98" s="206">
        <f>ROUND(I98*H98,2)</f>
        <v>0</v>
      </c>
      <c r="BL98" s="19" t="s">
        <v>176</v>
      </c>
      <c r="BM98" s="205" t="s">
        <v>1742</v>
      </c>
    </row>
    <row r="99" spans="1:65" s="2" customFormat="1" ht="146.25">
      <c r="A99" s="36"/>
      <c r="B99" s="37"/>
      <c r="C99" s="38"/>
      <c r="D99" s="207" t="s">
        <v>178</v>
      </c>
      <c r="E99" s="38"/>
      <c r="F99" s="208" t="s">
        <v>1735</v>
      </c>
      <c r="G99" s="38"/>
      <c r="H99" s="38"/>
      <c r="I99" s="117"/>
      <c r="J99" s="38"/>
      <c r="K99" s="38"/>
      <c r="L99" s="41"/>
      <c r="M99" s="209"/>
      <c r="N99" s="210"/>
      <c r="O99" s="66"/>
      <c r="P99" s="66"/>
      <c r="Q99" s="66"/>
      <c r="R99" s="66"/>
      <c r="S99" s="66"/>
      <c r="T99" s="67"/>
      <c r="U99" s="36"/>
      <c r="V99" s="36"/>
      <c r="W99" s="36"/>
      <c r="X99" s="36"/>
      <c r="Y99" s="36"/>
      <c r="Z99" s="36"/>
      <c r="AA99" s="36"/>
      <c r="AB99" s="36"/>
      <c r="AC99" s="36"/>
      <c r="AD99" s="36"/>
      <c r="AE99" s="36"/>
      <c r="AT99" s="19" t="s">
        <v>178</v>
      </c>
      <c r="AU99" s="19" t="s">
        <v>83</v>
      </c>
    </row>
    <row r="100" spans="1:65" s="15" customFormat="1" ht="11.25">
      <c r="B100" s="233"/>
      <c r="C100" s="234"/>
      <c r="D100" s="207" t="s">
        <v>180</v>
      </c>
      <c r="E100" s="235" t="s">
        <v>19</v>
      </c>
      <c r="F100" s="236" t="s">
        <v>1743</v>
      </c>
      <c r="G100" s="234"/>
      <c r="H100" s="235" t="s">
        <v>19</v>
      </c>
      <c r="I100" s="237"/>
      <c r="J100" s="234"/>
      <c r="K100" s="234"/>
      <c r="L100" s="238"/>
      <c r="M100" s="239"/>
      <c r="N100" s="240"/>
      <c r="O100" s="240"/>
      <c r="P100" s="240"/>
      <c r="Q100" s="240"/>
      <c r="R100" s="240"/>
      <c r="S100" s="240"/>
      <c r="T100" s="241"/>
      <c r="AT100" s="242" t="s">
        <v>180</v>
      </c>
      <c r="AU100" s="242" t="s">
        <v>83</v>
      </c>
      <c r="AV100" s="15" t="s">
        <v>80</v>
      </c>
      <c r="AW100" s="15" t="s">
        <v>34</v>
      </c>
      <c r="AX100" s="15" t="s">
        <v>72</v>
      </c>
      <c r="AY100" s="242" t="s">
        <v>169</v>
      </c>
    </row>
    <row r="101" spans="1:65" s="15" customFormat="1" ht="11.25">
      <c r="B101" s="233"/>
      <c r="C101" s="234"/>
      <c r="D101" s="207" t="s">
        <v>180</v>
      </c>
      <c r="E101" s="235" t="s">
        <v>19</v>
      </c>
      <c r="F101" s="236" t="s">
        <v>1736</v>
      </c>
      <c r="G101" s="234"/>
      <c r="H101" s="235" t="s">
        <v>19</v>
      </c>
      <c r="I101" s="237"/>
      <c r="J101" s="234"/>
      <c r="K101" s="234"/>
      <c r="L101" s="238"/>
      <c r="M101" s="239"/>
      <c r="N101" s="240"/>
      <c r="O101" s="240"/>
      <c r="P101" s="240"/>
      <c r="Q101" s="240"/>
      <c r="R101" s="240"/>
      <c r="S101" s="240"/>
      <c r="T101" s="241"/>
      <c r="AT101" s="242" t="s">
        <v>180</v>
      </c>
      <c r="AU101" s="242" t="s">
        <v>83</v>
      </c>
      <c r="AV101" s="15" t="s">
        <v>80</v>
      </c>
      <c r="AW101" s="15" t="s">
        <v>34</v>
      </c>
      <c r="AX101" s="15" t="s">
        <v>72</v>
      </c>
      <c r="AY101" s="242" t="s">
        <v>169</v>
      </c>
    </row>
    <row r="102" spans="1:65" s="13" customFormat="1" ht="11.25">
      <c r="B102" s="211"/>
      <c r="C102" s="212"/>
      <c r="D102" s="207" t="s">
        <v>180</v>
      </c>
      <c r="E102" s="213" t="s">
        <v>19</v>
      </c>
      <c r="F102" s="214" t="s">
        <v>1737</v>
      </c>
      <c r="G102" s="212"/>
      <c r="H102" s="215">
        <v>1.48</v>
      </c>
      <c r="I102" s="216"/>
      <c r="J102" s="212"/>
      <c r="K102" s="212"/>
      <c r="L102" s="217"/>
      <c r="M102" s="218"/>
      <c r="N102" s="219"/>
      <c r="O102" s="219"/>
      <c r="P102" s="219"/>
      <c r="Q102" s="219"/>
      <c r="R102" s="219"/>
      <c r="S102" s="219"/>
      <c r="T102" s="220"/>
      <c r="AT102" s="221" t="s">
        <v>180</v>
      </c>
      <c r="AU102" s="221" t="s">
        <v>83</v>
      </c>
      <c r="AV102" s="13" t="s">
        <v>83</v>
      </c>
      <c r="AW102" s="13" t="s">
        <v>34</v>
      </c>
      <c r="AX102" s="13" t="s">
        <v>72</v>
      </c>
      <c r="AY102" s="221" t="s">
        <v>169</v>
      </c>
    </row>
    <row r="103" spans="1:65" s="15" customFormat="1" ht="11.25">
      <c r="B103" s="233"/>
      <c r="C103" s="234"/>
      <c r="D103" s="207" t="s">
        <v>180</v>
      </c>
      <c r="E103" s="235" t="s">
        <v>19</v>
      </c>
      <c r="F103" s="236" t="s">
        <v>1738</v>
      </c>
      <c r="G103" s="234"/>
      <c r="H103" s="235" t="s">
        <v>19</v>
      </c>
      <c r="I103" s="237"/>
      <c r="J103" s="234"/>
      <c r="K103" s="234"/>
      <c r="L103" s="238"/>
      <c r="M103" s="239"/>
      <c r="N103" s="240"/>
      <c r="O103" s="240"/>
      <c r="P103" s="240"/>
      <c r="Q103" s="240"/>
      <c r="R103" s="240"/>
      <c r="S103" s="240"/>
      <c r="T103" s="241"/>
      <c r="AT103" s="242" t="s">
        <v>180</v>
      </c>
      <c r="AU103" s="242" t="s">
        <v>83</v>
      </c>
      <c r="AV103" s="15" t="s">
        <v>80</v>
      </c>
      <c r="AW103" s="15" t="s">
        <v>34</v>
      </c>
      <c r="AX103" s="15" t="s">
        <v>72</v>
      </c>
      <c r="AY103" s="242" t="s">
        <v>169</v>
      </c>
    </row>
    <row r="104" spans="1:65" s="13" customFormat="1" ht="11.25">
      <c r="B104" s="211"/>
      <c r="C104" s="212"/>
      <c r="D104" s="207" t="s">
        <v>180</v>
      </c>
      <c r="E104" s="213" t="s">
        <v>19</v>
      </c>
      <c r="F104" s="214" t="s">
        <v>1739</v>
      </c>
      <c r="G104" s="212"/>
      <c r="H104" s="215">
        <v>0.44400000000000001</v>
      </c>
      <c r="I104" s="216"/>
      <c r="J104" s="212"/>
      <c r="K104" s="212"/>
      <c r="L104" s="217"/>
      <c r="M104" s="218"/>
      <c r="N104" s="219"/>
      <c r="O104" s="219"/>
      <c r="P104" s="219"/>
      <c r="Q104" s="219"/>
      <c r="R104" s="219"/>
      <c r="S104" s="219"/>
      <c r="T104" s="220"/>
      <c r="AT104" s="221" t="s">
        <v>180</v>
      </c>
      <c r="AU104" s="221" t="s">
        <v>83</v>
      </c>
      <c r="AV104" s="13" t="s">
        <v>83</v>
      </c>
      <c r="AW104" s="13" t="s">
        <v>34</v>
      </c>
      <c r="AX104" s="13" t="s">
        <v>72</v>
      </c>
      <c r="AY104" s="221" t="s">
        <v>169</v>
      </c>
    </row>
    <row r="105" spans="1:65" s="13" customFormat="1" ht="11.25">
      <c r="B105" s="211"/>
      <c r="C105" s="212"/>
      <c r="D105" s="207" t="s">
        <v>180</v>
      </c>
      <c r="E105" s="213" t="s">
        <v>19</v>
      </c>
      <c r="F105" s="214" t="s">
        <v>1744</v>
      </c>
      <c r="G105" s="212"/>
      <c r="H105" s="215">
        <v>0.96199999999999997</v>
      </c>
      <c r="I105" s="216"/>
      <c r="J105" s="212"/>
      <c r="K105" s="212"/>
      <c r="L105" s="217"/>
      <c r="M105" s="218"/>
      <c r="N105" s="219"/>
      <c r="O105" s="219"/>
      <c r="P105" s="219"/>
      <c r="Q105" s="219"/>
      <c r="R105" s="219"/>
      <c r="S105" s="219"/>
      <c r="T105" s="220"/>
      <c r="AT105" s="221" t="s">
        <v>180</v>
      </c>
      <c r="AU105" s="221" t="s">
        <v>83</v>
      </c>
      <c r="AV105" s="13" t="s">
        <v>83</v>
      </c>
      <c r="AW105" s="13" t="s">
        <v>34</v>
      </c>
      <c r="AX105" s="13" t="s">
        <v>80</v>
      </c>
      <c r="AY105" s="221" t="s">
        <v>169</v>
      </c>
    </row>
    <row r="106" spans="1:65" s="2" customFormat="1" ht="24" customHeight="1">
      <c r="A106" s="36"/>
      <c r="B106" s="37"/>
      <c r="C106" s="194" t="s">
        <v>188</v>
      </c>
      <c r="D106" s="194" t="s">
        <v>171</v>
      </c>
      <c r="E106" s="195" t="s">
        <v>233</v>
      </c>
      <c r="F106" s="196" t="s">
        <v>234</v>
      </c>
      <c r="G106" s="197" t="s">
        <v>191</v>
      </c>
      <c r="H106" s="198">
        <v>0.88800000000000001</v>
      </c>
      <c r="I106" s="199"/>
      <c r="J106" s="200">
        <f>ROUND(I106*H106,2)</f>
        <v>0</v>
      </c>
      <c r="K106" s="196" t="s">
        <v>175</v>
      </c>
      <c r="L106" s="41"/>
      <c r="M106" s="201" t="s">
        <v>19</v>
      </c>
      <c r="N106" s="202" t="s">
        <v>43</v>
      </c>
      <c r="O106" s="66"/>
      <c r="P106" s="203">
        <f>O106*H106</f>
        <v>0</v>
      </c>
      <c r="Q106" s="203">
        <v>0</v>
      </c>
      <c r="R106" s="203">
        <f>Q106*H106</f>
        <v>0</v>
      </c>
      <c r="S106" s="203">
        <v>0</v>
      </c>
      <c r="T106" s="204">
        <f>S106*H106</f>
        <v>0</v>
      </c>
      <c r="U106" s="36"/>
      <c r="V106" s="36"/>
      <c r="W106" s="36"/>
      <c r="X106" s="36"/>
      <c r="Y106" s="36"/>
      <c r="Z106" s="36"/>
      <c r="AA106" s="36"/>
      <c r="AB106" s="36"/>
      <c r="AC106" s="36"/>
      <c r="AD106" s="36"/>
      <c r="AE106" s="36"/>
      <c r="AR106" s="205" t="s">
        <v>176</v>
      </c>
      <c r="AT106" s="205" t="s">
        <v>171</v>
      </c>
      <c r="AU106" s="205" t="s">
        <v>83</v>
      </c>
      <c r="AY106" s="19" t="s">
        <v>169</v>
      </c>
      <c r="BE106" s="206">
        <f>IF(N106="základní",J106,0)</f>
        <v>0</v>
      </c>
      <c r="BF106" s="206">
        <f>IF(N106="snížená",J106,0)</f>
        <v>0</v>
      </c>
      <c r="BG106" s="206">
        <f>IF(N106="zákl. přenesená",J106,0)</f>
        <v>0</v>
      </c>
      <c r="BH106" s="206">
        <f>IF(N106="sníž. přenesená",J106,0)</f>
        <v>0</v>
      </c>
      <c r="BI106" s="206">
        <f>IF(N106="nulová",J106,0)</f>
        <v>0</v>
      </c>
      <c r="BJ106" s="19" t="s">
        <v>80</v>
      </c>
      <c r="BK106" s="206">
        <f>ROUND(I106*H106,2)</f>
        <v>0</v>
      </c>
      <c r="BL106" s="19" t="s">
        <v>176</v>
      </c>
      <c r="BM106" s="205" t="s">
        <v>1745</v>
      </c>
    </row>
    <row r="107" spans="1:65" s="2" customFormat="1" ht="136.5">
      <c r="A107" s="36"/>
      <c r="B107" s="37"/>
      <c r="C107" s="38"/>
      <c r="D107" s="207" t="s">
        <v>178</v>
      </c>
      <c r="E107" s="38"/>
      <c r="F107" s="208" t="s">
        <v>236</v>
      </c>
      <c r="G107" s="38"/>
      <c r="H107" s="38"/>
      <c r="I107" s="117"/>
      <c r="J107" s="38"/>
      <c r="K107" s="38"/>
      <c r="L107" s="41"/>
      <c r="M107" s="209"/>
      <c r="N107" s="210"/>
      <c r="O107" s="66"/>
      <c r="P107" s="66"/>
      <c r="Q107" s="66"/>
      <c r="R107" s="66"/>
      <c r="S107" s="66"/>
      <c r="T107" s="67"/>
      <c r="U107" s="36"/>
      <c r="V107" s="36"/>
      <c r="W107" s="36"/>
      <c r="X107" s="36"/>
      <c r="Y107" s="36"/>
      <c r="Z107" s="36"/>
      <c r="AA107" s="36"/>
      <c r="AB107" s="36"/>
      <c r="AC107" s="36"/>
      <c r="AD107" s="36"/>
      <c r="AE107" s="36"/>
      <c r="AT107" s="19" t="s">
        <v>178</v>
      </c>
      <c r="AU107" s="19" t="s">
        <v>83</v>
      </c>
    </row>
    <row r="108" spans="1:65" s="15" customFormat="1" ht="11.25">
      <c r="B108" s="233"/>
      <c r="C108" s="234"/>
      <c r="D108" s="207" t="s">
        <v>180</v>
      </c>
      <c r="E108" s="235" t="s">
        <v>19</v>
      </c>
      <c r="F108" s="236" t="s">
        <v>1738</v>
      </c>
      <c r="G108" s="234"/>
      <c r="H108" s="235" t="s">
        <v>19</v>
      </c>
      <c r="I108" s="237"/>
      <c r="J108" s="234"/>
      <c r="K108" s="234"/>
      <c r="L108" s="238"/>
      <c r="M108" s="239"/>
      <c r="N108" s="240"/>
      <c r="O108" s="240"/>
      <c r="P108" s="240"/>
      <c r="Q108" s="240"/>
      <c r="R108" s="240"/>
      <c r="S108" s="240"/>
      <c r="T108" s="241"/>
      <c r="AT108" s="242" t="s">
        <v>180</v>
      </c>
      <c r="AU108" s="242" t="s">
        <v>83</v>
      </c>
      <c r="AV108" s="15" t="s">
        <v>80</v>
      </c>
      <c r="AW108" s="15" t="s">
        <v>34</v>
      </c>
      <c r="AX108" s="15" t="s">
        <v>72</v>
      </c>
      <c r="AY108" s="242" t="s">
        <v>169</v>
      </c>
    </row>
    <row r="109" spans="1:65" s="13" customFormat="1" ht="11.25">
      <c r="B109" s="211"/>
      <c r="C109" s="212"/>
      <c r="D109" s="207" t="s">
        <v>180</v>
      </c>
      <c r="E109" s="213" t="s">
        <v>19</v>
      </c>
      <c r="F109" s="214" t="s">
        <v>1746</v>
      </c>
      <c r="G109" s="212"/>
      <c r="H109" s="215">
        <v>0.88800000000000001</v>
      </c>
      <c r="I109" s="216"/>
      <c r="J109" s="212"/>
      <c r="K109" s="212"/>
      <c r="L109" s="217"/>
      <c r="M109" s="218"/>
      <c r="N109" s="219"/>
      <c r="O109" s="219"/>
      <c r="P109" s="219"/>
      <c r="Q109" s="219"/>
      <c r="R109" s="219"/>
      <c r="S109" s="219"/>
      <c r="T109" s="220"/>
      <c r="AT109" s="221" t="s">
        <v>180</v>
      </c>
      <c r="AU109" s="221" t="s">
        <v>83</v>
      </c>
      <c r="AV109" s="13" t="s">
        <v>83</v>
      </c>
      <c r="AW109" s="13" t="s">
        <v>34</v>
      </c>
      <c r="AX109" s="13" t="s">
        <v>72</v>
      </c>
      <c r="AY109" s="221" t="s">
        <v>169</v>
      </c>
    </row>
    <row r="110" spans="1:65" s="14" customFormat="1" ht="11.25">
      <c r="B110" s="222"/>
      <c r="C110" s="223"/>
      <c r="D110" s="207" t="s">
        <v>180</v>
      </c>
      <c r="E110" s="224" t="s">
        <v>19</v>
      </c>
      <c r="F110" s="225" t="s">
        <v>182</v>
      </c>
      <c r="G110" s="223"/>
      <c r="H110" s="226">
        <v>0.88800000000000001</v>
      </c>
      <c r="I110" s="227"/>
      <c r="J110" s="223"/>
      <c r="K110" s="223"/>
      <c r="L110" s="228"/>
      <c r="M110" s="229"/>
      <c r="N110" s="230"/>
      <c r="O110" s="230"/>
      <c r="P110" s="230"/>
      <c r="Q110" s="230"/>
      <c r="R110" s="230"/>
      <c r="S110" s="230"/>
      <c r="T110" s="231"/>
      <c r="AT110" s="232" t="s">
        <v>180</v>
      </c>
      <c r="AU110" s="232" t="s">
        <v>83</v>
      </c>
      <c r="AV110" s="14" t="s">
        <v>176</v>
      </c>
      <c r="AW110" s="14" t="s">
        <v>4</v>
      </c>
      <c r="AX110" s="14" t="s">
        <v>80</v>
      </c>
      <c r="AY110" s="232" t="s">
        <v>169</v>
      </c>
    </row>
    <row r="111" spans="1:65" s="2" customFormat="1" ht="16.5" customHeight="1">
      <c r="A111" s="36"/>
      <c r="B111" s="37"/>
      <c r="C111" s="194" t="s">
        <v>176</v>
      </c>
      <c r="D111" s="194" t="s">
        <v>171</v>
      </c>
      <c r="E111" s="195" t="s">
        <v>241</v>
      </c>
      <c r="F111" s="196" t="s">
        <v>242</v>
      </c>
      <c r="G111" s="197" t="s">
        <v>191</v>
      </c>
      <c r="H111" s="198">
        <v>1.48</v>
      </c>
      <c r="I111" s="199"/>
      <c r="J111" s="200">
        <f>ROUND(I111*H111,2)</f>
        <v>0</v>
      </c>
      <c r="K111" s="196" t="s">
        <v>19</v>
      </c>
      <c r="L111" s="41"/>
      <c r="M111" s="201" t="s">
        <v>19</v>
      </c>
      <c r="N111" s="202" t="s">
        <v>43</v>
      </c>
      <c r="O111" s="66"/>
      <c r="P111" s="203">
        <f>O111*H111</f>
        <v>0</v>
      </c>
      <c r="Q111" s="203">
        <v>0</v>
      </c>
      <c r="R111" s="203">
        <f>Q111*H111</f>
        <v>0</v>
      </c>
      <c r="S111" s="203">
        <v>0</v>
      </c>
      <c r="T111" s="204">
        <f>S111*H111</f>
        <v>0</v>
      </c>
      <c r="U111" s="36"/>
      <c r="V111" s="36"/>
      <c r="W111" s="36"/>
      <c r="X111" s="36"/>
      <c r="Y111" s="36"/>
      <c r="Z111" s="36"/>
      <c r="AA111" s="36"/>
      <c r="AB111" s="36"/>
      <c r="AC111" s="36"/>
      <c r="AD111" s="36"/>
      <c r="AE111" s="36"/>
      <c r="AR111" s="205" t="s">
        <v>176</v>
      </c>
      <c r="AT111" s="205" t="s">
        <v>171</v>
      </c>
      <c r="AU111" s="205" t="s">
        <v>83</v>
      </c>
      <c r="AY111" s="19" t="s">
        <v>169</v>
      </c>
      <c r="BE111" s="206">
        <f>IF(N111="základní",J111,0)</f>
        <v>0</v>
      </c>
      <c r="BF111" s="206">
        <f>IF(N111="snížená",J111,0)</f>
        <v>0</v>
      </c>
      <c r="BG111" s="206">
        <f>IF(N111="zákl. přenesená",J111,0)</f>
        <v>0</v>
      </c>
      <c r="BH111" s="206">
        <f>IF(N111="sníž. přenesená",J111,0)</f>
        <v>0</v>
      </c>
      <c r="BI111" s="206">
        <f>IF(N111="nulová",J111,0)</f>
        <v>0</v>
      </c>
      <c r="BJ111" s="19" t="s">
        <v>80</v>
      </c>
      <c r="BK111" s="206">
        <f>ROUND(I111*H111,2)</f>
        <v>0</v>
      </c>
      <c r="BL111" s="19" t="s">
        <v>176</v>
      </c>
      <c r="BM111" s="205" t="s">
        <v>1747</v>
      </c>
    </row>
    <row r="112" spans="1:65" s="15" customFormat="1" ht="11.25">
      <c r="B112" s="233"/>
      <c r="C112" s="234"/>
      <c r="D112" s="207" t="s">
        <v>180</v>
      </c>
      <c r="E112" s="235" t="s">
        <v>19</v>
      </c>
      <c r="F112" s="236" t="s">
        <v>1736</v>
      </c>
      <c r="G112" s="234"/>
      <c r="H112" s="235" t="s">
        <v>19</v>
      </c>
      <c r="I112" s="237"/>
      <c r="J112" s="234"/>
      <c r="K112" s="234"/>
      <c r="L112" s="238"/>
      <c r="M112" s="239"/>
      <c r="N112" s="240"/>
      <c r="O112" s="240"/>
      <c r="P112" s="240"/>
      <c r="Q112" s="240"/>
      <c r="R112" s="240"/>
      <c r="S112" s="240"/>
      <c r="T112" s="241"/>
      <c r="AT112" s="242" t="s">
        <v>180</v>
      </c>
      <c r="AU112" s="242" t="s">
        <v>83</v>
      </c>
      <c r="AV112" s="15" t="s">
        <v>80</v>
      </c>
      <c r="AW112" s="15" t="s">
        <v>34</v>
      </c>
      <c r="AX112" s="15" t="s">
        <v>72</v>
      </c>
      <c r="AY112" s="242" t="s">
        <v>169</v>
      </c>
    </row>
    <row r="113" spans="1:65" s="13" customFormat="1" ht="11.25">
      <c r="B113" s="211"/>
      <c r="C113" s="212"/>
      <c r="D113" s="207" t="s">
        <v>180</v>
      </c>
      <c r="E113" s="213" t="s">
        <v>19</v>
      </c>
      <c r="F113" s="214" t="s">
        <v>1737</v>
      </c>
      <c r="G113" s="212"/>
      <c r="H113" s="215">
        <v>1.48</v>
      </c>
      <c r="I113" s="216"/>
      <c r="J113" s="212"/>
      <c r="K113" s="212"/>
      <c r="L113" s="217"/>
      <c r="M113" s="218"/>
      <c r="N113" s="219"/>
      <c r="O113" s="219"/>
      <c r="P113" s="219"/>
      <c r="Q113" s="219"/>
      <c r="R113" s="219"/>
      <c r="S113" s="219"/>
      <c r="T113" s="220"/>
      <c r="AT113" s="221" t="s">
        <v>180</v>
      </c>
      <c r="AU113" s="221" t="s">
        <v>83</v>
      </c>
      <c r="AV113" s="13" t="s">
        <v>83</v>
      </c>
      <c r="AW113" s="13" t="s">
        <v>34</v>
      </c>
      <c r="AX113" s="13" t="s">
        <v>72</v>
      </c>
      <c r="AY113" s="221" t="s">
        <v>169</v>
      </c>
    </row>
    <row r="114" spans="1:65" s="14" customFormat="1" ht="11.25">
      <c r="B114" s="222"/>
      <c r="C114" s="223"/>
      <c r="D114" s="207" t="s">
        <v>180</v>
      </c>
      <c r="E114" s="224" t="s">
        <v>19</v>
      </c>
      <c r="F114" s="225" t="s">
        <v>182</v>
      </c>
      <c r="G114" s="223"/>
      <c r="H114" s="226">
        <v>1.48</v>
      </c>
      <c r="I114" s="227"/>
      <c r="J114" s="223"/>
      <c r="K114" s="223"/>
      <c r="L114" s="228"/>
      <c r="M114" s="229"/>
      <c r="N114" s="230"/>
      <c r="O114" s="230"/>
      <c r="P114" s="230"/>
      <c r="Q114" s="230"/>
      <c r="R114" s="230"/>
      <c r="S114" s="230"/>
      <c r="T114" s="231"/>
      <c r="AT114" s="232" t="s">
        <v>180</v>
      </c>
      <c r="AU114" s="232" t="s">
        <v>83</v>
      </c>
      <c r="AV114" s="14" t="s">
        <v>176</v>
      </c>
      <c r="AW114" s="14" t="s">
        <v>4</v>
      </c>
      <c r="AX114" s="14" t="s">
        <v>80</v>
      </c>
      <c r="AY114" s="232" t="s">
        <v>169</v>
      </c>
    </row>
    <row r="115" spans="1:65" s="2" customFormat="1" ht="24" customHeight="1">
      <c r="A115" s="36"/>
      <c r="B115" s="37"/>
      <c r="C115" s="194" t="s">
        <v>204</v>
      </c>
      <c r="D115" s="194" t="s">
        <v>171</v>
      </c>
      <c r="E115" s="195" t="s">
        <v>246</v>
      </c>
      <c r="F115" s="196" t="s">
        <v>247</v>
      </c>
      <c r="G115" s="197" t="s">
        <v>191</v>
      </c>
      <c r="H115" s="198">
        <v>0.44400000000000001</v>
      </c>
      <c r="I115" s="199"/>
      <c r="J115" s="200">
        <f>ROUND(I115*H115,2)</f>
        <v>0</v>
      </c>
      <c r="K115" s="196" t="s">
        <v>19</v>
      </c>
      <c r="L115" s="41"/>
      <c r="M115" s="201" t="s">
        <v>19</v>
      </c>
      <c r="N115" s="202" t="s">
        <v>43</v>
      </c>
      <c r="O115" s="66"/>
      <c r="P115" s="203">
        <f>O115*H115</f>
        <v>0</v>
      </c>
      <c r="Q115" s="203">
        <v>0</v>
      </c>
      <c r="R115" s="203">
        <f>Q115*H115</f>
        <v>0</v>
      </c>
      <c r="S115" s="203">
        <v>0</v>
      </c>
      <c r="T115" s="204">
        <f>S115*H115</f>
        <v>0</v>
      </c>
      <c r="U115" s="36"/>
      <c r="V115" s="36"/>
      <c r="W115" s="36"/>
      <c r="X115" s="36"/>
      <c r="Y115" s="36"/>
      <c r="Z115" s="36"/>
      <c r="AA115" s="36"/>
      <c r="AB115" s="36"/>
      <c r="AC115" s="36"/>
      <c r="AD115" s="36"/>
      <c r="AE115" s="36"/>
      <c r="AR115" s="205" t="s">
        <v>176</v>
      </c>
      <c r="AT115" s="205" t="s">
        <v>171</v>
      </c>
      <c r="AU115" s="205" t="s">
        <v>83</v>
      </c>
      <c r="AY115" s="19" t="s">
        <v>169</v>
      </c>
      <c r="BE115" s="206">
        <f>IF(N115="základní",J115,0)</f>
        <v>0</v>
      </c>
      <c r="BF115" s="206">
        <f>IF(N115="snížená",J115,0)</f>
        <v>0</v>
      </c>
      <c r="BG115" s="206">
        <f>IF(N115="zákl. přenesená",J115,0)</f>
        <v>0</v>
      </c>
      <c r="BH115" s="206">
        <f>IF(N115="sníž. přenesená",J115,0)</f>
        <v>0</v>
      </c>
      <c r="BI115" s="206">
        <f>IF(N115="nulová",J115,0)</f>
        <v>0</v>
      </c>
      <c r="BJ115" s="19" t="s">
        <v>80</v>
      </c>
      <c r="BK115" s="206">
        <f>ROUND(I115*H115,2)</f>
        <v>0</v>
      </c>
      <c r="BL115" s="19" t="s">
        <v>176</v>
      </c>
      <c r="BM115" s="205" t="s">
        <v>1748</v>
      </c>
    </row>
    <row r="116" spans="1:65" s="2" customFormat="1" ht="107.25">
      <c r="A116" s="36"/>
      <c r="B116" s="37"/>
      <c r="C116" s="38"/>
      <c r="D116" s="207" t="s">
        <v>178</v>
      </c>
      <c r="E116" s="38"/>
      <c r="F116" s="208" t="s">
        <v>249</v>
      </c>
      <c r="G116" s="38"/>
      <c r="H116" s="38"/>
      <c r="I116" s="117"/>
      <c r="J116" s="38"/>
      <c r="K116" s="38"/>
      <c r="L116" s="41"/>
      <c r="M116" s="209"/>
      <c r="N116" s="210"/>
      <c r="O116" s="66"/>
      <c r="P116" s="66"/>
      <c r="Q116" s="66"/>
      <c r="R116" s="66"/>
      <c r="S116" s="66"/>
      <c r="T116" s="67"/>
      <c r="U116" s="36"/>
      <c r="V116" s="36"/>
      <c r="W116" s="36"/>
      <c r="X116" s="36"/>
      <c r="Y116" s="36"/>
      <c r="Z116" s="36"/>
      <c r="AA116" s="36"/>
      <c r="AB116" s="36"/>
      <c r="AC116" s="36"/>
      <c r="AD116" s="36"/>
      <c r="AE116" s="36"/>
      <c r="AT116" s="19" t="s">
        <v>178</v>
      </c>
      <c r="AU116" s="19" t="s">
        <v>83</v>
      </c>
    </row>
    <row r="117" spans="1:65" s="15" customFormat="1" ht="11.25">
      <c r="B117" s="233"/>
      <c r="C117" s="234"/>
      <c r="D117" s="207" t="s">
        <v>180</v>
      </c>
      <c r="E117" s="235" t="s">
        <v>19</v>
      </c>
      <c r="F117" s="236" t="s">
        <v>1738</v>
      </c>
      <c r="G117" s="234"/>
      <c r="H117" s="235" t="s">
        <v>19</v>
      </c>
      <c r="I117" s="237"/>
      <c r="J117" s="234"/>
      <c r="K117" s="234"/>
      <c r="L117" s="238"/>
      <c r="M117" s="239"/>
      <c r="N117" s="240"/>
      <c r="O117" s="240"/>
      <c r="P117" s="240"/>
      <c r="Q117" s="240"/>
      <c r="R117" s="240"/>
      <c r="S117" s="240"/>
      <c r="T117" s="241"/>
      <c r="AT117" s="242" t="s">
        <v>180</v>
      </c>
      <c r="AU117" s="242" t="s">
        <v>83</v>
      </c>
      <c r="AV117" s="15" t="s">
        <v>80</v>
      </c>
      <c r="AW117" s="15" t="s">
        <v>34</v>
      </c>
      <c r="AX117" s="15" t="s">
        <v>72</v>
      </c>
      <c r="AY117" s="242" t="s">
        <v>169</v>
      </c>
    </row>
    <row r="118" spans="1:65" s="13" customFormat="1" ht="11.25">
      <c r="B118" s="211"/>
      <c r="C118" s="212"/>
      <c r="D118" s="207" t="s">
        <v>180</v>
      </c>
      <c r="E118" s="213" t="s">
        <v>19</v>
      </c>
      <c r="F118" s="214" t="s">
        <v>1739</v>
      </c>
      <c r="G118" s="212"/>
      <c r="H118" s="215">
        <v>0.44400000000000001</v>
      </c>
      <c r="I118" s="216"/>
      <c r="J118" s="212"/>
      <c r="K118" s="212"/>
      <c r="L118" s="217"/>
      <c r="M118" s="218"/>
      <c r="N118" s="219"/>
      <c r="O118" s="219"/>
      <c r="P118" s="219"/>
      <c r="Q118" s="219"/>
      <c r="R118" s="219"/>
      <c r="S118" s="219"/>
      <c r="T118" s="220"/>
      <c r="AT118" s="221" t="s">
        <v>180</v>
      </c>
      <c r="AU118" s="221" t="s">
        <v>83</v>
      </c>
      <c r="AV118" s="13" t="s">
        <v>83</v>
      </c>
      <c r="AW118" s="13" t="s">
        <v>34</v>
      </c>
      <c r="AX118" s="13" t="s">
        <v>72</v>
      </c>
      <c r="AY118" s="221" t="s">
        <v>169</v>
      </c>
    </row>
    <row r="119" spans="1:65" s="14" customFormat="1" ht="11.25">
      <c r="B119" s="222"/>
      <c r="C119" s="223"/>
      <c r="D119" s="207" t="s">
        <v>180</v>
      </c>
      <c r="E119" s="224" t="s">
        <v>19</v>
      </c>
      <c r="F119" s="225" t="s">
        <v>182</v>
      </c>
      <c r="G119" s="223"/>
      <c r="H119" s="226">
        <v>0.44400000000000001</v>
      </c>
      <c r="I119" s="227"/>
      <c r="J119" s="223"/>
      <c r="K119" s="223"/>
      <c r="L119" s="228"/>
      <c r="M119" s="229"/>
      <c r="N119" s="230"/>
      <c r="O119" s="230"/>
      <c r="P119" s="230"/>
      <c r="Q119" s="230"/>
      <c r="R119" s="230"/>
      <c r="S119" s="230"/>
      <c r="T119" s="231"/>
      <c r="AT119" s="232" t="s">
        <v>180</v>
      </c>
      <c r="AU119" s="232" t="s">
        <v>83</v>
      </c>
      <c r="AV119" s="14" t="s">
        <v>176</v>
      </c>
      <c r="AW119" s="14" t="s">
        <v>4</v>
      </c>
      <c r="AX119" s="14" t="s">
        <v>80</v>
      </c>
      <c r="AY119" s="232" t="s">
        <v>169</v>
      </c>
    </row>
    <row r="120" spans="1:65" s="2" customFormat="1" ht="16.5" customHeight="1">
      <c r="A120" s="36"/>
      <c r="B120" s="37"/>
      <c r="C120" s="194" t="s">
        <v>211</v>
      </c>
      <c r="D120" s="194" t="s">
        <v>171</v>
      </c>
      <c r="E120" s="195" t="s">
        <v>252</v>
      </c>
      <c r="F120" s="196" t="s">
        <v>253</v>
      </c>
      <c r="G120" s="197" t="s">
        <v>191</v>
      </c>
      <c r="H120" s="198">
        <v>1.9239999999999999</v>
      </c>
      <c r="I120" s="199"/>
      <c r="J120" s="200">
        <f>ROUND(I120*H120,2)</f>
        <v>0</v>
      </c>
      <c r="K120" s="196" t="s">
        <v>175</v>
      </c>
      <c r="L120" s="41"/>
      <c r="M120" s="201" t="s">
        <v>19</v>
      </c>
      <c r="N120" s="202" t="s">
        <v>43</v>
      </c>
      <c r="O120" s="66"/>
      <c r="P120" s="203">
        <f>O120*H120</f>
        <v>0</v>
      </c>
      <c r="Q120" s="203">
        <v>0</v>
      </c>
      <c r="R120" s="203">
        <f>Q120*H120</f>
        <v>0</v>
      </c>
      <c r="S120" s="203">
        <v>0</v>
      </c>
      <c r="T120" s="204">
        <f>S120*H120</f>
        <v>0</v>
      </c>
      <c r="U120" s="36"/>
      <c r="V120" s="36"/>
      <c r="W120" s="36"/>
      <c r="X120" s="36"/>
      <c r="Y120" s="36"/>
      <c r="Z120" s="36"/>
      <c r="AA120" s="36"/>
      <c r="AB120" s="36"/>
      <c r="AC120" s="36"/>
      <c r="AD120" s="36"/>
      <c r="AE120" s="36"/>
      <c r="AR120" s="205" t="s">
        <v>176</v>
      </c>
      <c r="AT120" s="205" t="s">
        <v>171</v>
      </c>
      <c r="AU120" s="205" t="s">
        <v>83</v>
      </c>
      <c r="AY120" s="19" t="s">
        <v>169</v>
      </c>
      <c r="BE120" s="206">
        <f>IF(N120="základní",J120,0)</f>
        <v>0</v>
      </c>
      <c r="BF120" s="206">
        <f>IF(N120="snížená",J120,0)</f>
        <v>0</v>
      </c>
      <c r="BG120" s="206">
        <f>IF(N120="zákl. přenesená",J120,0)</f>
        <v>0</v>
      </c>
      <c r="BH120" s="206">
        <f>IF(N120="sníž. přenesená",J120,0)</f>
        <v>0</v>
      </c>
      <c r="BI120" s="206">
        <f>IF(N120="nulová",J120,0)</f>
        <v>0</v>
      </c>
      <c r="BJ120" s="19" t="s">
        <v>80</v>
      </c>
      <c r="BK120" s="206">
        <f>ROUND(I120*H120,2)</f>
        <v>0</v>
      </c>
      <c r="BL120" s="19" t="s">
        <v>176</v>
      </c>
      <c r="BM120" s="205" t="s">
        <v>1749</v>
      </c>
    </row>
    <row r="121" spans="1:65" s="2" customFormat="1" ht="214.5">
      <c r="A121" s="36"/>
      <c r="B121" s="37"/>
      <c r="C121" s="38"/>
      <c r="D121" s="207" t="s">
        <v>178</v>
      </c>
      <c r="E121" s="38"/>
      <c r="F121" s="208" t="s">
        <v>942</v>
      </c>
      <c r="G121" s="38"/>
      <c r="H121" s="38"/>
      <c r="I121" s="117"/>
      <c r="J121" s="38"/>
      <c r="K121" s="38"/>
      <c r="L121" s="41"/>
      <c r="M121" s="209"/>
      <c r="N121" s="210"/>
      <c r="O121" s="66"/>
      <c r="P121" s="66"/>
      <c r="Q121" s="66"/>
      <c r="R121" s="66"/>
      <c r="S121" s="66"/>
      <c r="T121" s="67"/>
      <c r="U121" s="36"/>
      <c r="V121" s="36"/>
      <c r="W121" s="36"/>
      <c r="X121" s="36"/>
      <c r="Y121" s="36"/>
      <c r="Z121" s="36"/>
      <c r="AA121" s="36"/>
      <c r="AB121" s="36"/>
      <c r="AC121" s="36"/>
      <c r="AD121" s="36"/>
      <c r="AE121" s="36"/>
      <c r="AT121" s="19" t="s">
        <v>178</v>
      </c>
      <c r="AU121" s="19" t="s">
        <v>83</v>
      </c>
    </row>
    <row r="122" spans="1:65" s="2" customFormat="1" ht="24" customHeight="1">
      <c r="A122" s="36"/>
      <c r="B122" s="37"/>
      <c r="C122" s="194" t="s">
        <v>215</v>
      </c>
      <c r="D122" s="194" t="s">
        <v>171</v>
      </c>
      <c r="E122" s="195" t="s">
        <v>257</v>
      </c>
      <c r="F122" s="196" t="s">
        <v>258</v>
      </c>
      <c r="G122" s="197" t="s">
        <v>259</v>
      </c>
      <c r="H122" s="198">
        <v>2.6640000000000001</v>
      </c>
      <c r="I122" s="199"/>
      <c r="J122" s="200">
        <f>ROUND(I122*H122,2)</f>
        <v>0</v>
      </c>
      <c r="K122" s="196" t="s">
        <v>19</v>
      </c>
      <c r="L122" s="41"/>
      <c r="M122" s="201" t="s">
        <v>19</v>
      </c>
      <c r="N122" s="202" t="s">
        <v>43</v>
      </c>
      <c r="O122" s="66"/>
      <c r="P122" s="203">
        <f>O122*H122</f>
        <v>0</v>
      </c>
      <c r="Q122" s="203">
        <v>0</v>
      </c>
      <c r="R122" s="203">
        <f>Q122*H122</f>
        <v>0</v>
      </c>
      <c r="S122" s="203">
        <v>0</v>
      </c>
      <c r="T122" s="204">
        <f>S122*H122</f>
        <v>0</v>
      </c>
      <c r="U122" s="36"/>
      <c r="V122" s="36"/>
      <c r="W122" s="36"/>
      <c r="X122" s="36"/>
      <c r="Y122" s="36"/>
      <c r="Z122" s="36"/>
      <c r="AA122" s="36"/>
      <c r="AB122" s="36"/>
      <c r="AC122" s="36"/>
      <c r="AD122" s="36"/>
      <c r="AE122" s="36"/>
      <c r="AR122" s="205" t="s">
        <v>176</v>
      </c>
      <c r="AT122" s="205" t="s">
        <v>171</v>
      </c>
      <c r="AU122" s="205" t="s">
        <v>83</v>
      </c>
      <c r="AY122" s="19" t="s">
        <v>169</v>
      </c>
      <c r="BE122" s="206">
        <f>IF(N122="základní",J122,0)</f>
        <v>0</v>
      </c>
      <c r="BF122" s="206">
        <f>IF(N122="snížená",J122,0)</f>
        <v>0</v>
      </c>
      <c r="BG122" s="206">
        <f>IF(N122="zákl. přenesená",J122,0)</f>
        <v>0</v>
      </c>
      <c r="BH122" s="206">
        <f>IF(N122="sníž. přenesená",J122,0)</f>
        <v>0</v>
      </c>
      <c r="BI122" s="206">
        <f>IF(N122="nulová",J122,0)</f>
        <v>0</v>
      </c>
      <c r="BJ122" s="19" t="s">
        <v>80</v>
      </c>
      <c r="BK122" s="206">
        <f>ROUND(I122*H122,2)</f>
        <v>0</v>
      </c>
      <c r="BL122" s="19" t="s">
        <v>176</v>
      </c>
      <c r="BM122" s="205" t="s">
        <v>1750</v>
      </c>
    </row>
    <row r="123" spans="1:65" s="2" customFormat="1" ht="29.25">
      <c r="A123" s="36"/>
      <c r="B123" s="37"/>
      <c r="C123" s="38"/>
      <c r="D123" s="207" t="s">
        <v>178</v>
      </c>
      <c r="E123" s="38"/>
      <c r="F123" s="208" t="s">
        <v>261</v>
      </c>
      <c r="G123" s="38"/>
      <c r="H123" s="38"/>
      <c r="I123" s="117"/>
      <c r="J123" s="38"/>
      <c r="K123" s="38"/>
      <c r="L123" s="41"/>
      <c r="M123" s="209"/>
      <c r="N123" s="210"/>
      <c r="O123" s="66"/>
      <c r="P123" s="66"/>
      <c r="Q123" s="66"/>
      <c r="R123" s="66"/>
      <c r="S123" s="66"/>
      <c r="T123" s="67"/>
      <c r="U123" s="36"/>
      <c r="V123" s="36"/>
      <c r="W123" s="36"/>
      <c r="X123" s="36"/>
      <c r="Y123" s="36"/>
      <c r="Z123" s="36"/>
      <c r="AA123" s="36"/>
      <c r="AB123" s="36"/>
      <c r="AC123" s="36"/>
      <c r="AD123" s="36"/>
      <c r="AE123" s="36"/>
      <c r="AT123" s="19" t="s">
        <v>178</v>
      </c>
      <c r="AU123" s="19" t="s">
        <v>83</v>
      </c>
    </row>
    <row r="124" spans="1:65" s="15" customFormat="1" ht="11.25">
      <c r="B124" s="233"/>
      <c r="C124" s="234"/>
      <c r="D124" s="207" t="s">
        <v>180</v>
      </c>
      <c r="E124" s="235" t="s">
        <v>19</v>
      </c>
      <c r="F124" s="236" t="s">
        <v>1736</v>
      </c>
      <c r="G124" s="234"/>
      <c r="H124" s="235" t="s">
        <v>19</v>
      </c>
      <c r="I124" s="237"/>
      <c r="J124" s="234"/>
      <c r="K124" s="234"/>
      <c r="L124" s="238"/>
      <c r="M124" s="239"/>
      <c r="N124" s="240"/>
      <c r="O124" s="240"/>
      <c r="P124" s="240"/>
      <c r="Q124" s="240"/>
      <c r="R124" s="240"/>
      <c r="S124" s="240"/>
      <c r="T124" s="241"/>
      <c r="AT124" s="242" t="s">
        <v>180</v>
      </c>
      <c r="AU124" s="242" t="s">
        <v>83</v>
      </c>
      <c r="AV124" s="15" t="s">
        <v>80</v>
      </c>
      <c r="AW124" s="15" t="s">
        <v>34</v>
      </c>
      <c r="AX124" s="15" t="s">
        <v>72</v>
      </c>
      <c r="AY124" s="242" t="s">
        <v>169</v>
      </c>
    </row>
    <row r="125" spans="1:65" s="13" customFormat="1" ht="11.25">
      <c r="B125" s="211"/>
      <c r="C125" s="212"/>
      <c r="D125" s="207" t="s">
        <v>180</v>
      </c>
      <c r="E125" s="213" t="s">
        <v>19</v>
      </c>
      <c r="F125" s="214" t="s">
        <v>1737</v>
      </c>
      <c r="G125" s="212"/>
      <c r="H125" s="215">
        <v>1.48</v>
      </c>
      <c r="I125" s="216"/>
      <c r="J125" s="212"/>
      <c r="K125" s="212"/>
      <c r="L125" s="217"/>
      <c r="M125" s="218"/>
      <c r="N125" s="219"/>
      <c r="O125" s="219"/>
      <c r="P125" s="219"/>
      <c r="Q125" s="219"/>
      <c r="R125" s="219"/>
      <c r="S125" s="219"/>
      <c r="T125" s="220"/>
      <c r="AT125" s="221" t="s">
        <v>180</v>
      </c>
      <c r="AU125" s="221" t="s">
        <v>83</v>
      </c>
      <c r="AV125" s="13" t="s">
        <v>83</v>
      </c>
      <c r="AW125" s="13" t="s">
        <v>34</v>
      </c>
      <c r="AX125" s="13" t="s">
        <v>72</v>
      </c>
      <c r="AY125" s="221" t="s">
        <v>169</v>
      </c>
    </row>
    <row r="126" spans="1:65" s="13" customFormat="1" ht="11.25">
      <c r="B126" s="211"/>
      <c r="C126" s="212"/>
      <c r="D126" s="207" t="s">
        <v>180</v>
      </c>
      <c r="E126" s="213" t="s">
        <v>19</v>
      </c>
      <c r="F126" s="214" t="s">
        <v>1751</v>
      </c>
      <c r="G126" s="212"/>
      <c r="H126" s="215">
        <v>2.6640000000000001</v>
      </c>
      <c r="I126" s="216"/>
      <c r="J126" s="212"/>
      <c r="K126" s="212"/>
      <c r="L126" s="217"/>
      <c r="M126" s="218"/>
      <c r="N126" s="219"/>
      <c r="O126" s="219"/>
      <c r="P126" s="219"/>
      <c r="Q126" s="219"/>
      <c r="R126" s="219"/>
      <c r="S126" s="219"/>
      <c r="T126" s="220"/>
      <c r="AT126" s="221" t="s">
        <v>180</v>
      </c>
      <c r="AU126" s="221" t="s">
        <v>83</v>
      </c>
      <c r="AV126" s="13" t="s">
        <v>83</v>
      </c>
      <c r="AW126" s="13" t="s">
        <v>34</v>
      </c>
      <c r="AX126" s="13" t="s">
        <v>80</v>
      </c>
      <c r="AY126" s="221" t="s">
        <v>169</v>
      </c>
    </row>
    <row r="127" spans="1:65" s="2" customFormat="1" ht="24" customHeight="1">
      <c r="A127" s="36"/>
      <c r="B127" s="37"/>
      <c r="C127" s="194" t="s">
        <v>222</v>
      </c>
      <c r="D127" s="194" t="s">
        <v>171</v>
      </c>
      <c r="E127" s="195" t="s">
        <v>492</v>
      </c>
      <c r="F127" s="196" t="s">
        <v>493</v>
      </c>
      <c r="G127" s="197" t="s">
        <v>191</v>
      </c>
      <c r="H127" s="198">
        <v>0.44400000000000001</v>
      </c>
      <c r="I127" s="199"/>
      <c r="J127" s="200">
        <f>ROUND(I127*H127,2)</f>
        <v>0</v>
      </c>
      <c r="K127" s="196" t="s">
        <v>19</v>
      </c>
      <c r="L127" s="41"/>
      <c r="M127" s="201" t="s">
        <v>19</v>
      </c>
      <c r="N127" s="202" t="s">
        <v>43</v>
      </c>
      <c r="O127" s="66"/>
      <c r="P127" s="203">
        <f>O127*H127</f>
        <v>0</v>
      </c>
      <c r="Q127" s="203">
        <v>0</v>
      </c>
      <c r="R127" s="203">
        <f>Q127*H127</f>
        <v>0</v>
      </c>
      <c r="S127" s="203">
        <v>0</v>
      </c>
      <c r="T127" s="204">
        <f>S127*H127</f>
        <v>0</v>
      </c>
      <c r="U127" s="36"/>
      <c r="V127" s="36"/>
      <c r="W127" s="36"/>
      <c r="X127" s="36"/>
      <c r="Y127" s="36"/>
      <c r="Z127" s="36"/>
      <c r="AA127" s="36"/>
      <c r="AB127" s="36"/>
      <c r="AC127" s="36"/>
      <c r="AD127" s="36"/>
      <c r="AE127" s="36"/>
      <c r="AR127" s="205" t="s">
        <v>176</v>
      </c>
      <c r="AT127" s="205" t="s">
        <v>171</v>
      </c>
      <c r="AU127" s="205" t="s">
        <v>83</v>
      </c>
      <c r="AY127" s="19" t="s">
        <v>169</v>
      </c>
      <c r="BE127" s="206">
        <f>IF(N127="základní",J127,0)</f>
        <v>0</v>
      </c>
      <c r="BF127" s="206">
        <f>IF(N127="snížená",J127,0)</f>
        <v>0</v>
      </c>
      <c r="BG127" s="206">
        <f>IF(N127="zákl. přenesená",J127,0)</f>
        <v>0</v>
      </c>
      <c r="BH127" s="206">
        <f>IF(N127="sníž. přenesená",J127,0)</f>
        <v>0</v>
      </c>
      <c r="BI127" s="206">
        <f>IF(N127="nulová",J127,0)</f>
        <v>0</v>
      </c>
      <c r="BJ127" s="19" t="s">
        <v>80</v>
      </c>
      <c r="BK127" s="206">
        <f>ROUND(I127*H127,2)</f>
        <v>0</v>
      </c>
      <c r="BL127" s="19" t="s">
        <v>176</v>
      </c>
      <c r="BM127" s="205" t="s">
        <v>1752</v>
      </c>
    </row>
    <row r="128" spans="1:65" s="2" customFormat="1" ht="321.75">
      <c r="A128" s="36"/>
      <c r="B128" s="37"/>
      <c r="C128" s="38"/>
      <c r="D128" s="207" t="s">
        <v>178</v>
      </c>
      <c r="E128" s="38"/>
      <c r="F128" s="208" t="s">
        <v>707</v>
      </c>
      <c r="G128" s="38"/>
      <c r="H128" s="38"/>
      <c r="I128" s="117"/>
      <c r="J128" s="38"/>
      <c r="K128" s="38"/>
      <c r="L128" s="41"/>
      <c r="M128" s="209"/>
      <c r="N128" s="210"/>
      <c r="O128" s="66"/>
      <c r="P128" s="66"/>
      <c r="Q128" s="66"/>
      <c r="R128" s="66"/>
      <c r="S128" s="66"/>
      <c r="T128" s="67"/>
      <c r="U128" s="36"/>
      <c r="V128" s="36"/>
      <c r="W128" s="36"/>
      <c r="X128" s="36"/>
      <c r="Y128" s="36"/>
      <c r="Z128" s="36"/>
      <c r="AA128" s="36"/>
      <c r="AB128" s="36"/>
      <c r="AC128" s="36"/>
      <c r="AD128" s="36"/>
      <c r="AE128" s="36"/>
      <c r="AT128" s="19" t="s">
        <v>178</v>
      </c>
      <c r="AU128" s="19" t="s">
        <v>83</v>
      </c>
    </row>
    <row r="129" spans="1:65" s="15" customFormat="1" ht="11.25">
      <c r="B129" s="233"/>
      <c r="C129" s="234"/>
      <c r="D129" s="207" t="s">
        <v>180</v>
      </c>
      <c r="E129" s="235" t="s">
        <v>19</v>
      </c>
      <c r="F129" s="236" t="s">
        <v>1738</v>
      </c>
      <c r="G129" s="234"/>
      <c r="H129" s="235" t="s">
        <v>19</v>
      </c>
      <c r="I129" s="237"/>
      <c r="J129" s="234"/>
      <c r="K129" s="234"/>
      <c r="L129" s="238"/>
      <c r="M129" s="239"/>
      <c r="N129" s="240"/>
      <c r="O129" s="240"/>
      <c r="P129" s="240"/>
      <c r="Q129" s="240"/>
      <c r="R129" s="240"/>
      <c r="S129" s="240"/>
      <c r="T129" s="241"/>
      <c r="AT129" s="242" t="s">
        <v>180</v>
      </c>
      <c r="AU129" s="242" t="s">
        <v>83</v>
      </c>
      <c r="AV129" s="15" t="s">
        <v>80</v>
      </c>
      <c r="AW129" s="15" t="s">
        <v>34</v>
      </c>
      <c r="AX129" s="15" t="s">
        <v>72</v>
      </c>
      <c r="AY129" s="242" t="s">
        <v>169</v>
      </c>
    </row>
    <row r="130" spans="1:65" s="13" customFormat="1" ht="11.25">
      <c r="B130" s="211"/>
      <c r="C130" s="212"/>
      <c r="D130" s="207" t="s">
        <v>180</v>
      </c>
      <c r="E130" s="213" t="s">
        <v>19</v>
      </c>
      <c r="F130" s="214" t="s">
        <v>1739</v>
      </c>
      <c r="G130" s="212"/>
      <c r="H130" s="215">
        <v>0.44400000000000001</v>
      </c>
      <c r="I130" s="216"/>
      <c r="J130" s="212"/>
      <c r="K130" s="212"/>
      <c r="L130" s="217"/>
      <c r="M130" s="218"/>
      <c r="N130" s="219"/>
      <c r="O130" s="219"/>
      <c r="P130" s="219"/>
      <c r="Q130" s="219"/>
      <c r="R130" s="219"/>
      <c r="S130" s="219"/>
      <c r="T130" s="220"/>
      <c r="AT130" s="221" t="s">
        <v>180</v>
      </c>
      <c r="AU130" s="221" t="s">
        <v>83</v>
      </c>
      <c r="AV130" s="13" t="s">
        <v>83</v>
      </c>
      <c r="AW130" s="13" t="s">
        <v>34</v>
      </c>
      <c r="AX130" s="13" t="s">
        <v>72</v>
      </c>
      <c r="AY130" s="221" t="s">
        <v>169</v>
      </c>
    </row>
    <row r="131" spans="1:65" s="14" customFormat="1" ht="11.25">
      <c r="B131" s="222"/>
      <c r="C131" s="223"/>
      <c r="D131" s="207" t="s">
        <v>180</v>
      </c>
      <c r="E131" s="224" t="s">
        <v>19</v>
      </c>
      <c r="F131" s="225" t="s">
        <v>182</v>
      </c>
      <c r="G131" s="223"/>
      <c r="H131" s="226">
        <v>0.44400000000000001</v>
      </c>
      <c r="I131" s="227"/>
      <c r="J131" s="223"/>
      <c r="K131" s="223"/>
      <c r="L131" s="228"/>
      <c r="M131" s="229"/>
      <c r="N131" s="230"/>
      <c r="O131" s="230"/>
      <c r="P131" s="230"/>
      <c r="Q131" s="230"/>
      <c r="R131" s="230"/>
      <c r="S131" s="230"/>
      <c r="T131" s="231"/>
      <c r="AT131" s="232" t="s">
        <v>180</v>
      </c>
      <c r="AU131" s="232" t="s">
        <v>83</v>
      </c>
      <c r="AV131" s="14" t="s">
        <v>176</v>
      </c>
      <c r="AW131" s="14" t="s">
        <v>4</v>
      </c>
      <c r="AX131" s="14" t="s">
        <v>80</v>
      </c>
      <c r="AY131" s="232" t="s">
        <v>169</v>
      </c>
    </row>
    <row r="132" spans="1:65" s="12" customFormat="1" ht="25.9" customHeight="1">
      <c r="B132" s="178"/>
      <c r="C132" s="179"/>
      <c r="D132" s="180" t="s">
        <v>71</v>
      </c>
      <c r="E132" s="181" t="s">
        <v>1753</v>
      </c>
      <c r="F132" s="181" t="s">
        <v>1754</v>
      </c>
      <c r="G132" s="179"/>
      <c r="H132" s="179"/>
      <c r="I132" s="182"/>
      <c r="J132" s="183">
        <f>BK132</f>
        <v>0</v>
      </c>
      <c r="K132" s="179"/>
      <c r="L132" s="184"/>
      <c r="M132" s="185"/>
      <c r="N132" s="186"/>
      <c r="O132" s="186"/>
      <c r="P132" s="187">
        <f>SUM(P133:P138)</f>
        <v>0</v>
      </c>
      <c r="Q132" s="186"/>
      <c r="R132" s="187">
        <f>SUM(R133:R138)</f>
        <v>0</v>
      </c>
      <c r="S132" s="186"/>
      <c r="T132" s="188">
        <f>SUM(T133:T138)</f>
        <v>0</v>
      </c>
      <c r="AR132" s="189" t="s">
        <v>176</v>
      </c>
      <c r="AT132" s="190" t="s">
        <v>71</v>
      </c>
      <c r="AU132" s="190" t="s">
        <v>72</v>
      </c>
      <c r="AY132" s="189" t="s">
        <v>169</v>
      </c>
      <c r="BK132" s="191">
        <f>SUM(BK133:BK138)</f>
        <v>0</v>
      </c>
    </row>
    <row r="133" spans="1:65" s="2" customFormat="1" ht="24" customHeight="1">
      <c r="A133" s="36"/>
      <c r="B133" s="37"/>
      <c r="C133" s="194" t="s">
        <v>228</v>
      </c>
      <c r="D133" s="194" t="s">
        <v>171</v>
      </c>
      <c r="E133" s="195" t="s">
        <v>1755</v>
      </c>
      <c r="F133" s="196" t="s">
        <v>1756</v>
      </c>
      <c r="G133" s="197" t="s">
        <v>354</v>
      </c>
      <c r="H133" s="198">
        <v>1</v>
      </c>
      <c r="I133" s="199"/>
      <c r="J133" s="200">
        <f t="shared" ref="J133:J138" si="0">ROUND(I133*H133,2)</f>
        <v>0</v>
      </c>
      <c r="K133" s="196" t="s">
        <v>19</v>
      </c>
      <c r="L133" s="41"/>
      <c r="M133" s="201" t="s">
        <v>19</v>
      </c>
      <c r="N133" s="202" t="s">
        <v>43</v>
      </c>
      <c r="O133" s="66"/>
      <c r="P133" s="203">
        <f t="shared" ref="P133:P138" si="1">O133*H133</f>
        <v>0</v>
      </c>
      <c r="Q133" s="203">
        <v>0</v>
      </c>
      <c r="R133" s="203">
        <f t="shared" ref="R133:R138" si="2">Q133*H133</f>
        <v>0</v>
      </c>
      <c r="S133" s="203">
        <v>0</v>
      </c>
      <c r="T133" s="204">
        <f t="shared" ref="T133:T138" si="3">S133*H133</f>
        <v>0</v>
      </c>
      <c r="U133" s="36"/>
      <c r="V133" s="36"/>
      <c r="W133" s="36"/>
      <c r="X133" s="36"/>
      <c r="Y133" s="36"/>
      <c r="Z133" s="36"/>
      <c r="AA133" s="36"/>
      <c r="AB133" s="36"/>
      <c r="AC133" s="36"/>
      <c r="AD133" s="36"/>
      <c r="AE133" s="36"/>
      <c r="AR133" s="205" t="s">
        <v>176</v>
      </c>
      <c r="AT133" s="205" t="s">
        <v>171</v>
      </c>
      <c r="AU133" s="205" t="s">
        <v>80</v>
      </c>
      <c r="AY133" s="19" t="s">
        <v>169</v>
      </c>
      <c r="BE133" s="206">
        <f t="shared" ref="BE133:BE138" si="4">IF(N133="základní",J133,0)</f>
        <v>0</v>
      </c>
      <c r="BF133" s="206">
        <f t="shared" ref="BF133:BF138" si="5">IF(N133="snížená",J133,0)</f>
        <v>0</v>
      </c>
      <c r="BG133" s="206">
        <f t="shared" ref="BG133:BG138" si="6">IF(N133="zákl. přenesená",J133,0)</f>
        <v>0</v>
      </c>
      <c r="BH133" s="206">
        <f t="shared" ref="BH133:BH138" si="7">IF(N133="sníž. přenesená",J133,0)</f>
        <v>0</v>
      </c>
      <c r="BI133" s="206">
        <f t="shared" ref="BI133:BI138" si="8">IF(N133="nulová",J133,0)</f>
        <v>0</v>
      </c>
      <c r="BJ133" s="19" t="s">
        <v>80</v>
      </c>
      <c r="BK133" s="206">
        <f t="shared" ref="BK133:BK138" si="9">ROUND(I133*H133,2)</f>
        <v>0</v>
      </c>
      <c r="BL133" s="19" t="s">
        <v>176</v>
      </c>
      <c r="BM133" s="205" t="s">
        <v>1757</v>
      </c>
    </row>
    <row r="134" spans="1:65" s="2" customFormat="1" ht="24" customHeight="1">
      <c r="A134" s="36"/>
      <c r="B134" s="37"/>
      <c r="C134" s="194" t="s">
        <v>232</v>
      </c>
      <c r="D134" s="194" t="s">
        <v>171</v>
      </c>
      <c r="E134" s="195" t="s">
        <v>1758</v>
      </c>
      <c r="F134" s="196" t="s">
        <v>1759</v>
      </c>
      <c r="G134" s="197" t="s">
        <v>354</v>
      </c>
      <c r="H134" s="198">
        <v>1</v>
      </c>
      <c r="I134" s="199"/>
      <c r="J134" s="200">
        <f t="shared" si="0"/>
        <v>0</v>
      </c>
      <c r="K134" s="196" t="s">
        <v>19</v>
      </c>
      <c r="L134" s="41"/>
      <c r="M134" s="201" t="s">
        <v>19</v>
      </c>
      <c r="N134" s="202" t="s">
        <v>43</v>
      </c>
      <c r="O134" s="66"/>
      <c r="P134" s="203">
        <f t="shared" si="1"/>
        <v>0</v>
      </c>
      <c r="Q134" s="203">
        <v>0</v>
      </c>
      <c r="R134" s="203">
        <f t="shared" si="2"/>
        <v>0</v>
      </c>
      <c r="S134" s="203">
        <v>0</v>
      </c>
      <c r="T134" s="204">
        <f t="shared" si="3"/>
        <v>0</v>
      </c>
      <c r="U134" s="36"/>
      <c r="V134" s="36"/>
      <c r="W134" s="36"/>
      <c r="X134" s="36"/>
      <c r="Y134" s="36"/>
      <c r="Z134" s="36"/>
      <c r="AA134" s="36"/>
      <c r="AB134" s="36"/>
      <c r="AC134" s="36"/>
      <c r="AD134" s="36"/>
      <c r="AE134" s="36"/>
      <c r="AR134" s="205" t="s">
        <v>176</v>
      </c>
      <c r="AT134" s="205" t="s">
        <v>171</v>
      </c>
      <c r="AU134" s="205" t="s">
        <v>80</v>
      </c>
      <c r="AY134" s="19" t="s">
        <v>169</v>
      </c>
      <c r="BE134" s="206">
        <f t="shared" si="4"/>
        <v>0</v>
      </c>
      <c r="BF134" s="206">
        <f t="shared" si="5"/>
        <v>0</v>
      </c>
      <c r="BG134" s="206">
        <f t="shared" si="6"/>
        <v>0</v>
      </c>
      <c r="BH134" s="206">
        <f t="shared" si="7"/>
        <v>0</v>
      </c>
      <c r="BI134" s="206">
        <f t="shared" si="8"/>
        <v>0</v>
      </c>
      <c r="BJ134" s="19" t="s">
        <v>80</v>
      </c>
      <c r="BK134" s="206">
        <f t="shared" si="9"/>
        <v>0</v>
      </c>
      <c r="BL134" s="19" t="s">
        <v>176</v>
      </c>
      <c r="BM134" s="205" t="s">
        <v>1760</v>
      </c>
    </row>
    <row r="135" spans="1:65" s="2" customFormat="1" ht="24" customHeight="1">
      <c r="A135" s="36"/>
      <c r="B135" s="37"/>
      <c r="C135" s="194" t="s">
        <v>240</v>
      </c>
      <c r="D135" s="194" t="s">
        <v>171</v>
      </c>
      <c r="E135" s="195" t="s">
        <v>1761</v>
      </c>
      <c r="F135" s="196" t="s">
        <v>1762</v>
      </c>
      <c r="G135" s="197" t="s">
        <v>354</v>
      </c>
      <c r="H135" s="198">
        <v>1</v>
      </c>
      <c r="I135" s="199"/>
      <c r="J135" s="200">
        <f t="shared" si="0"/>
        <v>0</v>
      </c>
      <c r="K135" s="196" t="s">
        <v>19</v>
      </c>
      <c r="L135" s="41"/>
      <c r="M135" s="201" t="s">
        <v>19</v>
      </c>
      <c r="N135" s="202" t="s">
        <v>43</v>
      </c>
      <c r="O135" s="66"/>
      <c r="P135" s="203">
        <f t="shared" si="1"/>
        <v>0</v>
      </c>
      <c r="Q135" s="203">
        <v>0</v>
      </c>
      <c r="R135" s="203">
        <f t="shared" si="2"/>
        <v>0</v>
      </c>
      <c r="S135" s="203">
        <v>0</v>
      </c>
      <c r="T135" s="204">
        <f t="shared" si="3"/>
        <v>0</v>
      </c>
      <c r="U135" s="36"/>
      <c r="V135" s="36"/>
      <c r="W135" s="36"/>
      <c r="X135" s="36"/>
      <c r="Y135" s="36"/>
      <c r="Z135" s="36"/>
      <c r="AA135" s="36"/>
      <c r="AB135" s="36"/>
      <c r="AC135" s="36"/>
      <c r="AD135" s="36"/>
      <c r="AE135" s="36"/>
      <c r="AR135" s="205" t="s">
        <v>176</v>
      </c>
      <c r="AT135" s="205" t="s">
        <v>171</v>
      </c>
      <c r="AU135" s="205" t="s">
        <v>80</v>
      </c>
      <c r="AY135" s="19" t="s">
        <v>169</v>
      </c>
      <c r="BE135" s="206">
        <f t="shared" si="4"/>
        <v>0</v>
      </c>
      <c r="BF135" s="206">
        <f t="shared" si="5"/>
        <v>0</v>
      </c>
      <c r="BG135" s="206">
        <f t="shared" si="6"/>
        <v>0</v>
      </c>
      <c r="BH135" s="206">
        <f t="shared" si="7"/>
        <v>0</v>
      </c>
      <c r="BI135" s="206">
        <f t="shared" si="8"/>
        <v>0</v>
      </c>
      <c r="BJ135" s="19" t="s">
        <v>80</v>
      </c>
      <c r="BK135" s="206">
        <f t="shared" si="9"/>
        <v>0</v>
      </c>
      <c r="BL135" s="19" t="s">
        <v>176</v>
      </c>
      <c r="BM135" s="205" t="s">
        <v>1763</v>
      </c>
    </row>
    <row r="136" spans="1:65" s="2" customFormat="1" ht="24" customHeight="1">
      <c r="A136" s="36"/>
      <c r="B136" s="37"/>
      <c r="C136" s="194" t="s">
        <v>245</v>
      </c>
      <c r="D136" s="194" t="s">
        <v>171</v>
      </c>
      <c r="E136" s="195" t="s">
        <v>1764</v>
      </c>
      <c r="F136" s="196" t="s">
        <v>1765</v>
      </c>
      <c r="G136" s="197" t="s">
        <v>354</v>
      </c>
      <c r="H136" s="198">
        <v>1</v>
      </c>
      <c r="I136" s="199"/>
      <c r="J136" s="200">
        <f t="shared" si="0"/>
        <v>0</v>
      </c>
      <c r="K136" s="196" t="s">
        <v>19</v>
      </c>
      <c r="L136" s="41"/>
      <c r="M136" s="201" t="s">
        <v>19</v>
      </c>
      <c r="N136" s="202" t="s">
        <v>43</v>
      </c>
      <c r="O136" s="66"/>
      <c r="P136" s="203">
        <f t="shared" si="1"/>
        <v>0</v>
      </c>
      <c r="Q136" s="203">
        <v>0</v>
      </c>
      <c r="R136" s="203">
        <f t="shared" si="2"/>
        <v>0</v>
      </c>
      <c r="S136" s="203">
        <v>0</v>
      </c>
      <c r="T136" s="204">
        <f t="shared" si="3"/>
        <v>0</v>
      </c>
      <c r="U136" s="36"/>
      <c r="V136" s="36"/>
      <c r="W136" s="36"/>
      <c r="X136" s="36"/>
      <c r="Y136" s="36"/>
      <c r="Z136" s="36"/>
      <c r="AA136" s="36"/>
      <c r="AB136" s="36"/>
      <c r="AC136" s="36"/>
      <c r="AD136" s="36"/>
      <c r="AE136" s="36"/>
      <c r="AR136" s="205" t="s">
        <v>176</v>
      </c>
      <c r="AT136" s="205" t="s">
        <v>171</v>
      </c>
      <c r="AU136" s="205" t="s">
        <v>80</v>
      </c>
      <c r="AY136" s="19" t="s">
        <v>169</v>
      </c>
      <c r="BE136" s="206">
        <f t="shared" si="4"/>
        <v>0</v>
      </c>
      <c r="BF136" s="206">
        <f t="shared" si="5"/>
        <v>0</v>
      </c>
      <c r="BG136" s="206">
        <f t="shared" si="6"/>
        <v>0</v>
      </c>
      <c r="BH136" s="206">
        <f t="shared" si="7"/>
        <v>0</v>
      </c>
      <c r="BI136" s="206">
        <f t="shared" si="8"/>
        <v>0</v>
      </c>
      <c r="BJ136" s="19" t="s">
        <v>80</v>
      </c>
      <c r="BK136" s="206">
        <f t="shared" si="9"/>
        <v>0</v>
      </c>
      <c r="BL136" s="19" t="s">
        <v>176</v>
      </c>
      <c r="BM136" s="205" t="s">
        <v>1766</v>
      </c>
    </row>
    <row r="137" spans="1:65" s="2" customFormat="1" ht="16.5" customHeight="1">
      <c r="A137" s="36"/>
      <c r="B137" s="37"/>
      <c r="C137" s="194" t="s">
        <v>251</v>
      </c>
      <c r="D137" s="194" t="s">
        <v>171</v>
      </c>
      <c r="E137" s="195" t="s">
        <v>1767</v>
      </c>
      <c r="F137" s="196" t="s">
        <v>1768</v>
      </c>
      <c r="G137" s="197" t="s">
        <v>191</v>
      </c>
      <c r="H137" s="198">
        <v>1.48</v>
      </c>
      <c r="I137" s="199"/>
      <c r="J137" s="200">
        <f t="shared" si="0"/>
        <v>0</v>
      </c>
      <c r="K137" s="196" t="s">
        <v>19</v>
      </c>
      <c r="L137" s="41"/>
      <c r="M137" s="201" t="s">
        <v>19</v>
      </c>
      <c r="N137" s="202" t="s">
        <v>43</v>
      </c>
      <c r="O137" s="66"/>
      <c r="P137" s="203">
        <f t="shared" si="1"/>
        <v>0</v>
      </c>
      <c r="Q137" s="203">
        <v>0</v>
      </c>
      <c r="R137" s="203">
        <f t="shared" si="2"/>
        <v>0</v>
      </c>
      <c r="S137" s="203">
        <v>0</v>
      </c>
      <c r="T137" s="204">
        <f t="shared" si="3"/>
        <v>0</v>
      </c>
      <c r="U137" s="36"/>
      <c r="V137" s="36"/>
      <c r="W137" s="36"/>
      <c r="X137" s="36"/>
      <c r="Y137" s="36"/>
      <c r="Z137" s="36"/>
      <c r="AA137" s="36"/>
      <c r="AB137" s="36"/>
      <c r="AC137" s="36"/>
      <c r="AD137" s="36"/>
      <c r="AE137" s="36"/>
      <c r="AR137" s="205" t="s">
        <v>176</v>
      </c>
      <c r="AT137" s="205" t="s">
        <v>171</v>
      </c>
      <c r="AU137" s="205" t="s">
        <v>80</v>
      </c>
      <c r="AY137" s="19" t="s">
        <v>169</v>
      </c>
      <c r="BE137" s="206">
        <f t="shared" si="4"/>
        <v>0</v>
      </c>
      <c r="BF137" s="206">
        <f t="shared" si="5"/>
        <v>0</v>
      </c>
      <c r="BG137" s="206">
        <f t="shared" si="6"/>
        <v>0</v>
      </c>
      <c r="BH137" s="206">
        <f t="shared" si="7"/>
        <v>0</v>
      </c>
      <c r="BI137" s="206">
        <f t="shared" si="8"/>
        <v>0</v>
      </c>
      <c r="BJ137" s="19" t="s">
        <v>80</v>
      </c>
      <c r="BK137" s="206">
        <f t="shared" si="9"/>
        <v>0</v>
      </c>
      <c r="BL137" s="19" t="s">
        <v>176</v>
      </c>
      <c r="BM137" s="205" t="s">
        <v>1769</v>
      </c>
    </row>
    <row r="138" spans="1:65" s="2" customFormat="1" ht="16.5" customHeight="1">
      <c r="A138" s="36"/>
      <c r="B138" s="37"/>
      <c r="C138" s="194" t="s">
        <v>256</v>
      </c>
      <c r="D138" s="194" t="s">
        <v>171</v>
      </c>
      <c r="E138" s="195" t="s">
        <v>1770</v>
      </c>
      <c r="F138" s="196" t="s">
        <v>406</v>
      </c>
      <c r="G138" s="197" t="s">
        <v>912</v>
      </c>
      <c r="H138" s="271"/>
      <c r="I138" s="199"/>
      <c r="J138" s="200">
        <f t="shared" si="0"/>
        <v>0</v>
      </c>
      <c r="K138" s="196" t="s">
        <v>19</v>
      </c>
      <c r="L138" s="41"/>
      <c r="M138" s="272" t="s">
        <v>19</v>
      </c>
      <c r="N138" s="273" t="s">
        <v>43</v>
      </c>
      <c r="O138" s="266"/>
      <c r="P138" s="274">
        <f t="shared" si="1"/>
        <v>0</v>
      </c>
      <c r="Q138" s="274">
        <v>0</v>
      </c>
      <c r="R138" s="274">
        <f t="shared" si="2"/>
        <v>0</v>
      </c>
      <c r="S138" s="274">
        <v>0</v>
      </c>
      <c r="T138" s="275">
        <f t="shared" si="3"/>
        <v>0</v>
      </c>
      <c r="U138" s="36"/>
      <c r="V138" s="36"/>
      <c r="W138" s="36"/>
      <c r="X138" s="36"/>
      <c r="Y138" s="36"/>
      <c r="Z138" s="36"/>
      <c r="AA138" s="36"/>
      <c r="AB138" s="36"/>
      <c r="AC138" s="36"/>
      <c r="AD138" s="36"/>
      <c r="AE138" s="36"/>
      <c r="AR138" s="205" t="s">
        <v>176</v>
      </c>
      <c r="AT138" s="205" t="s">
        <v>171</v>
      </c>
      <c r="AU138" s="205" t="s">
        <v>80</v>
      </c>
      <c r="AY138" s="19" t="s">
        <v>169</v>
      </c>
      <c r="BE138" s="206">
        <f t="shared" si="4"/>
        <v>0</v>
      </c>
      <c r="BF138" s="206">
        <f t="shared" si="5"/>
        <v>0</v>
      </c>
      <c r="BG138" s="206">
        <f t="shared" si="6"/>
        <v>0</v>
      </c>
      <c r="BH138" s="206">
        <f t="shared" si="7"/>
        <v>0</v>
      </c>
      <c r="BI138" s="206">
        <f t="shared" si="8"/>
        <v>0</v>
      </c>
      <c r="BJ138" s="19" t="s">
        <v>80</v>
      </c>
      <c r="BK138" s="206">
        <f t="shared" si="9"/>
        <v>0</v>
      </c>
      <c r="BL138" s="19" t="s">
        <v>176</v>
      </c>
      <c r="BM138" s="205" t="s">
        <v>1771</v>
      </c>
    </row>
    <row r="139" spans="1:65" s="2" customFormat="1" ht="6.95" customHeight="1">
      <c r="A139" s="36"/>
      <c r="B139" s="49"/>
      <c r="C139" s="50"/>
      <c r="D139" s="50"/>
      <c r="E139" s="50"/>
      <c r="F139" s="50"/>
      <c r="G139" s="50"/>
      <c r="H139" s="50"/>
      <c r="I139" s="144"/>
      <c r="J139" s="50"/>
      <c r="K139" s="50"/>
      <c r="L139" s="41"/>
      <c r="M139" s="36"/>
      <c r="O139" s="36"/>
      <c r="P139" s="36"/>
      <c r="Q139" s="36"/>
      <c r="R139" s="36"/>
      <c r="S139" s="36"/>
      <c r="T139" s="36"/>
      <c r="U139" s="36"/>
      <c r="V139" s="36"/>
      <c r="W139" s="36"/>
      <c r="X139" s="36"/>
      <c r="Y139" s="36"/>
      <c r="Z139" s="36"/>
      <c r="AA139" s="36"/>
      <c r="AB139" s="36"/>
      <c r="AC139" s="36"/>
      <c r="AD139" s="36"/>
      <c r="AE139" s="36"/>
    </row>
  </sheetData>
  <sheetProtection algorithmName="SHA-512" hashValue="em7yBp9UJB7PpoAAU0js+h144hPKwLR2mDCgNGHNcxJqff7s+jolSV3+VTmZFHc0dBsNO8I8TMUWfHXidGUajg==" saltValue="MQ52EAHFu3c/2M8X4wuW4c9xOT1XiR2G/eWaLFU47Sg6L/+nfm8s/pnkTdGHNLNHtHpjqZpuE6lqGgNR2BWJYg==" spinCount="100000" sheet="1" objects="1" scenarios="1" formatColumns="0" formatRows="0" autoFilter="0"/>
  <autoFilter ref="C87:K138"/>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126</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2" customFormat="1" ht="12" customHeight="1">
      <c r="A8" s="36"/>
      <c r="B8" s="41"/>
      <c r="C8" s="36"/>
      <c r="D8" s="116" t="s">
        <v>142</v>
      </c>
      <c r="E8" s="36"/>
      <c r="F8" s="36"/>
      <c r="G8" s="36"/>
      <c r="H8" s="36"/>
      <c r="I8" s="117"/>
      <c r="J8" s="36"/>
      <c r="K8" s="36"/>
      <c r="L8" s="118"/>
      <c r="S8" s="36"/>
      <c r="T8" s="36"/>
      <c r="U8" s="36"/>
      <c r="V8" s="36"/>
      <c r="W8" s="36"/>
      <c r="X8" s="36"/>
      <c r="Y8" s="36"/>
      <c r="Z8" s="36"/>
      <c r="AA8" s="36"/>
      <c r="AB8" s="36"/>
      <c r="AC8" s="36"/>
      <c r="AD8" s="36"/>
      <c r="AE8" s="36"/>
    </row>
    <row r="9" spans="1:46" s="2" customFormat="1" ht="16.5" customHeight="1">
      <c r="A9" s="36"/>
      <c r="B9" s="41"/>
      <c r="C9" s="36"/>
      <c r="D9" s="36"/>
      <c r="E9" s="400" t="s">
        <v>1772</v>
      </c>
      <c r="F9" s="401"/>
      <c r="G9" s="401"/>
      <c r="H9" s="401"/>
      <c r="I9" s="117"/>
      <c r="J9" s="36"/>
      <c r="K9" s="36"/>
      <c r="L9" s="118"/>
      <c r="S9" s="36"/>
      <c r="T9" s="36"/>
      <c r="U9" s="36"/>
      <c r="V9" s="36"/>
      <c r="W9" s="36"/>
      <c r="X9" s="36"/>
      <c r="Y9" s="36"/>
      <c r="Z9" s="36"/>
      <c r="AA9" s="36"/>
      <c r="AB9" s="36"/>
      <c r="AC9" s="36"/>
      <c r="AD9" s="36"/>
      <c r="AE9" s="36"/>
    </row>
    <row r="10" spans="1:46" s="2" customFormat="1" ht="11.25">
      <c r="A10" s="36"/>
      <c r="B10" s="41"/>
      <c r="C10" s="36"/>
      <c r="D10" s="36"/>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2" customHeight="1">
      <c r="A11" s="36"/>
      <c r="B11" s="41"/>
      <c r="C11" s="36"/>
      <c r="D11" s="116" t="s">
        <v>18</v>
      </c>
      <c r="E11" s="36"/>
      <c r="F11" s="105" t="s">
        <v>127</v>
      </c>
      <c r="G11" s="36"/>
      <c r="H11" s="36"/>
      <c r="I11" s="119" t="s">
        <v>20</v>
      </c>
      <c r="J11" s="105" t="s">
        <v>19</v>
      </c>
      <c r="K11" s="36"/>
      <c r="L11" s="118"/>
      <c r="S11" s="36"/>
      <c r="T11" s="36"/>
      <c r="U11" s="36"/>
      <c r="V11" s="36"/>
      <c r="W11" s="36"/>
      <c r="X11" s="36"/>
      <c r="Y11" s="36"/>
      <c r="Z11" s="36"/>
      <c r="AA11" s="36"/>
      <c r="AB11" s="36"/>
      <c r="AC11" s="36"/>
      <c r="AD11" s="36"/>
      <c r="AE11" s="36"/>
    </row>
    <row r="12" spans="1:46" s="2" customFormat="1" ht="12" customHeight="1">
      <c r="A12" s="36"/>
      <c r="B12" s="41"/>
      <c r="C12" s="36"/>
      <c r="D12" s="116" t="s">
        <v>21</v>
      </c>
      <c r="E12" s="36"/>
      <c r="F12" s="105" t="s">
        <v>22</v>
      </c>
      <c r="G12" s="36"/>
      <c r="H12" s="36"/>
      <c r="I12" s="119" t="s">
        <v>23</v>
      </c>
      <c r="J12" s="120" t="str">
        <f>'Rekapitulace stavby'!AN8</f>
        <v>23. 10. 2019</v>
      </c>
      <c r="K12" s="36"/>
      <c r="L12" s="11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7"/>
      <c r="J13" s="36"/>
      <c r="K13" s="36"/>
      <c r="L13" s="118"/>
      <c r="S13" s="36"/>
      <c r="T13" s="36"/>
      <c r="U13" s="36"/>
      <c r="V13" s="36"/>
      <c r="W13" s="36"/>
      <c r="X13" s="36"/>
      <c r="Y13" s="36"/>
      <c r="Z13" s="36"/>
      <c r="AA13" s="36"/>
      <c r="AB13" s="36"/>
      <c r="AC13" s="36"/>
      <c r="AD13" s="36"/>
      <c r="AE13" s="36"/>
    </row>
    <row r="14" spans="1:46" s="2" customFormat="1" ht="12" customHeight="1">
      <c r="A14" s="36"/>
      <c r="B14" s="41"/>
      <c r="C14" s="36"/>
      <c r="D14" s="116" t="s">
        <v>25</v>
      </c>
      <c r="E14" s="36"/>
      <c r="F14" s="36"/>
      <c r="G14" s="36"/>
      <c r="H14" s="36"/>
      <c r="I14" s="119" t="s">
        <v>26</v>
      </c>
      <c r="J14" s="105" t="s">
        <v>27</v>
      </c>
      <c r="K14" s="36"/>
      <c r="L14" s="118"/>
      <c r="S14" s="36"/>
      <c r="T14" s="36"/>
      <c r="U14" s="36"/>
      <c r="V14" s="36"/>
      <c r="W14" s="36"/>
      <c r="X14" s="36"/>
      <c r="Y14" s="36"/>
      <c r="Z14" s="36"/>
      <c r="AA14" s="36"/>
      <c r="AB14" s="36"/>
      <c r="AC14" s="36"/>
      <c r="AD14" s="36"/>
      <c r="AE14" s="36"/>
    </row>
    <row r="15" spans="1:46" s="2" customFormat="1" ht="18" customHeight="1">
      <c r="A15" s="36"/>
      <c r="B15" s="41"/>
      <c r="C15" s="36"/>
      <c r="D15" s="36"/>
      <c r="E15" s="105" t="s">
        <v>28</v>
      </c>
      <c r="F15" s="36"/>
      <c r="G15" s="36"/>
      <c r="H15" s="36"/>
      <c r="I15" s="119" t="s">
        <v>29</v>
      </c>
      <c r="J15" s="105" t="s">
        <v>19</v>
      </c>
      <c r="K15" s="36"/>
      <c r="L15" s="11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7"/>
      <c r="J16" s="36"/>
      <c r="K16" s="36"/>
      <c r="L16" s="118"/>
      <c r="S16" s="36"/>
      <c r="T16" s="36"/>
      <c r="U16" s="36"/>
      <c r="V16" s="36"/>
      <c r="W16" s="36"/>
      <c r="X16" s="36"/>
      <c r="Y16" s="36"/>
      <c r="Z16" s="36"/>
      <c r="AA16" s="36"/>
      <c r="AB16" s="36"/>
      <c r="AC16" s="36"/>
      <c r="AD16" s="36"/>
      <c r="AE16" s="36"/>
    </row>
    <row r="17" spans="1:31" s="2" customFormat="1" ht="12" customHeight="1">
      <c r="A17" s="36"/>
      <c r="B17" s="41"/>
      <c r="C17" s="36"/>
      <c r="D17" s="116" t="s">
        <v>30</v>
      </c>
      <c r="E17" s="36"/>
      <c r="F17" s="36"/>
      <c r="G17" s="36"/>
      <c r="H17" s="36"/>
      <c r="I17" s="119" t="s">
        <v>26</v>
      </c>
      <c r="J17" s="32" t="str">
        <f>'Rekapitulace stavby'!AN13</f>
        <v>Vyplň údaj</v>
      </c>
      <c r="K17" s="36"/>
      <c r="L17" s="118"/>
      <c r="S17" s="36"/>
      <c r="T17" s="36"/>
      <c r="U17" s="36"/>
      <c r="V17" s="36"/>
      <c r="W17" s="36"/>
      <c r="X17" s="36"/>
      <c r="Y17" s="36"/>
      <c r="Z17" s="36"/>
      <c r="AA17" s="36"/>
      <c r="AB17" s="36"/>
      <c r="AC17" s="36"/>
      <c r="AD17" s="36"/>
      <c r="AE17" s="36"/>
    </row>
    <row r="18" spans="1:31" s="2" customFormat="1" ht="18" customHeight="1">
      <c r="A18" s="36"/>
      <c r="B18" s="41"/>
      <c r="C18" s="36"/>
      <c r="D18" s="36"/>
      <c r="E18" s="402" t="str">
        <f>'Rekapitulace stavby'!E14</f>
        <v>Vyplň údaj</v>
      </c>
      <c r="F18" s="403"/>
      <c r="G18" s="403"/>
      <c r="H18" s="403"/>
      <c r="I18" s="119" t="s">
        <v>29</v>
      </c>
      <c r="J18" s="32" t="str">
        <f>'Rekapitulace stavby'!AN14</f>
        <v>Vyplň údaj</v>
      </c>
      <c r="K18" s="36"/>
      <c r="L18" s="11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7"/>
      <c r="J19" s="36"/>
      <c r="K19" s="36"/>
      <c r="L19" s="118"/>
      <c r="S19" s="36"/>
      <c r="T19" s="36"/>
      <c r="U19" s="36"/>
      <c r="V19" s="36"/>
      <c r="W19" s="36"/>
      <c r="X19" s="36"/>
      <c r="Y19" s="36"/>
      <c r="Z19" s="36"/>
      <c r="AA19" s="36"/>
      <c r="AB19" s="36"/>
      <c r="AC19" s="36"/>
      <c r="AD19" s="36"/>
      <c r="AE19" s="36"/>
    </row>
    <row r="20" spans="1:31" s="2" customFormat="1" ht="12" customHeight="1">
      <c r="A20" s="36"/>
      <c r="B20" s="41"/>
      <c r="C20" s="36"/>
      <c r="D20" s="116" t="s">
        <v>32</v>
      </c>
      <c r="E20" s="36"/>
      <c r="F20" s="36"/>
      <c r="G20" s="36"/>
      <c r="H20" s="36"/>
      <c r="I20" s="119" t="s">
        <v>26</v>
      </c>
      <c r="J20" s="105" t="str">
        <f>IF('Rekapitulace stavby'!AN16="","",'Rekapitulace stavby'!AN16)</f>
        <v/>
      </c>
      <c r="K20" s="36"/>
      <c r="L20" s="118"/>
      <c r="S20" s="36"/>
      <c r="T20" s="36"/>
      <c r="U20" s="36"/>
      <c r="V20" s="36"/>
      <c r="W20" s="36"/>
      <c r="X20" s="36"/>
      <c r="Y20" s="36"/>
      <c r="Z20" s="36"/>
      <c r="AA20" s="36"/>
      <c r="AB20" s="36"/>
      <c r="AC20" s="36"/>
      <c r="AD20" s="36"/>
      <c r="AE20" s="36"/>
    </row>
    <row r="21" spans="1:31" s="2" customFormat="1" ht="18" customHeight="1">
      <c r="A21" s="36"/>
      <c r="B21" s="41"/>
      <c r="C21" s="36"/>
      <c r="D21" s="36"/>
      <c r="E21" s="105" t="str">
        <f>IF('Rekapitulace stavby'!E17="","",'Rekapitulace stavby'!E17)</f>
        <v xml:space="preserve"> </v>
      </c>
      <c r="F21" s="36"/>
      <c r="G21" s="36"/>
      <c r="H21" s="36"/>
      <c r="I21" s="119" t="s">
        <v>29</v>
      </c>
      <c r="J21" s="105" t="str">
        <f>IF('Rekapitulace stavby'!AN17="","",'Rekapitulace stavby'!AN17)</f>
        <v/>
      </c>
      <c r="K21" s="36"/>
      <c r="L21" s="11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7"/>
      <c r="J22" s="36"/>
      <c r="K22" s="36"/>
      <c r="L22" s="118"/>
      <c r="S22" s="36"/>
      <c r="T22" s="36"/>
      <c r="U22" s="36"/>
      <c r="V22" s="36"/>
      <c r="W22" s="36"/>
      <c r="X22" s="36"/>
      <c r="Y22" s="36"/>
      <c r="Z22" s="36"/>
      <c r="AA22" s="36"/>
      <c r="AB22" s="36"/>
      <c r="AC22" s="36"/>
      <c r="AD22" s="36"/>
      <c r="AE22" s="36"/>
    </row>
    <row r="23" spans="1:31" s="2" customFormat="1" ht="12" customHeight="1">
      <c r="A23" s="36"/>
      <c r="B23" s="41"/>
      <c r="C23" s="36"/>
      <c r="D23" s="116" t="s">
        <v>35</v>
      </c>
      <c r="E23" s="36"/>
      <c r="F23" s="36"/>
      <c r="G23" s="36"/>
      <c r="H23" s="36"/>
      <c r="I23" s="119" t="s">
        <v>26</v>
      </c>
      <c r="J23" s="105" t="str">
        <f>IF('Rekapitulace stavby'!AN19="","",'Rekapitulace stavby'!AN19)</f>
        <v/>
      </c>
      <c r="K23" s="36"/>
      <c r="L23" s="118"/>
      <c r="S23" s="36"/>
      <c r="T23" s="36"/>
      <c r="U23" s="36"/>
      <c r="V23" s="36"/>
      <c r="W23" s="36"/>
      <c r="X23" s="36"/>
      <c r="Y23" s="36"/>
      <c r="Z23" s="36"/>
      <c r="AA23" s="36"/>
      <c r="AB23" s="36"/>
      <c r="AC23" s="36"/>
      <c r="AD23" s="36"/>
      <c r="AE23" s="36"/>
    </row>
    <row r="24" spans="1:31" s="2" customFormat="1" ht="18" customHeight="1">
      <c r="A24" s="36"/>
      <c r="B24" s="41"/>
      <c r="C24" s="36"/>
      <c r="D24" s="36"/>
      <c r="E24" s="105" t="str">
        <f>IF('Rekapitulace stavby'!E20="","",'Rekapitulace stavby'!E20)</f>
        <v xml:space="preserve"> </v>
      </c>
      <c r="F24" s="36"/>
      <c r="G24" s="36"/>
      <c r="H24" s="36"/>
      <c r="I24" s="119" t="s">
        <v>29</v>
      </c>
      <c r="J24" s="105" t="str">
        <f>IF('Rekapitulace stavby'!AN20="","",'Rekapitulace stavby'!AN20)</f>
        <v/>
      </c>
      <c r="K24" s="36"/>
      <c r="L24" s="11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7"/>
      <c r="J25" s="36"/>
      <c r="K25" s="36"/>
      <c r="L25" s="118"/>
      <c r="S25" s="36"/>
      <c r="T25" s="36"/>
      <c r="U25" s="36"/>
      <c r="V25" s="36"/>
      <c r="W25" s="36"/>
      <c r="X25" s="36"/>
      <c r="Y25" s="36"/>
      <c r="Z25" s="36"/>
      <c r="AA25" s="36"/>
      <c r="AB25" s="36"/>
      <c r="AC25" s="36"/>
      <c r="AD25" s="36"/>
      <c r="AE25" s="36"/>
    </row>
    <row r="26" spans="1:31" s="2" customFormat="1" ht="12" customHeight="1">
      <c r="A26" s="36"/>
      <c r="B26" s="41"/>
      <c r="C26" s="36"/>
      <c r="D26" s="116" t="s">
        <v>36</v>
      </c>
      <c r="E26" s="36"/>
      <c r="F26" s="36"/>
      <c r="G26" s="36"/>
      <c r="H26" s="36"/>
      <c r="I26" s="117"/>
      <c r="J26" s="36"/>
      <c r="K26" s="36"/>
      <c r="L26" s="118"/>
      <c r="S26" s="36"/>
      <c r="T26" s="36"/>
      <c r="U26" s="36"/>
      <c r="V26" s="36"/>
      <c r="W26" s="36"/>
      <c r="X26" s="36"/>
      <c r="Y26" s="36"/>
      <c r="Z26" s="36"/>
      <c r="AA26" s="36"/>
      <c r="AB26" s="36"/>
      <c r="AC26" s="36"/>
      <c r="AD26" s="36"/>
      <c r="AE26" s="36"/>
    </row>
    <row r="27" spans="1:31" s="8" customFormat="1" ht="16.5" customHeight="1">
      <c r="A27" s="121"/>
      <c r="B27" s="122"/>
      <c r="C27" s="121"/>
      <c r="D27" s="121"/>
      <c r="E27" s="404" t="s">
        <v>19</v>
      </c>
      <c r="F27" s="404"/>
      <c r="G27" s="404"/>
      <c r="H27" s="404"/>
      <c r="I27" s="123"/>
      <c r="J27" s="121"/>
      <c r="K27" s="121"/>
      <c r="L27" s="124"/>
      <c r="S27" s="121"/>
      <c r="T27" s="121"/>
      <c r="U27" s="121"/>
      <c r="V27" s="121"/>
      <c r="W27" s="121"/>
      <c r="X27" s="121"/>
      <c r="Y27" s="121"/>
      <c r="Z27" s="121"/>
      <c r="AA27" s="121"/>
      <c r="AB27" s="121"/>
      <c r="AC27" s="121"/>
      <c r="AD27" s="121"/>
      <c r="AE27" s="121"/>
    </row>
    <row r="28" spans="1:31" s="2" customFormat="1" ht="6.95" customHeight="1">
      <c r="A28" s="36"/>
      <c r="B28" s="41"/>
      <c r="C28" s="36"/>
      <c r="D28" s="36"/>
      <c r="E28" s="36"/>
      <c r="F28" s="36"/>
      <c r="G28" s="36"/>
      <c r="H28" s="36"/>
      <c r="I28" s="117"/>
      <c r="J28" s="36"/>
      <c r="K28" s="36"/>
      <c r="L28" s="118"/>
      <c r="S28" s="36"/>
      <c r="T28" s="36"/>
      <c r="U28" s="36"/>
      <c r="V28" s="36"/>
      <c r="W28" s="36"/>
      <c r="X28" s="36"/>
      <c r="Y28" s="36"/>
      <c r="Z28" s="36"/>
      <c r="AA28" s="36"/>
      <c r="AB28" s="36"/>
      <c r="AC28" s="36"/>
      <c r="AD28" s="36"/>
      <c r="AE28" s="36"/>
    </row>
    <row r="29" spans="1:31" s="2" customFormat="1" ht="6.95" customHeight="1">
      <c r="A29" s="36"/>
      <c r="B29" s="41"/>
      <c r="C29" s="36"/>
      <c r="D29" s="125"/>
      <c r="E29" s="125"/>
      <c r="F29" s="125"/>
      <c r="G29" s="125"/>
      <c r="H29" s="125"/>
      <c r="I29" s="126"/>
      <c r="J29" s="125"/>
      <c r="K29" s="125"/>
      <c r="L29" s="118"/>
      <c r="S29" s="36"/>
      <c r="T29" s="36"/>
      <c r="U29" s="36"/>
      <c r="V29" s="36"/>
      <c r="W29" s="36"/>
      <c r="X29" s="36"/>
      <c r="Y29" s="36"/>
      <c r="Z29" s="36"/>
      <c r="AA29" s="36"/>
      <c r="AB29" s="36"/>
      <c r="AC29" s="36"/>
      <c r="AD29" s="36"/>
      <c r="AE29" s="36"/>
    </row>
    <row r="30" spans="1:31" s="2" customFormat="1" ht="25.35" customHeight="1">
      <c r="A30" s="36"/>
      <c r="B30" s="41"/>
      <c r="C30" s="36"/>
      <c r="D30" s="127" t="s">
        <v>38</v>
      </c>
      <c r="E30" s="36"/>
      <c r="F30" s="36"/>
      <c r="G30" s="36"/>
      <c r="H30" s="36"/>
      <c r="I30" s="117"/>
      <c r="J30" s="128">
        <f>ROUND(J87, 2)</f>
        <v>0</v>
      </c>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14.45" customHeight="1">
      <c r="A32" s="36"/>
      <c r="B32" s="41"/>
      <c r="C32" s="36"/>
      <c r="D32" s="36"/>
      <c r="E32" s="36"/>
      <c r="F32" s="129" t="s">
        <v>40</v>
      </c>
      <c r="G32" s="36"/>
      <c r="H32" s="36"/>
      <c r="I32" s="130" t="s">
        <v>39</v>
      </c>
      <c r="J32" s="129" t="s">
        <v>41</v>
      </c>
      <c r="K32" s="36"/>
      <c r="L32" s="118"/>
      <c r="S32" s="36"/>
      <c r="T32" s="36"/>
      <c r="U32" s="36"/>
      <c r="V32" s="36"/>
      <c r="W32" s="36"/>
      <c r="X32" s="36"/>
      <c r="Y32" s="36"/>
      <c r="Z32" s="36"/>
      <c r="AA32" s="36"/>
      <c r="AB32" s="36"/>
      <c r="AC32" s="36"/>
      <c r="AD32" s="36"/>
      <c r="AE32" s="36"/>
    </row>
    <row r="33" spans="1:31" s="2" customFormat="1" ht="14.45" customHeight="1">
      <c r="A33" s="36"/>
      <c r="B33" s="41"/>
      <c r="C33" s="36"/>
      <c r="D33" s="131" t="s">
        <v>42</v>
      </c>
      <c r="E33" s="116" t="s">
        <v>43</v>
      </c>
      <c r="F33" s="132">
        <f>ROUND((SUM(BE87:BE243)),  2)</f>
        <v>0</v>
      </c>
      <c r="G33" s="36"/>
      <c r="H33" s="36"/>
      <c r="I33" s="133">
        <v>0.21</v>
      </c>
      <c r="J33" s="132">
        <f>ROUND(((SUM(BE87:BE243))*I33),  2)</f>
        <v>0</v>
      </c>
      <c r="K33" s="36"/>
      <c r="L33" s="118"/>
      <c r="S33" s="36"/>
      <c r="T33" s="36"/>
      <c r="U33" s="36"/>
      <c r="V33" s="36"/>
      <c r="W33" s="36"/>
      <c r="X33" s="36"/>
      <c r="Y33" s="36"/>
      <c r="Z33" s="36"/>
      <c r="AA33" s="36"/>
      <c r="AB33" s="36"/>
      <c r="AC33" s="36"/>
      <c r="AD33" s="36"/>
      <c r="AE33" s="36"/>
    </row>
    <row r="34" spans="1:31" s="2" customFormat="1" ht="14.45" customHeight="1">
      <c r="A34" s="36"/>
      <c r="B34" s="41"/>
      <c r="C34" s="36"/>
      <c r="D34" s="36"/>
      <c r="E34" s="116" t="s">
        <v>44</v>
      </c>
      <c r="F34" s="132">
        <f>ROUND((SUM(BF87:BF243)),  2)</f>
        <v>0</v>
      </c>
      <c r="G34" s="36"/>
      <c r="H34" s="36"/>
      <c r="I34" s="133">
        <v>0.15</v>
      </c>
      <c r="J34" s="132">
        <f>ROUND(((SUM(BF87:BF243))*I34),  2)</f>
        <v>0</v>
      </c>
      <c r="K34" s="36"/>
      <c r="L34" s="118"/>
      <c r="S34" s="36"/>
      <c r="T34" s="36"/>
      <c r="U34" s="36"/>
      <c r="V34" s="36"/>
      <c r="W34" s="36"/>
      <c r="X34" s="36"/>
      <c r="Y34" s="36"/>
      <c r="Z34" s="36"/>
      <c r="AA34" s="36"/>
      <c r="AB34" s="36"/>
      <c r="AC34" s="36"/>
      <c r="AD34" s="36"/>
      <c r="AE34" s="36"/>
    </row>
    <row r="35" spans="1:31" s="2" customFormat="1" ht="14.45" hidden="1" customHeight="1">
      <c r="A35" s="36"/>
      <c r="B35" s="41"/>
      <c r="C35" s="36"/>
      <c r="D35" s="36"/>
      <c r="E35" s="116" t="s">
        <v>45</v>
      </c>
      <c r="F35" s="132">
        <f>ROUND((SUM(BG87:BG243)),  2)</f>
        <v>0</v>
      </c>
      <c r="G35" s="36"/>
      <c r="H35" s="36"/>
      <c r="I35" s="133">
        <v>0.21</v>
      </c>
      <c r="J35" s="132">
        <f>0</f>
        <v>0</v>
      </c>
      <c r="K35" s="36"/>
      <c r="L35" s="118"/>
      <c r="S35" s="36"/>
      <c r="T35" s="36"/>
      <c r="U35" s="36"/>
      <c r="V35" s="36"/>
      <c r="W35" s="36"/>
      <c r="X35" s="36"/>
      <c r="Y35" s="36"/>
      <c r="Z35" s="36"/>
      <c r="AA35" s="36"/>
      <c r="AB35" s="36"/>
      <c r="AC35" s="36"/>
      <c r="AD35" s="36"/>
      <c r="AE35" s="36"/>
    </row>
    <row r="36" spans="1:31" s="2" customFormat="1" ht="14.45" hidden="1" customHeight="1">
      <c r="A36" s="36"/>
      <c r="B36" s="41"/>
      <c r="C36" s="36"/>
      <c r="D36" s="36"/>
      <c r="E36" s="116" t="s">
        <v>46</v>
      </c>
      <c r="F36" s="132">
        <f>ROUND((SUM(BH87:BH243)),  2)</f>
        <v>0</v>
      </c>
      <c r="G36" s="36"/>
      <c r="H36" s="36"/>
      <c r="I36" s="133">
        <v>0.15</v>
      </c>
      <c r="J36" s="132">
        <f>0</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47</v>
      </c>
      <c r="F37" s="132">
        <f>ROUND((SUM(BI87:BI243)),  2)</f>
        <v>0</v>
      </c>
      <c r="G37" s="36"/>
      <c r="H37" s="36"/>
      <c r="I37" s="133">
        <v>0</v>
      </c>
      <c r="J37" s="132">
        <f>0</f>
        <v>0</v>
      </c>
      <c r="K37" s="36"/>
      <c r="L37" s="11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7"/>
      <c r="J38" s="36"/>
      <c r="K38" s="36"/>
      <c r="L38" s="118"/>
      <c r="S38" s="36"/>
      <c r="T38" s="36"/>
      <c r="U38" s="36"/>
      <c r="V38" s="36"/>
      <c r="W38" s="36"/>
      <c r="X38" s="36"/>
      <c r="Y38" s="36"/>
      <c r="Z38" s="36"/>
      <c r="AA38" s="36"/>
      <c r="AB38" s="36"/>
      <c r="AC38" s="36"/>
      <c r="AD38" s="36"/>
      <c r="AE38" s="36"/>
    </row>
    <row r="39" spans="1:31" s="2" customFormat="1" ht="25.35" customHeight="1">
      <c r="A39" s="36"/>
      <c r="B39" s="41"/>
      <c r="C39" s="134"/>
      <c r="D39" s="135" t="s">
        <v>48</v>
      </c>
      <c r="E39" s="136"/>
      <c r="F39" s="136"/>
      <c r="G39" s="137" t="s">
        <v>49</v>
      </c>
      <c r="H39" s="138" t="s">
        <v>50</v>
      </c>
      <c r="I39" s="139"/>
      <c r="J39" s="140">
        <f>SUM(J30:J37)</f>
        <v>0</v>
      </c>
      <c r="K39" s="141"/>
      <c r="L39" s="118"/>
      <c r="S39" s="36"/>
      <c r="T39" s="36"/>
      <c r="U39" s="36"/>
      <c r="V39" s="36"/>
      <c r="W39" s="36"/>
      <c r="X39" s="36"/>
      <c r="Y39" s="36"/>
      <c r="Z39" s="36"/>
      <c r="AA39" s="36"/>
      <c r="AB39" s="36"/>
      <c r="AC39" s="36"/>
      <c r="AD39" s="36"/>
      <c r="AE39" s="36"/>
    </row>
    <row r="40" spans="1:31" s="2" customFormat="1" ht="14.45" customHeight="1">
      <c r="A40" s="36"/>
      <c r="B40" s="142"/>
      <c r="C40" s="143"/>
      <c r="D40" s="143"/>
      <c r="E40" s="143"/>
      <c r="F40" s="143"/>
      <c r="G40" s="143"/>
      <c r="H40" s="143"/>
      <c r="I40" s="144"/>
      <c r="J40" s="143"/>
      <c r="K40" s="143"/>
      <c r="L40" s="118"/>
      <c r="S40" s="36"/>
      <c r="T40" s="36"/>
      <c r="U40" s="36"/>
      <c r="V40" s="36"/>
      <c r="W40" s="36"/>
      <c r="X40" s="36"/>
      <c r="Y40" s="36"/>
      <c r="Z40" s="36"/>
      <c r="AA40" s="36"/>
      <c r="AB40" s="36"/>
      <c r="AC40" s="36"/>
      <c r="AD40" s="36"/>
      <c r="AE40" s="36"/>
    </row>
    <row r="44" spans="1:31" s="2" customFormat="1" ht="6.95" customHeight="1">
      <c r="A44" s="36"/>
      <c r="B44" s="145"/>
      <c r="C44" s="146"/>
      <c r="D44" s="146"/>
      <c r="E44" s="146"/>
      <c r="F44" s="146"/>
      <c r="G44" s="146"/>
      <c r="H44" s="146"/>
      <c r="I44" s="147"/>
      <c r="J44" s="146"/>
      <c r="K44" s="146"/>
      <c r="L44" s="118"/>
      <c r="S44" s="36"/>
      <c r="T44" s="36"/>
      <c r="U44" s="36"/>
      <c r="V44" s="36"/>
      <c r="W44" s="36"/>
      <c r="X44" s="36"/>
      <c r="Y44" s="36"/>
      <c r="Z44" s="36"/>
      <c r="AA44" s="36"/>
      <c r="AB44" s="36"/>
      <c r="AC44" s="36"/>
      <c r="AD44" s="36"/>
      <c r="AE44" s="36"/>
    </row>
    <row r="45" spans="1:31" s="2" customFormat="1" ht="24.95" customHeight="1">
      <c r="A45" s="36"/>
      <c r="B45" s="37"/>
      <c r="C45" s="25" t="s">
        <v>144</v>
      </c>
      <c r="D45" s="38"/>
      <c r="E45" s="38"/>
      <c r="F45" s="38"/>
      <c r="G45" s="38"/>
      <c r="H45" s="38"/>
      <c r="I45" s="117"/>
      <c r="J45" s="38"/>
      <c r="K45" s="38"/>
      <c r="L45" s="11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7"/>
      <c r="J46" s="38"/>
      <c r="K46" s="38"/>
      <c r="L46" s="11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16.5" customHeight="1">
      <c r="A48" s="36"/>
      <c r="B48" s="37"/>
      <c r="C48" s="38"/>
      <c r="D48" s="38"/>
      <c r="E48" s="405" t="str">
        <f>E7</f>
        <v>Revitalizace koupaliště Lhotka - II. etapa 1. část</v>
      </c>
      <c r="F48" s="406"/>
      <c r="G48" s="406"/>
      <c r="H48" s="406"/>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142</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374" t="str">
        <f>E9</f>
        <v>SO 06 - Areálové oplocení</v>
      </c>
      <c r="F50" s="407"/>
      <c r="G50" s="407"/>
      <c r="H50" s="407"/>
      <c r="I50" s="117"/>
      <c r="J50" s="38"/>
      <c r="K50" s="38"/>
      <c r="L50" s="11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7"/>
      <c r="J51" s="38"/>
      <c r="K51" s="38"/>
      <c r="L51" s="11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Praha 4 k.ú. Lhotka 728071</v>
      </c>
      <c r="G52" s="38"/>
      <c r="H52" s="38"/>
      <c r="I52" s="119" t="s">
        <v>23</v>
      </c>
      <c r="J52" s="61" t="str">
        <f>IF(J12="","",J12)</f>
        <v>23. 10. 2019</v>
      </c>
      <c r="K52" s="38"/>
      <c r="L52" s="11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MČ Praha4,Antala Staška 2059/80b,140 46 Praha4-Krč</v>
      </c>
      <c r="G54" s="38"/>
      <c r="H54" s="38"/>
      <c r="I54" s="119" t="s">
        <v>32</v>
      </c>
      <c r="J54" s="34" t="str">
        <f>E21</f>
        <v xml:space="preserve"> </v>
      </c>
      <c r="K54" s="38"/>
      <c r="L54" s="118"/>
      <c r="S54" s="36"/>
      <c r="T54" s="36"/>
      <c r="U54" s="36"/>
      <c r="V54" s="36"/>
      <c r="W54" s="36"/>
      <c r="X54" s="36"/>
      <c r="Y54" s="36"/>
      <c r="Z54" s="36"/>
      <c r="AA54" s="36"/>
      <c r="AB54" s="36"/>
      <c r="AC54" s="36"/>
      <c r="AD54" s="36"/>
      <c r="AE54" s="36"/>
    </row>
    <row r="55" spans="1:47" s="2" customFormat="1" ht="15.2" customHeight="1">
      <c r="A55" s="36"/>
      <c r="B55" s="37"/>
      <c r="C55" s="31" t="s">
        <v>30</v>
      </c>
      <c r="D55" s="38"/>
      <c r="E55" s="38"/>
      <c r="F55" s="29" t="str">
        <f>IF(E18="","",E18)</f>
        <v>Vyplň údaj</v>
      </c>
      <c r="G55" s="38"/>
      <c r="H55" s="38"/>
      <c r="I55" s="119" t="s">
        <v>35</v>
      </c>
      <c r="J55" s="34" t="str">
        <f>E24</f>
        <v xml:space="preserve"> </v>
      </c>
      <c r="K55" s="38"/>
      <c r="L55" s="11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7"/>
      <c r="J56" s="38"/>
      <c r="K56" s="38"/>
      <c r="L56" s="118"/>
      <c r="S56" s="36"/>
      <c r="T56" s="36"/>
      <c r="U56" s="36"/>
      <c r="V56" s="36"/>
      <c r="W56" s="36"/>
      <c r="X56" s="36"/>
      <c r="Y56" s="36"/>
      <c r="Z56" s="36"/>
      <c r="AA56" s="36"/>
      <c r="AB56" s="36"/>
      <c r="AC56" s="36"/>
      <c r="AD56" s="36"/>
      <c r="AE56" s="36"/>
    </row>
    <row r="57" spans="1:47" s="2" customFormat="1" ht="29.25" customHeight="1">
      <c r="A57" s="36"/>
      <c r="B57" s="37"/>
      <c r="C57" s="148" t="s">
        <v>145</v>
      </c>
      <c r="D57" s="149"/>
      <c r="E57" s="149"/>
      <c r="F57" s="149"/>
      <c r="G57" s="149"/>
      <c r="H57" s="149"/>
      <c r="I57" s="150"/>
      <c r="J57" s="151" t="s">
        <v>146</v>
      </c>
      <c r="K57" s="149"/>
      <c r="L57" s="11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7"/>
      <c r="J58" s="38"/>
      <c r="K58" s="38"/>
      <c r="L58" s="118"/>
      <c r="S58" s="36"/>
      <c r="T58" s="36"/>
      <c r="U58" s="36"/>
      <c r="V58" s="36"/>
      <c r="W58" s="36"/>
      <c r="X58" s="36"/>
      <c r="Y58" s="36"/>
      <c r="Z58" s="36"/>
      <c r="AA58" s="36"/>
      <c r="AB58" s="36"/>
      <c r="AC58" s="36"/>
      <c r="AD58" s="36"/>
      <c r="AE58" s="36"/>
    </row>
    <row r="59" spans="1:47" s="2" customFormat="1" ht="22.9" customHeight="1">
      <c r="A59" s="36"/>
      <c r="B59" s="37"/>
      <c r="C59" s="152" t="s">
        <v>70</v>
      </c>
      <c r="D59" s="38"/>
      <c r="E59" s="38"/>
      <c r="F59" s="38"/>
      <c r="G59" s="38"/>
      <c r="H59" s="38"/>
      <c r="I59" s="117"/>
      <c r="J59" s="79">
        <f>J87</f>
        <v>0</v>
      </c>
      <c r="K59" s="38"/>
      <c r="L59" s="118"/>
      <c r="S59" s="36"/>
      <c r="T59" s="36"/>
      <c r="U59" s="36"/>
      <c r="V59" s="36"/>
      <c r="W59" s="36"/>
      <c r="X59" s="36"/>
      <c r="Y59" s="36"/>
      <c r="Z59" s="36"/>
      <c r="AA59" s="36"/>
      <c r="AB59" s="36"/>
      <c r="AC59" s="36"/>
      <c r="AD59" s="36"/>
      <c r="AE59" s="36"/>
      <c r="AU59" s="19" t="s">
        <v>147</v>
      </c>
    </row>
    <row r="60" spans="1:47" s="9" customFormat="1" ht="24.95" customHeight="1">
      <c r="B60" s="153"/>
      <c r="C60" s="154"/>
      <c r="D60" s="155" t="s">
        <v>148</v>
      </c>
      <c r="E60" s="156"/>
      <c r="F60" s="156"/>
      <c r="G60" s="156"/>
      <c r="H60" s="156"/>
      <c r="I60" s="157"/>
      <c r="J60" s="158">
        <f>J88</f>
        <v>0</v>
      </c>
      <c r="K60" s="154"/>
      <c r="L60" s="159"/>
    </row>
    <row r="61" spans="1:47" s="10" customFormat="1" ht="19.899999999999999" customHeight="1">
      <c r="B61" s="160"/>
      <c r="C61" s="99"/>
      <c r="D61" s="161" t="s">
        <v>149</v>
      </c>
      <c r="E61" s="162"/>
      <c r="F61" s="162"/>
      <c r="G61" s="162"/>
      <c r="H61" s="162"/>
      <c r="I61" s="163"/>
      <c r="J61" s="164">
        <f>J89</f>
        <v>0</v>
      </c>
      <c r="K61" s="99"/>
      <c r="L61" s="165"/>
    </row>
    <row r="62" spans="1:47" s="10" customFormat="1" ht="19.899999999999999" customHeight="1">
      <c r="B62" s="160"/>
      <c r="C62" s="99"/>
      <c r="D62" s="161" t="s">
        <v>667</v>
      </c>
      <c r="E62" s="162"/>
      <c r="F62" s="162"/>
      <c r="G62" s="162"/>
      <c r="H62" s="162"/>
      <c r="I62" s="163"/>
      <c r="J62" s="164">
        <f>J154</f>
        <v>0</v>
      </c>
      <c r="K62" s="99"/>
      <c r="L62" s="165"/>
    </row>
    <row r="63" spans="1:47" s="10" customFormat="1" ht="19.899999999999999" customHeight="1">
      <c r="B63" s="160"/>
      <c r="C63" s="99"/>
      <c r="D63" s="161" t="s">
        <v>670</v>
      </c>
      <c r="E63" s="162"/>
      <c r="F63" s="162"/>
      <c r="G63" s="162"/>
      <c r="H63" s="162"/>
      <c r="I63" s="163"/>
      <c r="J63" s="164">
        <f>J199</f>
        <v>0</v>
      </c>
      <c r="K63" s="99"/>
      <c r="L63" s="165"/>
    </row>
    <row r="64" spans="1:47" s="10" customFormat="1" ht="19.899999999999999" customHeight="1">
      <c r="B64" s="160"/>
      <c r="C64" s="99"/>
      <c r="D64" s="161" t="s">
        <v>152</v>
      </c>
      <c r="E64" s="162"/>
      <c r="F64" s="162"/>
      <c r="G64" s="162"/>
      <c r="H64" s="162"/>
      <c r="I64" s="163"/>
      <c r="J64" s="164">
        <f>J217</f>
        <v>0</v>
      </c>
      <c r="K64" s="99"/>
      <c r="L64" s="165"/>
    </row>
    <row r="65" spans="1:31" s="10" customFormat="1" ht="19.899999999999999" customHeight="1">
      <c r="B65" s="160"/>
      <c r="C65" s="99"/>
      <c r="D65" s="161" t="s">
        <v>153</v>
      </c>
      <c r="E65" s="162"/>
      <c r="F65" s="162"/>
      <c r="G65" s="162"/>
      <c r="H65" s="162"/>
      <c r="I65" s="163"/>
      <c r="J65" s="164">
        <f>J226</f>
        <v>0</v>
      </c>
      <c r="K65" s="99"/>
      <c r="L65" s="165"/>
    </row>
    <row r="66" spans="1:31" s="9" customFormat="1" ht="24.95" customHeight="1">
      <c r="B66" s="153"/>
      <c r="C66" s="154"/>
      <c r="D66" s="155" t="s">
        <v>671</v>
      </c>
      <c r="E66" s="156"/>
      <c r="F66" s="156"/>
      <c r="G66" s="156"/>
      <c r="H66" s="156"/>
      <c r="I66" s="157"/>
      <c r="J66" s="158">
        <f>J231</f>
        <v>0</v>
      </c>
      <c r="K66" s="154"/>
      <c r="L66" s="159"/>
    </row>
    <row r="67" spans="1:31" s="10" customFormat="1" ht="19.899999999999999" customHeight="1">
      <c r="B67" s="160"/>
      <c r="C67" s="99"/>
      <c r="D67" s="161" t="s">
        <v>675</v>
      </c>
      <c r="E67" s="162"/>
      <c r="F67" s="162"/>
      <c r="G67" s="162"/>
      <c r="H67" s="162"/>
      <c r="I67" s="163"/>
      <c r="J67" s="164">
        <f>J232</f>
        <v>0</v>
      </c>
      <c r="K67" s="99"/>
      <c r="L67" s="165"/>
    </row>
    <row r="68" spans="1:31" s="2" customFormat="1" ht="21.75" customHeight="1">
      <c r="A68" s="36"/>
      <c r="B68" s="37"/>
      <c r="C68" s="38"/>
      <c r="D68" s="38"/>
      <c r="E68" s="38"/>
      <c r="F68" s="38"/>
      <c r="G68" s="38"/>
      <c r="H68" s="38"/>
      <c r="I68" s="117"/>
      <c r="J68" s="38"/>
      <c r="K68" s="38"/>
      <c r="L68" s="118"/>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144"/>
      <c r="J69" s="50"/>
      <c r="K69" s="50"/>
      <c r="L69" s="118"/>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147"/>
      <c r="J73" s="52"/>
      <c r="K73" s="52"/>
      <c r="L73" s="118"/>
      <c r="S73" s="36"/>
      <c r="T73" s="36"/>
      <c r="U73" s="36"/>
      <c r="V73" s="36"/>
      <c r="W73" s="36"/>
      <c r="X73" s="36"/>
      <c r="Y73" s="36"/>
      <c r="Z73" s="36"/>
      <c r="AA73" s="36"/>
      <c r="AB73" s="36"/>
      <c r="AC73" s="36"/>
      <c r="AD73" s="36"/>
      <c r="AE73" s="36"/>
    </row>
    <row r="74" spans="1:31" s="2" customFormat="1" ht="24.95" customHeight="1">
      <c r="A74" s="36"/>
      <c r="B74" s="37"/>
      <c r="C74" s="25" t="s">
        <v>154</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117"/>
      <c r="J75" s="38"/>
      <c r="K75" s="38"/>
      <c r="L75" s="118"/>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117"/>
      <c r="J76" s="38"/>
      <c r="K76" s="38"/>
      <c r="L76" s="118"/>
      <c r="S76" s="36"/>
      <c r="T76" s="36"/>
      <c r="U76" s="36"/>
      <c r="V76" s="36"/>
      <c r="W76" s="36"/>
      <c r="X76" s="36"/>
      <c r="Y76" s="36"/>
      <c r="Z76" s="36"/>
      <c r="AA76" s="36"/>
      <c r="AB76" s="36"/>
      <c r="AC76" s="36"/>
      <c r="AD76" s="36"/>
      <c r="AE76" s="36"/>
    </row>
    <row r="77" spans="1:31" s="2" customFormat="1" ht="16.5" customHeight="1">
      <c r="A77" s="36"/>
      <c r="B77" s="37"/>
      <c r="C77" s="38"/>
      <c r="D77" s="38"/>
      <c r="E77" s="405" t="str">
        <f>E7</f>
        <v>Revitalizace koupaliště Lhotka - II. etapa 1. část</v>
      </c>
      <c r="F77" s="406"/>
      <c r="G77" s="406"/>
      <c r="H77" s="406"/>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142</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6.5" customHeight="1">
      <c r="A79" s="36"/>
      <c r="B79" s="37"/>
      <c r="C79" s="38"/>
      <c r="D79" s="38"/>
      <c r="E79" s="374" t="str">
        <f>E9</f>
        <v>SO 06 - Areálové oplocení</v>
      </c>
      <c r="F79" s="407"/>
      <c r="G79" s="407"/>
      <c r="H79" s="407"/>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F12</f>
        <v>Praha 4 k.ú. Lhotka 728071</v>
      </c>
      <c r="G81" s="38"/>
      <c r="H81" s="38"/>
      <c r="I81" s="119" t="s">
        <v>23</v>
      </c>
      <c r="J81" s="61" t="str">
        <f>IF(J12="","",J12)</f>
        <v>23. 10. 2019</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15.2" customHeight="1">
      <c r="A83" s="36"/>
      <c r="B83" s="37"/>
      <c r="C83" s="31" t="s">
        <v>25</v>
      </c>
      <c r="D83" s="38"/>
      <c r="E83" s="38"/>
      <c r="F83" s="29" t="str">
        <f>E15</f>
        <v>MČ Praha4,Antala Staška 2059/80b,140 46 Praha4-Krč</v>
      </c>
      <c r="G83" s="38"/>
      <c r="H83" s="38"/>
      <c r="I83" s="119" t="s">
        <v>32</v>
      </c>
      <c r="J83" s="34" t="str">
        <f>E21</f>
        <v xml:space="preserve"> </v>
      </c>
      <c r="K83" s="38"/>
      <c r="L83" s="118"/>
      <c r="S83" s="36"/>
      <c r="T83" s="36"/>
      <c r="U83" s="36"/>
      <c r="V83" s="36"/>
      <c r="W83" s="36"/>
      <c r="X83" s="36"/>
      <c r="Y83" s="36"/>
      <c r="Z83" s="36"/>
      <c r="AA83" s="36"/>
      <c r="AB83" s="36"/>
      <c r="AC83" s="36"/>
      <c r="AD83" s="36"/>
      <c r="AE83" s="36"/>
    </row>
    <row r="84" spans="1:65" s="2" customFormat="1" ht="15.2" customHeight="1">
      <c r="A84" s="36"/>
      <c r="B84" s="37"/>
      <c r="C84" s="31" t="s">
        <v>30</v>
      </c>
      <c r="D84" s="38"/>
      <c r="E84" s="38"/>
      <c r="F84" s="29" t="str">
        <f>IF(E18="","",E18)</f>
        <v>Vyplň údaj</v>
      </c>
      <c r="G84" s="38"/>
      <c r="H84" s="38"/>
      <c r="I84" s="119" t="s">
        <v>35</v>
      </c>
      <c r="J84" s="34" t="str">
        <f>E24</f>
        <v xml:space="preserve"> </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155</v>
      </c>
      <c r="D86" s="169" t="s">
        <v>57</v>
      </c>
      <c r="E86" s="169" t="s">
        <v>53</v>
      </c>
      <c r="F86" s="169" t="s">
        <v>54</v>
      </c>
      <c r="G86" s="169" t="s">
        <v>156</v>
      </c>
      <c r="H86" s="169" t="s">
        <v>157</v>
      </c>
      <c r="I86" s="170" t="s">
        <v>158</v>
      </c>
      <c r="J86" s="169" t="s">
        <v>146</v>
      </c>
      <c r="K86" s="171" t="s">
        <v>159</v>
      </c>
      <c r="L86" s="172"/>
      <c r="M86" s="70" t="s">
        <v>19</v>
      </c>
      <c r="N86" s="71" t="s">
        <v>42</v>
      </c>
      <c r="O86" s="71" t="s">
        <v>160</v>
      </c>
      <c r="P86" s="71" t="s">
        <v>161</v>
      </c>
      <c r="Q86" s="71" t="s">
        <v>162</v>
      </c>
      <c r="R86" s="71" t="s">
        <v>163</v>
      </c>
      <c r="S86" s="71" t="s">
        <v>164</v>
      </c>
      <c r="T86" s="72" t="s">
        <v>165</v>
      </c>
      <c r="U86" s="166"/>
      <c r="V86" s="166"/>
      <c r="W86" s="166"/>
      <c r="X86" s="166"/>
      <c r="Y86" s="166"/>
      <c r="Z86" s="166"/>
      <c r="AA86" s="166"/>
      <c r="AB86" s="166"/>
      <c r="AC86" s="166"/>
      <c r="AD86" s="166"/>
      <c r="AE86" s="166"/>
    </row>
    <row r="87" spans="1:65" s="2" customFormat="1" ht="22.9" customHeight="1">
      <c r="A87" s="36"/>
      <c r="B87" s="37"/>
      <c r="C87" s="77" t="s">
        <v>166</v>
      </c>
      <c r="D87" s="38"/>
      <c r="E87" s="38"/>
      <c r="F87" s="38"/>
      <c r="G87" s="38"/>
      <c r="H87" s="38"/>
      <c r="I87" s="117"/>
      <c r="J87" s="173">
        <f>BK87</f>
        <v>0</v>
      </c>
      <c r="K87" s="38"/>
      <c r="L87" s="41"/>
      <c r="M87" s="73"/>
      <c r="N87" s="174"/>
      <c r="O87" s="74"/>
      <c r="P87" s="175">
        <f>P88+P231</f>
        <v>0</v>
      </c>
      <c r="Q87" s="74"/>
      <c r="R87" s="175">
        <f>R88+R231</f>
        <v>61.886305900000004</v>
      </c>
      <c r="S87" s="74"/>
      <c r="T87" s="176">
        <f>T88+T231</f>
        <v>74.536033399999994</v>
      </c>
      <c r="U87" s="36"/>
      <c r="V87" s="36"/>
      <c r="W87" s="36"/>
      <c r="X87" s="36"/>
      <c r="Y87" s="36"/>
      <c r="Z87" s="36"/>
      <c r="AA87" s="36"/>
      <c r="AB87" s="36"/>
      <c r="AC87" s="36"/>
      <c r="AD87" s="36"/>
      <c r="AE87" s="36"/>
      <c r="AT87" s="19" t="s">
        <v>71</v>
      </c>
      <c r="AU87" s="19" t="s">
        <v>147</v>
      </c>
      <c r="BK87" s="177">
        <f>BK88+BK231</f>
        <v>0</v>
      </c>
    </row>
    <row r="88" spans="1:65" s="12" customFormat="1" ht="25.9" customHeight="1">
      <c r="B88" s="178"/>
      <c r="C88" s="179"/>
      <c r="D88" s="180" t="s">
        <v>71</v>
      </c>
      <c r="E88" s="181" t="s">
        <v>167</v>
      </c>
      <c r="F88" s="181" t="s">
        <v>168</v>
      </c>
      <c r="G88" s="179"/>
      <c r="H88" s="179"/>
      <c r="I88" s="182"/>
      <c r="J88" s="183">
        <f>BK88</f>
        <v>0</v>
      </c>
      <c r="K88" s="179"/>
      <c r="L88" s="184"/>
      <c r="M88" s="185"/>
      <c r="N88" s="186"/>
      <c r="O88" s="186"/>
      <c r="P88" s="187">
        <f>P89+P154+P199+P217+P226</f>
        <v>0</v>
      </c>
      <c r="Q88" s="186"/>
      <c r="R88" s="187">
        <f>R89+R154+R199+R217+R226</f>
        <v>61.886305900000004</v>
      </c>
      <c r="S88" s="186"/>
      <c r="T88" s="188">
        <f>T89+T154+T199+T217+T226</f>
        <v>74.536033399999994</v>
      </c>
      <c r="AR88" s="189" t="s">
        <v>80</v>
      </c>
      <c r="AT88" s="190" t="s">
        <v>71</v>
      </c>
      <c r="AU88" s="190" t="s">
        <v>72</v>
      </c>
      <c r="AY88" s="189" t="s">
        <v>169</v>
      </c>
      <c r="BK88" s="191">
        <f>BK89+BK154+BK199+BK217+BK226</f>
        <v>0</v>
      </c>
    </row>
    <row r="89" spans="1:65" s="12" customFormat="1" ht="22.9" customHeight="1">
      <c r="B89" s="178"/>
      <c r="C89" s="179"/>
      <c r="D89" s="180" t="s">
        <v>71</v>
      </c>
      <c r="E89" s="192" t="s">
        <v>80</v>
      </c>
      <c r="F89" s="192" t="s">
        <v>170</v>
      </c>
      <c r="G89" s="179"/>
      <c r="H89" s="179"/>
      <c r="I89" s="182"/>
      <c r="J89" s="193">
        <f>BK89</f>
        <v>0</v>
      </c>
      <c r="K89" s="179"/>
      <c r="L89" s="184"/>
      <c r="M89" s="185"/>
      <c r="N89" s="186"/>
      <c r="O89" s="186"/>
      <c r="P89" s="187">
        <f>SUM(P90:P153)</f>
        <v>0</v>
      </c>
      <c r="Q89" s="186"/>
      <c r="R89" s="187">
        <f>SUM(R90:R153)</f>
        <v>0</v>
      </c>
      <c r="S89" s="186"/>
      <c r="T89" s="188">
        <f>SUM(T90:T153)</f>
        <v>0</v>
      </c>
      <c r="AR89" s="189" t="s">
        <v>80</v>
      </c>
      <c r="AT89" s="190" t="s">
        <v>71</v>
      </c>
      <c r="AU89" s="190" t="s">
        <v>80</v>
      </c>
      <c r="AY89" s="189" t="s">
        <v>169</v>
      </c>
      <c r="BK89" s="191">
        <f>SUM(BK90:BK153)</f>
        <v>0</v>
      </c>
    </row>
    <row r="90" spans="1:65" s="2" customFormat="1" ht="24" customHeight="1">
      <c r="A90" s="36"/>
      <c r="B90" s="37"/>
      <c r="C90" s="194" t="s">
        <v>80</v>
      </c>
      <c r="D90" s="194" t="s">
        <v>171</v>
      </c>
      <c r="E90" s="195" t="s">
        <v>1589</v>
      </c>
      <c r="F90" s="196" t="s">
        <v>1773</v>
      </c>
      <c r="G90" s="197" t="s">
        <v>191</v>
      </c>
      <c r="H90" s="198">
        <v>6.984</v>
      </c>
      <c r="I90" s="199"/>
      <c r="J90" s="200">
        <f>ROUND(I90*H90,2)</f>
        <v>0</v>
      </c>
      <c r="K90" s="196" t="s">
        <v>175</v>
      </c>
      <c r="L90" s="41"/>
      <c r="M90" s="201" t="s">
        <v>19</v>
      </c>
      <c r="N90" s="202" t="s">
        <v>43</v>
      </c>
      <c r="O90" s="66"/>
      <c r="P90" s="203">
        <f>O90*H90</f>
        <v>0</v>
      </c>
      <c r="Q90" s="203">
        <v>0</v>
      </c>
      <c r="R90" s="203">
        <f>Q90*H90</f>
        <v>0</v>
      </c>
      <c r="S90" s="203">
        <v>0</v>
      </c>
      <c r="T90" s="204">
        <f>S90*H90</f>
        <v>0</v>
      </c>
      <c r="U90" s="36"/>
      <c r="V90" s="36"/>
      <c r="W90" s="36"/>
      <c r="X90" s="36"/>
      <c r="Y90" s="36"/>
      <c r="Z90" s="36"/>
      <c r="AA90" s="36"/>
      <c r="AB90" s="36"/>
      <c r="AC90" s="36"/>
      <c r="AD90" s="36"/>
      <c r="AE90" s="36"/>
      <c r="AR90" s="205" t="s">
        <v>176</v>
      </c>
      <c r="AT90" s="205" t="s">
        <v>171</v>
      </c>
      <c r="AU90" s="205" t="s">
        <v>83</v>
      </c>
      <c r="AY90" s="19" t="s">
        <v>169</v>
      </c>
      <c r="BE90" s="206">
        <f>IF(N90="základní",J90,0)</f>
        <v>0</v>
      </c>
      <c r="BF90" s="206">
        <f>IF(N90="snížená",J90,0)</f>
        <v>0</v>
      </c>
      <c r="BG90" s="206">
        <f>IF(N90="zákl. přenesená",J90,0)</f>
        <v>0</v>
      </c>
      <c r="BH90" s="206">
        <f>IF(N90="sníž. přenesená",J90,0)</f>
        <v>0</v>
      </c>
      <c r="BI90" s="206">
        <f>IF(N90="nulová",J90,0)</f>
        <v>0</v>
      </c>
      <c r="BJ90" s="19" t="s">
        <v>80</v>
      </c>
      <c r="BK90" s="206">
        <f>ROUND(I90*H90,2)</f>
        <v>0</v>
      </c>
      <c r="BL90" s="19" t="s">
        <v>176</v>
      </c>
      <c r="BM90" s="205" t="s">
        <v>1774</v>
      </c>
    </row>
    <row r="91" spans="1:65" s="2" customFormat="1" ht="97.5">
      <c r="A91" s="36"/>
      <c r="B91" s="37"/>
      <c r="C91" s="38"/>
      <c r="D91" s="207" t="s">
        <v>178</v>
      </c>
      <c r="E91" s="38"/>
      <c r="F91" s="208" t="s">
        <v>1775</v>
      </c>
      <c r="G91" s="38"/>
      <c r="H91" s="38"/>
      <c r="I91" s="117"/>
      <c r="J91" s="38"/>
      <c r="K91" s="38"/>
      <c r="L91" s="41"/>
      <c r="M91" s="209"/>
      <c r="N91" s="210"/>
      <c r="O91" s="66"/>
      <c r="P91" s="66"/>
      <c r="Q91" s="66"/>
      <c r="R91" s="66"/>
      <c r="S91" s="66"/>
      <c r="T91" s="67"/>
      <c r="U91" s="36"/>
      <c r="V91" s="36"/>
      <c r="W91" s="36"/>
      <c r="X91" s="36"/>
      <c r="Y91" s="36"/>
      <c r="Z91" s="36"/>
      <c r="AA91" s="36"/>
      <c r="AB91" s="36"/>
      <c r="AC91" s="36"/>
      <c r="AD91" s="36"/>
      <c r="AE91" s="36"/>
      <c r="AT91" s="19" t="s">
        <v>178</v>
      </c>
      <c r="AU91" s="19" t="s">
        <v>83</v>
      </c>
    </row>
    <row r="92" spans="1:65" s="15" customFormat="1" ht="11.25">
      <c r="B92" s="233"/>
      <c r="C92" s="234"/>
      <c r="D92" s="207" t="s">
        <v>180</v>
      </c>
      <c r="E92" s="235" t="s">
        <v>19</v>
      </c>
      <c r="F92" s="236" t="s">
        <v>1776</v>
      </c>
      <c r="G92" s="234"/>
      <c r="H92" s="235" t="s">
        <v>19</v>
      </c>
      <c r="I92" s="237"/>
      <c r="J92" s="234"/>
      <c r="K92" s="234"/>
      <c r="L92" s="238"/>
      <c r="M92" s="239"/>
      <c r="N92" s="240"/>
      <c r="O92" s="240"/>
      <c r="P92" s="240"/>
      <c r="Q92" s="240"/>
      <c r="R92" s="240"/>
      <c r="S92" s="240"/>
      <c r="T92" s="241"/>
      <c r="AT92" s="242" t="s">
        <v>180</v>
      </c>
      <c r="AU92" s="242" t="s">
        <v>83</v>
      </c>
      <c r="AV92" s="15" t="s">
        <v>80</v>
      </c>
      <c r="AW92" s="15" t="s">
        <v>34</v>
      </c>
      <c r="AX92" s="15" t="s">
        <v>72</v>
      </c>
      <c r="AY92" s="242" t="s">
        <v>169</v>
      </c>
    </row>
    <row r="93" spans="1:65" s="13" customFormat="1" ht="11.25">
      <c r="B93" s="211"/>
      <c r="C93" s="212"/>
      <c r="D93" s="207" t="s">
        <v>180</v>
      </c>
      <c r="E93" s="213" t="s">
        <v>19</v>
      </c>
      <c r="F93" s="214" t="s">
        <v>1777</v>
      </c>
      <c r="G93" s="212"/>
      <c r="H93" s="215">
        <v>6.984</v>
      </c>
      <c r="I93" s="216"/>
      <c r="J93" s="212"/>
      <c r="K93" s="212"/>
      <c r="L93" s="217"/>
      <c r="M93" s="218"/>
      <c r="N93" s="219"/>
      <c r="O93" s="219"/>
      <c r="P93" s="219"/>
      <c r="Q93" s="219"/>
      <c r="R93" s="219"/>
      <c r="S93" s="219"/>
      <c r="T93" s="220"/>
      <c r="AT93" s="221" t="s">
        <v>180</v>
      </c>
      <c r="AU93" s="221" t="s">
        <v>83</v>
      </c>
      <c r="AV93" s="13" t="s">
        <v>83</v>
      </c>
      <c r="AW93" s="13" t="s">
        <v>34</v>
      </c>
      <c r="AX93" s="13" t="s">
        <v>80</v>
      </c>
      <c r="AY93" s="221" t="s">
        <v>169</v>
      </c>
    </row>
    <row r="94" spans="1:65" s="2" customFormat="1" ht="24" customHeight="1">
      <c r="A94" s="36"/>
      <c r="B94" s="37"/>
      <c r="C94" s="194" t="s">
        <v>83</v>
      </c>
      <c r="D94" s="194" t="s">
        <v>171</v>
      </c>
      <c r="E94" s="195" t="s">
        <v>1594</v>
      </c>
      <c r="F94" s="196" t="s">
        <v>1778</v>
      </c>
      <c r="G94" s="197" t="s">
        <v>191</v>
      </c>
      <c r="H94" s="198">
        <v>6.984</v>
      </c>
      <c r="I94" s="199"/>
      <c r="J94" s="200">
        <f>ROUND(I94*H94,2)</f>
        <v>0</v>
      </c>
      <c r="K94" s="196" t="s">
        <v>175</v>
      </c>
      <c r="L94" s="41"/>
      <c r="M94" s="201" t="s">
        <v>19</v>
      </c>
      <c r="N94" s="202" t="s">
        <v>43</v>
      </c>
      <c r="O94" s="66"/>
      <c r="P94" s="203">
        <f>O94*H94</f>
        <v>0</v>
      </c>
      <c r="Q94" s="203">
        <v>0</v>
      </c>
      <c r="R94" s="203">
        <f>Q94*H94</f>
        <v>0</v>
      </c>
      <c r="S94" s="203">
        <v>0</v>
      </c>
      <c r="T94" s="204">
        <f>S94*H94</f>
        <v>0</v>
      </c>
      <c r="U94" s="36"/>
      <c r="V94" s="36"/>
      <c r="W94" s="36"/>
      <c r="X94" s="36"/>
      <c r="Y94" s="36"/>
      <c r="Z94" s="36"/>
      <c r="AA94" s="36"/>
      <c r="AB94" s="36"/>
      <c r="AC94" s="36"/>
      <c r="AD94" s="36"/>
      <c r="AE94" s="36"/>
      <c r="AR94" s="205" t="s">
        <v>176</v>
      </c>
      <c r="AT94" s="205" t="s">
        <v>171</v>
      </c>
      <c r="AU94" s="205" t="s">
        <v>83</v>
      </c>
      <c r="AY94" s="19" t="s">
        <v>169</v>
      </c>
      <c r="BE94" s="206">
        <f>IF(N94="základní",J94,0)</f>
        <v>0</v>
      </c>
      <c r="BF94" s="206">
        <f>IF(N94="snížená",J94,0)</f>
        <v>0</v>
      </c>
      <c r="BG94" s="206">
        <f>IF(N94="zákl. přenesená",J94,0)</f>
        <v>0</v>
      </c>
      <c r="BH94" s="206">
        <f>IF(N94="sníž. přenesená",J94,0)</f>
        <v>0</v>
      </c>
      <c r="BI94" s="206">
        <f>IF(N94="nulová",J94,0)</f>
        <v>0</v>
      </c>
      <c r="BJ94" s="19" t="s">
        <v>80</v>
      </c>
      <c r="BK94" s="206">
        <f>ROUND(I94*H94,2)</f>
        <v>0</v>
      </c>
      <c r="BL94" s="19" t="s">
        <v>176</v>
      </c>
      <c r="BM94" s="205" t="s">
        <v>1779</v>
      </c>
    </row>
    <row r="95" spans="1:65" s="2" customFormat="1" ht="97.5">
      <c r="A95" s="36"/>
      <c r="B95" s="37"/>
      <c r="C95" s="38"/>
      <c r="D95" s="207" t="s">
        <v>178</v>
      </c>
      <c r="E95" s="38"/>
      <c r="F95" s="208" t="s">
        <v>1775</v>
      </c>
      <c r="G95" s="38"/>
      <c r="H95" s="38"/>
      <c r="I95" s="117"/>
      <c r="J95" s="38"/>
      <c r="K95" s="38"/>
      <c r="L95" s="41"/>
      <c r="M95" s="209"/>
      <c r="N95" s="210"/>
      <c r="O95" s="66"/>
      <c r="P95" s="66"/>
      <c r="Q95" s="66"/>
      <c r="R95" s="66"/>
      <c r="S95" s="66"/>
      <c r="T95" s="67"/>
      <c r="U95" s="36"/>
      <c r="V95" s="36"/>
      <c r="W95" s="36"/>
      <c r="X95" s="36"/>
      <c r="Y95" s="36"/>
      <c r="Z95" s="36"/>
      <c r="AA95" s="36"/>
      <c r="AB95" s="36"/>
      <c r="AC95" s="36"/>
      <c r="AD95" s="36"/>
      <c r="AE95" s="36"/>
      <c r="AT95" s="19" t="s">
        <v>178</v>
      </c>
      <c r="AU95" s="19" t="s">
        <v>83</v>
      </c>
    </row>
    <row r="96" spans="1:65" s="2" customFormat="1" ht="24" customHeight="1">
      <c r="A96" s="36"/>
      <c r="B96" s="37"/>
      <c r="C96" s="194" t="s">
        <v>188</v>
      </c>
      <c r="D96" s="194" t="s">
        <v>171</v>
      </c>
      <c r="E96" s="195" t="s">
        <v>435</v>
      </c>
      <c r="F96" s="196" t="s">
        <v>436</v>
      </c>
      <c r="G96" s="197" t="s">
        <v>191</v>
      </c>
      <c r="H96" s="198">
        <v>94.608000000000004</v>
      </c>
      <c r="I96" s="199"/>
      <c r="J96" s="200">
        <f>ROUND(I96*H96,2)</f>
        <v>0</v>
      </c>
      <c r="K96" s="196" t="s">
        <v>175</v>
      </c>
      <c r="L96" s="41"/>
      <c r="M96" s="201" t="s">
        <v>19</v>
      </c>
      <c r="N96" s="202" t="s">
        <v>43</v>
      </c>
      <c r="O96" s="66"/>
      <c r="P96" s="203">
        <f>O96*H96</f>
        <v>0</v>
      </c>
      <c r="Q96" s="203">
        <v>0</v>
      </c>
      <c r="R96" s="203">
        <f>Q96*H96</f>
        <v>0</v>
      </c>
      <c r="S96" s="203">
        <v>0</v>
      </c>
      <c r="T96" s="204">
        <f>S96*H96</f>
        <v>0</v>
      </c>
      <c r="U96" s="36"/>
      <c r="V96" s="36"/>
      <c r="W96" s="36"/>
      <c r="X96" s="36"/>
      <c r="Y96" s="36"/>
      <c r="Z96" s="36"/>
      <c r="AA96" s="36"/>
      <c r="AB96" s="36"/>
      <c r="AC96" s="36"/>
      <c r="AD96" s="36"/>
      <c r="AE96" s="36"/>
      <c r="AR96" s="205" t="s">
        <v>176</v>
      </c>
      <c r="AT96" s="205" t="s">
        <v>171</v>
      </c>
      <c r="AU96" s="205" t="s">
        <v>83</v>
      </c>
      <c r="AY96" s="19" t="s">
        <v>169</v>
      </c>
      <c r="BE96" s="206">
        <f>IF(N96="základní",J96,0)</f>
        <v>0</v>
      </c>
      <c r="BF96" s="206">
        <f>IF(N96="snížená",J96,0)</f>
        <v>0</v>
      </c>
      <c r="BG96" s="206">
        <f>IF(N96="zákl. přenesená",J96,0)</f>
        <v>0</v>
      </c>
      <c r="BH96" s="206">
        <f>IF(N96="sníž. přenesená",J96,0)</f>
        <v>0</v>
      </c>
      <c r="BI96" s="206">
        <f>IF(N96="nulová",J96,0)</f>
        <v>0</v>
      </c>
      <c r="BJ96" s="19" t="s">
        <v>80</v>
      </c>
      <c r="BK96" s="206">
        <f>ROUND(I96*H96,2)</f>
        <v>0</v>
      </c>
      <c r="BL96" s="19" t="s">
        <v>176</v>
      </c>
      <c r="BM96" s="205" t="s">
        <v>1780</v>
      </c>
    </row>
    <row r="97" spans="1:65" s="2" customFormat="1" ht="146.25">
      <c r="A97" s="36"/>
      <c r="B97" s="37"/>
      <c r="C97" s="38"/>
      <c r="D97" s="207" t="s">
        <v>178</v>
      </c>
      <c r="E97" s="38"/>
      <c r="F97" s="208" t="s">
        <v>1781</v>
      </c>
      <c r="G97" s="38"/>
      <c r="H97" s="38"/>
      <c r="I97" s="117"/>
      <c r="J97" s="38"/>
      <c r="K97" s="38"/>
      <c r="L97" s="41"/>
      <c r="M97" s="209"/>
      <c r="N97" s="210"/>
      <c r="O97" s="66"/>
      <c r="P97" s="66"/>
      <c r="Q97" s="66"/>
      <c r="R97" s="66"/>
      <c r="S97" s="66"/>
      <c r="T97" s="67"/>
      <c r="U97" s="36"/>
      <c r="V97" s="36"/>
      <c r="W97" s="36"/>
      <c r="X97" s="36"/>
      <c r="Y97" s="36"/>
      <c r="Z97" s="36"/>
      <c r="AA97" s="36"/>
      <c r="AB97" s="36"/>
      <c r="AC97" s="36"/>
      <c r="AD97" s="36"/>
      <c r="AE97" s="36"/>
      <c r="AT97" s="19" t="s">
        <v>178</v>
      </c>
      <c r="AU97" s="19" t="s">
        <v>83</v>
      </c>
    </row>
    <row r="98" spans="1:65" s="15" customFormat="1" ht="11.25">
      <c r="B98" s="233"/>
      <c r="C98" s="234"/>
      <c r="D98" s="207" t="s">
        <v>180</v>
      </c>
      <c r="E98" s="235" t="s">
        <v>19</v>
      </c>
      <c r="F98" s="236" t="s">
        <v>1782</v>
      </c>
      <c r="G98" s="234"/>
      <c r="H98" s="235" t="s">
        <v>19</v>
      </c>
      <c r="I98" s="237"/>
      <c r="J98" s="234"/>
      <c r="K98" s="234"/>
      <c r="L98" s="238"/>
      <c r="M98" s="239"/>
      <c r="N98" s="240"/>
      <c r="O98" s="240"/>
      <c r="P98" s="240"/>
      <c r="Q98" s="240"/>
      <c r="R98" s="240"/>
      <c r="S98" s="240"/>
      <c r="T98" s="241"/>
      <c r="AT98" s="242" t="s">
        <v>180</v>
      </c>
      <c r="AU98" s="242" t="s">
        <v>83</v>
      </c>
      <c r="AV98" s="15" t="s">
        <v>80</v>
      </c>
      <c r="AW98" s="15" t="s">
        <v>34</v>
      </c>
      <c r="AX98" s="15" t="s">
        <v>72</v>
      </c>
      <c r="AY98" s="242" t="s">
        <v>169</v>
      </c>
    </row>
    <row r="99" spans="1:65" s="13" customFormat="1" ht="11.25">
      <c r="B99" s="211"/>
      <c r="C99" s="212"/>
      <c r="D99" s="207" t="s">
        <v>180</v>
      </c>
      <c r="E99" s="213" t="s">
        <v>19</v>
      </c>
      <c r="F99" s="214" t="s">
        <v>1783</v>
      </c>
      <c r="G99" s="212"/>
      <c r="H99" s="215">
        <v>61.951999999999998</v>
      </c>
      <c r="I99" s="216"/>
      <c r="J99" s="212"/>
      <c r="K99" s="212"/>
      <c r="L99" s="217"/>
      <c r="M99" s="218"/>
      <c r="N99" s="219"/>
      <c r="O99" s="219"/>
      <c r="P99" s="219"/>
      <c r="Q99" s="219"/>
      <c r="R99" s="219"/>
      <c r="S99" s="219"/>
      <c r="T99" s="220"/>
      <c r="AT99" s="221" t="s">
        <v>180</v>
      </c>
      <c r="AU99" s="221" t="s">
        <v>83</v>
      </c>
      <c r="AV99" s="13" t="s">
        <v>83</v>
      </c>
      <c r="AW99" s="13" t="s">
        <v>34</v>
      </c>
      <c r="AX99" s="13" t="s">
        <v>72</v>
      </c>
      <c r="AY99" s="221" t="s">
        <v>169</v>
      </c>
    </row>
    <row r="100" spans="1:65" s="15" customFormat="1" ht="11.25">
      <c r="B100" s="233"/>
      <c r="C100" s="234"/>
      <c r="D100" s="207" t="s">
        <v>180</v>
      </c>
      <c r="E100" s="235" t="s">
        <v>19</v>
      </c>
      <c r="F100" s="236" t="s">
        <v>1784</v>
      </c>
      <c r="G100" s="234"/>
      <c r="H100" s="235" t="s">
        <v>19</v>
      </c>
      <c r="I100" s="237"/>
      <c r="J100" s="234"/>
      <c r="K100" s="234"/>
      <c r="L100" s="238"/>
      <c r="M100" s="239"/>
      <c r="N100" s="240"/>
      <c r="O100" s="240"/>
      <c r="P100" s="240"/>
      <c r="Q100" s="240"/>
      <c r="R100" s="240"/>
      <c r="S100" s="240"/>
      <c r="T100" s="241"/>
      <c r="AT100" s="242" t="s">
        <v>180</v>
      </c>
      <c r="AU100" s="242" t="s">
        <v>83</v>
      </c>
      <c r="AV100" s="15" t="s">
        <v>80</v>
      </c>
      <c r="AW100" s="15" t="s">
        <v>34</v>
      </c>
      <c r="AX100" s="15" t="s">
        <v>72</v>
      </c>
      <c r="AY100" s="242" t="s">
        <v>169</v>
      </c>
    </row>
    <row r="101" spans="1:65" s="13" customFormat="1" ht="11.25">
      <c r="B101" s="211"/>
      <c r="C101" s="212"/>
      <c r="D101" s="207" t="s">
        <v>180</v>
      </c>
      <c r="E101" s="213" t="s">
        <v>19</v>
      </c>
      <c r="F101" s="214" t="s">
        <v>1785</v>
      </c>
      <c r="G101" s="212"/>
      <c r="H101" s="215">
        <v>15.984999999999999</v>
      </c>
      <c r="I101" s="216"/>
      <c r="J101" s="212"/>
      <c r="K101" s="212"/>
      <c r="L101" s="217"/>
      <c r="M101" s="218"/>
      <c r="N101" s="219"/>
      <c r="O101" s="219"/>
      <c r="P101" s="219"/>
      <c r="Q101" s="219"/>
      <c r="R101" s="219"/>
      <c r="S101" s="219"/>
      <c r="T101" s="220"/>
      <c r="AT101" s="221" t="s">
        <v>180</v>
      </c>
      <c r="AU101" s="221" t="s">
        <v>83</v>
      </c>
      <c r="AV101" s="13" t="s">
        <v>83</v>
      </c>
      <c r="AW101" s="13" t="s">
        <v>34</v>
      </c>
      <c r="AX101" s="13" t="s">
        <v>72</v>
      </c>
      <c r="AY101" s="221" t="s">
        <v>169</v>
      </c>
    </row>
    <row r="102" spans="1:65" s="13" customFormat="1" ht="11.25">
      <c r="B102" s="211"/>
      <c r="C102" s="212"/>
      <c r="D102" s="207" t="s">
        <v>180</v>
      </c>
      <c r="E102" s="213" t="s">
        <v>19</v>
      </c>
      <c r="F102" s="214" t="s">
        <v>1786</v>
      </c>
      <c r="G102" s="212"/>
      <c r="H102" s="215">
        <v>16.646000000000001</v>
      </c>
      <c r="I102" s="216"/>
      <c r="J102" s="212"/>
      <c r="K102" s="212"/>
      <c r="L102" s="217"/>
      <c r="M102" s="218"/>
      <c r="N102" s="219"/>
      <c r="O102" s="219"/>
      <c r="P102" s="219"/>
      <c r="Q102" s="219"/>
      <c r="R102" s="219"/>
      <c r="S102" s="219"/>
      <c r="T102" s="220"/>
      <c r="AT102" s="221" t="s">
        <v>180</v>
      </c>
      <c r="AU102" s="221" t="s">
        <v>83</v>
      </c>
      <c r="AV102" s="13" t="s">
        <v>83</v>
      </c>
      <c r="AW102" s="13" t="s">
        <v>34</v>
      </c>
      <c r="AX102" s="13" t="s">
        <v>72</v>
      </c>
      <c r="AY102" s="221" t="s">
        <v>169</v>
      </c>
    </row>
    <row r="103" spans="1:65" s="13" customFormat="1" ht="11.25">
      <c r="B103" s="211"/>
      <c r="C103" s="212"/>
      <c r="D103" s="207" t="s">
        <v>180</v>
      </c>
      <c r="E103" s="213" t="s">
        <v>19</v>
      </c>
      <c r="F103" s="214" t="s">
        <v>1787</v>
      </c>
      <c r="G103" s="212"/>
      <c r="H103" s="215">
        <v>2.5000000000000001E-2</v>
      </c>
      <c r="I103" s="216"/>
      <c r="J103" s="212"/>
      <c r="K103" s="212"/>
      <c r="L103" s="217"/>
      <c r="M103" s="218"/>
      <c r="N103" s="219"/>
      <c r="O103" s="219"/>
      <c r="P103" s="219"/>
      <c r="Q103" s="219"/>
      <c r="R103" s="219"/>
      <c r="S103" s="219"/>
      <c r="T103" s="220"/>
      <c r="AT103" s="221" t="s">
        <v>180</v>
      </c>
      <c r="AU103" s="221" t="s">
        <v>83</v>
      </c>
      <c r="AV103" s="13" t="s">
        <v>83</v>
      </c>
      <c r="AW103" s="13" t="s">
        <v>34</v>
      </c>
      <c r="AX103" s="13" t="s">
        <v>72</v>
      </c>
      <c r="AY103" s="221" t="s">
        <v>169</v>
      </c>
    </row>
    <row r="104" spans="1:65" s="14" customFormat="1" ht="11.25">
      <c r="B104" s="222"/>
      <c r="C104" s="223"/>
      <c r="D104" s="207" t="s">
        <v>180</v>
      </c>
      <c r="E104" s="224" t="s">
        <v>19</v>
      </c>
      <c r="F104" s="225" t="s">
        <v>182</v>
      </c>
      <c r="G104" s="223"/>
      <c r="H104" s="226">
        <v>94.608000000000004</v>
      </c>
      <c r="I104" s="227"/>
      <c r="J104" s="223"/>
      <c r="K104" s="223"/>
      <c r="L104" s="228"/>
      <c r="M104" s="229"/>
      <c r="N104" s="230"/>
      <c r="O104" s="230"/>
      <c r="P104" s="230"/>
      <c r="Q104" s="230"/>
      <c r="R104" s="230"/>
      <c r="S104" s="230"/>
      <c r="T104" s="231"/>
      <c r="AT104" s="232" t="s">
        <v>180</v>
      </c>
      <c r="AU104" s="232" t="s">
        <v>83</v>
      </c>
      <c r="AV104" s="14" t="s">
        <v>176</v>
      </c>
      <c r="AW104" s="14" t="s">
        <v>4</v>
      </c>
      <c r="AX104" s="14" t="s">
        <v>80</v>
      </c>
      <c r="AY104" s="232" t="s">
        <v>169</v>
      </c>
    </row>
    <row r="105" spans="1:65" s="2" customFormat="1" ht="24" customHeight="1">
      <c r="A105" s="36"/>
      <c r="B105" s="37"/>
      <c r="C105" s="194" t="s">
        <v>176</v>
      </c>
      <c r="D105" s="194" t="s">
        <v>171</v>
      </c>
      <c r="E105" s="195" t="s">
        <v>440</v>
      </c>
      <c r="F105" s="196" t="s">
        <v>441</v>
      </c>
      <c r="G105" s="197" t="s">
        <v>191</v>
      </c>
      <c r="H105" s="198">
        <v>94.608000000000004</v>
      </c>
      <c r="I105" s="199"/>
      <c r="J105" s="200">
        <f>ROUND(I105*H105,2)</f>
        <v>0</v>
      </c>
      <c r="K105" s="196" t="s">
        <v>175</v>
      </c>
      <c r="L105" s="41"/>
      <c r="M105" s="201" t="s">
        <v>19</v>
      </c>
      <c r="N105" s="202" t="s">
        <v>43</v>
      </c>
      <c r="O105" s="66"/>
      <c r="P105" s="203">
        <f>O105*H105</f>
        <v>0</v>
      </c>
      <c r="Q105" s="203">
        <v>0</v>
      </c>
      <c r="R105" s="203">
        <f>Q105*H105</f>
        <v>0</v>
      </c>
      <c r="S105" s="203">
        <v>0</v>
      </c>
      <c r="T105" s="204">
        <f>S105*H105</f>
        <v>0</v>
      </c>
      <c r="U105" s="36"/>
      <c r="V105" s="36"/>
      <c r="W105" s="36"/>
      <c r="X105" s="36"/>
      <c r="Y105" s="36"/>
      <c r="Z105" s="36"/>
      <c r="AA105" s="36"/>
      <c r="AB105" s="36"/>
      <c r="AC105" s="36"/>
      <c r="AD105" s="36"/>
      <c r="AE105" s="36"/>
      <c r="AR105" s="205" t="s">
        <v>176</v>
      </c>
      <c r="AT105" s="205" t="s">
        <v>171</v>
      </c>
      <c r="AU105" s="205" t="s">
        <v>83</v>
      </c>
      <c r="AY105" s="19" t="s">
        <v>169</v>
      </c>
      <c r="BE105" s="206">
        <f>IF(N105="základní",J105,0)</f>
        <v>0</v>
      </c>
      <c r="BF105" s="206">
        <f>IF(N105="snížená",J105,0)</f>
        <v>0</v>
      </c>
      <c r="BG105" s="206">
        <f>IF(N105="zákl. přenesená",J105,0)</f>
        <v>0</v>
      </c>
      <c r="BH105" s="206">
        <f>IF(N105="sníž. přenesená",J105,0)</f>
        <v>0</v>
      </c>
      <c r="BI105" s="206">
        <f>IF(N105="nulová",J105,0)</f>
        <v>0</v>
      </c>
      <c r="BJ105" s="19" t="s">
        <v>80</v>
      </c>
      <c r="BK105" s="206">
        <f>ROUND(I105*H105,2)</f>
        <v>0</v>
      </c>
      <c r="BL105" s="19" t="s">
        <v>176</v>
      </c>
      <c r="BM105" s="205" t="s">
        <v>1788</v>
      </c>
    </row>
    <row r="106" spans="1:65" s="2" customFormat="1" ht="146.25">
      <c r="A106" s="36"/>
      <c r="B106" s="37"/>
      <c r="C106" s="38"/>
      <c r="D106" s="207" t="s">
        <v>178</v>
      </c>
      <c r="E106" s="38"/>
      <c r="F106" s="208" t="s">
        <v>1781</v>
      </c>
      <c r="G106" s="38"/>
      <c r="H106" s="38"/>
      <c r="I106" s="117"/>
      <c r="J106" s="38"/>
      <c r="K106" s="38"/>
      <c r="L106" s="41"/>
      <c r="M106" s="209"/>
      <c r="N106" s="210"/>
      <c r="O106" s="66"/>
      <c r="P106" s="66"/>
      <c r="Q106" s="66"/>
      <c r="R106" s="66"/>
      <c r="S106" s="66"/>
      <c r="T106" s="67"/>
      <c r="U106" s="36"/>
      <c r="V106" s="36"/>
      <c r="W106" s="36"/>
      <c r="X106" s="36"/>
      <c r="Y106" s="36"/>
      <c r="Z106" s="36"/>
      <c r="AA106" s="36"/>
      <c r="AB106" s="36"/>
      <c r="AC106" s="36"/>
      <c r="AD106" s="36"/>
      <c r="AE106" s="36"/>
      <c r="AT106" s="19" t="s">
        <v>178</v>
      </c>
      <c r="AU106" s="19" t="s">
        <v>83</v>
      </c>
    </row>
    <row r="107" spans="1:65" s="2" customFormat="1" ht="24" customHeight="1">
      <c r="A107" s="36"/>
      <c r="B107" s="37"/>
      <c r="C107" s="194" t="s">
        <v>204</v>
      </c>
      <c r="D107" s="194" t="s">
        <v>171</v>
      </c>
      <c r="E107" s="195" t="s">
        <v>233</v>
      </c>
      <c r="F107" s="196" t="s">
        <v>234</v>
      </c>
      <c r="G107" s="197" t="s">
        <v>191</v>
      </c>
      <c r="H107" s="198">
        <v>72.518000000000001</v>
      </c>
      <c r="I107" s="199"/>
      <c r="J107" s="200">
        <f>ROUND(I107*H107,2)</f>
        <v>0</v>
      </c>
      <c r="K107" s="196" t="s">
        <v>175</v>
      </c>
      <c r="L107" s="41"/>
      <c r="M107" s="201" t="s">
        <v>19</v>
      </c>
      <c r="N107" s="202" t="s">
        <v>43</v>
      </c>
      <c r="O107" s="66"/>
      <c r="P107" s="203">
        <f>O107*H107</f>
        <v>0</v>
      </c>
      <c r="Q107" s="203">
        <v>0</v>
      </c>
      <c r="R107" s="203">
        <f>Q107*H107</f>
        <v>0</v>
      </c>
      <c r="S107" s="203">
        <v>0</v>
      </c>
      <c r="T107" s="204">
        <f>S107*H107</f>
        <v>0</v>
      </c>
      <c r="U107" s="36"/>
      <c r="V107" s="36"/>
      <c r="W107" s="36"/>
      <c r="X107" s="36"/>
      <c r="Y107" s="36"/>
      <c r="Z107" s="36"/>
      <c r="AA107" s="36"/>
      <c r="AB107" s="36"/>
      <c r="AC107" s="36"/>
      <c r="AD107" s="36"/>
      <c r="AE107" s="36"/>
      <c r="AR107" s="205" t="s">
        <v>176</v>
      </c>
      <c r="AT107" s="205" t="s">
        <v>171</v>
      </c>
      <c r="AU107" s="205" t="s">
        <v>83</v>
      </c>
      <c r="AY107" s="19" t="s">
        <v>169</v>
      </c>
      <c r="BE107" s="206">
        <f>IF(N107="základní",J107,0)</f>
        <v>0</v>
      </c>
      <c r="BF107" s="206">
        <f>IF(N107="snížená",J107,0)</f>
        <v>0</v>
      </c>
      <c r="BG107" s="206">
        <f>IF(N107="zákl. přenesená",J107,0)</f>
        <v>0</v>
      </c>
      <c r="BH107" s="206">
        <f>IF(N107="sníž. přenesená",J107,0)</f>
        <v>0</v>
      </c>
      <c r="BI107" s="206">
        <f>IF(N107="nulová",J107,0)</f>
        <v>0</v>
      </c>
      <c r="BJ107" s="19" t="s">
        <v>80</v>
      </c>
      <c r="BK107" s="206">
        <f>ROUND(I107*H107,2)</f>
        <v>0</v>
      </c>
      <c r="BL107" s="19" t="s">
        <v>176</v>
      </c>
      <c r="BM107" s="205" t="s">
        <v>1789</v>
      </c>
    </row>
    <row r="108" spans="1:65" s="2" customFormat="1" ht="136.5">
      <c r="A108" s="36"/>
      <c r="B108" s="37"/>
      <c r="C108" s="38"/>
      <c r="D108" s="207" t="s">
        <v>178</v>
      </c>
      <c r="E108" s="38"/>
      <c r="F108" s="208" t="s">
        <v>236</v>
      </c>
      <c r="G108" s="38"/>
      <c r="H108" s="38"/>
      <c r="I108" s="117"/>
      <c r="J108" s="38"/>
      <c r="K108" s="38"/>
      <c r="L108" s="41"/>
      <c r="M108" s="209"/>
      <c r="N108" s="210"/>
      <c r="O108" s="66"/>
      <c r="P108" s="66"/>
      <c r="Q108" s="66"/>
      <c r="R108" s="66"/>
      <c r="S108" s="66"/>
      <c r="T108" s="67"/>
      <c r="U108" s="36"/>
      <c r="V108" s="36"/>
      <c r="W108" s="36"/>
      <c r="X108" s="36"/>
      <c r="Y108" s="36"/>
      <c r="Z108" s="36"/>
      <c r="AA108" s="36"/>
      <c r="AB108" s="36"/>
      <c r="AC108" s="36"/>
      <c r="AD108" s="36"/>
      <c r="AE108" s="36"/>
      <c r="AT108" s="19" t="s">
        <v>178</v>
      </c>
      <c r="AU108" s="19" t="s">
        <v>83</v>
      </c>
    </row>
    <row r="109" spans="1:65" s="15" customFormat="1" ht="11.25">
      <c r="B109" s="233"/>
      <c r="C109" s="234"/>
      <c r="D109" s="207" t="s">
        <v>180</v>
      </c>
      <c r="E109" s="235" t="s">
        <v>19</v>
      </c>
      <c r="F109" s="236" t="s">
        <v>1782</v>
      </c>
      <c r="G109" s="234"/>
      <c r="H109" s="235" t="s">
        <v>19</v>
      </c>
      <c r="I109" s="237"/>
      <c r="J109" s="234"/>
      <c r="K109" s="234"/>
      <c r="L109" s="238"/>
      <c r="M109" s="239"/>
      <c r="N109" s="240"/>
      <c r="O109" s="240"/>
      <c r="P109" s="240"/>
      <c r="Q109" s="240"/>
      <c r="R109" s="240"/>
      <c r="S109" s="240"/>
      <c r="T109" s="241"/>
      <c r="AT109" s="242" t="s">
        <v>180</v>
      </c>
      <c r="AU109" s="242" t="s">
        <v>83</v>
      </c>
      <c r="AV109" s="15" t="s">
        <v>80</v>
      </c>
      <c r="AW109" s="15" t="s">
        <v>34</v>
      </c>
      <c r="AX109" s="15" t="s">
        <v>72</v>
      </c>
      <c r="AY109" s="242" t="s">
        <v>169</v>
      </c>
    </row>
    <row r="110" spans="1:65" s="13" customFormat="1" ht="11.25">
      <c r="B110" s="211"/>
      <c r="C110" s="212"/>
      <c r="D110" s="207" t="s">
        <v>180</v>
      </c>
      <c r="E110" s="213" t="s">
        <v>19</v>
      </c>
      <c r="F110" s="214" t="s">
        <v>1790</v>
      </c>
      <c r="G110" s="212"/>
      <c r="H110" s="215">
        <v>23.52</v>
      </c>
      <c r="I110" s="216"/>
      <c r="J110" s="212"/>
      <c r="K110" s="212"/>
      <c r="L110" s="217"/>
      <c r="M110" s="218"/>
      <c r="N110" s="219"/>
      <c r="O110" s="219"/>
      <c r="P110" s="219"/>
      <c r="Q110" s="219"/>
      <c r="R110" s="219"/>
      <c r="S110" s="219"/>
      <c r="T110" s="220"/>
      <c r="AT110" s="221" t="s">
        <v>180</v>
      </c>
      <c r="AU110" s="221" t="s">
        <v>83</v>
      </c>
      <c r="AV110" s="13" t="s">
        <v>83</v>
      </c>
      <c r="AW110" s="13" t="s">
        <v>34</v>
      </c>
      <c r="AX110" s="13" t="s">
        <v>72</v>
      </c>
      <c r="AY110" s="221" t="s">
        <v>169</v>
      </c>
    </row>
    <row r="111" spans="1:65" s="15" customFormat="1" ht="11.25">
      <c r="B111" s="233"/>
      <c r="C111" s="234"/>
      <c r="D111" s="207" t="s">
        <v>180</v>
      </c>
      <c r="E111" s="235" t="s">
        <v>19</v>
      </c>
      <c r="F111" s="236" t="s">
        <v>1784</v>
      </c>
      <c r="G111" s="234"/>
      <c r="H111" s="235" t="s">
        <v>19</v>
      </c>
      <c r="I111" s="237"/>
      <c r="J111" s="234"/>
      <c r="K111" s="234"/>
      <c r="L111" s="238"/>
      <c r="M111" s="239"/>
      <c r="N111" s="240"/>
      <c r="O111" s="240"/>
      <c r="P111" s="240"/>
      <c r="Q111" s="240"/>
      <c r="R111" s="240"/>
      <c r="S111" s="240"/>
      <c r="T111" s="241"/>
      <c r="AT111" s="242" t="s">
        <v>180</v>
      </c>
      <c r="AU111" s="242" t="s">
        <v>83</v>
      </c>
      <c r="AV111" s="15" t="s">
        <v>80</v>
      </c>
      <c r="AW111" s="15" t="s">
        <v>34</v>
      </c>
      <c r="AX111" s="15" t="s">
        <v>72</v>
      </c>
      <c r="AY111" s="242" t="s">
        <v>169</v>
      </c>
    </row>
    <row r="112" spans="1:65" s="13" customFormat="1" ht="11.25">
      <c r="B112" s="211"/>
      <c r="C112" s="212"/>
      <c r="D112" s="207" t="s">
        <v>180</v>
      </c>
      <c r="E112" s="213" t="s">
        <v>19</v>
      </c>
      <c r="F112" s="214" t="s">
        <v>1791</v>
      </c>
      <c r="G112" s="212"/>
      <c r="H112" s="215">
        <v>48.997999999999998</v>
      </c>
      <c r="I112" s="216"/>
      <c r="J112" s="212"/>
      <c r="K112" s="212"/>
      <c r="L112" s="217"/>
      <c r="M112" s="218"/>
      <c r="N112" s="219"/>
      <c r="O112" s="219"/>
      <c r="P112" s="219"/>
      <c r="Q112" s="219"/>
      <c r="R112" s="219"/>
      <c r="S112" s="219"/>
      <c r="T112" s="220"/>
      <c r="AT112" s="221" t="s">
        <v>180</v>
      </c>
      <c r="AU112" s="221" t="s">
        <v>83</v>
      </c>
      <c r="AV112" s="13" t="s">
        <v>83</v>
      </c>
      <c r="AW112" s="13" t="s">
        <v>34</v>
      </c>
      <c r="AX112" s="13" t="s">
        <v>72</v>
      </c>
      <c r="AY112" s="221" t="s">
        <v>169</v>
      </c>
    </row>
    <row r="113" spans="1:65" s="14" customFormat="1" ht="11.25">
      <c r="B113" s="222"/>
      <c r="C113" s="223"/>
      <c r="D113" s="207" t="s">
        <v>180</v>
      </c>
      <c r="E113" s="224" t="s">
        <v>19</v>
      </c>
      <c r="F113" s="225" t="s">
        <v>182</v>
      </c>
      <c r="G113" s="223"/>
      <c r="H113" s="226">
        <v>72.518000000000001</v>
      </c>
      <c r="I113" s="227"/>
      <c r="J113" s="223"/>
      <c r="K113" s="223"/>
      <c r="L113" s="228"/>
      <c r="M113" s="229"/>
      <c r="N113" s="230"/>
      <c r="O113" s="230"/>
      <c r="P113" s="230"/>
      <c r="Q113" s="230"/>
      <c r="R113" s="230"/>
      <c r="S113" s="230"/>
      <c r="T113" s="231"/>
      <c r="AT113" s="232" t="s">
        <v>180</v>
      </c>
      <c r="AU113" s="232" t="s">
        <v>83</v>
      </c>
      <c r="AV113" s="14" t="s">
        <v>176</v>
      </c>
      <c r="AW113" s="14" t="s">
        <v>4</v>
      </c>
      <c r="AX113" s="14" t="s">
        <v>80</v>
      </c>
      <c r="AY113" s="232" t="s">
        <v>169</v>
      </c>
    </row>
    <row r="114" spans="1:65" s="2" customFormat="1" ht="16.5" customHeight="1">
      <c r="A114" s="36"/>
      <c r="B114" s="37"/>
      <c r="C114" s="194" t="s">
        <v>211</v>
      </c>
      <c r="D114" s="194" t="s">
        <v>171</v>
      </c>
      <c r="E114" s="195" t="s">
        <v>241</v>
      </c>
      <c r="F114" s="196" t="s">
        <v>242</v>
      </c>
      <c r="G114" s="197" t="s">
        <v>191</v>
      </c>
      <c r="H114" s="198">
        <v>53.573</v>
      </c>
      <c r="I114" s="199"/>
      <c r="J114" s="200">
        <f>ROUND(I114*H114,2)</f>
        <v>0</v>
      </c>
      <c r="K114" s="196" t="s">
        <v>19</v>
      </c>
      <c r="L114" s="41"/>
      <c r="M114" s="201" t="s">
        <v>19</v>
      </c>
      <c r="N114" s="202" t="s">
        <v>43</v>
      </c>
      <c r="O114" s="66"/>
      <c r="P114" s="203">
        <f>O114*H114</f>
        <v>0</v>
      </c>
      <c r="Q114" s="203">
        <v>0</v>
      </c>
      <c r="R114" s="203">
        <f>Q114*H114</f>
        <v>0</v>
      </c>
      <c r="S114" s="203">
        <v>0</v>
      </c>
      <c r="T114" s="204">
        <f>S114*H114</f>
        <v>0</v>
      </c>
      <c r="U114" s="36"/>
      <c r="V114" s="36"/>
      <c r="W114" s="36"/>
      <c r="X114" s="36"/>
      <c r="Y114" s="36"/>
      <c r="Z114" s="36"/>
      <c r="AA114" s="36"/>
      <c r="AB114" s="36"/>
      <c r="AC114" s="36"/>
      <c r="AD114" s="36"/>
      <c r="AE114" s="36"/>
      <c r="AR114" s="205" t="s">
        <v>176</v>
      </c>
      <c r="AT114" s="205" t="s">
        <v>171</v>
      </c>
      <c r="AU114" s="205" t="s">
        <v>83</v>
      </c>
      <c r="AY114" s="19" t="s">
        <v>169</v>
      </c>
      <c r="BE114" s="206">
        <f>IF(N114="základní",J114,0)</f>
        <v>0</v>
      </c>
      <c r="BF114" s="206">
        <f>IF(N114="snížená",J114,0)</f>
        <v>0</v>
      </c>
      <c r="BG114" s="206">
        <f>IF(N114="zákl. přenesená",J114,0)</f>
        <v>0</v>
      </c>
      <c r="BH114" s="206">
        <f>IF(N114="sníž. přenesená",J114,0)</f>
        <v>0</v>
      </c>
      <c r="BI114" s="206">
        <f>IF(N114="nulová",J114,0)</f>
        <v>0</v>
      </c>
      <c r="BJ114" s="19" t="s">
        <v>80</v>
      </c>
      <c r="BK114" s="206">
        <f>ROUND(I114*H114,2)</f>
        <v>0</v>
      </c>
      <c r="BL114" s="19" t="s">
        <v>176</v>
      </c>
      <c r="BM114" s="205" t="s">
        <v>1792</v>
      </c>
    </row>
    <row r="115" spans="1:65" s="15" customFormat="1" ht="11.25">
      <c r="B115" s="233"/>
      <c r="C115" s="234"/>
      <c r="D115" s="207" t="s">
        <v>180</v>
      </c>
      <c r="E115" s="235" t="s">
        <v>19</v>
      </c>
      <c r="F115" s="236" t="s">
        <v>1793</v>
      </c>
      <c r="G115" s="234"/>
      <c r="H115" s="235" t="s">
        <v>19</v>
      </c>
      <c r="I115" s="237"/>
      <c r="J115" s="234"/>
      <c r="K115" s="234"/>
      <c r="L115" s="238"/>
      <c r="M115" s="239"/>
      <c r="N115" s="240"/>
      <c r="O115" s="240"/>
      <c r="P115" s="240"/>
      <c r="Q115" s="240"/>
      <c r="R115" s="240"/>
      <c r="S115" s="240"/>
      <c r="T115" s="241"/>
      <c r="AT115" s="242" t="s">
        <v>180</v>
      </c>
      <c r="AU115" s="242" t="s">
        <v>83</v>
      </c>
      <c r="AV115" s="15" t="s">
        <v>80</v>
      </c>
      <c r="AW115" s="15" t="s">
        <v>34</v>
      </c>
      <c r="AX115" s="15" t="s">
        <v>72</v>
      </c>
      <c r="AY115" s="242" t="s">
        <v>169</v>
      </c>
    </row>
    <row r="116" spans="1:65" s="13" customFormat="1" ht="11.25">
      <c r="B116" s="211"/>
      <c r="C116" s="212"/>
      <c r="D116" s="207" t="s">
        <v>180</v>
      </c>
      <c r="E116" s="213" t="s">
        <v>19</v>
      </c>
      <c r="F116" s="214" t="s">
        <v>1794</v>
      </c>
      <c r="G116" s="212"/>
      <c r="H116" s="215">
        <v>101.592</v>
      </c>
      <c r="I116" s="216"/>
      <c r="J116" s="212"/>
      <c r="K116" s="212"/>
      <c r="L116" s="217"/>
      <c r="M116" s="218"/>
      <c r="N116" s="219"/>
      <c r="O116" s="219"/>
      <c r="P116" s="219"/>
      <c r="Q116" s="219"/>
      <c r="R116" s="219"/>
      <c r="S116" s="219"/>
      <c r="T116" s="220"/>
      <c r="AT116" s="221" t="s">
        <v>180</v>
      </c>
      <c r="AU116" s="221" t="s">
        <v>83</v>
      </c>
      <c r="AV116" s="13" t="s">
        <v>83</v>
      </c>
      <c r="AW116" s="13" t="s">
        <v>34</v>
      </c>
      <c r="AX116" s="13" t="s">
        <v>72</v>
      </c>
      <c r="AY116" s="221" t="s">
        <v>169</v>
      </c>
    </row>
    <row r="117" spans="1:65" s="15" customFormat="1" ht="11.25">
      <c r="B117" s="233"/>
      <c r="C117" s="234"/>
      <c r="D117" s="207" t="s">
        <v>180</v>
      </c>
      <c r="E117" s="235" t="s">
        <v>19</v>
      </c>
      <c r="F117" s="236" t="s">
        <v>1795</v>
      </c>
      <c r="G117" s="234"/>
      <c r="H117" s="235" t="s">
        <v>19</v>
      </c>
      <c r="I117" s="237"/>
      <c r="J117" s="234"/>
      <c r="K117" s="234"/>
      <c r="L117" s="238"/>
      <c r="M117" s="239"/>
      <c r="N117" s="240"/>
      <c r="O117" s="240"/>
      <c r="P117" s="240"/>
      <c r="Q117" s="240"/>
      <c r="R117" s="240"/>
      <c r="S117" s="240"/>
      <c r="T117" s="241"/>
      <c r="AT117" s="242" t="s">
        <v>180</v>
      </c>
      <c r="AU117" s="242" t="s">
        <v>83</v>
      </c>
      <c r="AV117" s="15" t="s">
        <v>80</v>
      </c>
      <c r="AW117" s="15" t="s">
        <v>34</v>
      </c>
      <c r="AX117" s="15" t="s">
        <v>72</v>
      </c>
      <c r="AY117" s="242" t="s">
        <v>169</v>
      </c>
    </row>
    <row r="118" spans="1:65" s="13" customFormat="1" ht="11.25">
      <c r="B118" s="211"/>
      <c r="C118" s="212"/>
      <c r="D118" s="207" t="s">
        <v>180</v>
      </c>
      <c r="E118" s="213" t="s">
        <v>19</v>
      </c>
      <c r="F118" s="214" t="s">
        <v>1796</v>
      </c>
      <c r="G118" s="212"/>
      <c r="H118" s="215">
        <v>-48.018999999999998</v>
      </c>
      <c r="I118" s="216"/>
      <c r="J118" s="212"/>
      <c r="K118" s="212"/>
      <c r="L118" s="217"/>
      <c r="M118" s="218"/>
      <c r="N118" s="219"/>
      <c r="O118" s="219"/>
      <c r="P118" s="219"/>
      <c r="Q118" s="219"/>
      <c r="R118" s="219"/>
      <c r="S118" s="219"/>
      <c r="T118" s="220"/>
      <c r="AT118" s="221" t="s">
        <v>180</v>
      </c>
      <c r="AU118" s="221" t="s">
        <v>83</v>
      </c>
      <c r="AV118" s="13" t="s">
        <v>83</v>
      </c>
      <c r="AW118" s="13" t="s">
        <v>34</v>
      </c>
      <c r="AX118" s="13" t="s">
        <v>72</v>
      </c>
      <c r="AY118" s="221" t="s">
        <v>169</v>
      </c>
    </row>
    <row r="119" spans="1:65" s="14" customFormat="1" ht="11.25">
      <c r="B119" s="222"/>
      <c r="C119" s="223"/>
      <c r="D119" s="207" t="s">
        <v>180</v>
      </c>
      <c r="E119" s="224" t="s">
        <v>19</v>
      </c>
      <c r="F119" s="225" t="s">
        <v>182</v>
      </c>
      <c r="G119" s="223"/>
      <c r="H119" s="226">
        <v>53.573</v>
      </c>
      <c r="I119" s="227"/>
      <c r="J119" s="223"/>
      <c r="K119" s="223"/>
      <c r="L119" s="228"/>
      <c r="M119" s="229"/>
      <c r="N119" s="230"/>
      <c r="O119" s="230"/>
      <c r="P119" s="230"/>
      <c r="Q119" s="230"/>
      <c r="R119" s="230"/>
      <c r="S119" s="230"/>
      <c r="T119" s="231"/>
      <c r="AT119" s="232" t="s">
        <v>180</v>
      </c>
      <c r="AU119" s="232" t="s">
        <v>83</v>
      </c>
      <c r="AV119" s="14" t="s">
        <v>176</v>
      </c>
      <c r="AW119" s="14" t="s">
        <v>4</v>
      </c>
      <c r="AX119" s="14" t="s">
        <v>80</v>
      </c>
      <c r="AY119" s="232" t="s">
        <v>169</v>
      </c>
    </row>
    <row r="120" spans="1:65" s="2" customFormat="1" ht="24" customHeight="1">
      <c r="A120" s="36"/>
      <c r="B120" s="37"/>
      <c r="C120" s="194" t="s">
        <v>215</v>
      </c>
      <c r="D120" s="194" t="s">
        <v>171</v>
      </c>
      <c r="E120" s="195" t="s">
        <v>246</v>
      </c>
      <c r="F120" s="196" t="s">
        <v>247</v>
      </c>
      <c r="G120" s="197" t="s">
        <v>191</v>
      </c>
      <c r="H120" s="198">
        <v>48.018999999999998</v>
      </c>
      <c r="I120" s="199"/>
      <c r="J120" s="200">
        <f>ROUND(I120*H120,2)</f>
        <v>0</v>
      </c>
      <c r="K120" s="196" t="s">
        <v>175</v>
      </c>
      <c r="L120" s="41"/>
      <c r="M120" s="201" t="s">
        <v>19</v>
      </c>
      <c r="N120" s="202" t="s">
        <v>43</v>
      </c>
      <c r="O120" s="66"/>
      <c r="P120" s="203">
        <f>O120*H120</f>
        <v>0</v>
      </c>
      <c r="Q120" s="203">
        <v>0</v>
      </c>
      <c r="R120" s="203">
        <f>Q120*H120</f>
        <v>0</v>
      </c>
      <c r="S120" s="203">
        <v>0</v>
      </c>
      <c r="T120" s="204">
        <f>S120*H120</f>
        <v>0</v>
      </c>
      <c r="U120" s="36"/>
      <c r="V120" s="36"/>
      <c r="W120" s="36"/>
      <c r="X120" s="36"/>
      <c r="Y120" s="36"/>
      <c r="Z120" s="36"/>
      <c r="AA120" s="36"/>
      <c r="AB120" s="36"/>
      <c r="AC120" s="36"/>
      <c r="AD120" s="36"/>
      <c r="AE120" s="36"/>
      <c r="AR120" s="205" t="s">
        <v>176</v>
      </c>
      <c r="AT120" s="205" t="s">
        <v>171</v>
      </c>
      <c r="AU120" s="205" t="s">
        <v>83</v>
      </c>
      <c r="AY120" s="19" t="s">
        <v>169</v>
      </c>
      <c r="BE120" s="206">
        <f>IF(N120="základní",J120,0)</f>
        <v>0</v>
      </c>
      <c r="BF120" s="206">
        <f>IF(N120="snížená",J120,0)</f>
        <v>0</v>
      </c>
      <c r="BG120" s="206">
        <f>IF(N120="zákl. přenesená",J120,0)</f>
        <v>0</v>
      </c>
      <c r="BH120" s="206">
        <f>IF(N120="sníž. přenesená",J120,0)</f>
        <v>0</v>
      </c>
      <c r="BI120" s="206">
        <f>IF(N120="nulová",J120,0)</f>
        <v>0</v>
      </c>
      <c r="BJ120" s="19" t="s">
        <v>80</v>
      </c>
      <c r="BK120" s="206">
        <f>ROUND(I120*H120,2)</f>
        <v>0</v>
      </c>
      <c r="BL120" s="19" t="s">
        <v>176</v>
      </c>
      <c r="BM120" s="205" t="s">
        <v>1797</v>
      </c>
    </row>
    <row r="121" spans="1:65" s="2" customFormat="1" ht="107.25">
      <c r="A121" s="36"/>
      <c r="B121" s="37"/>
      <c r="C121" s="38"/>
      <c r="D121" s="207" t="s">
        <v>178</v>
      </c>
      <c r="E121" s="38"/>
      <c r="F121" s="208" t="s">
        <v>249</v>
      </c>
      <c r="G121" s="38"/>
      <c r="H121" s="38"/>
      <c r="I121" s="117"/>
      <c r="J121" s="38"/>
      <c r="K121" s="38"/>
      <c r="L121" s="41"/>
      <c r="M121" s="209"/>
      <c r="N121" s="210"/>
      <c r="O121" s="66"/>
      <c r="P121" s="66"/>
      <c r="Q121" s="66"/>
      <c r="R121" s="66"/>
      <c r="S121" s="66"/>
      <c r="T121" s="67"/>
      <c r="U121" s="36"/>
      <c r="V121" s="36"/>
      <c r="W121" s="36"/>
      <c r="X121" s="36"/>
      <c r="Y121" s="36"/>
      <c r="Z121" s="36"/>
      <c r="AA121" s="36"/>
      <c r="AB121" s="36"/>
      <c r="AC121" s="36"/>
      <c r="AD121" s="36"/>
      <c r="AE121" s="36"/>
      <c r="AT121" s="19" t="s">
        <v>178</v>
      </c>
      <c r="AU121" s="19" t="s">
        <v>83</v>
      </c>
    </row>
    <row r="122" spans="1:65" s="15" customFormat="1" ht="11.25">
      <c r="B122" s="233"/>
      <c r="C122" s="234"/>
      <c r="D122" s="207" t="s">
        <v>180</v>
      </c>
      <c r="E122" s="235" t="s">
        <v>19</v>
      </c>
      <c r="F122" s="236" t="s">
        <v>1798</v>
      </c>
      <c r="G122" s="234"/>
      <c r="H122" s="235" t="s">
        <v>19</v>
      </c>
      <c r="I122" s="237"/>
      <c r="J122" s="234"/>
      <c r="K122" s="234"/>
      <c r="L122" s="238"/>
      <c r="M122" s="239"/>
      <c r="N122" s="240"/>
      <c r="O122" s="240"/>
      <c r="P122" s="240"/>
      <c r="Q122" s="240"/>
      <c r="R122" s="240"/>
      <c r="S122" s="240"/>
      <c r="T122" s="241"/>
      <c r="AT122" s="242" t="s">
        <v>180</v>
      </c>
      <c r="AU122" s="242" t="s">
        <v>83</v>
      </c>
      <c r="AV122" s="15" t="s">
        <v>80</v>
      </c>
      <c r="AW122" s="15" t="s">
        <v>34</v>
      </c>
      <c r="AX122" s="15" t="s">
        <v>72</v>
      </c>
      <c r="AY122" s="242" t="s">
        <v>169</v>
      </c>
    </row>
    <row r="123" spans="1:65" s="13" customFormat="1" ht="11.25">
      <c r="B123" s="211"/>
      <c r="C123" s="212"/>
      <c r="D123" s="207" t="s">
        <v>180</v>
      </c>
      <c r="E123" s="213" t="s">
        <v>19</v>
      </c>
      <c r="F123" s="214" t="s">
        <v>1799</v>
      </c>
      <c r="G123" s="212"/>
      <c r="H123" s="215">
        <v>0</v>
      </c>
      <c r="I123" s="216"/>
      <c r="J123" s="212"/>
      <c r="K123" s="212"/>
      <c r="L123" s="217"/>
      <c r="M123" s="218"/>
      <c r="N123" s="219"/>
      <c r="O123" s="219"/>
      <c r="P123" s="219"/>
      <c r="Q123" s="219"/>
      <c r="R123" s="219"/>
      <c r="S123" s="219"/>
      <c r="T123" s="220"/>
      <c r="AT123" s="221" t="s">
        <v>180</v>
      </c>
      <c r="AU123" s="221" t="s">
        <v>83</v>
      </c>
      <c r="AV123" s="13" t="s">
        <v>83</v>
      </c>
      <c r="AW123" s="13" t="s">
        <v>34</v>
      </c>
      <c r="AX123" s="13" t="s">
        <v>72</v>
      </c>
      <c r="AY123" s="221" t="s">
        <v>169</v>
      </c>
    </row>
    <row r="124" spans="1:65" s="13" customFormat="1" ht="11.25">
      <c r="B124" s="211"/>
      <c r="C124" s="212"/>
      <c r="D124" s="207" t="s">
        <v>180</v>
      </c>
      <c r="E124" s="213" t="s">
        <v>19</v>
      </c>
      <c r="F124" s="214" t="s">
        <v>1790</v>
      </c>
      <c r="G124" s="212"/>
      <c r="H124" s="215">
        <v>23.52</v>
      </c>
      <c r="I124" s="216"/>
      <c r="J124" s="212"/>
      <c r="K124" s="212"/>
      <c r="L124" s="217"/>
      <c r="M124" s="218"/>
      <c r="N124" s="219"/>
      <c r="O124" s="219"/>
      <c r="P124" s="219"/>
      <c r="Q124" s="219"/>
      <c r="R124" s="219"/>
      <c r="S124" s="219"/>
      <c r="T124" s="220"/>
      <c r="AT124" s="221" t="s">
        <v>180</v>
      </c>
      <c r="AU124" s="221" t="s">
        <v>83</v>
      </c>
      <c r="AV124" s="13" t="s">
        <v>83</v>
      </c>
      <c r="AW124" s="13" t="s">
        <v>34</v>
      </c>
      <c r="AX124" s="13" t="s">
        <v>72</v>
      </c>
      <c r="AY124" s="221" t="s">
        <v>169</v>
      </c>
    </row>
    <row r="125" spans="1:65" s="15" customFormat="1" ht="11.25">
      <c r="B125" s="233"/>
      <c r="C125" s="234"/>
      <c r="D125" s="207" t="s">
        <v>180</v>
      </c>
      <c r="E125" s="235" t="s">
        <v>19</v>
      </c>
      <c r="F125" s="236" t="s">
        <v>1800</v>
      </c>
      <c r="G125" s="234"/>
      <c r="H125" s="235" t="s">
        <v>19</v>
      </c>
      <c r="I125" s="237"/>
      <c r="J125" s="234"/>
      <c r="K125" s="234"/>
      <c r="L125" s="238"/>
      <c r="M125" s="239"/>
      <c r="N125" s="240"/>
      <c r="O125" s="240"/>
      <c r="P125" s="240"/>
      <c r="Q125" s="240"/>
      <c r="R125" s="240"/>
      <c r="S125" s="240"/>
      <c r="T125" s="241"/>
      <c r="AT125" s="242" t="s">
        <v>180</v>
      </c>
      <c r="AU125" s="242" t="s">
        <v>83</v>
      </c>
      <c r="AV125" s="15" t="s">
        <v>80</v>
      </c>
      <c r="AW125" s="15" t="s">
        <v>34</v>
      </c>
      <c r="AX125" s="15" t="s">
        <v>72</v>
      </c>
      <c r="AY125" s="242" t="s">
        <v>169</v>
      </c>
    </row>
    <row r="126" spans="1:65" s="13" customFormat="1" ht="11.25">
      <c r="B126" s="211"/>
      <c r="C126" s="212"/>
      <c r="D126" s="207" t="s">
        <v>180</v>
      </c>
      <c r="E126" s="213" t="s">
        <v>19</v>
      </c>
      <c r="F126" s="214" t="s">
        <v>1801</v>
      </c>
      <c r="G126" s="212"/>
      <c r="H126" s="215">
        <v>24.498999999999999</v>
      </c>
      <c r="I126" s="216"/>
      <c r="J126" s="212"/>
      <c r="K126" s="212"/>
      <c r="L126" s="217"/>
      <c r="M126" s="218"/>
      <c r="N126" s="219"/>
      <c r="O126" s="219"/>
      <c r="P126" s="219"/>
      <c r="Q126" s="219"/>
      <c r="R126" s="219"/>
      <c r="S126" s="219"/>
      <c r="T126" s="220"/>
      <c r="AT126" s="221" t="s">
        <v>180</v>
      </c>
      <c r="AU126" s="221" t="s">
        <v>83</v>
      </c>
      <c r="AV126" s="13" t="s">
        <v>83</v>
      </c>
      <c r="AW126" s="13" t="s">
        <v>34</v>
      </c>
      <c r="AX126" s="13" t="s">
        <v>72</v>
      </c>
      <c r="AY126" s="221" t="s">
        <v>169</v>
      </c>
    </row>
    <row r="127" spans="1:65" s="14" customFormat="1" ht="11.25">
      <c r="B127" s="222"/>
      <c r="C127" s="223"/>
      <c r="D127" s="207" t="s">
        <v>180</v>
      </c>
      <c r="E127" s="224" t="s">
        <v>19</v>
      </c>
      <c r="F127" s="225" t="s">
        <v>182</v>
      </c>
      <c r="G127" s="223"/>
      <c r="H127" s="226">
        <v>48.018999999999998</v>
      </c>
      <c r="I127" s="227"/>
      <c r="J127" s="223"/>
      <c r="K127" s="223"/>
      <c r="L127" s="228"/>
      <c r="M127" s="229"/>
      <c r="N127" s="230"/>
      <c r="O127" s="230"/>
      <c r="P127" s="230"/>
      <c r="Q127" s="230"/>
      <c r="R127" s="230"/>
      <c r="S127" s="230"/>
      <c r="T127" s="231"/>
      <c r="AT127" s="232" t="s">
        <v>180</v>
      </c>
      <c r="AU127" s="232" t="s">
        <v>83</v>
      </c>
      <c r="AV127" s="14" t="s">
        <v>176</v>
      </c>
      <c r="AW127" s="14" t="s">
        <v>4</v>
      </c>
      <c r="AX127" s="14" t="s">
        <v>80</v>
      </c>
      <c r="AY127" s="232" t="s">
        <v>169</v>
      </c>
    </row>
    <row r="128" spans="1:65" s="2" customFormat="1" ht="16.5" customHeight="1">
      <c r="A128" s="36"/>
      <c r="B128" s="37"/>
      <c r="C128" s="194" t="s">
        <v>222</v>
      </c>
      <c r="D128" s="194" t="s">
        <v>171</v>
      </c>
      <c r="E128" s="195" t="s">
        <v>252</v>
      </c>
      <c r="F128" s="196" t="s">
        <v>253</v>
      </c>
      <c r="G128" s="197" t="s">
        <v>191</v>
      </c>
      <c r="H128" s="198">
        <v>94.608000000000004</v>
      </c>
      <c r="I128" s="199"/>
      <c r="J128" s="200">
        <f>ROUND(I128*H128,2)</f>
        <v>0</v>
      </c>
      <c r="K128" s="196" t="s">
        <v>175</v>
      </c>
      <c r="L128" s="41"/>
      <c r="M128" s="201" t="s">
        <v>19</v>
      </c>
      <c r="N128" s="202" t="s">
        <v>43</v>
      </c>
      <c r="O128" s="66"/>
      <c r="P128" s="203">
        <f>O128*H128</f>
        <v>0</v>
      </c>
      <c r="Q128" s="203">
        <v>0</v>
      </c>
      <c r="R128" s="203">
        <f>Q128*H128</f>
        <v>0</v>
      </c>
      <c r="S128" s="203">
        <v>0</v>
      </c>
      <c r="T128" s="204">
        <f>S128*H128</f>
        <v>0</v>
      </c>
      <c r="U128" s="36"/>
      <c r="V128" s="36"/>
      <c r="W128" s="36"/>
      <c r="X128" s="36"/>
      <c r="Y128" s="36"/>
      <c r="Z128" s="36"/>
      <c r="AA128" s="36"/>
      <c r="AB128" s="36"/>
      <c r="AC128" s="36"/>
      <c r="AD128" s="36"/>
      <c r="AE128" s="36"/>
      <c r="AR128" s="205" t="s">
        <v>176</v>
      </c>
      <c r="AT128" s="205" t="s">
        <v>171</v>
      </c>
      <c r="AU128" s="205" t="s">
        <v>83</v>
      </c>
      <c r="AY128" s="19" t="s">
        <v>169</v>
      </c>
      <c r="BE128" s="206">
        <f>IF(N128="základní",J128,0)</f>
        <v>0</v>
      </c>
      <c r="BF128" s="206">
        <f>IF(N128="snížená",J128,0)</f>
        <v>0</v>
      </c>
      <c r="BG128" s="206">
        <f>IF(N128="zákl. přenesená",J128,0)</f>
        <v>0</v>
      </c>
      <c r="BH128" s="206">
        <f>IF(N128="sníž. přenesená",J128,0)</f>
        <v>0</v>
      </c>
      <c r="BI128" s="206">
        <f>IF(N128="nulová",J128,0)</f>
        <v>0</v>
      </c>
      <c r="BJ128" s="19" t="s">
        <v>80</v>
      </c>
      <c r="BK128" s="206">
        <f>ROUND(I128*H128,2)</f>
        <v>0</v>
      </c>
      <c r="BL128" s="19" t="s">
        <v>176</v>
      </c>
      <c r="BM128" s="205" t="s">
        <v>1802</v>
      </c>
    </row>
    <row r="129" spans="1:65" s="15" customFormat="1" ht="11.25">
      <c r="B129" s="233"/>
      <c r="C129" s="234"/>
      <c r="D129" s="207" t="s">
        <v>180</v>
      </c>
      <c r="E129" s="235" t="s">
        <v>19</v>
      </c>
      <c r="F129" s="236" t="s">
        <v>1782</v>
      </c>
      <c r="G129" s="234"/>
      <c r="H129" s="235" t="s">
        <v>19</v>
      </c>
      <c r="I129" s="237"/>
      <c r="J129" s="234"/>
      <c r="K129" s="234"/>
      <c r="L129" s="238"/>
      <c r="M129" s="239"/>
      <c r="N129" s="240"/>
      <c r="O129" s="240"/>
      <c r="P129" s="240"/>
      <c r="Q129" s="240"/>
      <c r="R129" s="240"/>
      <c r="S129" s="240"/>
      <c r="T129" s="241"/>
      <c r="AT129" s="242" t="s">
        <v>180</v>
      </c>
      <c r="AU129" s="242" t="s">
        <v>83</v>
      </c>
      <c r="AV129" s="15" t="s">
        <v>80</v>
      </c>
      <c r="AW129" s="15" t="s">
        <v>34</v>
      </c>
      <c r="AX129" s="15" t="s">
        <v>72</v>
      </c>
      <c r="AY129" s="242" t="s">
        <v>169</v>
      </c>
    </row>
    <row r="130" spans="1:65" s="13" customFormat="1" ht="11.25">
      <c r="B130" s="211"/>
      <c r="C130" s="212"/>
      <c r="D130" s="207" t="s">
        <v>180</v>
      </c>
      <c r="E130" s="213" t="s">
        <v>19</v>
      </c>
      <c r="F130" s="214" t="s">
        <v>1783</v>
      </c>
      <c r="G130" s="212"/>
      <c r="H130" s="215">
        <v>61.951999999999998</v>
      </c>
      <c r="I130" s="216"/>
      <c r="J130" s="212"/>
      <c r="K130" s="212"/>
      <c r="L130" s="217"/>
      <c r="M130" s="218"/>
      <c r="N130" s="219"/>
      <c r="O130" s="219"/>
      <c r="P130" s="219"/>
      <c r="Q130" s="219"/>
      <c r="R130" s="219"/>
      <c r="S130" s="219"/>
      <c r="T130" s="220"/>
      <c r="AT130" s="221" t="s">
        <v>180</v>
      </c>
      <c r="AU130" s="221" t="s">
        <v>83</v>
      </c>
      <c r="AV130" s="13" t="s">
        <v>83</v>
      </c>
      <c r="AW130" s="13" t="s">
        <v>34</v>
      </c>
      <c r="AX130" s="13" t="s">
        <v>72</v>
      </c>
      <c r="AY130" s="221" t="s">
        <v>169</v>
      </c>
    </row>
    <row r="131" spans="1:65" s="15" customFormat="1" ht="11.25">
      <c r="B131" s="233"/>
      <c r="C131" s="234"/>
      <c r="D131" s="207" t="s">
        <v>180</v>
      </c>
      <c r="E131" s="235" t="s">
        <v>19</v>
      </c>
      <c r="F131" s="236" t="s">
        <v>1784</v>
      </c>
      <c r="G131" s="234"/>
      <c r="H131" s="235" t="s">
        <v>19</v>
      </c>
      <c r="I131" s="237"/>
      <c r="J131" s="234"/>
      <c r="K131" s="234"/>
      <c r="L131" s="238"/>
      <c r="M131" s="239"/>
      <c r="N131" s="240"/>
      <c r="O131" s="240"/>
      <c r="P131" s="240"/>
      <c r="Q131" s="240"/>
      <c r="R131" s="240"/>
      <c r="S131" s="240"/>
      <c r="T131" s="241"/>
      <c r="AT131" s="242" t="s">
        <v>180</v>
      </c>
      <c r="AU131" s="242" t="s">
        <v>83</v>
      </c>
      <c r="AV131" s="15" t="s">
        <v>80</v>
      </c>
      <c r="AW131" s="15" t="s">
        <v>34</v>
      </c>
      <c r="AX131" s="15" t="s">
        <v>72</v>
      </c>
      <c r="AY131" s="242" t="s">
        <v>169</v>
      </c>
    </row>
    <row r="132" spans="1:65" s="13" customFormat="1" ht="11.25">
      <c r="B132" s="211"/>
      <c r="C132" s="212"/>
      <c r="D132" s="207" t="s">
        <v>180</v>
      </c>
      <c r="E132" s="213" t="s">
        <v>19</v>
      </c>
      <c r="F132" s="214" t="s">
        <v>1785</v>
      </c>
      <c r="G132" s="212"/>
      <c r="H132" s="215">
        <v>15.984999999999999</v>
      </c>
      <c r="I132" s="216"/>
      <c r="J132" s="212"/>
      <c r="K132" s="212"/>
      <c r="L132" s="217"/>
      <c r="M132" s="218"/>
      <c r="N132" s="219"/>
      <c r="O132" s="219"/>
      <c r="P132" s="219"/>
      <c r="Q132" s="219"/>
      <c r="R132" s="219"/>
      <c r="S132" s="219"/>
      <c r="T132" s="220"/>
      <c r="AT132" s="221" t="s">
        <v>180</v>
      </c>
      <c r="AU132" s="221" t="s">
        <v>83</v>
      </c>
      <c r="AV132" s="13" t="s">
        <v>83</v>
      </c>
      <c r="AW132" s="13" t="s">
        <v>34</v>
      </c>
      <c r="AX132" s="13" t="s">
        <v>72</v>
      </c>
      <c r="AY132" s="221" t="s">
        <v>169</v>
      </c>
    </row>
    <row r="133" spans="1:65" s="13" customFormat="1" ht="11.25">
      <c r="B133" s="211"/>
      <c r="C133" s="212"/>
      <c r="D133" s="207" t="s">
        <v>180</v>
      </c>
      <c r="E133" s="213" t="s">
        <v>19</v>
      </c>
      <c r="F133" s="214" t="s">
        <v>1786</v>
      </c>
      <c r="G133" s="212"/>
      <c r="H133" s="215">
        <v>16.646000000000001</v>
      </c>
      <c r="I133" s="216"/>
      <c r="J133" s="212"/>
      <c r="K133" s="212"/>
      <c r="L133" s="217"/>
      <c r="M133" s="218"/>
      <c r="N133" s="219"/>
      <c r="O133" s="219"/>
      <c r="P133" s="219"/>
      <c r="Q133" s="219"/>
      <c r="R133" s="219"/>
      <c r="S133" s="219"/>
      <c r="T133" s="220"/>
      <c r="AT133" s="221" t="s">
        <v>180</v>
      </c>
      <c r="AU133" s="221" t="s">
        <v>83</v>
      </c>
      <c r="AV133" s="13" t="s">
        <v>83</v>
      </c>
      <c r="AW133" s="13" t="s">
        <v>34</v>
      </c>
      <c r="AX133" s="13" t="s">
        <v>72</v>
      </c>
      <c r="AY133" s="221" t="s">
        <v>169</v>
      </c>
    </row>
    <row r="134" spans="1:65" s="13" customFormat="1" ht="11.25">
      <c r="B134" s="211"/>
      <c r="C134" s="212"/>
      <c r="D134" s="207" t="s">
        <v>180</v>
      </c>
      <c r="E134" s="213" t="s">
        <v>19</v>
      </c>
      <c r="F134" s="214" t="s">
        <v>1787</v>
      </c>
      <c r="G134" s="212"/>
      <c r="H134" s="215">
        <v>2.5000000000000001E-2</v>
      </c>
      <c r="I134" s="216"/>
      <c r="J134" s="212"/>
      <c r="K134" s="212"/>
      <c r="L134" s="217"/>
      <c r="M134" s="218"/>
      <c r="N134" s="219"/>
      <c r="O134" s="219"/>
      <c r="P134" s="219"/>
      <c r="Q134" s="219"/>
      <c r="R134" s="219"/>
      <c r="S134" s="219"/>
      <c r="T134" s="220"/>
      <c r="AT134" s="221" t="s">
        <v>180</v>
      </c>
      <c r="AU134" s="221" t="s">
        <v>83</v>
      </c>
      <c r="AV134" s="13" t="s">
        <v>83</v>
      </c>
      <c r="AW134" s="13" t="s">
        <v>34</v>
      </c>
      <c r="AX134" s="13" t="s">
        <v>72</v>
      </c>
      <c r="AY134" s="221" t="s">
        <v>169</v>
      </c>
    </row>
    <row r="135" spans="1:65" s="14" customFormat="1" ht="11.25">
      <c r="B135" s="222"/>
      <c r="C135" s="223"/>
      <c r="D135" s="207" t="s">
        <v>180</v>
      </c>
      <c r="E135" s="224" t="s">
        <v>19</v>
      </c>
      <c r="F135" s="225" t="s">
        <v>182</v>
      </c>
      <c r="G135" s="223"/>
      <c r="H135" s="226">
        <v>94.608000000000004</v>
      </c>
      <c r="I135" s="227"/>
      <c r="J135" s="223"/>
      <c r="K135" s="223"/>
      <c r="L135" s="228"/>
      <c r="M135" s="229"/>
      <c r="N135" s="230"/>
      <c r="O135" s="230"/>
      <c r="P135" s="230"/>
      <c r="Q135" s="230"/>
      <c r="R135" s="230"/>
      <c r="S135" s="230"/>
      <c r="T135" s="231"/>
      <c r="AT135" s="232" t="s">
        <v>180</v>
      </c>
      <c r="AU135" s="232" t="s">
        <v>83</v>
      </c>
      <c r="AV135" s="14" t="s">
        <v>176</v>
      </c>
      <c r="AW135" s="14" t="s">
        <v>4</v>
      </c>
      <c r="AX135" s="14" t="s">
        <v>80</v>
      </c>
      <c r="AY135" s="232" t="s">
        <v>169</v>
      </c>
    </row>
    <row r="136" spans="1:65" s="2" customFormat="1" ht="24" customHeight="1">
      <c r="A136" s="36"/>
      <c r="B136" s="37"/>
      <c r="C136" s="194" t="s">
        <v>228</v>
      </c>
      <c r="D136" s="194" t="s">
        <v>171</v>
      </c>
      <c r="E136" s="195" t="s">
        <v>257</v>
      </c>
      <c r="F136" s="196" t="s">
        <v>258</v>
      </c>
      <c r="G136" s="197" t="s">
        <v>259</v>
      </c>
      <c r="H136" s="198">
        <v>96.430999999999997</v>
      </c>
      <c r="I136" s="199"/>
      <c r="J136" s="200">
        <f>ROUND(I136*H136,2)</f>
        <v>0</v>
      </c>
      <c r="K136" s="196" t="s">
        <v>175</v>
      </c>
      <c r="L136" s="41"/>
      <c r="M136" s="201" t="s">
        <v>19</v>
      </c>
      <c r="N136" s="202" t="s">
        <v>43</v>
      </c>
      <c r="O136" s="66"/>
      <c r="P136" s="203">
        <f>O136*H136</f>
        <v>0</v>
      </c>
      <c r="Q136" s="203">
        <v>0</v>
      </c>
      <c r="R136" s="203">
        <f>Q136*H136</f>
        <v>0</v>
      </c>
      <c r="S136" s="203">
        <v>0</v>
      </c>
      <c r="T136" s="204">
        <f>S136*H136</f>
        <v>0</v>
      </c>
      <c r="U136" s="36"/>
      <c r="V136" s="36"/>
      <c r="W136" s="36"/>
      <c r="X136" s="36"/>
      <c r="Y136" s="36"/>
      <c r="Z136" s="36"/>
      <c r="AA136" s="36"/>
      <c r="AB136" s="36"/>
      <c r="AC136" s="36"/>
      <c r="AD136" s="36"/>
      <c r="AE136" s="36"/>
      <c r="AR136" s="205" t="s">
        <v>176</v>
      </c>
      <c r="AT136" s="205" t="s">
        <v>171</v>
      </c>
      <c r="AU136" s="205" t="s">
        <v>83</v>
      </c>
      <c r="AY136" s="19" t="s">
        <v>169</v>
      </c>
      <c r="BE136" s="206">
        <f>IF(N136="základní",J136,0)</f>
        <v>0</v>
      </c>
      <c r="BF136" s="206">
        <f>IF(N136="snížená",J136,0)</f>
        <v>0</v>
      </c>
      <c r="BG136" s="206">
        <f>IF(N136="zákl. přenesená",J136,0)</f>
        <v>0</v>
      </c>
      <c r="BH136" s="206">
        <f>IF(N136="sníž. přenesená",J136,0)</f>
        <v>0</v>
      </c>
      <c r="BI136" s="206">
        <f>IF(N136="nulová",J136,0)</f>
        <v>0</v>
      </c>
      <c r="BJ136" s="19" t="s">
        <v>80</v>
      </c>
      <c r="BK136" s="206">
        <f>ROUND(I136*H136,2)</f>
        <v>0</v>
      </c>
      <c r="BL136" s="19" t="s">
        <v>176</v>
      </c>
      <c r="BM136" s="205" t="s">
        <v>1803</v>
      </c>
    </row>
    <row r="137" spans="1:65" s="2" customFormat="1" ht="29.25">
      <c r="A137" s="36"/>
      <c r="B137" s="37"/>
      <c r="C137" s="38"/>
      <c r="D137" s="207" t="s">
        <v>178</v>
      </c>
      <c r="E137" s="38"/>
      <c r="F137" s="208" t="s">
        <v>261</v>
      </c>
      <c r="G137" s="38"/>
      <c r="H137" s="38"/>
      <c r="I137" s="117"/>
      <c r="J137" s="38"/>
      <c r="K137" s="38"/>
      <c r="L137" s="41"/>
      <c r="M137" s="209"/>
      <c r="N137" s="210"/>
      <c r="O137" s="66"/>
      <c r="P137" s="66"/>
      <c r="Q137" s="66"/>
      <c r="R137" s="66"/>
      <c r="S137" s="66"/>
      <c r="T137" s="67"/>
      <c r="U137" s="36"/>
      <c r="V137" s="36"/>
      <c r="W137" s="36"/>
      <c r="X137" s="36"/>
      <c r="Y137" s="36"/>
      <c r="Z137" s="36"/>
      <c r="AA137" s="36"/>
      <c r="AB137" s="36"/>
      <c r="AC137" s="36"/>
      <c r="AD137" s="36"/>
      <c r="AE137" s="36"/>
      <c r="AT137" s="19" t="s">
        <v>178</v>
      </c>
      <c r="AU137" s="19" t="s">
        <v>83</v>
      </c>
    </row>
    <row r="138" spans="1:65" s="13" customFormat="1" ht="11.25">
      <c r="B138" s="211"/>
      <c r="C138" s="212"/>
      <c r="D138" s="207" t="s">
        <v>180</v>
      </c>
      <c r="E138" s="213" t="s">
        <v>19</v>
      </c>
      <c r="F138" s="214" t="s">
        <v>1804</v>
      </c>
      <c r="G138" s="212"/>
      <c r="H138" s="215">
        <v>96.430999999999997</v>
      </c>
      <c r="I138" s="216"/>
      <c r="J138" s="212"/>
      <c r="K138" s="212"/>
      <c r="L138" s="217"/>
      <c r="M138" s="218"/>
      <c r="N138" s="219"/>
      <c r="O138" s="219"/>
      <c r="P138" s="219"/>
      <c r="Q138" s="219"/>
      <c r="R138" s="219"/>
      <c r="S138" s="219"/>
      <c r="T138" s="220"/>
      <c r="AT138" s="221" t="s">
        <v>180</v>
      </c>
      <c r="AU138" s="221" t="s">
        <v>83</v>
      </c>
      <c r="AV138" s="13" t="s">
        <v>83</v>
      </c>
      <c r="AW138" s="13" t="s">
        <v>34</v>
      </c>
      <c r="AX138" s="13" t="s">
        <v>80</v>
      </c>
      <c r="AY138" s="221" t="s">
        <v>169</v>
      </c>
    </row>
    <row r="139" spans="1:65" s="2" customFormat="1" ht="24" customHeight="1">
      <c r="A139" s="36"/>
      <c r="B139" s="37"/>
      <c r="C139" s="194" t="s">
        <v>232</v>
      </c>
      <c r="D139" s="194" t="s">
        <v>171</v>
      </c>
      <c r="E139" s="195" t="s">
        <v>492</v>
      </c>
      <c r="F139" s="196" t="s">
        <v>493</v>
      </c>
      <c r="G139" s="197" t="s">
        <v>191</v>
      </c>
      <c r="H139" s="198">
        <v>48.018999999999998</v>
      </c>
      <c r="I139" s="199"/>
      <c r="J139" s="200">
        <f>ROUND(I139*H139,2)</f>
        <v>0</v>
      </c>
      <c r="K139" s="196" t="s">
        <v>175</v>
      </c>
      <c r="L139" s="41"/>
      <c r="M139" s="201" t="s">
        <v>19</v>
      </c>
      <c r="N139" s="202" t="s">
        <v>43</v>
      </c>
      <c r="O139" s="66"/>
      <c r="P139" s="203">
        <f>O139*H139</f>
        <v>0</v>
      </c>
      <c r="Q139" s="203">
        <v>0</v>
      </c>
      <c r="R139" s="203">
        <f>Q139*H139</f>
        <v>0</v>
      </c>
      <c r="S139" s="203">
        <v>0</v>
      </c>
      <c r="T139" s="204">
        <f>S139*H139</f>
        <v>0</v>
      </c>
      <c r="U139" s="36"/>
      <c r="V139" s="36"/>
      <c r="W139" s="36"/>
      <c r="X139" s="36"/>
      <c r="Y139" s="36"/>
      <c r="Z139" s="36"/>
      <c r="AA139" s="36"/>
      <c r="AB139" s="36"/>
      <c r="AC139" s="36"/>
      <c r="AD139" s="36"/>
      <c r="AE139" s="36"/>
      <c r="AR139" s="205" t="s">
        <v>176</v>
      </c>
      <c r="AT139" s="205" t="s">
        <v>171</v>
      </c>
      <c r="AU139" s="205" t="s">
        <v>83</v>
      </c>
      <c r="AY139" s="19" t="s">
        <v>169</v>
      </c>
      <c r="BE139" s="206">
        <f>IF(N139="základní",J139,0)</f>
        <v>0</v>
      </c>
      <c r="BF139" s="206">
        <f>IF(N139="snížená",J139,0)</f>
        <v>0</v>
      </c>
      <c r="BG139" s="206">
        <f>IF(N139="zákl. přenesená",J139,0)</f>
        <v>0</v>
      </c>
      <c r="BH139" s="206">
        <f>IF(N139="sníž. přenesená",J139,0)</f>
        <v>0</v>
      </c>
      <c r="BI139" s="206">
        <f>IF(N139="nulová",J139,0)</f>
        <v>0</v>
      </c>
      <c r="BJ139" s="19" t="s">
        <v>80</v>
      </c>
      <c r="BK139" s="206">
        <f>ROUND(I139*H139,2)</f>
        <v>0</v>
      </c>
      <c r="BL139" s="19" t="s">
        <v>176</v>
      </c>
      <c r="BM139" s="205" t="s">
        <v>1805</v>
      </c>
    </row>
    <row r="140" spans="1:65" s="2" customFormat="1" ht="321.75">
      <c r="A140" s="36"/>
      <c r="B140" s="37"/>
      <c r="C140" s="38"/>
      <c r="D140" s="207" t="s">
        <v>178</v>
      </c>
      <c r="E140" s="38"/>
      <c r="F140" s="208" t="s">
        <v>707</v>
      </c>
      <c r="G140" s="38"/>
      <c r="H140" s="38"/>
      <c r="I140" s="117"/>
      <c r="J140" s="38"/>
      <c r="K140" s="38"/>
      <c r="L140" s="41"/>
      <c r="M140" s="209"/>
      <c r="N140" s="210"/>
      <c r="O140" s="66"/>
      <c r="P140" s="66"/>
      <c r="Q140" s="66"/>
      <c r="R140" s="66"/>
      <c r="S140" s="66"/>
      <c r="T140" s="67"/>
      <c r="U140" s="36"/>
      <c r="V140" s="36"/>
      <c r="W140" s="36"/>
      <c r="X140" s="36"/>
      <c r="Y140" s="36"/>
      <c r="Z140" s="36"/>
      <c r="AA140" s="36"/>
      <c r="AB140" s="36"/>
      <c r="AC140" s="36"/>
      <c r="AD140" s="36"/>
      <c r="AE140" s="36"/>
      <c r="AT140" s="19" t="s">
        <v>178</v>
      </c>
      <c r="AU140" s="19" t="s">
        <v>83</v>
      </c>
    </row>
    <row r="141" spans="1:65" s="15" customFormat="1" ht="11.25">
      <c r="B141" s="233"/>
      <c r="C141" s="234"/>
      <c r="D141" s="207" t="s">
        <v>180</v>
      </c>
      <c r="E141" s="235" t="s">
        <v>19</v>
      </c>
      <c r="F141" s="236" t="s">
        <v>1782</v>
      </c>
      <c r="G141" s="234"/>
      <c r="H141" s="235" t="s">
        <v>19</v>
      </c>
      <c r="I141" s="237"/>
      <c r="J141" s="234"/>
      <c r="K141" s="234"/>
      <c r="L141" s="238"/>
      <c r="M141" s="239"/>
      <c r="N141" s="240"/>
      <c r="O141" s="240"/>
      <c r="P141" s="240"/>
      <c r="Q141" s="240"/>
      <c r="R141" s="240"/>
      <c r="S141" s="240"/>
      <c r="T141" s="241"/>
      <c r="AT141" s="242" t="s">
        <v>180</v>
      </c>
      <c r="AU141" s="242" t="s">
        <v>83</v>
      </c>
      <c r="AV141" s="15" t="s">
        <v>80</v>
      </c>
      <c r="AW141" s="15" t="s">
        <v>34</v>
      </c>
      <c r="AX141" s="15" t="s">
        <v>72</v>
      </c>
      <c r="AY141" s="242" t="s">
        <v>169</v>
      </c>
    </row>
    <row r="142" spans="1:65" s="13" customFormat="1" ht="11.25">
      <c r="B142" s="211"/>
      <c r="C142" s="212"/>
      <c r="D142" s="207" t="s">
        <v>180</v>
      </c>
      <c r="E142" s="213" t="s">
        <v>19</v>
      </c>
      <c r="F142" s="214" t="s">
        <v>1799</v>
      </c>
      <c r="G142" s="212"/>
      <c r="H142" s="215">
        <v>0</v>
      </c>
      <c r="I142" s="216"/>
      <c r="J142" s="212"/>
      <c r="K142" s="212"/>
      <c r="L142" s="217"/>
      <c r="M142" s="218"/>
      <c r="N142" s="219"/>
      <c r="O142" s="219"/>
      <c r="P142" s="219"/>
      <c r="Q142" s="219"/>
      <c r="R142" s="219"/>
      <c r="S142" s="219"/>
      <c r="T142" s="220"/>
      <c r="AT142" s="221" t="s">
        <v>180</v>
      </c>
      <c r="AU142" s="221" t="s">
        <v>83</v>
      </c>
      <c r="AV142" s="13" t="s">
        <v>83</v>
      </c>
      <c r="AW142" s="13" t="s">
        <v>34</v>
      </c>
      <c r="AX142" s="13" t="s">
        <v>72</v>
      </c>
      <c r="AY142" s="221" t="s">
        <v>169</v>
      </c>
    </row>
    <row r="143" spans="1:65" s="13" customFormat="1" ht="11.25">
      <c r="B143" s="211"/>
      <c r="C143" s="212"/>
      <c r="D143" s="207" t="s">
        <v>180</v>
      </c>
      <c r="E143" s="213" t="s">
        <v>19</v>
      </c>
      <c r="F143" s="214" t="s">
        <v>1790</v>
      </c>
      <c r="G143" s="212"/>
      <c r="H143" s="215">
        <v>23.52</v>
      </c>
      <c r="I143" s="216"/>
      <c r="J143" s="212"/>
      <c r="K143" s="212"/>
      <c r="L143" s="217"/>
      <c r="M143" s="218"/>
      <c r="N143" s="219"/>
      <c r="O143" s="219"/>
      <c r="P143" s="219"/>
      <c r="Q143" s="219"/>
      <c r="R143" s="219"/>
      <c r="S143" s="219"/>
      <c r="T143" s="220"/>
      <c r="AT143" s="221" t="s">
        <v>180</v>
      </c>
      <c r="AU143" s="221" t="s">
        <v>83</v>
      </c>
      <c r="AV143" s="13" t="s">
        <v>83</v>
      </c>
      <c r="AW143" s="13" t="s">
        <v>34</v>
      </c>
      <c r="AX143" s="13" t="s">
        <v>72</v>
      </c>
      <c r="AY143" s="221" t="s">
        <v>169</v>
      </c>
    </row>
    <row r="144" spans="1:65" s="16" customFormat="1" ht="11.25">
      <c r="B144" s="243"/>
      <c r="C144" s="244"/>
      <c r="D144" s="207" t="s">
        <v>180</v>
      </c>
      <c r="E144" s="245" t="s">
        <v>19</v>
      </c>
      <c r="F144" s="246" t="s">
        <v>237</v>
      </c>
      <c r="G144" s="244"/>
      <c r="H144" s="247">
        <v>23.52</v>
      </c>
      <c r="I144" s="248"/>
      <c r="J144" s="244"/>
      <c r="K144" s="244"/>
      <c r="L144" s="249"/>
      <c r="M144" s="250"/>
      <c r="N144" s="251"/>
      <c r="O144" s="251"/>
      <c r="P144" s="251"/>
      <c r="Q144" s="251"/>
      <c r="R144" s="251"/>
      <c r="S144" s="251"/>
      <c r="T144" s="252"/>
      <c r="AT144" s="253" t="s">
        <v>180</v>
      </c>
      <c r="AU144" s="253" t="s">
        <v>83</v>
      </c>
      <c r="AV144" s="16" t="s">
        <v>188</v>
      </c>
      <c r="AW144" s="16" t="s">
        <v>34</v>
      </c>
      <c r="AX144" s="16" t="s">
        <v>72</v>
      </c>
      <c r="AY144" s="253" t="s">
        <v>169</v>
      </c>
    </row>
    <row r="145" spans="1:65" s="15" customFormat="1" ht="11.25">
      <c r="B145" s="233"/>
      <c r="C145" s="234"/>
      <c r="D145" s="207" t="s">
        <v>180</v>
      </c>
      <c r="E145" s="235" t="s">
        <v>19</v>
      </c>
      <c r="F145" s="236" t="s">
        <v>1784</v>
      </c>
      <c r="G145" s="234"/>
      <c r="H145" s="235" t="s">
        <v>19</v>
      </c>
      <c r="I145" s="237"/>
      <c r="J145" s="234"/>
      <c r="K145" s="234"/>
      <c r="L145" s="238"/>
      <c r="M145" s="239"/>
      <c r="N145" s="240"/>
      <c r="O145" s="240"/>
      <c r="P145" s="240"/>
      <c r="Q145" s="240"/>
      <c r="R145" s="240"/>
      <c r="S145" s="240"/>
      <c r="T145" s="241"/>
      <c r="AT145" s="242" t="s">
        <v>180</v>
      </c>
      <c r="AU145" s="242" t="s">
        <v>83</v>
      </c>
      <c r="AV145" s="15" t="s">
        <v>80</v>
      </c>
      <c r="AW145" s="15" t="s">
        <v>34</v>
      </c>
      <c r="AX145" s="15" t="s">
        <v>72</v>
      </c>
      <c r="AY145" s="242" t="s">
        <v>169</v>
      </c>
    </row>
    <row r="146" spans="1:65" s="13" customFormat="1" ht="11.25">
      <c r="B146" s="211"/>
      <c r="C146" s="212"/>
      <c r="D146" s="207" t="s">
        <v>180</v>
      </c>
      <c r="E146" s="213" t="s">
        <v>19</v>
      </c>
      <c r="F146" s="214" t="s">
        <v>1806</v>
      </c>
      <c r="G146" s="212"/>
      <c r="H146" s="215">
        <v>11.989000000000001</v>
      </c>
      <c r="I146" s="216"/>
      <c r="J146" s="212"/>
      <c r="K146" s="212"/>
      <c r="L146" s="217"/>
      <c r="M146" s="218"/>
      <c r="N146" s="219"/>
      <c r="O146" s="219"/>
      <c r="P146" s="219"/>
      <c r="Q146" s="219"/>
      <c r="R146" s="219"/>
      <c r="S146" s="219"/>
      <c r="T146" s="220"/>
      <c r="AT146" s="221" t="s">
        <v>180</v>
      </c>
      <c r="AU146" s="221" t="s">
        <v>83</v>
      </c>
      <c r="AV146" s="13" t="s">
        <v>83</v>
      </c>
      <c r="AW146" s="13" t="s">
        <v>34</v>
      </c>
      <c r="AX146" s="13" t="s">
        <v>72</v>
      </c>
      <c r="AY146" s="221" t="s">
        <v>169</v>
      </c>
    </row>
    <row r="147" spans="1:65" s="13" customFormat="1" ht="11.25">
      <c r="B147" s="211"/>
      <c r="C147" s="212"/>
      <c r="D147" s="207" t="s">
        <v>180</v>
      </c>
      <c r="E147" s="213" t="s">
        <v>19</v>
      </c>
      <c r="F147" s="214" t="s">
        <v>1807</v>
      </c>
      <c r="G147" s="212"/>
      <c r="H147" s="215">
        <v>12.484999999999999</v>
      </c>
      <c r="I147" s="216"/>
      <c r="J147" s="212"/>
      <c r="K147" s="212"/>
      <c r="L147" s="217"/>
      <c r="M147" s="218"/>
      <c r="N147" s="219"/>
      <c r="O147" s="219"/>
      <c r="P147" s="219"/>
      <c r="Q147" s="219"/>
      <c r="R147" s="219"/>
      <c r="S147" s="219"/>
      <c r="T147" s="220"/>
      <c r="AT147" s="221" t="s">
        <v>180</v>
      </c>
      <c r="AU147" s="221" t="s">
        <v>83</v>
      </c>
      <c r="AV147" s="13" t="s">
        <v>83</v>
      </c>
      <c r="AW147" s="13" t="s">
        <v>34</v>
      </c>
      <c r="AX147" s="13" t="s">
        <v>72</v>
      </c>
      <c r="AY147" s="221" t="s">
        <v>169</v>
      </c>
    </row>
    <row r="148" spans="1:65" s="13" customFormat="1" ht="11.25">
      <c r="B148" s="211"/>
      <c r="C148" s="212"/>
      <c r="D148" s="207" t="s">
        <v>180</v>
      </c>
      <c r="E148" s="213" t="s">
        <v>19</v>
      </c>
      <c r="F148" s="214" t="s">
        <v>1787</v>
      </c>
      <c r="G148" s="212"/>
      <c r="H148" s="215">
        <v>2.5000000000000001E-2</v>
      </c>
      <c r="I148" s="216"/>
      <c r="J148" s="212"/>
      <c r="K148" s="212"/>
      <c r="L148" s="217"/>
      <c r="M148" s="218"/>
      <c r="N148" s="219"/>
      <c r="O148" s="219"/>
      <c r="P148" s="219"/>
      <c r="Q148" s="219"/>
      <c r="R148" s="219"/>
      <c r="S148" s="219"/>
      <c r="T148" s="220"/>
      <c r="AT148" s="221" t="s">
        <v>180</v>
      </c>
      <c r="AU148" s="221" t="s">
        <v>83</v>
      </c>
      <c r="AV148" s="13" t="s">
        <v>83</v>
      </c>
      <c r="AW148" s="13" t="s">
        <v>34</v>
      </c>
      <c r="AX148" s="13" t="s">
        <v>72</v>
      </c>
      <c r="AY148" s="221" t="s">
        <v>169</v>
      </c>
    </row>
    <row r="149" spans="1:65" s="16" customFormat="1" ht="11.25">
      <c r="B149" s="243"/>
      <c r="C149" s="244"/>
      <c r="D149" s="207" t="s">
        <v>180</v>
      </c>
      <c r="E149" s="245" t="s">
        <v>19</v>
      </c>
      <c r="F149" s="246" t="s">
        <v>237</v>
      </c>
      <c r="G149" s="244"/>
      <c r="H149" s="247">
        <v>24.498999999999999</v>
      </c>
      <c r="I149" s="248"/>
      <c r="J149" s="244"/>
      <c r="K149" s="244"/>
      <c r="L149" s="249"/>
      <c r="M149" s="250"/>
      <c r="N149" s="251"/>
      <c r="O149" s="251"/>
      <c r="P149" s="251"/>
      <c r="Q149" s="251"/>
      <c r="R149" s="251"/>
      <c r="S149" s="251"/>
      <c r="T149" s="252"/>
      <c r="AT149" s="253" t="s">
        <v>180</v>
      </c>
      <c r="AU149" s="253" t="s">
        <v>83</v>
      </c>
      <c r="AV149" s="16" t="s">
        <v>188</v>
      </c>
      <c r="AW149" s="16" t="s">
        <v>34</v>
      </c>
      <c r="AX149" s="16" t="s">
        <v>72</v>
      </c>
      <c r="AY149" s="253" t="s">
        <v>169</v>
      </c>
    </row>
    <row r="150" spans="1:65" s="14" customFormat="1" ht="11.25">
      <c r="B150" s="222"/>
      <c r="C150" s="223"/>
      <c r="D150" s="207" t="s">
        <v>180</v>
      </c>
      <c r="E150" s="224" t="s">
        <v>19</v>
      </c>
      <c r="F150" s="225" t="s">
        <v>182</v>
      </c>
      <c r="G150" s="223"/>
      <c r="H150" s="226">
        <v>48.018999999999998</v>
      </c>
      <c r="I150" s="227"/>
      <c r="J150" s="223"/>
      <c r="K150" s="223"/>
      <c r="L150" s="228"/>
      <c r="M150" s="229"/>
      <c r="N150" s="230"/>
      <c r="O150" s="230"/>
      <c r="P150" s="230"/>
      <c r="Q150" s="230"/>
      <c r="R150" s="230"/>
      <c r="S150" s="230"/>
      <c r="T150" s="231"/>
      <c r="AT150" s="232" t="s">
        <v>180</v>
      </c>
      <c r="AU150" s="232" t="s">
        <v>83</v>
      </c>
      <c r="AV150" s="14" t="s">
        <v>176</v>
      </c>
      <c r="AW150" s="14" t="s">
        <v>4</v>
      </c>
      <c r="AX150" s="14" t="s">
        <v>80</v>
      </c>
      <c r="AY150" s="232" t="s">
        <v>169</v>
      </c>
    </row>
    <row r="151" spans="1:65" s="2" customFormat="1" ht="24" customHeight="1">
      <c r="A151" s="36"/>
      <c r="B151" s="37"/>
      <c r="C151" s="194" t="s">
        <v>240</v>
      </c>
      <c r="D151" s="194" t="s">
        <v>171</v>
      </c>
      <c r="E151" s="195" t="s">
        <v>1808</v>
      </c>
      <c r="F151" s="196" t="s">
        <v>1809</v>
      </c>
      <c r="G151" s="197" t="s">
        <v>174</v>
      </c>
      <c r="H151" s="198">
        <v>127.217</v>
      </c>
      <c r="I151" s="199"/>
      <c r="J151" s="200">
        <f>ROUND(I151*H151,2)</f>
        <v>0</v>
      </c>
      <c r="K151" s="196" t="s">
        <v>175</v>
      </c>
      <c r="L151" s="41"/>
      <c r="M151" s="201" t="s">
        <v>19</v>
      </c>
      <c r="N151" s="202" t="s">
        <v>43</v>
      </c>
      <c r="O151" s="66"/>
      <c r="P151" s="203">
        <f>O151*H151</f>
        <v>0</v>
      </c>
      <c r="Q151" s="203">
        <v>0</v>
      </c>
      <c r="R151" s="203">
        <f>Q151*H151</f>
        <v>0</v>
      </c>
      <c r="S151" s="203">
        <v>0</v>
      </c>
      <c r="T151" s="204">
        <f>S151*H151</f>
        <v>0</v>
      </c>
      <c r="U151" s="36"/>
      <c r="V151" s="36"/>
      <c r="W151" s="36"/>
      <c r="X151" s="36"/>
      <c r="Y151" s="36"/>
      <c r="Z151" s="36"/>
      <c r="AA151" s="36"/>
      <c r="AB151" s="36"/>
      <c r="AC151" s="36"/>
      <c r="AD151" s="36"/>
      <c r="AE151" s="36"/>
      <c r="AR151" s="205" t="s">
        <v>176</v>
      </c>
      <c r="AT151" s="205" t="s">
        <v>171</v>
      </c>
      <c r="AU151" s="205" t="s">
        <v>83</v>
      </c>
      <c r="AY151" s="19" t="s">
        <v>169</v>
      </c>
      <c r="BE151" s="206">
        <f>IF(N151="základní",J151,0)</f>
        <v>0</v>
      </c>
      <c r="BF151" s="206">
        <f>IF(N151="snížená",J151,0)</f>
        <v>0</v>
      </c>
      <c r="BG151" s="206">
        <f>IF(N151="zákl. přenesená",J151,0)</f>
        <v>0</v>
      </c>
      <c r="BH151" s="206">
        <f>IF(N151="sníž. přenesená",J151,0)</f>
        <v>0</v>
      </c>
      <c r="BI151" s="206">
        <f>IF(N151="nulová",J151,0)</f>
        <v>0</v>
      </c>
      <c r="BJ151" s="19" t="s">
        <v>80</v>
      </c>
      <c r="BK151" s="206">
        <f>ROUND(I151*H151,2)</f>
        <v>0</v>
      </c>
      <c r="BL151" s="19" t="s">
        <v>176</v>
      </c>
      <c r="BM151" s="205" t="s">
        <v>1810</v>
      </c>
    </row>
    <row r="152" spans="1:65" s="2" customFormat="1" ht="68.25">
      <c r="A152" s="36"/>
      <c r="B152" s="37"/>
      <c r="C152" s="38"/>
      <c r="D152" s="207" t="s">
        <v>178</v>
      </c>
      <c r="E152" s="38"/>
      <c r="F152" s="208" t="s">
        <v>1811</v>
      </c>
      <c r="G152" s="38"/>
      <c r="H152" s="38"/>
      <c r="I152" s="117"/>
      <c r="J152" s="38"/>
      <c r="K152" s="38"/>
      <c r="L152" s="41"/>
      <c r="M152" s="209"/>
      <c r="N152" s="210"/>
      <c r="O152" s="66"/>
      <c r="P152" s="66"/>
      <c r="Q152" s="66"/>
      <c r="R152" s="66"/>
      <c r="S152" s="66"/>
      <c r="T152" s="67"/>
      <c r="U152" s="36"/>
      <c r="V152" s="36"/>
      <c r="W152" s="36"/>
      <c r="X152" s="36"/>
      <c r="Y152" s="36"/>
      <c r="Z152" s="36"/>
      <c r="AA152" s="36"/>
      <c r="AB152" s="36"/>
      <c r="AC152" s="36"/>
      <c r="AD152" s="36"/>
      <c r="AE152" s="36"/>
      <c r="AT152" s="19" t="s">
        <v>178</v>
      </c>
      <c r="AU152" s="19" t="s">
        <v>83</v>
      </c>
    </row>
    <row r="153" spans="1:65" s="13" customFormat="1" ht="11.25">
      <c r="B153" s="211"/>
      <c r="C153" s="212"/>
      <c r="D153" s="207" t="s">
        <v>180</v>
      </c>
      <c r="E153" s="213" t="s">
        <v>19</v>
      </c>
      <c r="F153" s="214" t="s">
        <v>1812</v>
      </c>
      <c r="G153" s="212"/>
      <c r="H153" s="215">
        <v>127.217</v>
      </c>
      <c r="I153" s="216"/>
      <c r="J153" s="212"/>
      <c r="K153" s="212"/>
      <c r="L153" s="217"/>
      <c r="M153" s="218"/>
      <c r="N153" s="219"/>
      <c r="O153" s="219"/>
      <c r="P153" s="219"/>
      <c r="Q153" s="219"/>
      <c r="R153" s="219"/>
      <c r="S153" s="219"/>
      <c r="T153" s="220"/>
      <c r="AT153" s="221" t="s">
        <v>180</v>
      </c>
      <c r="AU153" s="221" t="s">
        <v>83</v>
      </c>
      <c r="AV153" s="13" t="s">
        <v>83</v>
      </c>
      <c r="AW153" s="13" t="s">
        <v>34</v>
      </c>
      <c r="AX153" s="13" t="s">
        <v>80</v>
      </c>
      <c r="AY153" s="221" t="s">
        <v>169</v>
      </c>
    </row>
    <row r="154" spans="1:65" s="12" customFormat="1" ht="22.9" customHeight="1">
      <c r="B154" s="178"/>
      <c r="C154" s="179"/>
      <c r="D154" s="180" t="s">
        <v>71</v>
      </c>
      <c r="E154" s="192" t="s">
        <v>83</v>
      </c>
      <c r="F154" s="192" t="s">
        <v>721</v>
      </c>
      <c r="G154" s="179"/>
      <c r="H154" s="179"/>
      <c r="I154" s="182"/>
      <c r="J154" s="193">
        <f>BK154</f>
        <v>0</v>
      </c>
      <c r="K154" s="179"/>
      <c r="L154" s="184"/>
      <c r="M154" s="185"/>
      <c r="N154" s="186"/>
      <c r="O154" s="186"/>
      <c r="P154" s="187">
        <f>SUM(P155:P198)</f>
        <v>0</v>
      </c>
      <c r="Q154" s="186"/>
      <c r="R154" s="187">
        <f>SUM(R155:R198)</f>
        <v>61.886305900000004</v>
      </c>
      <c r="S154" s="186"/>
      <c r="T154" s="188">
        <f>SUM(T155:T198)</f>
        <v>0</v>
      </c>
      <c r="AR154" s="189" t="s">
        <v>80</v>
      </c>
      <c r="AT154" s="190" t="s">
        <v>71</v>
      </c>
      <c r="AU154" s="190" t="s">
        <v>80</v>
      </c>
      <c r="AY154" s="189" t="s">
        <v>169</v>
      </c>
      <c r="BK154" s="191">
        <f>SUM(BK155:BK198)</f>
        <v>0</v>
      </c>
    </row>
    <row r="155" spans="1:65" s="2" customFormat="1" ht="16.5" customHeight="1">
      <c r="A155" s="36"/>
      <c r="B155" s="37"/>
      <c r="C155" s="194" t="s">
        <v>245</v>
      </c>
      <c r="D155" s="194" t="s">
        <v>171</v>
      </c>
      <c r="E155" s="195" t="s">
        <v>1813</v>
      </c>
      <c r="F155" s="196" t="s">
        <v>1814</v>
      </c>
      <c r="G155" s="197" t="s">
        <v>191</v>
      </c>
      <c r="H155" s="198">
        <v>8.766</v>
      </c>
      <c r="I155" s="199"/>
      <c r="J155" s="200">
        <f>ROUND(I155*H155,2)</f>
        <v>0</v>
      </c>
      <c r="K155" s="196" t="s">
        <v>175</v>
      </c>
      <c r="L155" s="41"/>
      <c r="M155" s="201" t="s">
        <v>19</v>
      </c>
      <c r="N155" s="202" t="s">
        <v>43</v>
      </c>
      <c r="O155" s="66"/>
      <c r="P155" s="203">
        <f>O155*H155</f>
        <v>0</v>
      </c>
      <c r="Q155" s="203">
        <v>2.45329</v>
      </c>
      <c r="R155" s="203">
        <f>Q155*H155</f>
        <v>21.505540140000001</v>
      </c>
      <c r="S155" s="203">
        <v>0</v>
      </c>
      <c r="T155" s="204">
        <f>S155*H155</f>
        <v>0</v>
      </c>
      <c r="U155" s="36"/>
      <c r="V155" s="36"/>
      <c r="W155" s="36"/>
      <c r="X155" s="36"/>
      <c r="Y155" s="36"/>
      <c r="Z155" s="36"/>
      <c r="AA155" s="36"/>
      <c r="AB155" s="36"/>
      <c r="AC155" s="36"/>
      <c r="AD155" s="36"/>
      <c r="AE155" s="36"/>
      <c r="AR155" s="205" t="s">
        <v>176</v>
      </c>
      <c r="AT155" s="205" t="s">
        <v>171</v>
      </c>
      <c r="AU155" s="205" t="s">
        <v>83</v>
      </c>
      <c r="AY155" s="19" t="s">
        <v>169</v>
      </c>
      <c r="BE155" s="206">
        <f>IF(N155="základní",J155,0)</f>
        <v>0</v>
      </c>
      <c r="BF155" s="206">
        <f>IF(N155="snížená",J155,0)</f>
        <v>0</v>
      </c>
      <c r="BG155" s="206">
        <f>IF(N155="zákl. přenesená",J155,0)</f>
        <v>0</v>
      </c>
      <c r="BH155" s="206">
        <f>IF(N155="sníž. přenesená",J155,0)</f>
        <v>0</v>
      </c>
      <c r="BI155" s="206">
        <f>IF(N155="nulová",J155,0)</f>
        <v>0</v>
      </c>
      <c r="BJ155" s="19" t="s">
        <v>80</v>
      </c>
      <c r="BK155" s="206">
        <f>ROUND(I155*H155,2)</f>
        <v>0</v>
      </c>
      <c r="BL155" s="19" t="s">
        <v>176</v>
      </c>
      <c r="BM155" s="205" t="s">
        <v>1815</v>
      </c>
    </row>
    <row r="156" spans="1:65" s="2" customFormat="1" ht="87.75">
      <c r="A156" s="36"/>
      <c r="B156" s="37"/>
      <c r="C156" s="38"/>
      <c r="D156" s="207" t="s">
        <v>178</v>
      </c>
      <c r="E156" s="38"/>
      <c r="F156" s="208" t="s">
        <v>737</v>
      </c>
      <c r="G156" s="38"/>
      <c r="H156" s="38"/>
      <c r="I156" s="117"/>
      <c r="J156" s="38"/>
      <c r="K156" s="38"/>
      <c r="L156" s="41"/>
      <c r="M156" s="209"/>
      <c r="N156" s="210"/>
      <c r="O156" s="66"/>
      <c r="P156" s="66"/>
      <c r="Q156" s="66"/>
      <c r="R156" s="66"/>
      <c r="S156" s="66"/>
      <c r="T156" s="67"/>
      <c r="U156" s="36"/>
      <c r="V156" s="36"/>
      <c r="W156" s="36"/>
      <c r="X156" s="36"/>
      <c r="Y156" s="36"/>
      <c r="Z156" s="36"/>
      <c r="AA156" s="36"/>
      <c r="AB156" s="36"/>
      <c r="AC156" s="36"/>
      <c r="AD156" s="36"/>
      <c r="AE156" s="36"/>
      <c r="AT156" s="19" t="s">
        <v>178</v>
      </c>
      <c r="AU156" s="19" t="s">
        <v>83</v>
      </c>
    </row>
    <row r="157" spans="1:65" s="15" customFormat="1" ht="11.25">
      <c r="B157" s="233"/>
      <c r="C157" s="234"/>
      <c r="D157" s="207" t="s">
        <v>180</v>
      </c>
      <c r="E157" s="235" t="s">
        <v>19</v>
      </c>
      <c r="F157" s="236" t="s">
        <v>1784</v>
      </c>
      <c r="G157" s="234"/>
      <c r="H157" s="235" t="s">
        <v>19</v>
      </c>
      <c r="I157" s="237"/>
      <c r="J157" s="234"/>
      <c r="K157" s="234"/>
      <c r="L157" s="238"/>
      <c r="M157" s="239"/>
      <c r="N157" s="240"/>
      <c r="O157" s="240"/>
      <c r="P157" s="240"/>
      <c r="Q157" s="240"/>
      <c r="R157" s="240"/>
      <c r="S157" s="240"/>
      <c r="T157" s="241"/>
      <c r="AT157" s="242" t="s">
        <v>180</v>
      </c>
      <c r="AU157" s="242" t="s">
        <v>83</v>
      </c>
      <c r="AV157" s="15" t="s">
        <v>80</v>
      </c>
      <c r="AW157" s="15" t="s">
        <v>34</v>
      </c>
      <c r="AX157" s="15" t="s">
        <v>72</v>
      </c>
      <c r="AY157" s="242" t="s">
        <v>169</v>
      </c>
    </row>
    <row r="158" spans="1:65" s="13" customFormat="1" ht="11.25">
      <c r="B158" s="211"/>
      <c r="C158" s="212"/>
      <c r="D158" s="207" t="s">
        <v>180</v>
      </c>
      <c r="E158" s="213" t="s">
        <v>19</v>
      </c>
      <c r="F158" s="214" t="s">
        <v>1816</v>
      </c>
      <c r="G158" s="212"/>
      <c r="H158" s="215">
        <v>4.282</v>
      </c>
      <c r="I158" s="216"/>
      <c r="J158" s="212"/>
      <c r="K158" s="212"/>
      <c r="L158" s="217"/>
      <c r="M158" s="218"/>
      <c r="N158" s="219"/>
      <c r="O158" s="219"/>
      <c r="P158" s="219"/>
      <c r="Q158" s="219"/>
      <c r="R158" s="219"/>
      <c r="S158" s="219"/>
      <c r="T158" s="220"/>
      <c r="AT158" s="221" t="s">
        <v>180</v>
      </c>
      <c r="AU158" s="221" t="s">
        <v>83</v>
      </c>
      <c r="AV158" s="13" t="s">
        <v>83</v>
      </c>
      <c r="AW158" s="13" t="s">
        <v>34</v>
      </c>
      <c r="AX158" s="13" t="s">
        <v>72</v>
      </c>
      <c r="AY158" s="221" t="s">
        <v>169</v>
      </c>
    </row>
    <row r="159" spans="1:65" s="13" customFormat="1" ht="11.25">
      <c r="B159" s="211"/>
      <c r="C159" s="212"/>
      <c r="D159" s="207" t="s">
        <v>180</v>
      </c>
      <c r="E159" s="213" t="s">
        <v>19</v>
      </c>
      <c r="F159" s="214" t="s">
        <v>1817</v>
      </c>
      <c r="G159" s="212"/>
      <c r="H159" s="215">
        <v>4.4589999999999996</v>
      </c>
      <c r="I159" s="216"/>
      <c r="J159" s="212"/>
      <c r="K159" s="212"/>
      <c r="L159" s="217"/>
      <c r="M159" s="218"/>
      <c r="N159" s="219"/>
      <c r="O159" s="219"/>
      <c r="P159" s="219"/>
      <c r="Q159" s="219"/>
      <c r="R159" s="219"/>
      <c r="S159" s="219"/>
      <c r="T159" s="220"/>
      <c r="AT159" s="221" t="s">
        <v>180</v>
      </c>
      <c r="AU159" s="221" t="s">
        <v>83</v>
      </c>
      <c r="AV159" s="13" t="s">
        <v>83</v>
      </c>
      <c r="AW159" s="13" t="s">
        <v>34</v>
      </c>
      <c r="AX159" s="13" t="s">
        <v>72</v>
      </c>
      <c r="AY159" s="221" t="s">
        <v>169</v>
      </c>
    </row>
    <row r="160" spans="1:65" s="13" customFormat="1" ht="11.25">
      <c r="B160" s="211"/>
      <c r="C160" s="212"/>
      <c r="D160" s="207" t="s">
        <v>180</v>
      </c>
      <c r="E160" s="213" t="s">
        <v>19</v>
      </c>
      <c r="F160" s="214" t="s">
        <v>1787</v>
      </c>
      <c r="G160" s="212"/>
      <c r="H160" s="215">
        <v>2.5000000000000001E-2</v>
      </c>
      <c r="I160" s="216"/>
      <c r="J160" s="212"/>
      <c r="K160" s="212"/>
      <c r="L160" s="217"/>
      <c r="M160" s="218"/>
      <c r="N160" s="219"/>
      <c r="O160" s="219"/>
      <c r="P160" s="219"/>
      <c r="Q160" s="219"/>
      <c r="R160" s="219"/>
      <c r="S160" s="219"/>
      <c r="T160" s="220"/>
      <c r="AT160" s="221" t="s">
        <v>180</v>
      </c>
      <c r="AU160" s="221" t="s">
        <v>83</v>
      </c>
      <c r="AV160" s="13" t="s">
        <v>83</v>
      </c>
      <c r="AW160" s="13" t="s">
        <v>34</v>
      </c>
      <c r="AX160" s="13" t="s">
        <v>72</v>
      </c>
      <c r="AY160" s="221" t="s">
        <v>169</v>
      </c>
    </row>
    <row r="161" spans="1:65" s="14" customFormat="1" ht="11.25">
      <c r="B161" s="222"/>
      <c r="C161" s="223"/>
      <c r="D161" s="207" t="s">
        <v>180</v>
      </c>
      <c r="E161" s="224" t="s">
        <v>19</v>
      </c>
      <c r="F161" s="225" t="s">
        <v>182</v>
      </c>
      <c r="G161" s="223"/>
      <c r="H161" s="226">
        <v>8.766</v>
      </c>
      <c r="I161" s="227"/>
      <c r="J161" s="223"/>
      <c r="K161" s="223"/>
      <c r="L161" s="228"/>
      <c r="M161" s="229"/>
      <c r="N161" s="230"/>
      <c r="O161" s="230"/>
      <c r="P161" s="230"/>
      <c r="Q161" s="230"/>
      <c r="R161" s="230"/>
      <c r="S161" s="230"/>
      <c r="T161" s="231"/>
      <c r="AT161" s="232" t="s">
        <v>180</v>
      </c>
      <c r="AU161" s="232" t="s">
        <v>83</v>
      </c>
      <c r="AV161" s="14" t="s">
        <v>176</v>
      </c>
      <c r="AW161" s="14" t="s">
        <v>4</v>
      </c>
      <c r="AX161" s="14" t="s">
        <v>80</v>
      </c>
      <c r="AY161" s="232" t="s">
        <v>169</v>
      </c>
    </row>
    <row r="162" spans="1:65" s="2" customFormat="1" ht="16.5" customHeight="1">
      <c r="A162" s="36"/>
      <c r="B162" s="37"/>
      <c r="C162" s="194" t="s">
        <v>251</v>
      </c>
      <c r="D162" s="194" t="s">
        <v>171</v>
      </c>
      <c r="E162" s="195" t="s">
        <v>1818</v>
      </c>
      <c r="F162" s="196" t="s">
        <v>1819</v>
      </c>
      <c r="G162" s="197" t="s">
        <v>174</v>
      </c>
      <c r="H162" s="198">
        <v>88.006</v>
      </c>
      <c r="I162" s="199"/>
      <c r="J162" s="200">
        <f>ROUND(I162*H162,2)</f>
        <v>0</v>
      </c>
      <c r="K162" s="196" t="s">
        <v>175</v>
      </c>
      <c r="L162" s="41"/>
      <c r="M162" s="201" t="s">
        <v>19</v>
      </c>
      <c r="N162" s="202" t="s">
        <v>43</v>
      </c>
      <c r="O162" s="66"/>
      <c r="P162" s="203">
        <f>O162*H162</f>
        <v>0</v>
      </c>
      <c r="Q162" s="203">
        <v>2.6900000000000001E-3</v>
      </c>
      <c r="R162" s="203">
        <f>Q162*H162</f>
        <v>0.23673614000000001</v>
      </c>
      <c r="S162" s="203">
        <v>0</v>
      </c>
      <c r="T162" s="204">
        <f>S162*H162</f>
        <v>0</v>
      </c>
      <c r="U162" s="36"/>
      <c r="V162" s="36"/>
      <c r="W162" s="36"/>
      <c r="X162" s="36"/>
      <c r="Y162" s="36"/>
      <c r="Z162" s="36"/>
      <c r="AA162" s="36"/>
      <c r="AB162" s="36"/>
      <c r="AC162" s="36"/>
      <c r="AD162" s="36"/>
      <c r="AE162" s="36"/>
      <c r="AR162" s="205" t="s">
        <v>176</v>
      </c>
      <c r="AT162" s="205" t="s">
        <v>171</v>
      </c>
      <c r="AU162" s="205" t="s">
        <v>83</v>
      </c>
      <c r="AY162" s="19" t="s">
        <v>169</v>
      </c>
      <c r="BE162" s="206">
        <f>IF(N162="základní",J162,0)</f>
        <v>0</v>
      </c>
      <c r="BF162" s="206">
        <f>IF(N162="snížená",J162,0)</f>
        <v>0</v>
      </c>
      <c r="BG162" s="206">
        <f>IF(N162="zákl. přenesená",J162,0)</f>
        <v>0</v>
      </c>
      <c r="BH162" s="206">
        <f>IF(N162="sníž. přenesená",J162,0)</f>
        <v>0</v>
      </c>
      <c r="BI162" s="206">
        <f>IF(N162="nulová",J162,0)</f>
        <v>0</v>
      </c>
      <c r="BJ162" s="19" t="s">
        <v>80</v>
      </c>
      <c r="BK162" s="206">
        <f>ROUND(I162*H162,2)</f>
        <v>0</v>
      </c>
      <c r="BL162" s="19" t="s">
        <v>176</v>
      </c>
      <c r="BM162" s="205" t="s">
        <v>1820</v>
      </c>
    </row>
    <row r="163" spans="1:65" s="2" customFormat="1" ht="39">
      <c r="A163" s="36"/>
      <c r="B163" s="37"/>
      <c r="C163" s="38"/>
      <c r="D163" s="207" t="s">
        <v>178</v>
      </c>
      <c r="E163" s="38"/>
      <c r="F163" s="208" t="s">
        <v>742</v>
      </c>
      <c r="G163" s="38"/>
      <c r="H163" s="38"/>
      <c r="I163" s="117"/>
      <c r="J163" s="38"/>
      <c r="K163" s="38"/>
      <c r="L163" s="41"/>
      <c r="M163" s="209"/>
      <c r="N163" s="210"/>
      <c r="O163" s="66"/>
      <c r="P163" s="66"/>
      <c r="Q163" s="66"/>
      <c r="R163" s="66"/>
      <c r="S163" s="66"/>
      <c r="T163" s="67"/>
      <c r="U163" s="36"/>
      <c r="V163" s="36"/>
      <c r="W163" s="36"/>
      <c r="X163" s="36"/>
      <c r="Y163" s="36"/>
      <c r="Z163" s="36"/>
      <c r="AA163" s="36"/>
      <c r="AB163" s="36"/>
      <c r="AC163" s="36"/>
      <c r="AD163" s="36"/>
      <c r="AE163" s="36"/>
      <c r="AT163" s="19" t="s">
        <v>178</v>
      </c>
      <c r="AU163" s="19" t="s">
        <v>83</v>
      </c>
    </row>
    <row r="164" spans="1:65" s="15" customFormat="1" ht="11.25">
      <c r="B164" s="233"/>
      <c r="C164" s="234"/>
      <c r="D164" s="207" t="s">
        <v>180</v>
      </c>
      <c r="E164" s="235" t="s">
        <v>19</v>
      </c>
      <c r="F164" s="236" t="s">
        <v>1784</v>
      </c>
      <c r="G164" s="234"/>
      <c r="H164" s="235" t="s">
        <v>19</v>
      </c>
      <c r="I164" s="237"/>
      <c r="J164" s="234"/>
      <c r="K164" s="234"/>
      <c r="L164" s="238"/>
      <c r="M164" s="239"/>
      <c r="N164" s="240"/>
      <c r="O164" s="240"/>
      <c r="P164" s="240"/>
      <c r="Q164" s="240"/>
      <c r="R164" s="240"/>
      <c r="S164" s="240"/>
      <c r="T164" s="241"/>
      <c r="AT164" s="242" t="s">
        <v>180</v>
      </c>
      <c r="AU164" s="242" t="s">
        <v>83</v>
      </c>
      <c r="AV164" s="15" t="s">
        <v>80</v>
      </c>
      <c r="AW164" s="15" t="s">
        <v>34</v>
      </c>
      <c r="AX164" s="15" t="s">
        <v>72</v>
      </c>
      <c r="AY164" s="242" t="s">
        <v>169</v>
      </c>
    </row>
    <row r="165" spans="1:65" s="13" customFormat="1" ht="11.25">
      <c r="B165" s="211"/>
      <c r="C165" s="212"/>
      <c r="D165" s="207" t="s">
        <v>180</v>
      </c>
      <c r="E165" s="213" t="s">
        <v>19</v>
      </c>
      <c r="F165" s="214" t="s">
        <v>1821</v>
      </c>
      <c r="G165" s="212"/>
      <c r="H165" s="215">
        <v>42.968000000000004</v>
      </c>
      <c r="I165" s="216"/>
      <c r="J165" s="212"/>
      <c r="K165" s="212"/>
      <c r="L165" s="217"/>
      <c r="M165" s="218"/>
      <c r="N165" s="219"/>
      <c r="O165" s="219"/>
      <c r="P165" s="219"/>
      <c r="Q165" s="219"/>
      <c r="R165" s="219"/>
      <c r="S165" s="219"/>
      <c r="T165" s="220"/>
      <c r="AT165" s="221" t="s">
        <v>180</v>
      </c>
      <c r="AU165" s="221" t="s">
        <v>83</v>
      </c>
      <c r="AV165" s="13" t="s">
        <v>83</v>
      </c>
      <c r="AW165" s="13" t="s">
        <v>34</v>
      </c>
      <c r="AX165" s="13" t="s">
        <v>72</v>
      </c>
      <c r="AY165" s="221" t="s">
        <v>169</v>
      </c>
    </row>
    <row r="166" spans="1:65" s="13" customFormat="1" ht="11.25">
      <c r="B166" s="211"/>
      <c r="C166" s="212"/>
      <c r="D166" s="207" t="s">
        <v>180</v>
      </c>
      <c r="E166" s="213" t="s">
        <v>19</v>
      </c>
      <c r="F166" s="214" t="s">
        <v>1822</v>
      </c>
      <c r="G166" s="212"/>
      <c r="H166" s="215">
        <v>44.738</v>
      </c>
      <c r="I166" s="216"/>
      <c r="J166" s="212"/>
      <c r="K166" s="212"/>
      <c r="L166" s="217"/>
      <c r="M166" s="218"/>
      <c r="N166" s="219"/>
      <c r="O166" s="219"/>
      <c r="P166" s="219"/>
      <c r="Q166" s="219"/>
      <c r="R166" s="219"/>
      <c r="S166" s="219"/>
      <c r="T166" s="220"/>
      <c r="AT166" s="221" t="s">
        <v>180</v>
      </c>
      <c r="AU166" s="221" t="s">
        <v>83</v>
      </c>
      <c r="AV166" s="13" t="s">
        <v>83</v>
      </c>
      <c r="AW166" s="13" t="s">
        <v>34</v>
      </c>
      <c r="AX166" s="13" t="s">
        <v>72</v>
      </c>
      <c r="AY166" s="221" t="s">
        <v>169</v>
      </c>
    </row>
    <row r="167" spans="1:65" s="13" customFormat="1" ht="11.25">
      <c r="B167" s="211"/>
      <c r="C167" s="212"/>
      <c r="D167" s="207" t="s">
        <v>180</v>
      </c>
      <c r="E167" s="213" t="s">
        <v>19</v>
      </c>
      <c r="F167" s="214" t="s">
        <v>1823</v>
      </c>
      <c r="G167" s="212"/>
      <c r="H167" s="215">
        <v>0.3</v>
      </c>
      <c r="I167" s="216"/>
      <c r="J167" s="212"/>
      <c r="K167" s="212"/>
      <c r="L167" s="217"/>
      <c r="M167" s="218"/>
      <c r="N167" s="219"/>
      <c r="O167" s="219"/>
      <c r="P167" s="219"/>
      <c r="Q167" s="219"/>
      <c r="R167" s="219"/>
      <c r="S167" s="219"/>
      <c r="T167" s="220"/>
      <c r="AT167" s="221" t="s">
        <v>180</v>
      </c>
      <c r="AU167" s="221" t="s">
        <v>83</v>
      </c>
      <c r="AV167" s="13" t="s">
        <v>83</v>
      </c>
      <c r="AW167" s="13" t="s">
        <v>34</v>
      </c>
      <c r="AX167" s="13" t="s">
        <v>72</v>
      </c>
      <c r="AY167" s="221" t="s">
        <v>169</v>
      </c>
    </row>
    <row r="168" spans="1:65" s="14" customFormat="1" ht="11.25">
      <c r="B168" s="222"/>
      <c r="C168" s="223"/>
      <c r="D168" s="207" t="s">
        <v>180</v>
      </c>
      <c r="E168" s="224" t="s">
        <v>19</v>
      </c>
      <c r="F168" s="225" t="s">
        <v>182</v>
      </c>
      <c r="G168" s="223"/>
      <c r="H168" s="226">
        <v>88.006</v>
      </c>
      <c r="I168" s="227"/>
      <c r="J168" s="223"/>
      <c r="K168" s="223"/>
      <c r="L168" s="228"/>
      <c r="M168" s="229"/>
      <c r="N168" s="230"/>
      <c r="O168" s="230"/>
      <c r="P168" s="230"/>
      <c r="Q168" s="230"/>
      <c r="R168" s="230"/>
      <c r="S168" s="230"/>
      <c r="T168" s="231"/>
      <c r="AT168" s="232" t="s">
        <v>180</v>
      </c>
      <c r="AU168" s="232" t="s">
        <v>83</v>
      </c>
      <c r="AV168" s="14" t="s">
        <v>176</v>
      </c>
      <c r="AW168" s="14" t="s">
        <v>4</v>
      </c>
      <c r="AX168" s="14" t="s">
        <v>80</v>
      </c>
      <c r="AY168" s="232" t="s">
        <v>169</v>
      </c>
    </row>
    <row r="169" spans="1:65" s="2" customFormat="1" ht="16.5" customHeight="1">
      <c r="A169" s="36"/>
      <c r="B169" s="37"/>
      <c r="C169" s="194" t="s">
        <v>256</v>
      </c>
      <c r="D169" s="194" t="s">
        <v>171</v>
      </c>
      <c r="E169" s="195" t="s">
        <v>1824</v>
      </c>
      <c r="F169" s="196" t="s">
        <v>1825</v>
      </c>
      <c r="G169" s="197" t="s">
        <v>174</v>
      </c>
      <c r="H169" s="198">
        <v>88.006</v>
      </c>
      <c r="I169" s="199"/>
      <c r="J169" s="200">
        <f>ROUND(I169*H169,2)</f>
        <v>0</v>
      </c>
      <c r="K169" s="196" t="s">
        <v>175</v>
      </c>
      <c r="L169" s="41"/>
      <c r="M169" s="201" t="s">
        <v>19</v>
      </c>
      <c r="N169" s="202" t="s">
        <v>43</v>
      </c>
      <c r="O169" s="66"/>
      <c r="P169" s="203">
        <f>O169*H169</f>
        <v>0</v>
      </c>
      <c r="Q169" s="203">
        <v>0</v>
      </c>
      <c r="R169" s="203">
        <f>Q169*H169</f>
        <v>0</v>
      </c>
      <c r="S169" s="203">
        <v>0</v>
      </c>
      <c r="T169" s="204">
        <f>S169*H169</f>
        <v>0</v>
      </c>
      <c r="U169" s="36"/>
      <c r="V169" s="36"/>
      <c r="W169" s="36"/>
      <c r="X169" s="36"/>
      <c r="Y169" s="36"/>
      <c r="Z169" s="36"/>
      <c r="AA169" s="36"/>
      <c r="AB169" s="36"/>
      <c r="AC169" s="36"/>
      <c r="AD169" s="36"/>
      <c r="AE169" s="36"/>
      <c r="AR169" s="205" t="s">
        <v>176</v>
      </c>
      <c r="AT169" s="205" t="s">
        <v>171</v>
      </c>
      <c r="AU169" s="205" t="s">
        <v>83</v>
      </c>
      <c r="AY169" s="19" t="s">
        <v>169</v>
      </c>
      <c r="BE169" s="206">
        <f>IF(N169="základní",J169,0)</f>
        <v>0</v>
      </c>
      <c r="BF169" s="206">
        <f>IF(N169="snížená",J169,0)</f>
        <v>0</v>
      </c>
      <c r="BG169" s="206">
        <f>IF(N169="zákl. přenesená",J169,0)</f>
        <v>0</v>
      </c>
      <c r="BH169" s="206">
        <f>IF(N169="sníž. přenesená",J169,0)</f>
        <v>0</v>
      </c>
      <c r="BI169" s="206">
        <f>IF(N169="nulová",J169,0)</f>
        <v>0</v>
      </c>
      <c r="BJ169" s="19" t="s">
        <v>80</v>
      </c>
      <c r="BK169" s="206">
        <f>ROUND(I169*H169,2)</f>
        <v>0</v>
      </c>
      <c r="BL169" s="19" t="s">
        <v>176</v>
      </c>
      <c r="BM169" s="205" t="s">
        <v>1826</v>
      </c>
    </row>
    <row r="170" spans="1:65" s="2" customFormat="1" ht="39">
      <c r="A170" s="36"/>
      <c r="B170" s="37"/>
      <c r="C170" s="38"/>
      <c r="D170" s="207" t="s">
        <v>178</v>
      </c>
      <c r="E170" s="38"/>
      <c r="F170" s="208" t="s">
        <v>742</v>
      </c>
      <c r="G170" s="38"/>
      <c r="H170" s="38"/>
      <c r="I170" s="117"/>
      <c r="J170" s="38"/>
      <c r="K170" s="38"/>
      <c r="L170" s="41"/>
      <c r="M170" s="209"/>
      <c r="N170" s="210"/>
      <c r="O170" s="66"/>
      <c r="P170" s="66"/>
      <c r="Q170" s="66"/>
      <c r="R170" s="66"/>
      <c r="S170" s="66"/>
      <c r="T170" s="67"/>
      <c r="U170" s="36"/>
      <c r="V170" s="36"/>
      <c r="W170" s="36"/>
      <c r="X170" s="36"/>
      <c r="Y170" s="36"/>
      <c r="Z170" s="36"/>
      <c r="AA170" s="36"/>
      <c r="AB170" s="36"/>
      <c r="AC170" s="36"/>
      <c r="AD170" s="36"/>
      <c r="AE170" s="36"/>
      <c r="AT170" s="19" t="s">
        <v>178</v>
      </c>
      <c r="AU170" s="19" t="s">
        <v>83</v>
      </c>
    </row>
    <row r="171" spans="1:65" s="15" customFormat="1" ht="11.25">
      <c r="B171" s="233"/>
      <c r="C171" s="234"/>
      <c r="D171" s="207" t="s">
        <v>180</v>
      </c>
      <c r="E171" s="235" t="s">
        <v>19</v>
      </c>
      <c r="F171" s="236" t="s">
        <v>1784</v>
      </c>
      <c r="G171" s="234"/>
      <c r="H171" s="235" t="s">
        <v>19</v>
      </c>
      <c r="I171" s="237"/>
      <c r="J171" s="234"/>
      <c r="K171" s="234"/>
      <c r="L171" s="238"/>
      <c r="M171" s="239"/>
      <c r="N171" s="240"/>
      <c r="O171" s="240"/>
      <c r="P171" s="240"/>
      <c r="Q171" s="240"/>
      <c r="R171" s="240"/>
      <c r="S171" s="240"/>
      <c r="T171" s="241"/>
      <c r="AT171" s="242" t="s">
        <v>180</v>
      </c>
      <c r="AU171" s="242" t="s">
        <v>83</v>
      </c>
      <c r="AV171" s="15" t="s">
        <v>80</v>
      </c>
      <c r="AW171" s="15" t="s">
        <v>34</v>
      </c>
      <c r="AX171" s="15" t="s">
        <v>72</v>
      </c>
      <c r="AY171" s="242" t="s">
        <v>169</v>
      </c>
    </row>
    <row r="172" spans="1:65" s="13" customFormat="1" ht="11.25">
      <c r="B172" s="211"/>
      <c r="C172" s="212"/>
      <c r="D172" s="207" t="s">
        <v>180</v>
      </c>
      <c r="E172" s="213" t="s">
        <v>19</v>
      </c>
      <c r="F172" s="214" t="s">
        <v>1821</v>
      </c>
      <c r="G172" s="212"/>
      <c r="H172" s="215">
        <v>42.968000000000004</v>
      </c>
      <c r="I172" s="216"/>
      <c r="J172" s="212"/>
      <c r="K172" s="212"/>
      <c r="L172" s="217"/>
      <c r="M172" s="218"/>
      <c r="N172" s="219"/>
      <c r="O172" s="219"/>
      <c r="P172" s="219"/>
      <c r="Q172" s="219"/>
      <c r="R172" s="219"/>
      <c r="S172" s="219"/>
      <c r="T172" s="220"/>
      <c r="AT172" s="221" t="s">
        <v>180</v>
      </c>
      <c r="AU172" s="221" t="s">
        <v>83</v>
      </c>
      <c r="AV172" s="13" t="s">
        <v>83</v>
      </c>
      <c r="AW172" s="13" t="s">
        <v>34</v>
      </c>
      <c r="AX172" s="13" t="s">
        <v>72</v>
      </c>
      <c r="AY172" s="221" t="s">
        <v>169</v>
      </c>
    </row>
    <row r="173" spans="1:65" s="13" customFormat="1" ht="11.25">
      <c r="B173" s="211"/>
      <c r="C173" s="212"/>
      <c r="D173" s="207" t="s">
        <v>180</v>
      </c>
      <c r="E173" s="213" t="s">
        <v>19</v>
      </c>
      <c r="F173" s="214" t="s">
        <v>1822</v>
      </c>
      <c r="G173" s="212"/>
      <c r="H173" s="215">
        <v>44.738</v>
      </c>
      <c r="I173" s="216"/>
      <c r="J173" s="212"/>
      <c r="K173" s="212"/>
      <c r="L173" s="217"/>
      <c r="M173" s="218"/>
      <c r="N173" s="219"/>
      <c r="O173" s="219"/>
      <c r="P173" s="219"/>
      <c r="Q173" s="219"/>
      <c r="R173" s="219"/>
      <c r="S173" s="219"/>
      <c r="T173" s="220"/>
      <c r="AT173" s="221" t="s">
        <v>180</v>
      </c>
      <c r="AU173" s="221" t="s">
        <v>83</v>
      </c>
      <c r="AV173" s="13" t="s">
        <v>83</v>
      </c>
      <c r="AW173" s="13" t="s">
        <v>34</v>
      </c>
      <c r="AX173" s="13" t="s">
        <v>72</v>
      </c>
      <c r="AY173" s="221" t="s">
        <v>169</v>
      </c>
    </row>
    <row r="174" spans="1:65" s="13" customFormat="1" ht="11.25">
      <c r="B174" s="211"/>
      <c r="C174" s="212"/>
      <c r="D174" s="207" t="s">
        <v>180</v>
      </c>
      <c r="E174" s="213" t="s">
        <v>19</v>
      </c>
      <c r="F174" s="214" t="s">
        <v>1823</v>
      </c>
      <c r="G174" s="212"/>
      <c r="H174" s="215">
        <v>0.3</v>
      </c>
      <c r="I174" s="216"/>
      <c r="J174" s="212"/>
      <c r="K174" s="212"/>
      <c r="L174" s="217"/>
      <c r="M174" s="218"/>
      <c r="N174" s="219"/>
      <c r="O174" s="219"/>
      <c r="P174" s="219"/>
      <c r="Q174" s="219"/>
      <c r="R174" s="219"/>
      <c r="S174" s="219"/>
      <c r="T174" s="220"/>
      <c r="AT174" s="221" t="s">
        <v>180</v>
      </c>
      <c r="AU174" s="221" t="s">
        <v>83</v>
      </c>
      <c r="AV174" s="13" t="s">
        <v>83</v>
      </c>
      <c r="AW174" s="13" t="s">
        <v>34</v>
      </c>
      <c r="AX174" s="13" t="s">
        <v>72</v>
      </c>
      <c r="AY174" s="221" t="s">
        <v>169</v>
      </c>
    </row>
    <row r="175" spans="1:65" s="14" customFormat="1" ht="11.25">
      <c r="B175" s="222"/>
      <c r="C175" s="223"/>
      <c r="D175" s="207" t="s">
        <v>180</v>
      </c>
      <c r="E175" s="224" t="s">
        <v>19</v>
      </c>
      <c r="F175" s="225" t="s">
        <v>182</v>
      </c>
      <c r="G175" s="223"/>
      <c r="H175" s="226">
        <v>88.006</v>
      </c>
      <c r="I175" s="227"/>
      <c r="J175" s="223"/>
      <c r="K175" s="223"/>
      <c r="L175" s="228"/>
      <c r="M175" s="229"/>
      <c r="N175" s="230"/>
      <c r="O175" s="230"/>
      <c r="P175" s="230"/>
      <c r="Q175" s="230"/>
      <c r="R175" s="230"/>
      <c r="S175" s="230"/>
      <c r="T175" s="231"/>
      <c r="AT175" s="232" t="s">
        <v>180</v>
      </c>
      <c r="AU175" s="232" t="s">
        <v>83</v>
      </c>
      <c r="AV175" s="14" t="s">
        <v>176</v>
      </c>
      <c r="AW175" s="14" t="s">
        <v>4</v>
      </c>
      <c r="AX175" s="14" t="s">
        <v>80</v>
      </c>
      <c r="AY175" s="232" t="s">
        <v>169</v>
      </c>
    </row>
    <row r="176" spans="1:65" s="2" customFormat="1" ht="16.5" customHeight="1">
      <c r="A176" s="36"/>
      <c r="B176" s="37"/>
      <c r="C176" s="194" t="s">
        <v>8</v>
      </c>
      <c r="D176" s="194" t="s">
        <v>171</v>
      </c>
      <c r="E176" s="195" t="s">
        <v>1827</v>
      </c>
      <c r="F176" s="196" t="s">
        <v>1828</v>
      </c>
      <c r="G176" s="197" t="s">
        <v>259</v>
      </c>
      <c r="H176" s="198">
        <v>0.41499999999999998</v>
      </c>
      <c r="I176" s="199"/>
      <c r="J176" s="200">
        <f>ROUND(I176*H176,2)</f>
        <v>0</v>
      </c>
      <c r="K176" s="196" t="s">
        <v>175</v>
      </c>
      <c r="L176" s="41"/>
      <c r="M176" s="201" t="s">
        <v>19</v>
      </c>
      <c r="N176" s="202" t="s">
        <v>43</v>
      </c>
      <c r="O176" s="66"/>
      <c r="P176" s="203">
        <f>O176*H176</f>
        <v>0</v>
      </c>
      <c r="Q176" s="203">
        <v>1.0601700000000001</v>
      </c>
      <c r="R176" s="203">
        <f>Q176*H176</f>
        <v>0.43997055000000002</v>
      </c>
      <c r="S176" s="203">
        <v>0</v>
      </c>
      <c r="T176" s="204">
        <f>S176*H176</f>
        <v>0</v>
      </c>
      <c r="U176" s="36"/>
      <c r="V176" s="36"/>
      <c r="W176" s="36"/>
      <c r="X176" s="36"/>
      <c r="Y176" s="36"/>
      <c r="Z176" s="36"/>
      <c r="AA176" s="36"/>
      <c r="AB176" s="36"/>
      <c r="AC176" s="36"/>
      <c r="AD176" s="36"/>
      <c r="AE176" s="36"/>
      <c r="AR176" s="205" t="s">
        <v>176</v>
      </c>
      <c r="AT176" s="205" t="s">
        <v>171</v>
      </c>
      <c r="AU176" s="205" t="s">
        <v>83</v>
      </c>
      <c r="AY176" s="19" t="s">
        <v>169</v>
      </c>
      <c r="BE176" s="206">
        <f>IF(N176="základní",J176,0)</f>
        <v>0</v>
      </c>
      <c r="BF176" s="206">
        <f>IF(N176="snížená",J176,0)</f>
        <v>0</v>
      </c>
      <c r="BG176" s="206">
        <f>IF(N176="zákl. přenesená",J176,0)</f>
        <v>0</v>
      </c>
      <c r="BH176" s="206">
        <f>IF(N176="sníž. přenesená",J176,0)</f>
        <v>0</v>
      </c>
      <c r="BI176" s="206">
        <f>IF(N176="nulová",J176,0)</f>
        <v>0</v>
      </c>
      <c r="BJ176" s="19" t="s">
        <v>80</v>
      </c>
      <c r="BK176" s="206">
        <f>ROUND(I176*H176,2)</f>
        <v>0</v>
      </c>
      <c r="BL176" s="19" t="s">
        <v>176</v>
      </c>
      <c r="BM176" s="205" t="s">
        <v>1829</v>
      </c>
    </row>
    <row r="177" spans="1:65" s="2" customFormat="1" ht="29.25">
      <c r="A177" s="36"/>
      <c r="B177" s="37"/>
      <c r="C177" s="38"/>
      <c r="D177" s="207" t="s">
        <v>178</v>
      </c>
      <c r="E177" s="38"/>
      <c r="F177" s="208" t="s">
        <v>750</v>
      </c>
      <c r="G177" s="38"/>
      <c r="H177" s="38"/>
      <c r="I177" s="117"/>
      <c r="J177" s="38"/>
      <c r="K177" s="38"/>
      <c r="L177" s="41"/>
      <c r="M177" s="209"/>
      <c r="N177" s="210"/>
      <c r="O177" s="66"/>
      <c r="P177" s="66"/>
      <c r="Q177" s="66"/>
      <c r="R177" s="66"/>
      <c r="S177" s="66"/>
      <c r="T177" s="67"/>
      <c r="U177" s="36"/>
      <c r="V177" s="36"/>
      <c r="W177" s="36"/>
      <c r="X177" s="36"/>
      <c r="Y177" s="36"/>
      <c r="Z177" s="36"/>
      <c r="AA177" s="36"/>
      <c r="AB177" s="36"/>
      <c r="AC177" s="36"/>
      <c r="AD177" s="36"/>
      <c r="AE177" s="36"/>
      <c r="AT177" s="19" t="s">
        <v>178</v>
      </c>
      <c r="AU177" s="19" t="s">
        <v>83</v>
      </c>
    </row>
    <row r="178" spans="1:65" s="15" customFormat="1" ht="11.25">
      <c r="B178" s="233"/>
      <c r="C178" s="234"/>
      <c r="D178" s="207" t="s">
        <v>180</v>
      </c>
      <c r="E178" s="235" t="s">
        <v>19</v>
      </c>
      <c r="F178" s="236" t="s">
        <v>1784</v>
      </c>
      <c r="G178" s="234"/>
      <c r="H178" s="235" t="s">
        <v>19</v>
      </c>
      <c r="I178" s="237"/>
      <c r="J178" s="234"/>
      <c r="K178" s="234"/>
      <c r="L178" s="238"/>
      <c r="M178" s="239"/>
      <c r="N178" s="240"/>
      <c r="O178" s="240"/>
      <c r="P178" s="240"/>
      <c r="Q178" s="240"/>
      <c r="R178" s="240"/>
      <c r="S178" s="240"/>
      <c r="T178" s="241"/>
      <c r="AT178" s="242" t="s">
        <v>180</v>
      </c>
      <c r="AU178" s="242" t="s">
        <v>83</v>
      </c>
      <c r="AV178" s="15" t="s">
        <v>80</v>
      </c>
      <c r="AW178" s="15" t="s">
        <v>34</v>
      </c>
      <c r="AX178" s="15" t="s">
        <v>72</v>
      </c>
      <c r="AY178" s="242" t="s">
        <v>169</v>
      </c>
    </row>
    <row r="179" spans="1:65" s="13" customFormat="1" ht="11.25">
      <c r="B179" s="211"/>
      <c r="C179" s="212"/>
      <c r="D179" s="207" t="s">
        <v>180</v>
      </c>
      <c r="E179" s="213" t="s">
        <v>19</v>
      </c>
      <c r="F179" s="214" t="s">
        <v>1830</v>
      </c>
      <c r="G179" s="212"/>
      <c r="H179" s="215">
        <v>8.1000000000000003E-2</v>
      </c>
      <c r="I179" s="216"/>
      <c r="J179" s="212"/>
      <c r="K179" s="212"/>
      <c r="L179" s="217"/>
      <c r="M179" s="218"/>
      <c r="N179" s="219"/>
      <c r="O179" s="219"/>
      <c r="P179" s="219"/>
      <c r="Q179" s="219"/>
      <c r="R179" s="219"/>
      <c r="S179" s="219"/>
      <c r="T179" s="220"/>
      <c r="AT179" s="221" t="s">
        <v>180</v>
      </c>
      <c r="AU179" s="221" t="s">
        <v>83</v>
      </c>
      <c r="AV179" s="13" t="s">
        <v>83</v>
      </c>
      <c r="AW179" s="13" t="s">
        <v>34</v>
      </c>
      <c r="AX179" s="13" t="s">
        <v>72</v>
      </c>
      <c r="AY179" s="221" t="s">
        <v>169</v>
      </c>
    </row>
    <row r="180" spans="1:65" s="13" customFormat="1" ht="11.25">
      <c r="B180" s="211"/>
      <c r="C180" s="212"/>
      <c r="D180" s="207" t="s">
        <v>180</v>
      </c>
      <c r="E180" s="213" t="s">
        <v>19</v>
      </c>
      <c r="F180" s="214" t="s">
        <v>1831</v>
      </c>
      <c r="G180" s="212"/>
      <c r="H180" s="215">
        <v>8.5000000000000006E-2</v>
      </c>
      <c r="I180" s="216"/>
      <c r="J180" s="212"/>
      <c r="K180" s="212"/>
      <c r="L180" s="217"/>
      <c r="M180" s="218"/>
      <c r="N180" s="219"/>
      <c r="O180" s="219"/>
      <c r="P180" s="219"/>
      <c r="Q180" s="219"/>
      <c r="R180" s="219"/>
      <c r="S180" s="219"/>
      <c r="T180" s="220"/>
      <c r="AT180" s="221" t="s">
        <v>180</v>
      </c>
      <c r="AU180" s="221" t="s">
        <v>83</v>
      </c>
      <c r="AV180" s="13" t="s">
        <v>83</v>
      </c>
      <c r="AW180" s="13" t="s">
        <v>34</v>
      </c>
      <c r="AX180" s="13" t="s">
        <v>72</v>
      </c>
      <c r="AY180" s="221" t="s">
        <v>169</v>
      </c>
    </row>
    <row r="181" spans="1:65" s="13" customFormat="1" ht="11.25">
      <c r="B181" s="211"/>
      <c r="C181" s="212"/>
      <c r="D181" s="207" t="s">
        <v>180</v>
      </c>
      <c r="E181" s="213" t="s">
        <v>19</v>
      </c>
      <c r="F181" s="214" t="s">
        <v>1832</v>
      </c>
      <c r="G181" s="212"/>
      <c r="H181" s="215">
        <v>0.122</v>
      </c>
      <c r="I181" s="216"/>
      <c r="J181" s="212"/>
      <c r="K181" s="212"/>
      <c r="L181" s="217"/>
      <c r="M181" s="218"/>
      <c r="N181" s="219"/>
      <c r="O181" s="219"/>
      <c r="P181" s="219"/>
      <c r="Q181" s="219"/>
      <c r="R181" s="219"/>
      <c r="S181" s="219"/>
      <c r="T181" s="220"/>
      <c r="AT181" s="221" t="s">
        <v>180</v>
      </c>
      <c r="AU181" s="221" t="s">
        <v>83</v>
      </c>
      <c r="AV181" s="13" t="s">
        <v>83</v>
      </c>
      <c r="AW181" s="13" t="s">
        <v>34</v>
      </c>
      <c r="AX181" s="13" t="s">
        <v>72</v>
      </c>
      <c r="AY181" s="221" t="s">
        <v>169</v>
      </c>
    </row>
    <row r="182" spans="1:65" s="13" customFormat="1" ht="11.25">
      <c r="B182" s="211"/>
      <c r="C182" s="212"/>
      <c r="D182" s="207" t="s">
        <v>180</v>
      </c>
      <c r="E182" s="213" t="s">
        <v>19</v>
      </c>
      <c r="F182" s="214" t="s">
        <v>1833</v>
      </c>
      <c r="G182" s="212"/>
      <c r="H182" s="215">
        <v>0.127</v>
      </c>
      <c r="I182" s="216"/>
      <c r="J182" s="212"/>
      <c r="K182" s="212"/>
      <c r="L182" s="217"/>
      <c r="M182" s="218"/>
      <c r="N182" s="219"/>
      <c r="O182" s="219"/>
      <c r="P182" s="219"/>
      <c r="Q182" s="219"/>
      <c r="R182" s="219"/>
      <c r="S182" s="219"/>
      <c r="T182" s="220"/>
      <c r="AT182" s="221" t="s">
        <v>180</v>
      </c>
      <c r="AU182" s="221" t="s">
        <v>83</v>
      </c>
      <c r="AV182" s="13" t="s">
        <v>83</v>
      </c>
      <c r="AW182" s="13" t="s">
        <v>34</v>
      </c>
      <c r="AX182" s="13" t="s">
        <v>72</v>
      </c>
      <c r="AY182" s="221" t="s">
        <v>169</v>
      </c>
    </row>
    <row r="183" spans="1:65" s="14" customFormat="1" ht="11.25">
      <c r="B183" s="222"/>
      <c r="C183" s="223"/>
      <c r="D183" s="207" t="s">
        <v>180</v>
      </c>
      <c r="E183" s="224" t="s">
        <v>19</v>
      </c>
      <c r="F183" s="225" t="s">
        <v>182</v>
      </c>
      <c r="G183" s="223"/>
      <c r="H183" s="226">
        <v>0.41499999999999998</v>
      </c>
      <c r="I183" s="227"/>
      <c r="J183" s="223"/>
      <c r="K183" s="223"/>
      <c r="L183" s="228"/>
      <c r="M183" s="229"/>
      <c r="N183" s="230"/>
      <c r="O183" s="230"/>
      <c r="P183" s="230"/>
      <c r="Q183" s="230"/>
      <c r="R183" s="230"/>
      <c r="S183" s="230"/>
      <c r="T183" s="231"/>
      <c r="AT183" s="232" t="s">
        <v>180</v>
      </c>
      <c r="AU183" s="232" t="s">
        <v>83</v>
      </c>
      <c r="AV183" s="14" t="s">
        <v>176</v>
      </c>
      <c r="AW183" s="14" t="s">
        <v>4</v>
      </c>
      <c r="AX183" s="14" t="s">
        <v>80</v>
      </c>
      <c r="AY183" s="232" t="s">
        <v>169</v>
      </c>
    </row>
    <row r="184" spans="1:65" s="2" customFormat="1" ht="16.5" customHeight="1">
      <c r="A184" s="36"/>
      <c r="B184" s="37"/>
      <c r="C184" s="194" t="s">
        <v>273</v>
      </c>
      <c r="D184" s="194" t="s">
        <v>171</v>
      </c>
      <c r="E184" s="195" t="s">
        <v>1834</v>
      </c>
      <c r="F184" s="196" t="s">
        <v>1835</v>
      </c>
      <c r="G184" s="197" t="s">
        <v>191</v>
      </c>
      <c r="H184" s="198">
        <v>16.163</v>
      </c>
      <c r="I184" s="199"/>
      <c r="J184" s="200">
        <f>ROUND(I184*H184,2)</f>
        <v>0</v>
      </c>
      <c r="K184" s="196" t="s">
        <v>175</v>
      </c>
      <c r="L184" s="41"/>
      <c r="M184" s="201" t="s">
        <v>19</v>
      </c>
      <c r="N184" s="202" t="s">
        <v>43</v>
      </c>
      <c r="O184" s="66"/>
      <c r="P184" s="203">
        <f>O184*H184</f>
        <v>0</v>
      </c>
      <c r="Q184" s="203">
        <v>2.45329</v>
      </c>
      <c r="R184" s="203">
        <f>Q184*H184</f>
        <v>39.652526270000003</v>
      </c>
      <c r="S184" s="203">
        <v>0</v>
      </c>
      <c r="T184" s="204">
        <f>S184*H184</f>
        <v>0</v>
      </c>
      <c r="U184" s="36"/>
      <c r="V184" s="36"/>
      <c r="W184" s="36"/>
      <c r="X184" s="36"/>
      <c r="Y184" s="36"/>
      <c r="Z184" s="36"/>
      <c r="AA184" s="36"/>
      <c r="AB184" s="36"/>
      <c r="AC184" s="36"/>
      <c r="AD184" s="36"/>
      <c r="AE184" s="36"/>
      <c r="AR184" s="205" t="s">
        <v>176</v>
      </c>
      <c r="AT184" s="205" t="s">
        <v>171</v>
      </c>
      <c r="AU184" s="205" t="s">
        <v>83</v>
      </c>
      <c r="AY184" s="19" t="s">
        <v>169</v>
      </c>
      <c r="BE184" s="206">
        <f>IF(N184="základní",J184,0)</f>
        <v>0</v>
      </c>
      <c r="BF184" s="206">
        <f>IF(N184="snížená",J184,0)</f>
        <v>0</v>
      </c>
      <c r="BG184" s="206">
        <f>IF(N184="zákl. přenesená",J184,0)</f>
        <v>0</v>
      </c>
      <c r="BH184" s="206">
        <f>IF(N184="sníž. přenesená",J184,0)</f>
        <v>0</v>
      </c>
      <c r="BI184" s="206">
        <f>IF(N184="nulová",J184,0)</f>
        <v>0</v>
      </c>
      <c r="BJ184" s="19" t="s">
        <v>80</v>
      </c>
      <c r="BK184" s="206">
        <f>ROUND(I184*H184,2)</f>
        <v>0</v>
      </c>
      <c r="BL184" s="19" t="s">
        <v>176</v>
      </c>
      <c r="BM184" s="205" t="s">
        <v>1836</v>
      </c>
    </row>
    <row r="185" spans="1:65" s="2" customFormat="1" ht="58.5">
      <c r="A185" s="36"/>
      <c r="B185" s="37"/>
      <c r="C185" s="38"/>
      <c r="D185" s="207" t="s">
        <v>178</v>
      </c>
      <c r="E185" s="38"/>
      <c r="F185" s="208" t="s">
        <v>1837</v>
      </c>
      <c r="G185" s="38"/>
      <c r="H185" s="38"/>
      <c r="I185" s="117"/>
      <c r="J185" s="38"/>
      <c r="K185" s="38"/>
      <c r="L185" s="41"/>
      <c r="M185" s="209"/>
      <c r="N185" s="210"/>
      <c r="O185" s="66"/>
      <c r="P185" s="66"/>
      <c r="Q185" s="66"/>
      <c r="R185" s="66"/>
      <c r="S185" s="66"/>
      <c r="T185" s="67"/>
      <c r="U185" s="36"/>
      <c r="V185" s="36"/>
      <c r="W185" s="36"/>
      <c r="X185" s="36"/>
      <c r="Y185" s="36"/>
      <c r="Z185" s="36"/>
      <c r="AA185" s="36"/>
      <c r="AB185" s="36"/>
      <c r="AC185" s="36"/>
      <c r="AD185" s="36"/>
      <c r="AE185" s="36"/>
      <c r="AT185" s="19" t="s">
        <v>178</v>
      </c>
      <c r="AU185" s="19" t="s">
        <v>83</v>
      </c>
    </row>
    <row r="186" spans="1:65" s="15" customFormat="1" ht="11.25">
      <c r="B186" s="233"/>
      <c r="C186" s="234"/>
      <c r="D186" s="207" t="s">
        <v>180</v>
      </c>
      <c r="E186" s="235" t="s">
        <v>19</v>
      </c>
      <c r="F186" s="236" t="s">
        <v>1782</v>
      </c>
      <c r="G186" s="234"/>
      <c r="H186" s="235" t="s">
        <v>19</v>
      </c>
      <c r="I186" s="237"/>
      <c r="J186" s="234"/>
      <c r="K186" s="234"/>
      <c r="L186" s="238"/>
      <c r="M186" s="239"/>
      <c r="N186" s="240"/>
      <c r="O186" s="240"/>
      <c r="P186" s="240"/>
      <c r="Q186" s="240"/>
      <c r="R186" s="240"/>
      <c r="S186" s="240"/>
      <c r="T186" s="241"/>
      <c r="AT186" s="242" t="s">
        <v>180</v>
      </c>
      <c r="AU186" s="242" t="s">
        <v>83</v>
      </c>
      <c r="AV186" s="15" t="s">
        <v>80</v>
      </c>
      <c r="AW186" s="15" t="s">
        <v>34</v>
      </c>
      <c r="AX186" s="15" t="s">
        <v>72</v>
      </c>
      <c r="AY186" s="242" t="s">
        <v>169</v>
      </c>
    </row>
    <row r="187" spans="1:65" s="13" customFormat="1" ht="11.25">
      <c r="B187" s="211"/>
      <c r="C187" s="212"/>
      <c r="D187" s="207" t="s">
        <v>180</v>
      </c>
      <c r="E187" s="213" t="s">
        <v>19</v>
      </c>
      <c r="F187" s="214" t="s">
        <v>1838</v>
      </c>
      <c r="G187" s="212"/>
      <c r="H187" s="215">
        <v>16.163</v>
      </c>
      <c r="I187" s="216"/>
      <c r="J187" s="212"/>
      <c r="K187" s="212"/>
      <c r="L187" s="217"/>
      <c r="M187" s="218"/>
      <c r="N187" s="219"/>
      <c r="O187" s="219"/>
      <c r="P187" s="219"/>
      <c r="Q187" s="219"/>
      <c r="R187" s="219"/>
      <c r="S187" s="219"/>
      <c r="T187" s="220"/>
      <c r="AT187" s="221" t="s">
        <v>180</v>
      </c>
      <c r="AU187" s="221" t="s">
        <v>83</v>
      </c>
      <c r="AV187" s="13" t="s">
        <v>83</v>
      </c>
      <c r="AW187" s="13" t="s">
        <v>34</v>
      </c>
      <c r="AX187" s="13" t="s">
        <v>72</v>
      </c>
      <c r="AY187" s="221" t="s">
        <v>169</v>
      </c>
    </row>
    <row r="188" spans="1:65" s="14" customFormat="1" ht="11.25">
      <c r="B188" s="222"/>
      <c r="C188" s="223"/>
      <c r="D188" s="207" t="s">
        <v>180</v>
      </c>
      <c r="E188" s="224" t="s">
        <v>19</v>
      </c>
      <c r="F188" s="225" t="s">
        <v>182</v>
      </c>
      <c r="G188" s="223"/>
      <c r="H188" s="226">
        <v>16.163</v>
      </c>
      <c r="I188" s="227"/>
      <c r="J188" s="223"/>
      <c r="K188" s="223"/>
      <c r="L188" s="228"/>
      <c r="M188" s="229"/>
      <c r="N188" s="230"/>
      <c r="O188" s="230"/>
      <c r="P188" s="230"/>
      <c r="Q188" s="230"/>
      <c r="R188" s="230"/>
      <c r="S188" s="230"/>
      <c r="T188" s="231"/>
      <c r="AT188" s="232" t="s">
        <v>180</v>
      </c>
      <c r="AU188" s="232" t="s">
        <v>83</v>
      </c>
      <c r="AV188" s="14" t="s">
        <v>176</v>
      </c>
      <c r="AW188" s="14" t="s">
        <v>4</v>
      </c>
      <c r="AX188" s="14" t="s">
        <v>80</v>
      </c>
      <c r="AY188" s="232" t="s">
        <v>169</v>
      </c>
    </row>
    <row r="189" spans="1:65" s="2" customFormat="1" ht="16.5" customHeight="1">
      <c r="A189" s="36"/>
      <c r="B189" s="37"/>
      <c r="C189" s="194" t="s">
        <v>279</v>
      </c>
      <c r="D189" s="194" t="s">
        <v>171</v>
      </c>
      <c r="E189" s="195" t="s">
        <v>1839</v>
      </c>
      <c r="F189" s="196" t="s">
        <v>1840</v>
      </c>
      <c r="G189" s="197" t="s">
        <v>174</v>
      </c>
      <c r="H189" s="198">
        <v>19.52</v>
      </c>
      <c r="I189" s="199"/>
      <c r="J189" s="200">
        <f>ROUND(I189*H189,2)</f>
        <v>0</v>
      </c>
      <c r="K189" s="196" t="s">
        <v>175</v>
      </c>
      <c r="L189" s="41"/>
      <c r="M189" s="201" t="s">
        <v>19</v>
      </c>
      <c r="N189" s="202" t="s">
        <v>43</v>
      </c>
      <c r="O189" s="66"/>
      <c r="P189" s="203">
        <f>O189*H189</f>
        <v>0</v>
      </c>
      <c r="Q189" s="203">
        <v>2.64E-3</v>
      </c>
      <c r="R189" s="203">
        <f>Q189*H189</f>
        <v>5.1532799999999997E-2</v>
      </c>
      <c r="S189" s="203">
        <v>0</v>
      </c>
      <c r="T189" s="204">
        <f>S189*H189</f>
        <v>0</v>
      </c>
      <c r="U189" s="36"/>
      <c r="V189" s="36"/>
      <c r="W189" s="36"/>
      <c r="X189" s="36"/>
      <c r="Y189" s="36"/>
      <c r="Z189" s="36"/>
      <c r="AA189" s="36"/>
      <c r="AB189" s="36"/>
      <c r="AC189" s="36"/>
      <c r="AD189" s="36"/>
      <c r="AE189" s="36"/>
      <c r="AR189" s="205" t="s">
        <v>176</v>
      </c>
      <c r="AT189" s="205" t="s">
        <v>171</v>
      </c>
      <c r="AU189" s="205" t="s">
        <v>83</v>
      </c>
      <c r="AY189" s="19" t="s">
        <v>169</v>
      </c>
      <c r="BE189" s="206">
        <f>IF(N189="základní",J189,0)</f>
        <v>0</v>
      </c>
      <c r="BF189" s="206">
        <f>IF(N189="snížená",J189,0)</f>
        <v>0</v>
      </c>
      <c r="BG189" s="206">
        <f>IF(N189="zákl. přenesená",J189,0)</f>
        <v>0</v>
      </c>
      <c r="BH189" s="206">
        <f>IF(N189="sníž. přenesená",J189,0)</f>
        <v>0</v>
      </c>
      <c r="BI189" s="206">
        <f>IF(N189="nulová",J189,0)</f>
        <v>0</v>
      </c>
      <c r="BJ189" s="19" t="s">
        <v>80</v>
      </c>
      <c r="BK189" s="206">
        <f>ROUND(I189*H189,2)</f>
        <v>0</v>
      </c>
      <c r="BL189" s="19" t="s">
        <v>176</v>
      </c>
      <c r="BM189" s="205" t="s">
        <v>1841</v>
      </c>
    </row>
    <row r="190" spans="1:65" s="2" customFormat="1" ht="39">
      <c r="A190" s="36"/>
      <c r="B190" s="37"/>
      <c r="C190" s="38"/>
      <c r="D190" s="207" t="s">
        <v>178</v>
      </c>
      <c r="E190" s="38"/>
      <c r="F190" s="208" t="s">
        <v>742</v>
      </c>
      <c r="G190" s="38"/>
      <c r="H190" s="38"/>
      <c r="I190" s="117"/>
      <c r="J190" s="38"/>
      <c r="K190" s="38"/>
      <c r="L190" s="41"/>
      <c r="M190" s="209"/>
      <c r="N190" s="210"/>
      <c r="O190" s="66"/>
      <c r="P190" s="66"/>
      <c r="Q190" s="66"/>
      <c r="R190" s="66"/>
      <c r="S190" s="66"/>
      <c r="T190" s="67"/>
      <c r="U190" s="36"/>
      <c r="V190" s="36"/>
      <c r="W190" s="36"/>
      <c r="X190" s="36"/>
      <c r="Y190" s="36"/>
      <c r="Z190" s="36"/>
      <c r="AA190" s="36"/>
      <c r="AB190" s="36"/>
      <c r="AC190" s="36"/>
      <c r="AD190" s="36"/>
      <c r="AE190" s="36"/>
      <c r="AT190" s="19" t="s">
        <v>178</v>
      </c>
      <c r="AU190" s="19" t="s">
        <v>83</v>
      </c>
    </row>
    <row r="191" spans="1:65" s="15" customFormat="1" ht="11.25">
      <c r="B191" s="233"/>
      <c r="C191" s="234"/>
      <c r="D191" s="207" t="s">
        <v>180</v>
      </c>
      <c r="E191" s="235" t="s">
        <v>19</v>
      </c>
      <c r="F191" s="236" t="s">
        <v>1782</v>
      </c>
      <c r="G191" s="234"/>
      <c r="H191" s="235" t="s">
        <v>19</v>
      </c>
      <c r="I191" s="237"/>
      <c r="J191" s="234"/>
      <c r="K191" s="234"/>
      <c r="L191" s="238"/>
      <c r="M191" s="239"/>
      <c r="N191" s="240"/>
      <c r="O191" s="240"/>
      <c r="P191" s="240"/>
      <c r="Q191" s="240"/>
      <c r="R191" s="240"/>
      <c r="S191" s="240"/>
      <c r="T191" s="241"/>
      <c r="AT191" s="242" t="s">
        <v>180</v>
      </c>
      <c r="AU191" s="242" t="s">
        <v>83</v>
      </c>
      <c r="AV191" s="15" t="s">
        <v>80</v>
      </c>
      <c r="AW191" s="15" t="s">
        <v>34</v>
      </c>
      <c r="AX191" s="15" t="s">
        <v>72</v>
      </c>
      <c r="AY191" s="242" t="s">
        <v>169</v>
      </c>
    </row>
    <row r="192" spans="1:65" s="13" customFormat="1" ht="11.25">
      <c r="B192" s="211"/>
      <c r="C192" s="212"/>
      <c r="D192" s="207" t="s">
        <v>180</v>
      </c>
      <c r="E192" s="213" t="s">
        <v>19</v>
      </c>
      <c r="F192" s="214" t="s">
        <v>1842</v>
      </c>
      <c r="G192" s="212"/>
      <c r="H192" s="215">
        <v>19.52</v>
      </c>
      <c r="I192" s="216"/>
      <c r="J192" s="212"/>
      <c r="K192" s="212"/>
      <c r="L192" s="217"/>
      <c r="M192" s="218"/>
      <c r="N192" s="219"/>
      <c r="O192" s="219"/>
      <c r="P192" s="219"/>
      <c r="Q192" s="219"/>
      <c r="R192" s="219"/>
      <c r="S192" s="219"/>
      <c r="T192" s="220"/>
      <c r="AT192" s="221" t="s">
        <v>180</v>
      </c>
      <c r="AU192" s="221" t="s">
        <v>83</v>
      </c>
      <c r="AV192" s="13" t="s">
        <v>83</v>
      </c>
      <c r="AW192" s="13" t="s">
        <v>34</v>
      </c>
      <c r="AX192" s="13" t="s">
        <v>72</v>
      </c>
      <c r="AY192" s="221" t="s">
        <v>169</v>
      </c>
    </row>
    <row r="193" spans="1:65" s="14" customFormat="1" ht="11.25">
      <c r="B193" s="222"/>
      <c r="C193" s="223"/>
      <c r="D193" s="207" t="s">
        <v>180</v>
      </c>
      <c r="E193" s="224" t="s">
        <v>19</v>
      </c>
      <c r="F193" s="225" t="s">
        <v>182</v>
      </c>
      <c r="G193" s="223"/>
      <c r="H193" s="226">
        <v>19.52</v>
      </c>
      <c r="I193" s="227"/>
      <c r="J193" s="223"/>
      <c r="K193" s="223"/>
      <c r="L193" s="228"/>
      <c r="M193" s="229"/>
      <c r="N193" s="230"/>
      <c r="O193" s="230"/>
      <c r="P193" s="230"/>
      <c r="Q193" s="230"/>
      <c r="R193" s="230"/>
      <c r="S193" s="230"/>
      <c r="T193" s="231"/>
      <c r="AT193" s="232" t="s">
        <v>180</v>
      </c>
      <c r="AU193" s="232" t="s">
        <v>83</v>
      </c>
      <c r="AV193" s="14" t="s">
        <v>176</v>
      </c>
      <c r="AW193" s="14" t="s">
        <v>4</v>
      </c>
      <c r="AX193" s="14" t="s">
        <v>80</v>
      </c>
      <c r="AY193" s="232" t="s">
        <v>169</v>
      </c>
    </row>
    <row r="194" spans="1:65" s="2" customFormat="1" ht="16.5" customHeight="1">
      <c r="A194" s="36"/>
      <c r="B194" s="37"/>
      <c r="C194" s="194" t="s">
        <v>283</v>
      </c>
      <c r="D194" s="194" t="s">
        <v>171</v>
      </c>
      <c r="E194" s="195" t="s">
        <v>1843</v>
      </c>
      <c r="F194" s="196" t="s">
        <v>1844</v>
      </c>
      <c r="G194" s="197" t="s">
        <v>174</v>
      </c>
      <c r="H194" s="198">
        <v>19.52</v>
      </c>
      <c r="I194" s="199"/>
      <c r="J194" s="200">
        <f>ROUND(I194*H194,2)</f>
        <v>0</v>
      </c>
      <c r="K194" s="196" t="s">
        <v>175</v>
      </c>
      <c r="L194" s="41"/>
      <c r="M194" s="201" t="s">
        <v>19</v>
      </c>
      <c r="N194" s="202" t="s">
        <v>43</v>
      </c>
      <c r="O194" s="66"/>
      <c r="P194" s="203">
        <f>O194*H194</f>
        <v>0</v>
      </c>
      <c r="Q194" s="203">
        <v>0</v>
      </c>
      <c r="R194" s="203">
        <f>Q194*H194</f>
        <v>0</v>
      </c>
      <c r="S194" s="203">
        <v>0</v>
      </c>
      <c r="T194" s="204">
        <f>S194*H194</f>
        <v>0</v>
      </c>
      <c r="U194" s="36"/>
      <c r="V194" s="36"/>
      <c r="W194" s="36"/>
      <c r="X194" s="36"/>
      <c r="Y194" s="36"/>
      <c r="Z194" s="36"/>
      <c r="AA194" s="36"/>
      <c r="AB194" s="36"/>
      <c r="AC194" s="36"/>
      <c r="AD194" s="36"/>
      <c r="AE194" s="36"/>
      <c r="AR194" s="205" t="s">
        <v>176</v>
      </c>
      <c r="AT194" s="205" t="s">
        <v>171</v>
      </c>
      <c r="AU194" s="205" t="s">
        <v>83</v>
      </c>
      <c r="AY194" s="19" t="s">
        <v>169</v>
      </c>
      <c r="BE194" s="206">
        <f>IF(N194="základní",J194,0)</f>
        <v>0</v>
      </c>
      <c r="BF194" s="206">
        <f>IF(N194="snížená",J194,0)</f>
        <v>0</v>
      </c>
      <c r="BG194" s="206">
        <f>IF(N194="zákl. přenesená",J194,0)</f>
        <v>0</v>
      </c>
      <c r="BH194" s="206">
        <f>IF(N194="sníž. přenesená",J194,0)</f>
        <v>0</v>
      </c>
      <c r="BI194" s="206">
        <f>IF(N194="nulová",J194,0)</f>
        <v>0</v>
      </c>
      <c r="BJ194" s="19" t="s">
        <v>80</v>
      </c>
      <c r="BK194" s="206">
        <f>ROUND(I194*H194,2)</f>
        <v>0</v>
      </c>
      <c r="BL194" s="19" t="s">
        <v>176</v>
      </c>
      <c r="BM194" s="205" t="s">
        <v>1845</v>
      </c>
    </row>
    <row r="195" spans="1:65" s="2" customFormat="1" ht="39">
      <c r="A195" s="36"/>
      <c r="B195" s="37"/>
      <c r="C195" s="38"/>
      <c r="D195" s="207" t="s">
        <v>178</v>
      </c>
      <c r="E195" s="38"/>
      <c r="F195" s="208" t="s">
        <v>742</v>
      </c>
      <c r="G195" s="38"/>
      <c r="H195" s="38"/>
      <c r="I195" s="117"/>
      <c r="J195" s="38"/>
      <c r="K195" s="38"/>
      <c r="L195" s="41"/>
      <c r="M195" s="209"/>
      <c r="N195" s="210"/>
      <c r="O195" s="66"/>
      <c r="P195" s="66"/>
      <c r="Q195" s="66"/>
      <c r="R195" s="66"/>
      <c r="S195" s="66"/>
      <c r="T195" s="67"/>
      <c r="U195" s="36"/>
      <c r="V195" s="36"/>
      <c r="W195" s="36"/>
      <c r="X195" s="36"/>
      <c r="Y195" s="36"/>
      <c r="Z195" s="36"/>
      <c r="AA195" s="36"/>
      <c r="AB195" s="36"/>
      <c r="AC195" s="36"/>
      <c r="AD195" s="36"/>
      <c r="AE195" s="36"/>
      <c r="AT195" s="19" t="s">
        <v>178</v>
      </c>
      <c r="AU195" s="19" t="s">
        <v>83</v>
      </c>
    </row>
    <row r="196" spans="1:65" s="15" customFormat="1" ht="11.25">
      <c r="B196" s="233"/>
      <c r="C196" s="234"/>
      <c r="D196" s="207" t="s">
        <v>180</v>
      </c>
      <c r="E196" s="235" t="s">
        <v>19</v>
      </c>
      <c r="F196" s="236" t="s">
        <v>1782</v>
      </c>
      <c r="G196" s="234"/>
      <c r="H196" s="235" t="s">
        <v>19</v>
      </c>
      <c r="I196" s="237"/>
      <c r="J196" s="234"/>
      <c r="K196" s="234"/>
      <c r="L196" s="238"/>
      <c r="M196" s="239"/>
      <c r="N196" s="240"/>
      <c r="O196" s="240"/>
      <c r="P196" s="240"/>
      <c r="Q196" s="240"/>
      <c r="R196" s="240"/>
      <c r="S196" s="240"/>
      <c r="T196" s="241"/>
      <c r="AT196" s="242" t="s">
        <v>180</v>
      </c>
      <c r="AU196" s="242" t="s">
        <v>83</v>
      </c>
      <c r="AV196" s="15" t="s">
        <v>80</v>
      </c>
      <c r="AW196" s="15" t="s">
        <v>34</v>
      </c>
      <c r="AX196" s="15" t="s">
        <v>72</v>
      </c>
      <c r="AY196" s="242" t="s">
        <v>169</v>
      </c>
    </row>
    <row r="197" spans="1:65" s="13" customFormat="1" ht="11.25">
      <c r="B197" s="211"/>
      <c r="C197" s="212"/>
      <c r="D197" s="207" t="s">
        <v>180</v>
      </c>
      <c r="E197" s="213" t="s">
        <v>19</v>
      </c>
      <c r="F197" s="214" t="s">
        <v>1842</v>
      </c>
      <c r="G197" s="212"/>
      <c r="H197" s="215">
        <v>19.52</v>
      </c>
      <c r="I197" s="216"/>
      <c r="J197" s="212"/>
      <c r="K197" s="212"/>
      <c r="L197" s="217"/>
      <c r="M197" s="218"/>
      <c r="N197" s="219"/>
      <c r="O197" s="219"/>
      <c r="P197" s="219"/>
      <c r="Q197" s="219"/>
      <c r="R197" s="219"/>
      <c r="S197" s="219"/>
      <c r="T197" s="220"/>
      <c r="AT197" s="221" t="s">
        <v>180</v>
      </c>
      <c r="AU197" s="221" t="s">
        <v>83</v>
      </c>
      <c r="AV197" s="13" t="s">
        <v>83</v>
      </c>
      <c r="AW197" s="13" t="s">
        <v>34</v>
      </c>
      <c r="AX197" s="13" t="s">
        <v>72</v>
      </c>
      <c r="AY197" s="221" t="s">
        <v>169</v>
      </c>
    </row>
    <row r="198" spans="1:65" s="14" customFormat="1" ht="11.25">
      <c r="B198" s="222"/>
      <c r="C198" s="223"/>
      <c r="D198" s="207" t="s">
        <v>180</v>
      </c>
      <c r="E198" s="224" t="s">
        <v>19</v>
      </c>
      <c r="F198" s="225" t="s">
        <v>182</v>
      </c>
      <c r="G198" s="223"/>
      <c r="H198" s="226">
        <v>19.52</v>
      </c>
      <c r="I198" s="227"/>
      <c r="J198" s="223"/>
      <c r="K198" s="223"/>
      <c r="L198" s="228"/>
      <c r="M198" s="229"/>
      <c r="N198" s="230"/>
      <c r="O198" s="230"/>
      <c r="P198" s="230"/>
      <c r="Q198" s="230"/>
      <c r="R198" s="230"/>
      <c r="S198" s="230"/>
      <c r="T198" s="231"/>
      <c r="AT198" s="232" t="s">
        <v>180</v>
      </c>
      <c r="AU198" s="232" t="s">
        <v>83</v>
      </c>
      <c r="AV198" s="14" t="s">
        <v>176</v>
      </c>
      <c r="AW198" s="14" t="s">
        <v>4</v>
      </c>
      <c r="AX198" s="14" t="s">
        <v>80</v>
      </c>
      <c r="AY198" s="232" t="s">
        <v>169</v>
      </c>
    </row>
    <row r="199" spans="1:65" s="12" customFormat="1" ht="22.9" customHeight="1">
      <c r="B199" s="178"/>
      <c r="C199" s="179"/>
      <c r="D199" s="180" t="s">
        <v>71</v>
      </c>
      <c r="E199" s="192" t="s">
        <v>228</v>
      </c>
      <c r="F199" s="192" t="s">
        <v>787</v>
      </c>
      <c r="G199" s="179"/>
      <c r="H199" s="179"/>
      <c r="I199" s="182"/>
      <c r="J199" s="193">
        <f>BK199</f>
        <v>0</v>
      </c>
      <c r="K199" s="179"/>
      <c r="L199" s="184"/>
      <c r="M199" s="185"/>
      <c r="N199" s="186"/>
      <c r="O199" s="186"/>
      <c r="P199" s="187">
        <f>SUM(P200:P216)</f>
        <v>0</v>
      </c>
      <c r="Q199" s="186"/>
      <c r="R199" s="187">
        <f>SUM(R200:R216)</f>
        <v>0</v>
      </c>
      <c r="S199" s="186"/>
      <c r="T199" s="188">
        <f>SUM(T200:T216)</f>
        <v>74.536033399999994</v>
      </c>
      <c r="AR199" s="189" t="s">
        <v>80</v>
      </c>
      <c r="AT199" s="190" t="s">
        <v>71</v>
      </c>
      <c r="AU199" s="190" t="s">
        <v>80</v>
      </c>
      <c r="AY199" s="189" t="s">
        <v>169</v>
      </c>
      <c r="BK199" s="191">
        <f>SUM(BK200:BK216)</f>
        <v>0</v>
      </c>
    </row>
    <row r="200" spans="1:65" s="2" customFormat="1" ht="48" customHeight="1">
      <c r="A200" s="36"/>
      <c r="B200" s="37"/>
      <c r="C200" s="194" t="s">
        <v>288</v>
      </c>
      <c r="D200" s="194" t="s">
        <v>171</v>
      </c>
      <c r="E200" s="195" t="s">
        <v>788</v>
      </c>
      <c r="F200" s="196" t="s">
        <v>789</v>
      </c>
      <c r="G200" s="197" t="s">
        <v>790</v>
      </c>
      <c r="H200" s="198">
        <v>1</v>
      </c>
      <c r="I200" s="199"/>
      <c r="J200" s="200">
        <f>ROUND(I200*H200,2)</f>
        <v>0</v>
      </c>
      <c r="K200" s="196" t="s">
        <v>19</v>
      </c>
      <c r="L200" s="41"/>
      <c r="M200" s="201" t="s">
        <v>19</v>
      </c>
      <c r="N200" s="202" t="s">
        <v>43</v>
      </c>
      <c r="O200" s="66"/>
      <c r="P200" s="203">
        <f>O200*H200</f>
        <v>0</v>
      </c>
      <c r="Q200" s="203">
        <v>0</v>
      </c>
      <c r="R200" s="203">
        <f>Q200*H200</f>
        <v>0</v>
      </c>
      <c r="S200" s="203">
        <v>0</v>
      </c>
      <c r="T200" s="204">
        <f>S200*H200</f>
        <v>0</v>
      </c>
      <c r="U200" s="36"/>
      <c r="V200" s="36"/>
      <c r="W200" s="36"/>
      <c r="X200" s="36"/>
      <c r="Y200" s="36"/>
      <c r="Z200" s="36"/>
      <c r="AA200" s="36"/>
      <c r="AB200" s="36"/>
      <c r="AC200" s="36"/>
      <c r="AD200" s="36"/>
      <c r="AE200" s="36"/>
      <c r="AR200" s="205" t="s">
        <v>176</v>
      </c>
      <c r="AT200" s="205" t="s">
        <v>171</v>
      </c>
      <c r="AU200" s="205" t="s">
        <v>83</v>
      </c>
      <c r="AY200" s="19" t="s">
        <v>169</v>
      </c>
      <c r="BE200" s="206">
        <f>IF(N200="základní",J200,0)</f>
        <v>0</v>
      </c>
      <c r="BF200" s="206">
        <f>IF(N200="snížená",J200,0)</f>
        <v>0</v>
      </c>
      <c r="BG200" s="206">
        <f>IF(N200="zákl. přenesená",J200,0)</f>
        <v>0</v>
      </c>
      <c r="BH200" s="206">
        <f>IF(N200="sníž. přenesená",J200,0)</f>
        <v>0</v>
      </c>
      <c r="BI200" s="206">
        <f>IF(N200="nulová",J200,0)</f>
        <v>0</v>
      </c>
      <c r="BJ200" s="19" t="s">
        <v>80</v>
      </c>
      <c r="BK200" s="206">
        <f>ROUND(I200*H200,2)</f>
        <v>0</v>
      </c>
      <c r="BL200" s="19" t="s">
        <v>176</v>
      </c>
      <c r="BM200" s="205" t="s">
        <v>1846</v>
      </c>
    </row>
    <row r="201" spans="1:65" s="2" customFormat="1" ht="16.5" customHeight="1">
      <c r="A201" s="36"/>
      <c r="B201" s="37"/>
      <c r="C201" s="194" t="s">
        <v>293</v>
      </c>
      <c r="D201" s="194" t="s">
        <v>171</v>
      </c>
      <c r="E201" s="195" t="s">
        <v>1847</v>
      </c>
      <c r="F201" s="196" t="s">
        <v>1848</v>
      </c>
      <c r="G201" s="197" t="s">
        <v>191</v>
      </c>
      <c r="H201" s="198">
        <v>23.52</v>
      </c>
      <c r="I201" s="199"/>
      <c r="J201" s="200">
        <f>ROUND(I201*H201,2)</f>
        <v>0</v>
      </c>
      <c r="K201" s="196" t="s">
        <v>175</v>
      </c>
      <c r="L201" s="41"/>
      <c r="M201" s="201" t="s">
        <v>19</v>
      </c>
      <c r="N201" s="202" t="s">
        <v>43</v>
      </c>
      <c r="O201" s="66"/>
      <c r="P201" s="203">
        <f>O201*H201</f>
        <v>0</v>
      </c>
      <c r="Q201" s="203">
        <v>0</v>
      </c>
      <c r="R201" s="203">
        <f>Q201*H201</f>
        <v>0</v>
      </c>
      <c r="S201" s="203">
        <v>2</v>
      </c>
      <c r="T201" s="204">
        <f>S201*H201</f>
        <v>47.04</v>
      </c>
      <c r="U201" s="36"/>
      <c r="V201" s="36"/>
      <c r="W201" s="36"/>
      <c r="X201" s="36"/>
      <c r="Y201" s="36"/>
      <c r="Z201" s="36"/>
      <c r="AA201" s="36"/>
      <c r="AB201" s="36"/>
      <c r="AC201" s="36"/>
      <c r="AD201" s="36"/>
      <c r="AE201" s="36"/>
      <c r="AR201" s="205" t="s">
        <v>176</v>
      </c>
      <c r="AT201" s="205" t="s">
        <v>171</v>
      </c>
      <c r="AU201" s="205" t="s">
        <v>83</v>
      </c>
      <c r="AY201" s="19" t="s">
        <v>169</v>
      </c>
      <c r="BE201" s="206">
        <f>IF(N201="základní",J201,0)</f>
        <v>0</v>
      </c>
      <c r="BF201" s="206">
        <f>IF(N201="snížená",J201,0)</f>
        <v>0</v>
      </c>
      <c r="BG201" s="206">
        <f>IF(N201="zákl. přenesená",J201,0)</f>
        <v>0</v>
      </c>
      <c r="BH201" s="206">
        <f>IF(N201="sníž. přenesená",J201,0)</f>
        <v>0</v>
      </c>
      <c r="BI201" s="206">
        <f>IF(N201="nulová",J201,0)</f>
        <v>0</v>
      </c>
      <c r="BJ201" s="19" t="s">
        <v>80</v>
      </c>
      <c r="BK201" s="206">
        <f>ROUND(I201*H201,2)</f>
        <v>0</v>
      </c>
      <c r="BL201" s="19" t="s">
        <v>176</v>
      </c>
      <c r="BM201" s="205" t="s">
        <v>1849</v>
      </c>
    </row>
    <row r="202" spans="1:65" s="13" customFormat="1" ht="11.25">
      <c r="B202" s="211"/>
      <c r="C202" s="212"/>
      <c r="D202" s="207" t="s">
        <v>180</v>
      </c>
      <c r="E202" s="213" t="s">
        <v>19</v>
      </c>
      <c r="F202" s="214" t="s">
        <v>1850</v>
      </c>
      <c r="G202" s="212"/>
      <c r="H202" s="215">
        <v>23.52</v>
      </c>
      <c r="I202" s="216"/>
      <c r="J202" s="212"/>
      <c r="K202" s="212"/>
      <c r="L202" s="217"/>
      <c r="M202" s="218"/>
      <c r="N202" s="219"/>
      <c r="O202" s="219"/>
      <c r="P202" s="219"/>
      <c r="Q202" s="219"/>
      <c r="R202" s="219"/>
      <c r="S202" s="219"/>
      <c r="T202" s="220"/>
      <c r="AT202" s="221" t="s">
        <v>180</v>
      </c>
      <c r="AU202" s="221" t="s">
        <v>83</v>
      </c>
      <c r="AV202" s="13" t="s">
        <v>83</v>
      </c>
      <c r="AW202" s="13" t="s">
        <v>34</v>
      </c>
      <c r="AX202" s="13" t="s">
        <v>72</v>
      </c>
      <c r="AY202" s="221" t="s">
        <v>169</v>
      </c>
    </row>
    <row r="203" spans="1:65" s="14" customFormat="1" ht="11.25">
      <c r="B203" s="222"/>
      <c r="C203" s="223"/>
      <c r="D203" s="207" t="s">
        <v>180</v>
      </c>
      <c r="E203" s="224" t="s">
        <v>19</v>
      </c>
      <c r="F203" s="225" t="s">
        <v>182</v>
      </c>
      <c r="G203" s="223"/>
      <c r="H203" s="226">
        <v>23.52</v>
      </c>
      <c r="I203" s="227"/>
      <c r="J203" s="223"/>
      <c r="K203" s="223"/>
      <c r="L203" s="228"/>
      <c r="M203" s="229"/>
      <c r="N203" s="230"/>
      <c r="O203" s="230"/>
      <c r="P203" s="230"/>
      <c r="Q203" s="230"/>
      <c r="R203" s="230"/>
      <c r="S203" s="230"/>
      <c r="T203" s="231"/>
      <c r="AT203" s="232" t="s">
        <v>180</v>
      </c>
      <c r="AU203" s="232" t="s">
        <v>83</v>
      </c>
      <c r="AV203" s="14" t="s">
        <v>176</v>
      </c>
      <c r="AW203" s="14" t="s">
        <v>4</v>
      </c>
      <c r="AX203" s="14" t="s">
        <v>80</v>
      </c>
      <c r="AY203" s="232" t="s">
        <v>169</v>
      </c>
    </row>
    <row r="204" spans="1:65" s="2" customFormat="1" ht="16.5" customHeight="1">
      <c r="A204" s="36"/>
      <c r="B204" s="37"/>
      <c r="C204" s="194" t="s">
        <v>7</v>
      </c>
      <c r="D204" s="194" t="s">
        <v>171</v>
      </c>
      <c r="E204" s="195" t="s">
        <v>1851</v>
      </c>
      <c r="F204" s="196" t="s">
        <v>1852</v>
      </c>
      <c r="G204" s="197" t="s">
        <v>354</v>
      </c>
      <c r="H204" s="198">
        <v>343</v>
      </c>
      <c r="I204" s="199"/>
      <c r="J204" s="200">
        <f>ROUND(I204*H204,2)</f>
        <v>0</v>
      </c>
      <c r="K204" s="196" t="s">
        <v>175</v>
      </c>
      <c r="L204" s="41"/>
      <c r="M204" s="201" t="s">
        <v>19</v>
      </c>
      <c r="N204" s="202" t="s">
        <v>43</v>
      </c>
      <c r="O204" s="66"/>
      <c r="P204" s="203">
        <f>O204*H204</f>
        <v>0</v>
      </c>
      <c r="Q204" s="203">
        <v>0</v>
      </c>
      <c r="R204" s="203">
        <f>Q204*H204</f>
        <v>0</v>
      </c>
      <c r="S204" s="203">
        <v>3.125E-2</v>
      </c>
      <c r="T204" s="204">
        <f>S204*H204</f>
        <v>10.71875</v>
      </c>
      <c r="U204" s="36"/>
      <c r="V204" s="36"/>
      <c r="W204" s="36"/>
      <c r="X204" s="36"/>
      <c r="Y204" s="36"/>
      <c r="Z204" s="36"/>
      <c r="AA204" s="36"/>
      <c r="AB204" s="36"/>
      <c r="AC204" s="36"/>
      <c r="AD204" s="36"/>
      <c r="AE204" s="36"/>
      <c r="AR204" s="205" t="s">
        <v>176</v>
      </c>
      <c r="AT204" s="205" t="s">
        <v>171</v>
      </c>
      <c r="AU204" s="205" t="s">
        <v>83</v>
      </c>
      <c r="AY204" s="19" t="s">
        <v>169</v>
      </c>
      <c r="BE204" s="206">
        <f>IF(N204="základní",J204,0)</f>
        <v>0</v>
      </c>
      <c r="BF204" s="206">
        <f>IF(N204="snížená",J204,0)</f>
        <v>0</v>
      </c>
      <c r="BG204" s="206">
        <f>IF(N204="zákl. přenesená",J204,0)</f>
        <v>0</v>
      </c>
      <c r="BH204" s="206">
        <f>IF(N204="sníž. přenesená",J204,0)</f>
        <v>0</v>
      </c>
      <c r="BI204" s="206">
        <f>IF(N204="nulová",J204,0)</f>
        <v>0</v>
      </c>
      <c r="BJ204" s="19" t="s">
        <v>80</v>
      </c>
      <c r="BK204" s="206">
        <f>ROUND(I204*H204,2)</f>
        <v>0</v>
      </c>
      <c r="BL204" s="19" t="s">
        <v>176</v>
      </c>
      <c r="BM204" s="205" t="s">
        <v>1853</v>
      </c>
    </row>
    <row r="205" spans="1:65" s="2" customFormat="1" ht="29.25">
      <c r="A205" s="36"/>
      <c r="B205" s="37"/>
      <c r="C205" s="38"/>
      <c r="D205" s="207" t="s">
        <v>178</v>
      </c>
      <c r="E205" s="38"/>
      <c r="F205" s="208" t="s">
        <v>377</v>
      </c>
      <c r="G205" s="38"/>
      <c r="H205" s="38"/>
      <c r="I205" s="117"/>
      <c r="J205" s="38"/>
      <c r="K205" s="38"/>
      <c r="L205" s="41"/>
      <c r="M205" s="209"/>
      <c r="N205" s="210"/>
      <c r="O205" s="66"/>
      <c r="P205" s="66"/>
      <c r="Q205" s="66"/>
      <c r="R205" s="66"/>
      <c r="S205" s="66"/>
      <c r="T205" s="67"/>
      <c r="U205" s="36"/>
      <c r="V205" s="36"/>
      <c r="W205" s="36"/>
      <c r="X205" s="36"/>
      <c r="Y205" s="36"/>
      <c r="Z205" s="36"/>
      <c r="AA205" s="36"/>
      <c r="AB205" s="36"/>
      <c r="AC205" s="36"/>
      <c r="AD205" s="36"/>
      <c r="AE205" s="36"/>
      <c r="AT205" s="19" t="s">
        <v>178</v>
      </c>
      <c r="AU205" s="19" t="s">
        <v>83</v>
      </c>
    </row>
    <row r="206" spans="1:65" s="2" customFormat="1" ht="19.5">
      <c r="A206" s="36"/>
      <c r="B206" s="37"/>
      <c r="C206" s="38"/>
      <c r="D206" s="207" t="s">
        <v>277</v>
      </c>
      <c r="E206" s="38"/>
      <c r="F206" s="208" t="s">
        <v>1854</v>
      </c>
      <c r="G206" s="38"/>
      <c r="H206" s="38"/>
      <c r="I206" s="117"/>
      <c r="J206" s="38"/>
      <c r="K206" s="38"/>
      <c r="L206" s="41"/>
      <c r="M206" s="209"/>
      <c r="N206" s="210"/>
      <c r="O206" s="66"/>
      <c r="P206" s="66"/>
      <c r="Q206" s="66"/>
      <c r="R206" s="66"/>
      <c r="S206" s="66"/>
      <c r="T206" s="67"/>
      <c r="U206" s="36"/>
      <c r="V206" s="36"/>
      <c r="W206" s="36"/>
      <c r="X206" s="36"/>
      <c r="Y206" s="36"/>
      <c r="Z206" s="36"/>
      <c r="AA206" s="36"/>
      <c r="AB206" s="36"/>
      <c r="AC206" s="36"/>
      <c r="AD206" s="36"/>
      <c r="AE206" s="36"/>
      <c r="AT206" s="19" t="s">
        <v>277</v>
      </c>
      <c r="AU206" s="19" t="s">
        <v>83</v>
      </c>
    </row>
    <row r="207" spans="1:65" s="13" customFormat="1" ht="11.25">
      <c r="B207" s="211"/>
      <c r="C207" s="212"/>
      <c r="D207" s="207" t="s">
        <v>180</v>
      </c>
      <c r="E207" s="213" t="s">
        <v>19</v>
      </c>
      <c r="F207" s="214" t="s">
        <v>1855</v>
      </c>
      <c r="G207" s="212"/>
      <c r="H207" s="215">
        <v>343</v>
      </c>
      <c r="I207" s="216"/>
      <c r="J207" s="212"/>
      <c r="K207" s="212"/>
      <c r="L207" s="217"/>
      <c r="M207" s="218"/>
      <c r="N207" s="219"/>
      <c r="O207" s="219"/>
      <c r="P207" s="219"/>
      <c r="Q207" s="219"/>
      <c r="R207" s="219"/>
      <c r="S207" s="219"/>
      <c r="T207" s="220"/>
      <c r="AT207" s="221" t="s">
        <v>180</v>
      </c>
      <c r="AU207" s="221" t="s">
        <v>83</v>
      </c>
      <c r="AV207" s="13" t="s">
        <v>83</v>
      </c>
      <c r="AW207" s="13" t="s">
        <v>34</v>
      </c>
      <c r="AX207" s="13" t="s">
        <v>72</v>
      </c>
      <c r="AY207" s="221" t="s">
        <v>169</v>
      </c>
    </row>
    <row r="208" spans="1:65" s="14" customFormat="1" ht="11.25">
      <c r="B208" s="222"/>
      <c r="C208" s="223"/>
      <c r="D208" s="207" t="s">
        <v>180</v>
      </c>
      <c r="E208" s="224" t="s">
        <v>19</v>
      </c>
      <c r="F208" s="225" t="s">
        <v>182</v>
      </c>
      <c r="G208" s="223"/>
      <c r="H208" s="226">
        <v>343</v>
      </c>
      <c r="I208" s="227"/>
      <c r="J208" s="223"/>
      <c r="K208" s="223"/>
      <c r="L208" s="228"/>
      <c r="M208" s="229"/>
      <c r="N208" s="230"/>
      <c r="O208" s="230"/>
      <c r="P208" s="230"/>
      <c r="Q208" s="230"/>
      <c r="R208" s="230"/>
      <c r="S208" s="230"/>
      <c r="T208" s="231"/>
      <c r="AT208" s="232" t="s">
        <v>180</v>
      </c>
      <c r="AU208" s="232" t="s">
        <v>83</v>
      </c>
      <c r="AV208" s="14" t="s">
        <v>176</v>
      </c>
      <c r="AW208" s="14" t="s">
        <v>4</v>
      </c>
      <c r="AX208" s="14" t="s">
        <v>80</v>
      </c>
      <c r="AY208" s="232" t="s">
        <v>169</v>
      </c>
    </row>
    <row r="209" spans="1:65" s="2" customFormat="1" ht="16.5" customHeight="1">
      <c r="A209" s="36"/>
      <c r="B209" s="37"/>
      <c r="C209" s="194" t="s">
        <v>300</v>
      </c>
      <c r="D209" s="194" t="s">
        <v>171</v>
      </c>
      <c r="E209" s="195" t="s">
        <v>1856</v>
      </c>
      <c r="F209" s="196" t="s">
        <v>1857</v>
      </c>
      <c r="G209" s="197" t="s">
        <v>354</v>
      </c>
      <c r="H209" s="198">
        <v>245</v>
      </c>
      <c r="I209" s="199"/>
      <c r="J209" s="200">
        <f>ROUND(I209*H209,2)</f>
        <v>0</v>
      </c>
      <c r="K209" s="196" t="s">
        <v>175</v>
      </c>
      <c r="L209" s="41"/>
      <c r="M209" s="201" t="s">
        <v>19</v>
      </c>
      <c r="N209" s="202" t="s">
        <v>43</v>
      </c>
      <c r="O209" s="66"/>
      <c r="P209" s="203">
        <f>O209*H209</f>
        <v>0</v>
      </c>
      <c r="Q209" s="203">
        <v>0</v>
      </c>
      <c r="R209" s="203">
        <f>Q209*H209</f>
        <v>0</v>
      </c>
      <c r="S209" s="203">
        <v>6.5699999999999995E-2</v>
      </c>
      <c r="T209" s="204">
        <f>S209*H209</f>
        <v>16.096499999999999</v>
      </c>
      <c r="U209" s="36"/>
      <c r="V209" s="36"/>
      <c r="W209" s="36"/>
      <c r="X209" s="36"/>
      <c r="Y209" s="36"/>
      <c r="Z209" s="36"/>
      <c r="AA209" s="36"/>
      <c r="AB209" s="36"/>
      <c r="AC209" s="36"/>
      <c r="AD209" s="36"/>
      <c r="AE209" s="36"/>
      <c r="AR209" s="205" t="s">
        <v>176</v>
      </c>
      <c r="AT209" s="205" t="s">
        <v>171</v>
      </c>
      <c r="AU209" s="205" t="s">
        <v>83</v>
      </c>
      <c r="AY209" s="19" t="s">
        <v>169</v>
      </c>
      <c r="BE209" s="206">
        <f>IF(N209="základní",J209,0)</f>
        <v>0</v>
      </c>
      <c r="BF209" s="206">
        <f>IF(N209="snížená",J209,0)</f>
        <v>0</v>
      </c>
      <c r="BG209" s="206">
        <f>IF(N209="zákl. přenesená",J209,0)</f>
        <v>0</v>
      </c>
      <c r="BH209" s="206">
        <f>IF(N209="sníž. přenesená",J209,0)</f>
        <v>0</v>
      </c>
      <c r="BI209" s="206">
        <f>IF(N209="nulová",J209,0)</f>
        <v>0</v>
      </c>
      <c r="BJ209" s="19" t="s">
        <v>80</v>
      </c>
      <c r="BK209" s="206">
        <f>ROUND(I209*H209,2)</f>
        <v>0</v>
      </c>
      <c r="BL209" s="19" t="s">
        <v>176</v>
      </c>
      <c r="BM209" s="205" t="s">
        <v>1858</v>
      </c>
    </row>
    <row r="210" spans="1:65" s="2" customFormat="1" ht="29.25">
      <c r="A210" s="36"/>
      <c r="B210" s="37"/>
      <c r="C210" s="38"/>
      <c r="D210" s="207" t="s">
        <v>178</v>
      </c>
      <c r="E210" s="38"/>
      <c r="F210" s="208" t="s">
        <v>377</v>
      </c>
      <c r="G210" s="38"/>
      <c r="H210" s="38"/>
      <c r="I210" s="117"/>
      <c r="J210" s="38"/>
      <c r="K210" s="38"/>
      <c r="L210" s="41"/>
      <c r="M210" s="209"/>
      <c r="N210" s="210"/>
      <c r="O210" s="66"/>
      <c r="P210" s="66"/>
      <c r="Q210" s="66"/>
      <c r="R210" s="66"/>
      <c r="S210" s="66"/>
      <c r="T210" s="67"/>
      <c r="U210" s="36"/>
      <c r="V210" s="36"/>
      <c r="W210" s="36"/>
      <c r="X210" s="36"/>
      <c r="Y210" s="36"/>
      <c r="Z210" s="36"/>
      <c r="AA210" s="36"/>
      <c r="AB210" s="36"/>
      <c r="AC210" s="36"/>
      <c r="AD210" s="36"/>
      <c r="AE210" s="36"/>
      <c r="AT210" s="19" t="s">
        <v>178</v>
      </c>
      <c r="AU210" s="19" t="s">
        <v>83</v>
      </c>
    </row>
    <row r="211" spans="1:65" s="13" customFormat="1" ht="11.25">
      <c r="B211" s="211"/>
      <c r="C211" s="212"/>
      <c r="D211" s="207" t="s">
        <v>180</v>
      </c>
      <c r="E211" s="213" t="s">
        <v>19</v>
      </c>
      <c r="F211" s="214" t="s">
        <v>1859</v>
      </c>
      <c r="G211" s="212"/>
      <c r="H211" s="215">
        <v>245</v>
      </c>
      <c r="I211" s="216"/>
      <c r="J211" s="212"/>
      <c r="K211" s="212"/>
      <c r="L211" s="217"/>
      <c r="M211" s="218"/>
      <c r="N211" s="219"/>
      <c r="O211" s="219"/>
      <c r="P211" s="219"/>
      <c r="Q211" s="219"/>
      <c r="R211" s="219"/>
      <c r="S211" s="219"/>
      <c r="T211" s="220"/>
      <c r="AT211" s="221" t="s">
        <v>180</v>
      </c>
      <c r="AU211" s="221" t="s">
        <v>83</v>
      </c>
      <c r="AV211" s="13" t="s">
        <v>83</v>
      </c>
      <c r="AW211" s="13" t="s">
        <v>34</v>
      </c>
      <c r="AX211" s="13" t="s">
        <v>72</v>
      </c>
      <c r="AY211" s="221" t="s">
        <v>169</v>
      </c>
    </row>
    <row r="212" spans="1:65" s="14" customFormat="1" ht="11.25">
      <c r="B212" s="222"/>
      <c r="C212" s="223"/>
      <c r="D212" s="207" t="s">
        <v>180</v>
      </c>
      <c r="E212" s="224" t="s">
        <v>19</v>
      </c>
      <c r="F212" s="225" t="s">
        <v>182</v>
      </c>
      <c r="G212" s="223"/>
      <c r="H212" s="226">
        <v>245</v>
      </c>
      <c r="I212" s="227"/>
      <c r="J212" s="223"/>
      <c r="K212" s="223"/>
      <c r="L212" s="228"/>
      <c r="M212" s="229"/>
      <c r="N212" s="230"/>
      <c r="O212" s="230"/>
      <c r="P212" s="230"/>
      <c r="Q212" s="230"/>
      <c r="R212" s="230"/>
      <c r="S212" s="230"/>
      <c r="T212" s="231"/>
      <c r="AT212" s="232" t="s">
        <v>180</v>
      </c>
      <c r="AU212" s="232" t="s">
        <v>83</v>
      </c>
      <c r="AV212" s="14" t="s">
        <v>176</v>
      </c>
      <c r="AW212" s="14" t="s">
        <v>4</v>
      </c>
      <c r="AX212" s="14" t="s">
        <v>80</v>
      </c>
      <c r="AY212" s="232" t="s">
        <v>169</v>
      </c>
    </row>
    <row r="213" spans="1:65" s="2" customFormat="1" ht="16.5" customHeight="1">
      <c r="A213" s="36"/>
      <c r="B213" s="37"/>
      <c r="C213" s="194" t="s">
        <v>305</v>
      </c>
      <c r="D213" s="194" t="s">
        <v>171</v>
      </c>
      <c r="E213" s="195" t="s">
        <v>1860</v>
      </c>
      <c r="F213" s="196" t="s">
        <v>1861</v>
      </c>
      <c r="G213" s="197" t="s">
        <v>324</v>
      </c>
      <c r="H213" s="198">
        <v>343.83</v>
      </c>
      <c r="I213" s="199"/>
      <c r="J213" s="200">
        <f>ROUND(I213*H213,2)</f>
        <v>0</v>
      </c>
      <c r="K213" s="196" t="s">
        <v>175</v>
      </c>
      <c r="L213" s="41"/>
      <c r="M213" s="201" t="s">
        <v>19</v>
      </c>
      <c r="N213" s="202" t="s">
        <v>43</v>
      </c>
      <c r="O213" s="66"/>
      <c r="P213" s="203">
        <f>O213*H213</f>
        <v>0</v>
      </c>
      <c r="Q213" s="203">
        <v>0</v>
      </c>
      <c r="R213" s="203">
        <f>Q213*H213</f>
        <v>0</v>
      </c>
      <c r="S213" s="203">
        <v>1.98E-3</v>
      </c>
      <c r="T213" s="204">
        <f>S213*H213</f>
        <v>0.68078339999999993</v>
      </c>
      <c r="U213" s="36"/>
      <c r="V213" s="36"/>
      <c r="W213" s="36"/>
      <c r="X213" s="36"/>
      <c r="Y213" s="36"/>
      <c r="Z213" s="36"/>
      <c r="AA213" s="36"/>
      <c r="AB213" s="36"/>
      <c r="AC213" s="36"/>
      <c r="AD213" s="36"/>
      <c r="AE213" s="36"/>
      <c r="AR213" s="205" t="s">
        <v>176</v>
      </c>
      <c r="AT213" s="205" t="s">
        <v>171</v>
      </c>
      <c r="AU213" s="205" t="s">
        <v>83</v>
      </c>
      <c r="AY213" s="19" t="s">
        <v>169</v>
      </c>
      <c r="BE213" s="206">
        <f>IF(N213="základní",J213,0)</f>
        <v>0</v>
      </c>
      <c r="BF213" s="206">
        <f>IF(N213="snížená",J213,0)</f>
        <v>0</v>
      </c>
      <c r="BG213" s="206">
        <f>IF(N213="zákl. přenesená",J213,0)</f>
        <v>0</v>
      </c>
      <c r="BH213" s="206">
        <f>IF(N213="sníž. přenesená",J213,0)</f>
        <v>0</v>
      </c>
      <c r="BI213" s="206">
        <f>IF(N213="nulová",J213,0)</f>
        <v>0</v>
      </c>
      <c r="BJ213" s="19" t="s">
        <v>80</v>
      </c>
      <c r="BK213" s="206">
        <f>ROUND(I213*H213,2)</f>
        <v>0</v>
      </c>
      <c r="BL213" s="19" t="s">
        <v>176</v>
      </c>
      <c r="BM213" s="205" t="s">
        <v>1862</v>
      </c>
    </row>
    <row r="214" spans="1:65" s="2" customFormat="1" ht="39">
      <c r="A214" s="36"/>
      <c r="B214" s="37"/>
      <c r="C214" s="38"/>
      <c r="D214" s="207" t="s">
        <v>178</v>
      </c>
      <c r="E214" s="38"/>
      <c r="F214" s="208" t="s">
        <v>1863</v>
      </c>
      <c r="G214" s="38"/>
      <c r="H214" s="38"/>
      <c r="I214" s="117"/>
      <c r="J214" s="38"/>
      <c r="K214" s="38"/>
      <c r="L214" s="41"/>
      <c r="M214" s="209"/>
      <c r="N214" s="210"/>
      <c r="O214" s="66"/>
      <c r="P214" s="66"/>
      <c r="Q214" s="66"/>
      <c r="R214" s="66"/>
      <c r="S214" s="66"/>
      <c r="T214" s="67"/>
      <c r="U214" s="36"/>
      <c r="V214" s="36"/>
      <c r="W214" s="36"/>
      <c r="X214" s="36"/>
      <c r="Y214" s="36"/>
      <c r="Z214" s="36"/>
      <c r="AA214" s="36"/>
      <c r="AB214" s="36"/>
      <c r="AC214" s="36"/>
      <c r="AD214" s="36"/>
      <c r="AE214" s="36"/>
      <c r="AT214" s="19" t="s">
        <v>178</v>
      </c>
      <c r="AU214" s="19" t="s">
        <v>83</v>
      </c>
    </row>
    <row r="215" spans="1:65" s="13" customFormat="1" ht="11.25">
      <c r="B215" s="211"/>
      <c r="C215" s="212"/>
      <c r="D215" s="207" t="s">
        <v>180</v>
      </c>
      <c r="E215" s="213" t="s">
        <v>19</v>
      </c>
      <c r="F215" s="214" t="s">
        <v>1864</v>
      </c>
      <c r="G215" s="212"/>
      <c r="H215" s="215">
        <v>343.83</v>
      </c>
      <c r="I215" s="216"/>
      <c r="J215" s="212"/>
      <c r="K215" s="212"/>
      <c r="L215" s="217"/>
      <c r="M215" s="218"/>
      <c r="N215" s="219"/>
      <c r="O215" s="219"/>
      <c r="P215" s="219"/>
      <c r="Q215" s="219"/>
      <c r="R215" s="219"/>
      <c r="S215" s="219"/>
      <c r="T215" s="220"/>
      <c r="AT215" s="221" t="s">
        <v>180</v>
      </c>
      <c r="AU215" s="221" t="s">
        <v>83</v>
      </c>
      <c r="AV215" s="13" t="s">
        <v>83</v>
      </c>
      <c r="AW215" s="13" t="s">
        <v>34</v>
      </c>
      <c r="AX215" s="13" t="s">
        <v>72</v>
      </c>
      <c r="AY215" s="221" t="s">
        <v>169</v>
      </c>
    </row>
    <row r="216" spans="1:65" s="14" customFormat="1" ht="11.25">
      <c r="B216" s="222"/>
      <c r="C216" s="223"/>
      <c r="D216" s="207" t="s">
        <v>180</v>
      </c>
      <c r="E216" s="224" t="s">
        <v>19</v>
      </c>
      <c r="F216" s="225" t="s">
        <v>182</v>
      </c>
      <c r="G216" s="223"/>
      <c r="H216" s="226">
        <v>343.83</v>
      </c>
      <c r="I216" s="227"/>
      <c r="J216" s="223"/>
      <c r="K216" s="223"/>
      <c r="L216" s="228"/>
      <c r="M216" s="229"/>
      <c r="N216" s="230"/>
      <c r="O216" s="230"/>
      <c r="P216" s="230"/>
      <c r="Q216" s="230"/>
      <c r="R216" s="230"/>
      <c r="S216" s="230"/>
      <c r="T216" s="231"/>
      <c r="AT216" s="232" t="s">
        <v>180</v>
      </c>
      <c r="AU216" s="232" t="s">
        <v>83</v>
      </c>
      <c r="AV216" s="14" t="s">
        <v>176</v>
      </c>
      <c r="AW216" s="14" t="s">
        <v>4</v>
      </c>
      <c r="AX216" s="14" t="s">
        <v>80</v>
      </c>
      <c r="AY216" s="232" t="s">
        <v>169</v>
      </c>
    </row>
    <row r="217" spans="1:65" s="12" customFormat="1" ht="22.9" customHeight="1">
      <c r="B217" s="178"/>
      <c r="C217" s="179"/>
      <c r="D217" s="180" t="s">
        <v>71</v>
      </c>
      <c r="E217" s="192" t="s">
        <v>384</v>
      </c>
      <c r="F217" s="192" t="s">
        <v>385</v>
      </c>
      <c r="G217" s="179"/>
      <c r="H217" s="179"/>
      <c r="I217" s="182"/>
      <c r="J217" s="193">
        <f>BK217</f>
        <v>0</v>
      </c>
      <c r="K217" s="179"/>
      <c r="L217" s="184"/>
      <c r="M217" s="185"/>
      <c r="N217" s="186"/>
      <c r="O217" s="186"/>
      <c r="P217" s="187">
        <f>SUM(P218:P225)</f>
        <v>0</v>
      </c>
      <c r="Q217" s="186"/>
      <c r="R217" s="187">
        <f>SUM(R218:R225)</f>
        <v>0</v>
      </c>
      <c r="S217" s="186"/>
      <c r="T217" s="188">
        <f>SUM(T218:T225)</f>
        <v>0</v>
      </c>
      <c r="AR217" s="189" t="s">
        <v>80</v>
      </c>
      <c r="AT217" s="190" t="s">
        <v>71</v>
      </c>
      <c r="AU217" s="190" t="s">
        <v>80</v>
      </c>
      <c r="AY217" s="189" t="s">
        <v>169</v>
      </c>
      <c r="BK217" s="191">
        <f>SUM(BK218:BK225)</f>
        <v>0</v>
      </c>
    </row>
    <row r="218" spans="1:65" s="2" customFormat="1" ht="24" customHeight="1">
      <c r="A218" s="36"/>
      <c r="B218" s="37"/>
      <c r="C218" s="194" t="s">
        <v>309</v>
      </c>
      <c r="D218" s="194" t="s">
        <v>171</v>
      </c>
      <c r="E218" s="195" t="s">
        <v>1865</v>
      </c>
      <c r="F218" s="196" t="s">
        <v>1866</v>
      </c>
      <c r="G218" s="197" t="s">
        <v>259</v>
      </c>
      <c r="H218" s="198">
        <v>74.536000000000001</v>
      </c>
      <c r="I218" s="199"/>
      <c r="J218" s="200">
        <f>ROUND(I218*H218,2)</f>
        <v>0</v>
      </c>
      <c r="K218" s="196" t="s">
        <v>175</v>
      </c>
      <c r="L218" s="41"/>
      <c r="M218" s="201" t="s">
        <v>19</v>
      </c>
      <c r="N218" s="202" t="s">
        <v>43</v>
      </c>
      <c r="O218" s="66"/>
      <c r="P218" s="203">
        <f>O218*H218</f>
        <v>0</v>
      </c>
      <c r="Q218" s="203">
        <v>0</v>
      </c>
      <c r="R218" s="203">
        <f>Q218*H218</f>
        <v>0</v>
      </c>
      <c r="S218" s="203">
        <v>0</v>
      </c>
      <c r="T218" s="204">
        <f>S218*H218</f>
        <v>0</v>
      </c>
      <c r="U218" s="36"/>
      <c r="V218" s="36"/>
      <c r="W218" s="36"/>
      <c r="X218" s="36"/>
      <c r="Y218" s="36"/>
      <c r="Z218" s="36"/>
      <c r="AA218" s="36"/>
      <c r="AB218" s="36"/>
      <c r="AC218" s="36"/>
      <c r="AD218" s="36"/>
      <c r="AE218" s="36"/>
      <c r="AR218" s="205" t="s">
        <v>176</v>
      </c>
      <c r="AT218" s="205" t="s">
        <v>171</v>
      </c>
      <c r="AU218" s="205" t="s">
        <v>83</v>
      </c>
      <c r="AY218" s="19" t="s">
        <v>169</v>
      </c>
      <c r="BE218" s="206">
        <f>IF(N218="základní",J218,0)</f>
        <v>0</v>
      </c>
      <c r="BF218" s="206">
        <f>IF(N218="snížená",J218,0)</f>
        <v>0</v>
      </c>
      <c r="BG218" s="206">
        <f>IF(N218="zákl. přenesená",J218,0)</f>
        <v>0</v>
      </c>
      <c r="BH218" s="206">
        <f>IF(N218="sníž. přenesená",J218,0)</f>
        <v>0</v>
      </c>
      <c r="BI218" s="206">
        <f>IF(N218="nulová",J218,0)</f>
        <v>0</v>
      </c>
      <c r="BJ218" s="19" t="s">
        <v>80</v>
      </c>
      <c r="BK218" s="206">
        <f>ROUND(I218*H218,2)</f>
        <v>0</v>
      </c>
      <c r="BL218" s="19" t="s">
        <v>176</v>
      </c>
      <c r="BM218" s="205" t="s">
        <v>1867</v>
      </c>
    </row>
    <row r="219" spans="1:65" s="2" customFormat="1" ht="107.25">
      <c r="A219" s="36"/>
      <c r="B219" s="37"/>
      <c r="C219" s="38"/>
      <c r="D219" s="207" t="s">
        <v>178</v>
      </c>
      <c r="E219" s="38"/>
      <c r="F219" s="208" t="s">
        <v>1868</v>
      </c>
      <c r="G219" s="38"/>
      <c r="H219" s="38"/>
      <c r="I219" s="117"/>
      <c r="J219" s="38"/>
      <c r="K219" s="38"/>
      <c r="L219" s="41"/>
      <c r="M219" s="209"/>
      <c r="N219" s="210"/>
      <c r="O219" s="66"/>
      <c r="P219" s="66"/>
      <c r="Q219" s="66"/>
      <c r="R219" s="66"/>
      <c r="S219" s="66"/>
      <c r="T219" s="67"/>
      <c r="U219" s="36"/>
      <c r="V219" s="36"/>
      <c r="W219" s="36"/>
      <c r="X219" s="36"/>
      <c r="Y219" s="36"/>
      <c r="Z219" s="36"/>
      <c r="AA219" s="36"/>
      <c r="AB219" s="36"/>
      <c r="AC219" s="36"/>
      <c r="AD219" s="36"/>
      <c r="AE219" s="36"/>
      <c r="AT219" s="19" t="s">
        <v>178</v>
      </c>
      <c r="AU219" s="19" t="s">
        <v>83</v>
      </c>
    </row>
    <row r="220" spans="1:65" s="2" customFormat="1" ht="16.5" customHeight="1">
      <c r="A220" s="36"/>
      <c r="B220" s="37"/>
      <c r="C220" s="194" t="s">
        <v>314</v>
      </c>
      <c r="D220" s="194" t="s">
        <v>171</v>
      </c>
      <c r="E220" s="195" t="s">
        <v>1869</v>
      </c>
      <c r="F220" s="196" t="s">
        <v>1870</v>
      </c>
      <c r="G220" s="197" t="s">
        <v>259</v>
      </c>
      <c r="H220" s="198">
        <v>74.536000000000001</v>
      </c>
      <c r="I220" s="199"/>
      <c r="J220" s="200">
        <f>ROUND(I220*H220,2)</f>
        <v>0</v>
      </c>
      <c r="K220" s="196" t="s">
        <v>19</v>
      </c>
      <c r="L220" s="41"/>
      <c r="M220" s="201" t="s">
        <v>19</v>
      </c>
      <c r="N220" s="202" t="s">
        <v>43</v>
      </c>
      <c r="O220" s="66"/>
      <c r="P220" s="203">
        <f>O220*H220</f>
        <v>0</v>
      </c>
      <c r="Q220" s="203">
        <v>0</v>
      </c>
      <c r="R220" s="203">
        <f>Q220*H220</f>
        <v>0</v>
      </c>
      <c r="S220" s="203">
        <v>0</v>
      </c>
      <c r="T220" s="204">
        <f>S220*H220</f>
        <v>0</v>
      </c>
      <c r="U220" s="36"/>
      <c r="V220" s="36"/>
      <c r="W220" s="36"/>
      <c r="X220" s="36"/>
      <c r="Y220" s="36"/>
      <c r="Z220" s="36"/>
      <c r="AA220" s="36"/>
      <c r="AB220" s="36"/>
      <c r="AC220" s="36"/>
      <c r="AD220" s="36"/>
      <c r="AE220" s="36"/>
      <c r="AR220" s="205" t="s">
        <v>176</v>
      </c>
      <c r="AT220" s="205" t="s">
        <v>171</v>
      </c>
      <c r="AU220" s="205" t="s">
        <v>83</v>
      </c>
      <c r="AY220" s="19" t="s">
        <v>169</v>
      </c>
      <c r="BE220" s="206">
        <f>IF(N220="základní",J220,0)</f>
        <v>0</v>
      </c>
      <c r="BF220" s="206">
        <f>IF(N220="snížená",J220,0)</f>
        <v>0</v>
      </c>
      <c r="BG220" s="206">
        <f>IF(N220="zákl. přenesená",J220,0)</f>
        <v>0</v>
      </c>
      <c r="BH220" s="206">
        <f>IF(N220="sníž. přenesená",J220,0)</f>
        <v>0</v>
      </c>
      <c r="BI220" s="206">
        <f>IF(N220="nulová",J220,0)</f>
        <v>0</v>
      </c>
      <c r="BJ220" s="19" t="s">
        <v>80</v>
      </c>
      <c r="BK220" s="206">
        <f>ROUND(I220*H220,2)</f>
        <v>0</v>
      </c>
      <c r="BL220" s="19" t="s">
        <v>176</v>
      </c>
      <c r="BM220" s="205" t="s">
        <v>1871</v>
      </c>
    </row>
    <row r="221" spans="1:65" s="2" customFormat="1" ht="58.5">
      <c r="A221" s="36"/>
      <c r="B221" s="37"/>
      <c r="C221" s="38"/>
      <c r="D221" s="207" t="s">
        <v>178</v>
      </c>
      <c r="E221" s="38"/>
      <c r="F221" s="208" t="s">
        <v>1872</v>
      </c>
      <c r="G221" s="38"/>
      <c r="H221" s="38"/>
      <c r="I221" s="117"/>
      <c r="J221" s="38"/>
      <c r="K221" s="38"/>
      <c r="L221" s="41"/>
      <c r="M221" s="209"/>
      <c r="N221" s="210"/>
      <c r="O221" s="66"/>
      <c r="P221" s="66"/>
      <c r="Q221" s="66"/>
      <c r="R221" s="66"/>
      <c r="S221" s="66"/>
      <c r="T221" s="67"/>
      <c r="U221" s="36"/>
      <c r="V221" s="36"/>
      <c r="W221" s="36"/>
      <c r="X221" s="36"/>
      <c r="Y221" s="36"/>
      <c r="Z221" s="36"/>
      <c r="AA221" s="36"/>
      <c r="AB221" s="36"/>
      <c r="AC221" s="36"/>
      <c r="AD221" s="36"/>
      <c r="AE221" s="36"/>
      <c r="AT221" s="19" t="s">
        <v>178</v>
      </c>
      <c r="AU221" s="19" t="s">
        <v>83</v>
      </c>
    </row>
    <row r="222" spans="1:65" s="2" customFormat="1" ht="24" customHeight="1">
      <c r="A222" s="36"/>
      <c r="B222" s="37"/>
      <c r="C222" s="194" t="s">
        <v>321</v>
      </c>
      <c r="D222" s="194" t="s">
        <v>171</v>
      </c>
      <c r="E222" s="195" t="s">
        <v>1873</v>
      </c>
      <c r="F222" s="196" t="s">
        <v>1874</v>
      </c>
      <c r="G222" s="197" t="s">
        <v>259</v>
      </c>
      <c r="H222" s="198">
        <v>74.536000000000001</v>
      </c>
      <c r="I222" s="199"/>
      <c r="J222" s="200">
        <f>ROUND(I222*H222,2)</f>
        <v>0</v>
      </c>
      <c r="K222" s="196" t="s">
        <v>175</v>
      </c>
      <c r="L222" s="41"/>
      <c r="M222" s="201" t="s">
        <v>19</v>
      </c>
      <c r="N222" s="202" t="s">
        <v>43</v>
      </c>
      <c r="O222" s="66"/>
      <c r="P222" s="203">
        <f>O222*H222</f>
        <v>0</v>
      </c>
      <c r="Q222" s="203">
        <v>0</v>
      </c>
      <c r="R222" s="203">
        <f>Q222*H222</f>
        <v>0</v>
      </c>
      <c r="S222" s="203">
        <v>0</v>
      </c>
      <c r="T222" s="204">
        <f>S222*H222</f>
        <v>0</v>
      </c>
      <c r="U222" s="36"/>
      <c r="V222" s="36"/>
      <c r="W222" s="36"/>
      <c r="X222" s="36"/>
      <c r="Y222" s="36"/>
      <c r="Z222" s="36"/>
      <c r="AA222" s="36"/>
      <c r="AB222" s="36"/>
      <c r="AC222" s="36"/>
      <c r="AD222" s="36"/>
      <c r="AE222" s="36"/>
      <c r="AR222" s="205" t="s">
        <v>176</v>
      </c>
      <c r="AT222" s="205" t="s">
        <v>171</v>
      </c>
      <c r="AU222" s="205" t="s">
        <v>83</v>
      </c>
      <c r="AY222" s="19" t="s">
        <v>169</v>
      </c>
      <c r="BE222" s="206">
        <f>IF(N222="základní",J222,0)</f>
        <v>0</v>
      </c>
      <c r="BF222" s="206">
        <f>IF(N222="snížená",J222,0)</f>
        <v>0</v>
      </c>
      <c r="BG222" s="206">
        <f>IF(N222="zákl. přenesená",J222,0)</f>
        <v>0</v>
      </c>
      <c r="BH222" s="206">
        <f>IF(N222="sníž. přenesená",J222,0)</f>
        <v>0</v>
      </c>
      <c r="BI222" s="206">
        <f>IF(N222="nulová",J222,0)</f>
        <v>0</v>
      </c>
      <c r="BJ222" s="19" t="s">
        <v>80</v>
      </c>
      <c r="BK222" s="206">
        <f>ROUND(I222*H222,2)</f>
        <v>0</v>
      </c>
      <c r="BL222" s="19" t="s">
        <v>176</v>
      </c>
      <c r="BM222" s="205" t="s">
        <v>1875</v>
      </c>
    </row>
    <row r="223" spans="1:65" s="2" customFormat="1" ht="58.5">
      <c r="A223" s="36"/>
      <c r="B223" s="37"/>
      <c r="C223" s="38"/>
      <c r="D223" s="207" t="s">
        <v>178</v>
      </c>
      <c r="E223" s="38"/>
      <c r="F223" s="208" t="s">
        <v>1876</v>
      </c>
      <c r="G223" s="38"/>
      <c r="H223" s="38"/>
      <c r="I223" s="117"/>
      <c r="J223" s="38"/>
      <c r="K223" s="38"/>
      <c r="L223" s="41"/>
      <c r="M223" s="209"/>
      <c r="N223" s="210"/>
      <c r="O223" s="66"/>
      <c r="P223" s="66"/>
      <c r="Q223" s="66"/>
      <c r="R223" s="66"/>
      <c r="S223" s="66"/>
      <c r="T223" s="67"/>
      <c r="U223" s="36"/>
      <c r="V223" s="36"/>
      <c r="W223" s="36"/>
      <c r="X223" s="36"/>
      <c r="Y223" s="36"/>
      <c r="Z223" s="36"/>
      <c r="AA223" s="36"/>
      <c r="AB223" s="36"/>
      <c r="AC223" s="36"/>
      <c r="AD223" s="36"/>
      <c r="AE223" s="36"/>
      <c r="AT223" s="19" t="s">
        <v>178</v>
      </c>
      <c r="AU223" s="19" t="s">
        <v>83</v>
      </c>
    </row>
    <row r="224" spans="1:65" s="13" customFormat="1" ht="11.25">
      <c r="B224" s="211"/>
      <c r="C224" s="212"/>
      <c r="D224" s="207" t="s">
        <v>180</v>
      </c>
      <c r="E224" s="213" t="s">
        <v>19</v>
      </c>
      <c r="F224" s="214" t="s">
        <v>1877</v>
      </c>
      <c r="G224" s="212"/>
      <c r="H224" s="215">
        <v>74.536000000000001</v>
      </c>
      <c r="I224" s="216"/>
      <c r="J224" s="212"/>
      <c r="K224" s="212"/>
      <c r="L224" s="217"/>
      <c r="M224" s="218"/>
      <c r="N224" s="219"/>
      <c r="O224" s="219"/>
      <c r="P224" s="219"/>
      <c r="Q224" s="219"/>
      <c r="R224" s="219"/>
      <c r="S224" s="219"/>
      <c r="T224" s="220"/>
      <c r="AT224" s="221" t="s">
        <v>180</v>
      </c>
      <c r="AU224" s="221" t="s">
        <v>83</v>
      </c>
      <c r="AV224" s="13" t="s">
        <v>83</v>
      </c>
      <c r="AW224" s="13" t="s">
        <v>34</v>
      </c>
      <c r="AX224" s="13" t="s">
        <v>72</v>
      </c>
      <c r="AY224" s="221" t="s">
        <v>169</v>
      </c>
    </row>
    <row r="225" spans="1:65" s="14" customFormat="1" ht="11.25">
      <c r="B225" s="222"/>
      <c r="C225" s="223"/>
      <c r="D225" s="207" t="s">
        <v>180</v>
      </c>
      <c r="E225" s="224" t="s">
        <v>19</v>
      </c>
      <c r="F225" s="225" t="s">
        <v>182</v>
      </c>
      <c r="G225" s="223"/>
      <c r="H225" s="226">
        <v>74.536000000000001</v>
      </c>
      <c r="I225" s="227"/>
      <c r="J225" s="223"/>
      <c r="K225" s="223"/>
      <c r="L225" s="228"/>
      <c r="M225" s="229"/>
      <c r="N225" s="230"/>
      <c r="O225" s="230"/>
      <c r="P225" s="230"/>
      <c r="Q225" s="230"/>
      <c r="R225" s="230"/>
      <c r="S225" s="230"/>
      <c r="T225" s="231"/>
      <c r="AT225" s="232" t="s">
        <v>180</v>
      </c>
      <c r="AU225" s="232" t="s">
        <v>83</v>
      </c>
      <c r="AV225" s="14" t="s">
        <v>176</v>
      </c>
      <c r="AW225" s="14" t="s">
        <v>4</v>
      </c>
      <c r="AX225" s="14" t="s">
        <v>80</v>
      </c>
      <c r="AY225" s="232" t="s">
        <v>169</v>
      </c>
    </row>
    <row r="226" spans="1:65" s="12" customFormat="1" ht="22.9" customHeight="1">
      <c r="B226" s="178"/>
      <c r="C226" s="179"/>
      <c r="D226" s="180" t="s">
        <v>71</v>
      </c>
      <c r="E226" s="192" t="s">
        <v>405</v>
      </c>
      <c r="F226" s="192" t="s">
        <v>406</v>
      </c>
      <c r="G226" s="179"/>
      <c r="H226" s="179"/>
      <c r="I226" s="182"/>
      <c r="J226" s="193">
        <f>BK226</f>
        <v>0</v>
      </c>
      <c r="K226" s="179"/>
      <c r="L226" s="184"/>
      <c r="M226" s="185"/>
      <c r="N226" s="186"/>
      <c r="O226" s="186"/>
      <c r="P226" s="187">
        <f>SUM(P227:P230)</f>
        <v>0</v>
      </c>
      <c r="Q226" s="186"/>
      <c r="R226" s="187">
        <f>SUM(R227:R230)</f>
        <v>0</v>
      </c>
      <c r="S226" s="186"/>
      <c r="T226" s="188">
        <f>SUM(T227:T230)</f>
        <v>0</v>
      </c>
      <c r="AR226" s="189" t="s">
        <v>80</v>
      </c>
      <c r="AT226" s="190" t="s">
        <v>71</v>
      </c>
      <c r="AU226" s="190" t="s">
        <v>80</v>
      </c>
      <c r="AY226" s="189" t="s">
        <v>169</v>
      </c>
      <c r="BK226" s="191">
        <f>SUM(BK227:BK230)</f>
        <v>0</v>
      </c>
    </row>
    <row r="227" spans="1:65" s="2" customFormat="1" ht="24" customHeight="1">
      <c r="A227" s="36"/>
      <c r="B227" s="37"/>
      <c r="C227" s="194" t="s">
        <v>331</v>
      </c>
      <c r="D227" s="194" t="s">
        <v>171</v>
      </c>
      <c r="E227" s="195" t="s">
        <v>1878</v>
      </c>
      <c r="F227" s="196" t="s">
        <v>1879</v>
      </c>
      <c r="G227" s="197" t="s">
        <v>259</v>
      </c>
      <c r="H227" s="198">
        <v>60.905000000000001</v>
      </c>
      <c r="I227" s="199"/>
      <c r="J227" s="200">
        <f>ROUND(I227*H227,2)</f>
        <v>0</v>
      </c>
      <c r="K227" s="196" t="s">
        <v>175</v>
      </c>
      <c r="L227" s="41"/>
      <c r="M227" s="201" t="s">
        <v>19</v>
      </c>
      <c r="N227" s="202" t="s">
        <v>43</v>
      </c>
      <c r="O227" s="66"/>
      <c r="P227" s="203">
        <f>O227*H227</f>
        <v>0</v>
      </c>
      <c r="Q227" s="203">
        <v>0</v>
      </c>
      <c r="R227" s="203">
        <f>Q227*H227</f>
        <v>0</v>
      </c>
      <c r="S227" s="203">
        <v>0</v>
      </c>
      <c r="T227" s="204">
        <f>S227*H227</f>
        <v>0</v>
      </c>
      <c r="U227" s="36"/>
      <c r="V227" s="36"/>
      <c r="W227" s="36"/>
      <c r="X227" s="36"/>
      <c r="Y227" s="36"/>
      <c r="Z227" s="36"/>
      <c r="AA227" s="36"/>
      <c r="AB227" s="36"/>
      <c r="AC227" s="36"/>
      <c r="AD227" s="36"/>
      <c r="AE227" s="36"/>
      <c r="AR227" s="205" t="s">
        <v>176</v>
      </c>
      <c r="AT227" s="205" t="s">
        <v>171</v>
      </c>
      <c r="AU227" s="205" t="s">
        <v>83</v>
      </c>
      <c r="AY227" s="19" t="s">
        <v>169</v>
      </c>
      <c r="BE227" s="206">
        <f>IF(N227="základní",J227,0)</f>
        <v>0</v>
      </c>
      <c r="BF227" s="206">
        <f>IF(N227="snížená",J227,0)</f>
        <v>0</v>
      </c>
      <c r="BG227" s="206">
        <f>IF(N227="zákl. přenesená",J227,0)</f>
        <v>0</v>
      </c>
      <c r="BH227" s="206">
        <f>IF(N227="sníž. přenesená",J227,0)</f>
        <v>0</v>
      </c>
      <c r="BI227" s="206">
        <f>IF(N227="nulová",J227,0)</f>
        <v>0</v>
      </c>
      <c r="BJ227" s="19" t="s">
        <v>80</v>
      </c>
      <c r="BK227" s="206">
        <f>ROUND(I227*H227,2)</f>
        <v>0</v>
      </c>
      <c r="BL227" s="19" t="s">
        <v>176</v>
      </c>
      <c r="BM227" s="205" t="s">
        <v>1880</v>
      </c>
    </row>
    <row r="228" spans="1:65" s="2" customFormat="1" ht="29.25">
      <c r="A228" s="36"/>
      <c r="B228" s="37"/>
      <c r="C228" s="38"/>
      <c r="D228" s="207" t="s">
        <v>178</v>
      </c>
      <c r="E228" s="38"/>
      <c r="F228" s="208" t="s">
        <v>1881</v>
      </c>
      <c r="G228" s="38"/>
      <c r="H228" s="38"/>
      <c r="I228" s="117"/>
      <c r="J228" s="38"/>
      <c r="K228" s="38"/>
      <c r="L228" s="41"/>
      <c r="M228" s="209"/>
      <c r="N228" s="210"/>
      <c r="O228" s="66"/>
      <c r="P228" s="66"/>
      <c r="Q228" s="66"/>
      <c r="R228" s="66"/>
      <c r="S228" s="66"/>
      <c r="T228" s="67"/>
      <c r="U228" s="36"/>
      <c r="V228" s="36"/>
      <c r="W228" s="36"/>
      <c r="X228" s="36"/>
      <c r="Y228" s="36"/>
      <c r="Z228" s="36"/>
      <c r="AA228" s="36"/>
      <c r="AB228" s="36"/>
      <c r="AC228" s="36"/>
      <c r="AD228" s="36"/>
      <c r="AE228" s="36"/>
      <c r="AT228" s="19" t="s">
        <v>178</v>
      </c>
      <c r="AU228" s="19" t="s">
        <v>83</v>
      </c>
    </row>
    <row r="229" spans="1:65" s="2" customFormat="1" ht="24" customHeight="1">
      <c r="A229" s="36"/>
      <c r="B229" s="37"/>
      <c r="C229" s="194" t="s">
        <v>335</v>
      </c>
      <c r="D229" s="194" t="s">
        <v>171</v>
      </c>
      <c r="E229" s="195" t="s">
        <v>1882</v>
      </c>
      <c r="F229" s="196" t="s">
        <v>1883</v>
      </c>
      <c r="G229" s="197" t="s">
        <v>259</v>
      </c>
      <c r="H229" s="198">
        <v>60.905000000000001</v>
      </c>
      <c r="I229" s="199"/>
      <c r="J229" s="200">
        <f>ROUND(I229*H229,2)</f>
        <v>0</v>
      </c>
      <c r="K229" s="196" t="s">
        <v>175</v>
      </c>
      <c r="L229" s="41"/>
      <c r="M229" s="201" t="s">
        <v>19</v>
      </c>
      <c r="N229" s="202" t="s">
        <v>43</v>
      </c>
      <c r="O229" s="66"/>
      <c r="P229" s="203">
        <f>O229*H229</f>
        <v>0</v>
      </c>
      <c r="Q229" s="203">
        <v>0</v>
      </c>
      <c r="R229" s="203">
        <f>Q229*H229</f>
        <v>0</v>
      </c>
      <c r="S229" s="203">
        <v>0</v>
      </c>
      <c r="T229" s="204">
        <f>S229*H229</f>
        <v>0</v>
      </c>
      <c r="U229" s="36"/>
      <c r="V229" s="36"/>
      <c r="W229" s="36"/>
      <c r="X229" s="36"/>
      <c r="Y229" s="36"/>
      <c r="Z229" s="36"/>
      <c r="AA229" s="36"/>
      <c r="AB229" s="36"/>
      <c r="AC229" s="36"/>
      <c r="AD229" s="36"/>
      <c r="AE229" s="36"/>
      <c r="AR229" s="205" t="s">
        <v>176</v>
      </c>
      <c r="AT229" s="205" t="s">
        <v>171</v>
      </c>
      <c r="AU229" s="205" t="s">
        <v>83</v>
      </c>
      <c r="AY229" s="19" t="s">
        <v>169</v>
      </c>
      <c r="BE229" s="206">
        <f>IF(N229="základní",J229,0)</f>
        <v>0</v>
      </c>
      <c r="BF229" s="206">
        <f>IF(N229="snížená",J229,0)</f>
        <v>0</v>
      </c>
      <c r="BG229" s="206">
        <f>IF(N229="zákl. přenesená",J229,0)</f>
        <v>0</v>
      </c>
      <c r="BH229" s="206">
        <f>IF(N229="sníž. přenesená",J229,0)</f>
        <v>0</v>
      </c>
      <c r="BI229" s="206">
        <f>IF(N229="nulová",J229,0)</f>
        <v>0</v>
      </c>
      <c r="BJ229" s="19" t="s">
        <v>80</v>
      </c>
      <c r="BK229" s="206">
        <f>ROUND(I229*H229,2)</f>
        <v>0</v>
      </c>
      <c r="BL229" s="19" t="s">
        <v>176</v>
      </c>
      <c r="BM229" s="205" t="s">
        <v>1884</v>
      </c>
    </row>
    <row r="230" spans="1:65" s="2" customFormat="1" ht="29.25">
      <c r="A230" s="36"/>
      <c r="B230" s="37"/>
      <c r="C230" s="38"/>
      <c r="D230" s="207" t="s">
        <v>178</v>
      </c>
      <c r="E230" s="38"/>
      <c r="F230" s="208" t="s">
        <v>1881</v>
      </c>
      <c r="G230" s="38"/>
      <c r="H230" s="38"/>
      <c r="I230" s="117"/>
      <c r="J230" s="38"/>
      <c r="K230" s="38"/>
      <c r="L230" s="41"/>
      <c r="M230" s="209"/>
      <c r="N230" s="210"/>
      <c r="O230" s="66"/>
      <c r="P230" s="66"/>
      <c r="Q230" s="66"/>
      <c r="R230" s="66"/>
      <c r="S230" s="66"/>
      <c r="T230" s="67"/>
      <c r="U230" s="36"/>
      <c r="V230" s="36"/>
      <c r="W230" s="36"/>
      <c r="X230" s="36"/>
      <c r="Y230" s="36"/>
      <c r="Z230" s="36"/>
      <c r="AA230" s="36"/>
      <c r="AB230" s="36"/>
      <c r="AC230" s="36"/>
      <c r="AD230" s="36"/>
      <c r="AE230" s="36"/>
      <c r="AT230" s="19" t="s">
        <v>178</v>
      </c>
      <c r="AU230" s="19" t="s">
        <v>83</v>
      </c>
    </row>
    <row r="231" spans="1:65" s="12" customFormat="1" ht="25.9" customHeight="1">
      <c r="B231" s="178"/>
      <c r="C231" s="179"/>
      <c r="D231" s="180" t="s">
        <v>71</v>
      </c>
      <c r="E231" s="181" t="s">
        <v>797</v>
      </c>
      <c r="F231" s="181" t="s">
        <v>798</v>
      </c>
      <c r="G231" s="179"/>
      <c r="H231" s="179"/>
      <c r="I231" s="182"/>
      <c r="J231" s="183">
        <f>BK231</f>
        <v>0</v>
      </c>
      <c r="K231" s="179"/>
      <c r="L231" s="184"/>
      <c r="M231" s="185"/>
      <c r="N231" s="186"/>
      <c r="O231" s="186"/>
      <c r="P231" s="187">
        <f>P232</f>
        <v>0</v>
      </c>
      <c r="Q231" s="186"/>
      <c r="R231" s="187">
        <f>R232</f>
        <v>0</v>
      </c>
      <c r="S231" s="186"/>
      <c r="T231" s="188">
        <f>T232</f>
        <v>0</v>
      </c>
      <c r="AR231" s="189" t="s">
        <v>83</v>
      </c>
      <c r="AT231" s="190" t="s">
        <v>71</v>
      </c>
      <c r="AU231" s="190" t="s">
        <v>72</v>
      </c>
      <c r="AY231" s="189" t="s">
        <v>169</v>
      </c>
      <c r="BK231" s="191">
        <f>BK232</f>
        <v>0</v>
      </c>
    </row>
    <row r="232" spans="1:65" s="12" customFormat="1" ht="22.9" customHeight="1">
      <c r="B232" s="178"/>
      <c r="C232" s="179"/>
      <c r="D232" s="180" t="s">
        <v>71</v>
      </c>
      <c r="E232" s="192" t="s">
        <v>905</v>
      </c>
      <c r="F232" s="192" t="s">
        <v>906</v>
      </c>
      <c r="G232" s="179"/>
      <c r="H232" s="179"/>
      <c r="I232" s="182"/>
      <c r="J232" s="193">
        <f>BK232</f>
        <v>0</v>
      </c>
      <c r="K232" s="179"/>
      <c r="L232" s="184"/>
      <c r="M232" s="185"/>
      <c r="N232" s="186"/>
      <c r="O232" s="186"/>
      <c r="P232" s="187">
        <f>SUM(P233:P243)</f>
        <v>0</v>
      </c>
      <c r="Q232" s="186"/>
      <c r="R232" s="187">
        <f>SUM(R233:R243)</f>
        <v>0</v>
      </c>
      <c r="S232" s="186"/>
      <c r="T232" s="188">
        <f>SUM(T233:T243)</f>
        <v>0</v>
      </c>
      <c r="AR232" s="189" t="s">
        <v>83</v>
      </c>
      <c r="AT232" s="190" t="s">
        <v>71</v>
      </c>
      <c r="AU232" s="190" t="s">
        <v>80</v>
      </c>
      <c r="AY232" s="189" t="s">
        <v>169</v>
      </c>
      <c r="BK232" s="191">
        <f>SUM(BK233:BK243)</f>
        <v>0</v>
      </c>
    </row>
    <row r="233" spans="1:65" s="2" customFormat="1" ht="24" customHeight="1">
      <c r="A233" s="36"/>
      <c r="B233" s="37"/>
      <c r="C233" s="194" t="s">
        <v>341</v>
      </c>
      <c r="D233" s="194" t="s">
        <v>171</v>
      </c>
      <c r="E233" s="195" t="s">
        <v>1885</v>
      </c>
      <c r="F233" s="196" t="s">
        <v>1886</v>
      </c>
      <c r="G233" s="197" t="s">
        <v>324</v>
      </c>
      <c r="H233" s="198">
        <v>343.83</v>
      </c>
      <c r="I233" s="199"/>
      <c r="J233" s="200">
        <f>ROUND(I233*H233,2)</f>
        <v>0</v>
      </c>
      <c r="K233" s="196" t="s">
        <v>175</v>
      </c>
      <c r="L233" s="41"/>
      <c r="M233" s="201" t="s">
        <v>19</v>
      </c>
      <c r="N233" s="202" t="s">
        <v>43</v>
      </c>
      <c r="O233" s="66"/>
      <c r="P233" s="203">
        <f>O233*H233</f>
        <v>0</v>
      </c>
      <c r="Q233" s="203">
        <v>0</v>
      </c>
      <c r="R233" s="203">
        <f>Q233*H233</f>
        <v>0</v>
      </c>
      <c r="S233" s="203">
        <v>0</v>
      </c>
      <c r="T233" s="204">
        <f>S233*H233</f>
        <v>0</v>
      </c>
      <c r="U233" s="36"/>
      <c r="V233" s="36"/>
      <c r="W233" s="36"/>
      <c r="X233" s="36"/>
      <c r="Y233" s="36"/>
      <c r="Z233" s="36"/>
      <c r="AA233" s="36"/>
      <c r="AB233" s="36"/>
      <c r="AC233" s="36"/>
      <c r="AD233" s="36"/>
      <c r="AE233" s="36"/>
      <c r="AR233" s="205" t="s">
        <v>273</v>
      </c>
      <c r="AT233" s="205" t="s">
        <v>171</v>
      </c>
      <c r="AU233" s="205" t="s">
        <v>83</v>
      </c>
      <c r="AY233" s="19" t="s">
        <v>169</v>
      </c>
      <c r="BE233" s="206">
        <f>IF(N233="základní",J233,0)</f>
        <v>0</v>
      </c>
      <c r="BF233" s="206">
        <f>IF(N233="snížená",J233,0)</f>
        <v>0</v>
      </c>
      <c r="BG233" s="206">
        <f>IF(N233="zákl. přenesená",J233,0)</f>
        <v>0</v>
      </c>
      <c r="BH233" s="206">
        <f>IF(N233="sníž. přenesená",J233,0)</f>
        <v>0</v>
      </c>
      <c r="BI233" s="206">
        <f>IF(N233="nulová",J233,0)</f>
        <v>0</v>
      </c>
      <c r="BJ233" s="19" t="s">
        <v>80</v>
      </c>
      <c r="BK233" s="206">
        <f>ROUND(I233*H233,2)</f>
        <v>0</v>
      </c>
      <c r="BL233" s="19" t="s">
        <v>273</v>
      </c>
      <c r="BM233" s="205" t="s">
        <v>1887</v>
      </c>
    </row>
    <row r="234" spans="1:65" s="2" customFormat="1" ht="29.25">
      <c r="A234" s="36"/>
      <c r="B234" s="37"/>
      <c r="C234" s="38"/>
      <c r="D234" s="207" t="s">
        <v>277</v>
      </c>
      <c r="E234" s="38"/>
      <c r="F234" s="208" t="s">
        <v>1888</v>
      </c>
      <c r="G234" s="38"/>
      <c r="H234" s="38"/>
      <c r="I234" s="117"/>
      <c r="J234" s="38"/>
      <c r="K234" s="38"/>
      <c r="L234" s="41"/>
      <c r="M234" s="209"/>
      <c r="N234" s="210"/>
      <c r="O234" s="66"/>
      <c r="P234" s="66"/>
      <c r="Q234" s="66"/>
      <c r="R234" s="66"/>
      <c r="S234" s="66"/>
      <c r="T234" s="67"/>
      <c r="U234" s="36"/>
      <c r="V234" s="36"/>
      <c r="W234" s="36"/>
      <c r="X234" s="36"/>
      <c r="Y234" s="36"/>
      <c r="Z234" s="36"/>
      <c r="AA234" s="36"/>
      <c r="AB234" s="36"/>
      <c r="AC234" s="36"/>
      <c r="AD234" s="36"/>
      <c r="AE234" s="36"/>
      <c r="AT234" s="19" t="s">
        <v>277</v>
      </c>
      <c r="AU234" s="19" t="s">
        <v>83</v>
      </c>
    </row>
    <row r="235" spans="1:65" s="13" customFormat="1" ht="11.25">
      <c r="B235" s="211"/>
      <c r="C235" s="212"/>
      <c r="D235" s="207" t="s">
        <v>180</v>
      </c>
      <c r="E235" s="213" t="s">
        <v>19</v>
      </c>
      <c r="F235" s="214" t="s">
        <v>1889</v>
      </c>
      <c r="G235" s="212"/>
      <c r="H235" s="215">
        <v>343.83</v>
      </c>
      <c r="I235" s="216"/>
      <c r="J235" s="212"/>
      <c r="K235" s="212"/>
      <c r="L235" s="217"/>
      <c r="M235" s="218"/>
      <c r="N235" s="219"/>
      <c r="O235" s="219"/>
      <c r="P235" s="219"/>
      <c r="Q235" s="219"/>
      <c r="R235" s="219"/>
      <c r="S235" s="219"/>
      <c r="T235" s="220"/>
      <c r="AT235" s="221" t="s">
        <v>180</v>
      </c>
      <c r="AU235" s="221" t="s">
        <v>83</v>
      </c>
      <c r="AV235" s="13" t="s">
        <v>83</v>
      </c>
      <c r="AW235" s="13" t="s">
        <v>34</v>
      </c>
      <c r="AX235" s="13" t="s">
        <v>80</v>
      </c>
      <c r="AY235" s="221" t="s">
        <v>169</v>
      </c>
    </row>
    <row r="236" spans="1:65" s="2" customFormat="1" ht="96" customHeight="1">
      <c r="A236" s="36"/>
      <c r="B236" s="37"/>
      <c r="C236" s="254" t="s">
        <v>346</v>
      </c>
      <c r="D236" s="254" t="s">
        <v>315</v>
      </c>
      <c r="E236" s="255" t="s">
        <v>907</v>
      </c>
      <c r="F236" s="256" t="s">
        <v>1890</v>
      </c>
      <c r="G236" s="257" t="s">
        <v>354</v>
      </c>
      <c r="H236" s="258">
        <v>145</v>
      </c>
      <c r="I236" s="259"/>
      <c r="J236" s="260">
        <f>ROUND(I236*H236,2)</f>
        <v>0</v>
      </c>
      <c r="K236" s="256" t="s">
        <v>19</v>
      </c>
      <c r="L236" s="261"/>
      <c r="M236" s="262" t="s">
        <v>19</v>
      </c>
      <c r="N236" s="263" t="s">
        <v>43</v>
      </c>
      <c r="O236" s="66"/>
      <c r="P236" s="203">
        <f>O236*H236</f>
        <v>0</v>
      </c>
      <c r="Q236" s="203">
        <v>0</v>
      </c>
      <c r="R236" s="203">
        <f>Q236*H236</f>
        <v>0</v>
      </c>
      <c r="S236" s="203">
        <v>0</v>
      </c>
      <c r="T236" s="204">
        <f>S236*H236</f>
        <v>0</v>
      </c>
      <c r="U236" s="36"/>
      <c r="V236" s="36"/>
      <c r="W236" s="36"/>
      <c r="X236" s="36"/>
      <c r="Y236" s="36"/>
      <c r="Z236" s="36"/>
      <c r="AA236" s="36"/>
      <c r="AB236" s="36"/>
      <c r="AC236" s="36"/>
      <c r="AD236" s="36"/>
      <c r="AE236" s="36"/>
      <c r="AR236" s="205" t="s">
        <v>358</v>
      </c>
      <c r="AT236" s="205" t="s">
        <v>315</v>
      </c>
      <c r="AU236" s="205" t="s">
        <v>83</v>
      </c>
      <c r="AY236" s="19" t="s">
        <v>169</v>
      </c>
      <c r="BE236" s="206">
        <f>IF(N236="základní",J236,0)</f>
        <v>0</v>
      </c>
      <c r="BF236" s="206">
        <f>IF(N236="snížená",J236,0)</f>
        <v>0</v>
      </c>
      <c r="BG236" s="206">
        <f>IF(N236="zákl. přenesená",J236,0)</f>
        <v>0</v>
      </c>
      <c r="BH236" s="206">
        <f>IF(N236="sníž. přenesená",J236,0)</f>
        <v>0</v>
      </c>
      <c r="BI236" s="206">
        <f>IF(N236="nulová",J236,0)</f>
        <v>0</v>
      </c>
      <c r="BJ236" s="19" t="s">
        <v>80</v>
      </c>
      <c r="BK236" s="206">
        <f>ROUND(I236*H236,2)</f>
        <v>0</v>
      </c>
      <c r="BL236" s="19" t="s">
        <v>273</v>
      </c>
      <c r="BM236" s="205" t="s">
        <v>1891</v>
      </c>
    </row>
    <row r="237" spans="1:65" s="2" customFormat="1" ht="24" customHeight="1">
      <c r="A237" s="36"/>
      <c r="B237" s="37"/>
      <c r="C237" s="254" t="s">
        <v>351</v>
      </c>
      <c r="D237" s="254" t="s">
        <v>315</v>
      </c>
      <c r="E237" s="255" t="s">
        <v>1892</v>
      </c>
      <c r="F237" s="256" t="s">
        <v>1893</v>
      </c>
      <c r="G237" s="257" t="s">
        <v>354</v>
      </c>
      <c r="H237" s="258">
        <v>146</v>
      </c>
      <c r="I237" s="259"/>
      <c r="J237" s="260">
        <f>ROUND(I237*H237,2)</f>
        <v>0</v>
      </c>
      <c r="K237" s="256" t="s">
        <v>19</v>
      </c>
      <c r="L237" s="261"/>
      <c r="M237" s="262" t="s">
        <v>19</v>
      </c>
      <c r="N237" s="263" t="s">
        <v>43</v>
      </c>
      <c r="O237" s="66"/>
      <c r="P237" s="203">
        <f>O237*H237</f>
        <v>0</v>
      </c>
      <c r="Q237" s="203">
        <v>0</v>
      </c>
      <c r="R237" s="203">
        <f>Q237*H237</f>
        <v>0</v>
      </c>
      <c r="S237" s="203">
        <v>0</v>
      </c>
      <c r="T237" s="204">
        <f>S237*H237</f>
        <v>0</v>
      </c>
      <c r="U237" s="36"/>
      <c r="V237" s="36"/>
      <c r="W237" s="36"/>
      <c r="X237" s="36"/>
      <c r="Y237" s="36"/>
      <c r="Z237" s="36"/>
      <c r="AA237" s="36"/>
      <c r="AB237" s="36"/>
      <c r="AC237" s="36"/>
      <c r="AD237" s="36"/>
      <c r="AE237" s="36"/>
      <c r="AR237" s="205" t="s">
        <v>358</v>
      </c>
      <c r="AT237" s="205" t="s">
        <v>315</v>
      </c>
      <c r="AU237" s="205" t="s">
        <v>83</v>
      </c>
      <c r="AY237" s="19" t="s">
        <v>169</v>
      </c>
      <c r="BE237" s="206">
        <f>IF(N237="základní",J237,0)</f>
        <v>0</v>
      </c>
      <c r="BF237" s="206">
        <f>IF(N237="snížená",J237,0)</f>
        <v>0</v>
      </c>
      <c r="BG237" s="206">
        <f>IF(N237="zákl. přenesená",J237,0)</f>
        <v>0</v>
      </c>
      <c r="BH237" s="206">
        <f>IF(N237="sníž. přenesená",J237,0)</f>
        <v>0</v>
      </c>
      <c r="BI237" s="206">
        <f>IF(N237="nulová",J237,0)</f>
        <v>0</v>
      </c>
      <c r="BJ237" s="19" t="s">
        <v>80</v>
      </c>
      <c r="BK237" s="206">
        <f>ROUND(I237*H237,2)</f>
        <v>0</v>
      </c>
      <c r="BL237" s="19" t="s">
        <v>273</v>
      </c>
      <c r="BM237" s="205" t="s">
        <v>1894</v>
      </c>
    </row>
    <row r="238" spans="1:65" s="2" customFormat="1" ht="16.5" customHeight="1">
      <c r="A238" s="36"/>
      <c r="B238" s="37"/>
      <c r="C238" s="254" t="s">
        <v>358</v>
      </c>
      <c r="D238" s="254" t="s">
        <v>315</v>
      </c>
      <c r="E238" s="255" t="s">
        <v>1895</v>
      </c>
      <c r="F238" s="256" t="s">
        <v>1896</v>
      </c>
      <c r="G238" s="257" t="s">
        <v>354</v>
      </c>
      <c r="H238" s="258">
        <v>146</v>
      </c>
      <c r="I238" s="259"/>
      <c r="J238" s="260">
        <f>ROUND(I238*H238,2)</f>
        <v>0</v>
      </c>
      <c r="K238" s="256" t="s">
        <v>19</v>
      </c>
      <c r="L238" s="261"/>
      <c r="M238" s="262" t="s">
        <v>19</v>
      </c>
      <c r="N238" s="263" t="s">
        <v>43</v>
      </c>
      <c r="O238" s="66"/>
      <c r="P238" s="203">
        <f>O238*H238</f>
        <v>0</v>
      </c>
      <c r="Q238" s="203">
        <v>0</v>
      </c>
      <c r="R238" s="203">
        <f>Q238*H238</f>
        <v>0</v>
      </c>
      <c r="S238" s="203">
        <v>0</v>
      </c>
      <c r="T238" s="204">
        <f>S238*H238</f>
        <v>0</v>
      </c>
      <c r="U238" s="36"/>
      <c r="V238" s="36"/>
      <c r="W238" s="36"/>
      <c r="X238" s="36"/>
      <c r="Y238" s="36"/>
      <c r="Z238" s="36"/>
      <c r="AA238" s="36"/>
      <c r="AB238" s="36"/>
      <c r="AC238" s="36"/>
      <c r="AD238" s="36"/>
      <c r="AE238" s="36"/>
      <c r="AR238" s="205" t="s">
        <v>358</v>
      </c>
      <c r="AT238" s="205" t="s">
        <v>315</v>
      </c>
      <c r="AU238" s="205" t="s">
        <v>83</v>
      </c>
      <c r="AY238" s="19" t="s">
        <v>169</v>
      </c>
      <c r="BE238" s="206">
        <f>IF(N238="základní",J238,0)</f>
        <v>0</v>
      </c>
      <c r="BF238" s="206">
        <f>IF(N238="snížená",J238,0)</f>
        <v>0</v>
      </c>
      <c r="BG238" s="206">
        <f>IF(N238="zákl. přenesená",J238,0)</f>
        <v>0</v>
      </c>
      <c r="BH238" s="206">
        <f>IF(N238="sníž. přenesená",J238,0)</f>
        <v>0</v>
      </c>
      <c r="BI238" s="206">
        <f>IF(N238="nulová",J238,0)</f>
        <v>0</v>
      </c>
      <c r="BJ238" s="19" t="s">
        <v>80</v>
      </c>
      <c r="BK238" s="206">
        <f>ROUND(I238*H238,2)</f>
        <v>0</v>
      </c>
      <c r="BL238" s="19" t="s">
        <v>273</v>
      </c>
      <c r="BM238" s="205" t="s">
        <v>1897</v>
      </c>
    </row>
    <row r="239" spans="1:65" s="2" customFormat="1" ht="16.5" customHeight="1">
      <c r="A239" s="36"/>
      <c r="B239" s="37"/>
      <c r="C239" s="254" t="s">
        <v>362</v>
      </c>
      <c r="D239" s="254" t="s">
        <v>315</v>
      </c>
      <c r="E239" s="255" t="s">
        <v>1898</v>
      </c>
      <c r="F239" s="256" t="s">
        <v>1899</v>
      </c>
      <c r="G239" s="257" t="s">
        <v>354</v>
      </c>
      <c r="H239" s="258">
        <v>121</v>
      </c>
      <c r="I239" s="259"/>
      <c r="J239" s="260">
        <f>ROUND(I239*H239,2)</f>
        <v>0</v>
      </c>
      <c r="K239" s="256" t="s">
        <v>19</v>
      </c>
      <c r="L239" s="261"/>
      <c r="M239" s="262" t="s">
        <v>19</v>
      </c>
      <c r="N239" s="263" t="s">
        <v>43</v>
      </c>
      <c r="O239" s="66"/>
      <c r="P239" s="203">
        <f>O239*H239</f>
        <v>0</v>
      </c>
      <c r="Q239" s="203">
        <v>0</v>
      </c>
      <c r="R239" s="203">
        <f>Q239*H239</f>
        <v>0</v>
      </c>
      <c r="S239" s="203">
        <v>0</v>
      </c>
      <c r="T239" s="204">
        <f>S239*H239</f>
        <v>0</v>
      </c>
      <c r="U239" s="36"/>
      <c r="V239" s="36"/>
      <c r="W239" s="36"/>
      <c r="X239" s="36"/>
      <c r="Y239" s="36"/>
      <c r="Z239" s="36"/>
      <c r="AA239" s="36"/>
      <c r="AB239" s="36"/>
      <c r="AC239" s="36"/>
      <c r="AD239" s="36"/>
      <c r="AE239" s="36"/>
      <c r="AR239" s="205" t="s">
        <v>358</v>
      </c>
      <c r="AT239" s="205" t="s">
        <v>315</v>
      </c>
      <c r="AU239" s="205" t="s">
        <v>83</v>
      </c>
      <c r="AY239" s="19" t="s">
        <v>169</v>
      </c>
      <c r="BE239" s="206">
        <f>IF(N239="základní",J239,0)</f>
        <v>0</v>
      </c>
      <c r="BF239" s="206">
        <f>IF(N239="snížená",J239,0)</f>
        <v>0</v>
      </c>
      <c r="BG239" s="206">
        <f>IF(N239="zákl. přenesená",J239,0)</f>
        <v>0</v>
      </c>
      <c r="BH239" s="206">
        <f>IF(N239="sníž. přenesená",J239,0)</f>
        <v>0</v>
      </c>
      <c r="BI239" s="206">
        <f>IF(N239="nulová",J239,0)</f>
        <v>0</v>
      </c>
      <c r="BJ239" s="19" t="s">
        <v>80</v>
      </c>
      <c r="BK239" s="206">
        <f>ROUND(I239*H239,2)</f>
        <v>0</v>
      </c>
      <c r="BL239" s="19" t="s">
        <v>273</v>
      </c>
      <c r="BM239" s="205" t="s">
        <v>1900</v>
      </c>
    </row>
    <row r="240" spans="1:65" s="2" customFormat="1" ht="16.5" customHeight="1">
      <c r="A240" s="36"/>
      <c r="B240" s="37"/>
      <c r="C240" s="254" t="s">
        <v>369</v>
      </c>
      <c r="D240" s="254" t="s">
        <v>315</v>
      </c>
      <c r="E240" s="255" t="s">
        <v>1901</v>
      </c>
      <c r="F240" s="256" t="s">
        <v>1902</v>
      </c>
      <c r="G240" s="257" t="s">
        <v>354</v>
      </c>
      <c r="H240" s="258">
        <v>242</v>
      </c>
      <c r="I240" s="259"/>
      <c r="J240" s="260">
        <f>ROUND(I240*H240,2)</f>
        <v>0</v>
      </c>
      <c r="K240" s="256" t="s">
        <v>19</v>
      </c>
      <c r="L240" s="261"/>
      <c r="M240" s="262" t="s">
        <v>19</v>
      </c>
      <c r="N240" s="263" t="s">
        <v>43</v>
      </c>
      <c r="O240" s="66"/>
      <c r="P240" s="203">
        <f>O240*H240</f>
        <v>0</v>
      </c>
      <c r="Q240" s="203">
        <v>0</v>
      </c>
      <c r="R240" s="203">
        <f>Q240*H240</f>
        <v>0</v>
      </c>
      <c r="S240" s="203">
        <v>0</v>
      </c>
      <c r="T240" s="204">
        <f>S240*H240</f>
        <v>0</v>
      </c>
      <c r="U240" s="36"/>
      <c r="V240" s="36"/>
      <c r="W240" s="36"/>
      <c r="X240" s="36"/>
      <c r="Y240" s="36"/>
      <c r="Z240" s="36"/>
      <c r="AA240" s="36"/>
      <c r="AB240" s="36"/>
      <c r="AC240" s="36"/>
      <c r="AD240" s="36"/>
      <c r="AE240" s="36"/>
      <c r="AR240" s="205" t="s">
        <v>358</v>
      </c>
      <c r="AT240" s="205" t="s">
        <v>315</v>
      </c>
      <c r="AU240" s="205" t="s">
        <v>83</v>
      </c>
      <c r="AY240" s="19" t="s">
        <v>169</v>
      </c>
      <c r="BE240" s="206">
        <f>IF(N240="základní",J240,0)</f>
        <v>0</v>
      </c>
      <c r="BF240" s="206">
        <f>IF(N240="snížená",J240,0)</f>
        <v>0</v>
      </c>
      <c r="BG240" s="206">
        <f>IF(N240="zákl. přenesená",J240,0)</f>
        <v>0</v>
      </c>
      <c r="BH240" s="206">
        <f>IF(N240="sníž. přenesená",J240,0)</f>
        <v>0</v>
      </c>
      <c r="BI240" s="206">
        <f>IF(N240="nulová",J240,0)</f>
        <v>0</v>
      </c>
      <c r="BJ240" s="19" t="s">
        <v>80</v>
      </c>
      <c r="BK240" s="206">
        <f>ROUND(I240*H240,2)</f>
        <v>0</v>
      </c>
      <c r="BL240" s="19" t="s">
        <v>273</v>
      </c>
      <c r="BM240" s="205" t="s">
        <v>1903</v>
      </c>
    </row>
    <row r="241" spans="1:65" s="13" customFormat="1" ht="11.25">
      <c r="B241" s="211"/>
      <c r="C241" s="212"/>
      <c r="D241" s="207" t="s">
        <v>180</v>
      </c>
      <c r="E241" s="213" t="s">
        <v>19</v>
      </c>
      <c r="F241" s="214" t="s">
        <v>1904</v>
      </c>
      <c r="G241" s="212"/>
      <c r="H241" s="215">
        <v>242</v>
      </c>
      <c r="I241" s="216"/>
      <c r="J241" s="212"/>
      <c r="K241" s="212"/>
      <c r="L241" s="217"/>
      <c r="M241" s="218"/>
      <c r="N241" s="219"/>
      <c r="O241" s="219"/>
      <c r="P241" s="219"/>
      <c r="Q241" s="219"/>
      <c r="R241" s="219"/>
      <c r="S241" s="219"/>
      <c r="T241" s="220"/>
      <c r="AT241" s="221" t="s">
        <v>180</v>
      </c>
      <c r="AU241" s="221" t="s">
        <v>83</v>
      </c>
      <c r="AV241" s="13" t="s">
        <v>83</v>
      </c>
      <c r="AW241" s="13" t="s">
        <v>34</v>
      </c>
      <c r="AX241" s="13" t="s">
        <v>80</v>
      </c>
      <c r="AY241" s="221" t="s">
        <v>169</v>
      </c>
    </row>
    <row r="242" spans="1:65" s="2" customFormat="1" ht="24" customHeight="1">
      <c r="A242" s="36"/>
      <c r="B242" s="37"/>
      <c r="C242" s="194" t="s">
        <v>373</v>
      </c>
      <c r="D242" s="194" t="s">
        <v>171</v>
      </c>
      <c r="E242" s="195" t="s">
        <v>910</v>
      </c>
      <c r="F242" s="196" t="s">
        <v>911</v>
      </c>
      <c r="G242" s="197" t="s">
        <v>912</v>
      </c>
      <c r="H242" s="271"/>
      <c r="I242" s="199"/>
      <c r="J242" s="200">
        <f>ROUND(I242*H242,2)</f>
        <v>0</v>
      </c>
      <c r="K242" s="196" t="s">
        <v>175</v>
      </c>
      <c r="L242" s="41"/>
      <c r="M242" s="201" t="s">
        <v>19</v>
      </c>
      <c r="N242" s="202" t="s">
        <v>43</v>
      </c>
      <c r="O242" s="66"/>
      <c r="P242" s="203">
        <f>O242*H242</f>
        <v>0</v>
      </c>
      <c r="Q242" s="203">
        <v>0</v>
      </c>
      <c r="R242" s="203">
        <f>Q242*H242</f>
        <v>0</v>
      </c>
      <c r="S242" s="203">
        <v>0</v>
      </c>
      <c r="T242" s="204">
        <f>S242*H242</f>
        <v>0</v>
      </c>
      <c r="U242" s="36"/>
      <c r="V242" s="36"/>
      <c r="W242" s="36"/>
      <c r="X242" s="36"/>
      <c r="Y242" s="36"/>
      <c r="Z242" s="36"/>
      <c r="AA242" s="36"/>
      <c r="AB242" s="36"/>
      <c r="AC242" s="36"/>
      <c r="AD242" s="36"/>
      <c r="AE242" s="36"/>
      <c r="AR242" s="205" t="s">
        <v>273</v>
      </c>
      <c r="AT242" s="205" t="s">
        <v>171</v>
      </c>
      <c r="AU242" s="205" t="s">
        <v>83</v>
      </c>
      <c r="AY242" s="19" t="s">
        <v>169</v>
      </c>
      <c r="BE242" s="206">
        <f>IF(N242="základní",J242,0)</f>
        <v>0</v>
      </c>
      <c r="BF242" s="206">
        <f>IF(N242="snížená",J242,0)</f>
        <v>0</v>
      </c>
      <c r="BG242" s="206">
        <f>IF(N242="zákl. přenesená",J242,0)</f>
        <v>0</v>
      </c>
      <c r="BH242" s="206">
        <f>IF(N242="sníž. přenesená",J242,0)</f>
        <v>0</v>
      </c>
      <c r="BI242" s="206">
        <f>IF(N242="nulová",J242,0)</f>
        <v>0</v>
      </c>
      <c r="BJ242" s="19" t="s">
        <v>80</v>
      </c>
      <c r="BK242" s="206">
        <f>ROUND(I242*H242,2)</f>
        <v>0</v>
      </c>
      <c r="BL242" s="19" t="s">
        <v>273</v>
      </c>
      <c r="BM242" s="205" t="s">
        <v>1905</v>
      </c>
    </row>
    <row r="243" spans="1:65" s="2" customFormat="1" ht="78">
      <c r="A243" s="36"/>
      <c r="B243" s="37"/>
      <c r="C243" s="38"/>
      <c r="D243" s="207" t="s">
        <v>178</v>
      </c>
      <c r="E243" s="38"/>
      <c r="F243" s="208" t="s">
        <v>914</v>
      </c>
      <c r="G243" s="38"/>
      <c r="H243" s="38"/>
      <c r="I243" s="117"/>
      <c r="J243" s="38"/>
      <c r="K243" s="38"/>
      <c r="L243" s="41"/>
      <c r="M243" s="264"/>
      <c r="N243" s="265"/>
      <c r="O243" s="266"/>
      <c r="P243" s="266"/>
      <c r="Q243" s="266"/>
      <c r="R243" s="266"/>
      <c r="S243" s="266"/>
      <c r="T243" s="267"/>
      <c r="U243" s="36"/>
      <c r="V243" s="36"/>
      <c r="W243" s="36"/>
      <c r="X243" s="36"/>
      <c r="Y243" s="36"/>
      <c r="Z243" s="36"/>
      <c r="AA243" s="36"/>
      <c r="AB243" s="36"/>
      <c r="AC243" s="36"/>
      <c r="AD243" s="36"/>
      <c r="AE243" s="36"/>
      <c r="AT243" s="19" t="s">
        <v>178</v>
      </c>
      <c r="AU243" s="19" t="s">
        <v>83</v>
      </c>
    </row>
    <row r="244" spans="1:65" s="2" customFormat="1" ht="6.95" customHeight="1">
      <c r="A244" s="36"/>
      <c r="B244" s="49"/>
      <c r="C244" s="50"/>
      <c r="D244" s="50"/>
      <c r="E244" s="50"/>
      <c r="F244" s="50"/>
      <c r="G244" s="50"/>
      <c r="H244" s="50"/>
      <c r="I244" s="144"/>
      <c r="J244" s="50"/>
      <c r="K244" s="50"/>
      <c r="L244" s="41"/>
      <c r="M244" s="36"/>
      <c r="O244" s="36"/>
      <c r="P244" s="36"/>
      <c r="Q244" s="36"/>
      <c r="R244" s="36"/>
      <c r="S244" s="36"/>
      <c r="T244" s="36"/>
      <c r="U244" s="36"/>
      <c r="V244" s="36"/>
      <c r="W244" s="36"/>
      <c r="X244" s="36"/>
      <c r="Y244" s="36"/>
      <c r="Z244" s="36"/>
      <c r="AA244" s="36"/>
      <c r="AB244" s="36"/>
      <c r="AC244" s="36"/>
      <c r="AD244" s="36"/>
      <c r="AE244" s="36"/>
    </row>
  </sheetData>
  <sheetProtection algorithmName="SHA-512" hashValue="24yfMLbd3DzRgE5OxBeAqBhHsFgeLyiY9JNQS/bm2npeJOiKK+25NNtJRunAQoC0O5EphB203E4m78S/goopog==" saltValue="jVvNQGJ+zpUTx7822xxj562YtwoCvNTEUtX1SH/4QPq5Eoi6WozIFYmjdgXAIxEL5UXnUNpnP8r5c3moUhlLnw==" spinCount="100000" sheet="1" objects="1" scenarios="1" formatColumns="0" formatRows="0" autoFilter="0"/>
  <autoFilter ref="C86:K243"/>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133</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1906</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1907</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131</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ROUND(J88,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ROUND((SUM(BE88:BE270)),  2)</f>
        <v>0</v>
      </c>
      <c r="G35" s="36"/>
      <c r="H35" s="36"/>
      <c r="I35" s="133">
        <v>0.21</v>
      </c>
      <c r="J35" s="132">
        <f>ROUND(((SUM(BE88:BE270))*I35),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ROUND((SUM(BF88:BF270)),  2)</f>
        <v>0</v>
      </c>
      <c r="G36" s="36"/>
      <c r="H36" s="36"/>
      <c r="I36" s="133">
        <v>0.15</v>
      </c>
      <c r="J36" s="132">
        <f>ROUND(((SUM(BF88:BF270))*I36),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ROUND((SUM(BG88:BG270)),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ROUND((SUM(BH88:BH270)),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ROUND((SUM(BI88:BI270)),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1906</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07.1 - Sadové úpravy</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J88</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148</v>
      </c>
      <c r="E64" s="156"/>
      <c r="F64" s="156"/>
      <c r="G64" s="156"/>
      <c r="H64" s="156"/>
      <c r="I64" s="157"/>
      <c r="J64" s="158">
        <f>J89</f>
        <v>0</v>
      </c>
      <c r="K64" s="154"/>
      <c r="L64" s="159"/>
    </row>
    <row r="65" spans="1:31" s="10" customFormat="1" ht="19.899999999999999" customHeight="1">
      <c r="B65" s="160"/>
      <c r="C65" s="99"/>
      <c r="D65" s="161" t="s">
        <v>149</v>
      </c>
      <c r="E65" s="162"/>
      <c r="F65" s="162"/>
      <c r="G65" s="162"/>
      <c r="H65" s="162"/>
      <c r="I65" s="163"/>
      <c r="J65" s="164">
        <f>J90</f>
        <v>0</v>
      </c>
      <c r="K65" s="99"/>
      <c r="L65" s="165"/>
    </row>
    <row r="66" spans="1:31" s="10" customFormat="1" ht="19.899999999999999" customHeight="1">
      <c r="B66" s="160"/>
      <c r="C66" s="99"/>
      <c r="D66" s="161" t="s">
        <v>153</v>
      </c>
      <c r="E66" s="162"/>
      <c r="F66" s="162"/>
      <c r="G66" s="162"/>
      <c r="H66" s="162"/>
      <c r="I66" s="163"/>
      <c r="J66" s="164">
        <f>J268</f>
        <v>0</v>
      </c>
      <c r="K66" s="99"/>
      <c r="L66" s="165"/>
    </row>
    <row r="67" spans="1:31" s="2" customFormat="1" ht="21.75" customHeight="1">
      <c r="A67" s="36"/>
      <c r="B67" s="37"/>
      <c r="C67" s="38"/>
      <c r="D67" s="38"/>
      <c r="E67" s="38"/>
      <c r="F67" s="38"/>
      <c r="G67" s="38"/>
      <c r="H67" s="38"/>
      <c r="I67" s="117"/>
      <c r="J67" s="38"/>
      <c r="K67" s="38"/>
      <c r="L67" s="118"/>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144"/>
      <c r="J68" s="50"/>
      <c r="K68" s="50"/>
      <c r="L68" s="118"/>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147"/>
      <c r="J72" s="52"/>
      <c r="K72" s="52"/>
      <c r="L72" s="118"/>
      <c r="S72" s="36"/>
      <c r="T72" s="36"/>
      <c r="U72" s="36"/>
      <c r="V72" s="36"/>
      <c r="W72" s="36"/>
      <c r="X72" s="36"/>
      <c r="Y72" s="36"/>
      <c r="Z72" s="36"/>
      <c r="AA72" s="36"/>
      <c r="AB72" s="36"/>
      <c r="AC72" s="36"/>
      <c r="AD72" s="36"/>
      <c r="AE72" s="36"/>
    </row>
    <row r="73" spans="1:31" s="2" customFormat="1" ht="24.95" customHeight="1">
      <c r="A73" s="36"/>
      <c r="B73" s="37"/>
      <c r="C73" s="25" t="s">
        <v>154</v>
      </c>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117"/>
      <c r="J75" s="38"/>
      <c r="K75" s="38"/>
      <c r="L75" s="118"/>
      <c r="S75" s="36"/>
      <c r="T75" s="36"/>
      <c r="U75" s="36"/>
      <c r="V75" s="36"/>
      <c r="W75" s="36"/>
      <c r="X75" s="36"/>
      <c r="Y75" s="36"/>
      <c r="Z75" s="36"/>
      <c r="AA75" s="36"/>
      <c r="AB75" s="36"/>
      <c r="AC75" s="36"/>
      <c r="AD75" s="36"/>
      <c r="AE75" s="36"/>
    </row>
    <row r="76" spans="1:31" s="2" customFormat="1" ht="16.5" customHeight="1">
      <c r="A76" s="36"/>
      <c r="B76" s="37"/>
      <c r="C76" s="38"/>
      <c r="D76" s="38"/>
      <c r="E76" s="405" t="str">
        <f>E7</f>
        <v>Revitalizace koupaliště Lhotka - II. etapa 1. část</v>
      </c>
      <c r="F76" s="406"/>
      <c r="G76" s="406"/>
      <c r="H76" s="406"/>
      <c r="I76" s="117"/>
      <c r="J76" s="38"/>
      <c r="K76" s="38"/>
      <c r="L76" s="118"/>
      <c r="S76" s="36"/>
      <c r="T76" s="36"/>
      <c r="U76" s="36"/>
      <c r="V76" s="36"/>
      <c r="W76" s="36"/>
      <c r="X76" s="36"/>
      <c r="Y76" s="36"/>
      <c r="Z76" s="36"/>
      <c r="AA76" s="36"/>
      <c r="AB76" s="36"/>
      <c r="AC76" s="36"/>
      <c r="AD76" s="36"/>
      <c r="AE76" s="36"/>
    </row>
    <row r="77" spans="1:31" s="1" customFormat="1" ht="12" customHeight="1">
      <c r="B77" s="23"/>
      <c r="C77" s="31" t="s">
        <v>142</v>
      </c>
      <c r="D77" s="24"/>
      <c r="E77" s="24"/>
      <c r="F77" s="24"/>
      <c r="G77" s="24"/>
      <c r="H77" s="24"/>
      <c r="I77" s="110"/>
      <c r="J77" s="24"/>
      <c r="K77" s="24"/>
      <c r="L77" s="22"/>
    </row>
    <row r="78" spans="1:31" s="2" customFormat="1" ht="16.5" customHeight="1">
      <c r="A78" s="36"/>
      <c r="B78" s="37"/>
      <c r="C78" s="38"/>
      <c r="D78" s="38"/>
      <c r="E78" s="405" t="s">
        <v>1906</v>
      </c>
      <c r="F78" s="407"/>
      <c r="G78" s="407"/>
      <c r="H78" s="407"/>
      <c r="I78" s="117"/>
      <c r="J78" s="38"/>
      <c r="K78" s="38"/>
      <c r="L78" s="118"/>
      <c r="S78" s="36"/>
      <c r="T78" s="36"/>
      <c r="U78" s="36"/>
      <c r="V78" s="36"/>
      <c r="W78" s="36"/>
      <c r="X78" s="36"/>
      <c r="Y78" s="36"/>
      <c r="Z78" s="36"/>
      <c r="AA78" s="36"/>
      <c r="AB78" s="36"/>
      <c r="AC78" s="36"/>
      <c r="AD78" s="36"/>
      <c r="AE78" s="36"/>
    </row>
    <row r="79" spans="1:31" s="2" customFormat="1" ht="12" customHeight="1">
      <c r="A79" s="36"/>
      <c r="B79" s="37"/>
      <c r="C79" s="31" t="s">
        <v>665</v>
      </c>
      <c r="D79" s="38"/>
      <c r="E79" s="38"/>
      <c r="F79" s="38"/>
      <c r="G79" s="38"/>
      <c r="H79" s="38"/>
      <c r="I79" s="117"/>
      <c r="J79" s="38"/>
      <c r="K79" s="38"/>
      <c r="L79" s="118"/>
      <c r="S79" s="36"/>
      <c r="T79" s="36"/>
      <c r="U79" s="36"/>
      <c r="V79" s="36"/>
      <c r="W79" s="36"/>
      <c r="X79" s="36"/>
      <c r="Y79" s="36"/>
      <c r="Z79" s="36"/>
      <c r="AA79" s="36"/>
      <c r="AB79" s="36"/>
      <c r="AC79" s="36"/>
      <c r="AD79" s="36"/>
      <c r="AE79" s="36"/>
    </row>
    <row r="80" spans="1:31" s="2" customFormat="1" ht="16.5" customHeight="1">
      <c r="A80" s="36"/>
      <c r="B80" s="37"/>
      <c r="C80" s="38"/>
      <c r="D80" s="38"/>
      <c r="E80" s="374" t="str">
        <f>E11</f>
        <v>SO 07.1 - Sadové úpravy</v>
      </c>
      <c r="F80" s="407"/>
      <c r="G80" s="407"/>
      <c r="H80" s="407"/>
      <c r="I80" s="117"/>
      <c r="J80" s="38"/>
      <c r="K80" s="38"/>
      <c r="L80" s="118"/>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117"/>
      <c r="J81" s="38"/>
      <c r="K81" s="38"/>
      <c r="L81" s="118"/>
      <c r="S81" s="36"/>
      <c r="T81" s="36"/>
      <c r="U81" s="36"/>
      <c r="V81" s="36"/>
      <c r="W81" s="36"/>
      <c r="X81" s="36"/>
      <c r="Y81" s="36"/>
      <c r="Z81" s="36"/>
      <c r="AA81" s="36"/>
      <c r="AB81" s="36"/>
      <c r="AC81" s="36"/>
      <c r="AD81" s="36"/>
      <c r="AE81" s="36"/>
    </row>
    <row r="82" spans="1:65" s="2" customFormat="1" ht="12" customHeight="1">
      <c r="A82" s="36"/>
      <c r="B82" s="37"/>
      <c r="C82" s="31" t="s">
        <v>21</v>
      </c>
      <c r="D82" s="38"/>
      <c r="E82" s="38"/>
      <c r="F82" s="29" t="str">
        <f>F14</f>
        <v>Praha 4 k.ú. Lhotka 728071</v>
      </c>
      <c r="G82" s="38"/>
      <c r="H82" s="38"/>
      <c r="I82" s="119" t="s">
        <v>23</v>
      </c>
      <c r="J82" s="61" t="str">
        <f>IF(J14="","",J14)</f>
        <v>23. 10. 2019</v>
      </c>
      <c r="K82" s="38"/>
      <c r="L82" s="118"/>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117"/>
      <c r="J83" s="38"/>
      <c r="K83" s="38"/>
      <c r="L83" s="118"/>
      <c r="S83" s="36"/>
      <c r="T83" s="36"/>
      <c r="U83" s="36"/>
      <c r="V83" s="36"/>
      <c r="W83" s="36"/>
      <c r="X83" s="36"/>
      <c r="Y83" s="36"/>
      <c r="Z83" s="36"/>
      <c r="AA83" s="36"/>
      <c r="AB83" s="36"/>
      <c r="AC83" s="36"/>
      <c r="AD83" s="36"/>
      <c r="AE83" s="36"/>
    </row>
    <row r="84" spans="1:65" s="2" customFormat="1" ht="15.2" customHeight="1">
      <c r="A84" s="36"/>
      <c r="B84" s="37"/>
      <c r="C84" s="31" t="s">
        <v>25</v>
      </c>
      <c r="D84" s="38"/>
      <c r="E84" s="38"/>
      <c r="F84" s="29" t="str">
        <f>E17</f>
        <v>MČ Praha4,Antala Staška 2059/80b,140 46 Praha4-Krč</v>
      </c>
      <c r="G84" s="38"/>
      <c r="H84" s="38"/>
      <c r="I84" s="119" t="s">
        <v>32</v>
      </c>
      <c r="J84" s="34" t="str">
        <f>E23</f>
        <v xml:space="preserve"> </v>
      </c>
      <c r="K84" s="38"/>
      <c r="L84" s="118"/>
      <c r="S84" s="36"/>
      <c r="T84" s="36"/>
      <c r="U84" s="36"/>
      <c r="V84" s="36"/>
      <c r="W84" s="36"/>
      <c r="X84" s="36"/>
      <c r="Y84" s="36"/>
      <c r="Z84" s="36"/>
      <c r="AA84" s="36"/>
      <c r="AB84" s="36"/>
      <c r="AC84" s="36"/>
      <c r="AD84" s="36"/>
      <c r="AE84" s="36"/>
    </row>
    <row r="85" spans="1:65" s="2" customFormat="1" ht="15.2" customHeight="1">
      <c r="A85" s="36"/>
      <c r="B85" s="37"/>
      <c r="C85" s="31" t="s">
        <v>30</v>
      </c>
      <c r="D85" s="38"/>
      <c r="E85" s="38"/>
      <c r="F85" s="29" t="str">
        <f>IF(E20="","",E20)</f>
        <v>Vyplň údaj</v>
      </c>
      <c r="G85" s="38"/>
      <c r="H85" s="38"/>
      <c r="I85" s="119" t="s">
        <v>35</v>
      </c>
      <c r="J85" s="34" t="str">
        <f>E26</f>
        <v xml:space="preserve"> </v>
      </c>
      <c r="K85" s="38"/>
      <c r="L85" s="118"/>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117"/>
      <c r="J86" s="38"/>
      <c r="K86" s="38"/>
      <c r="L86" s="118"/>
      <c r="S86" s="36"/>
      <c r="T86" s="36"/>
      <c r="U86" s="36"/>
      <c r="V86" s="36"/>
      <c r="W86" s="36"/>
      <c r="X86" s="36"/>
      <c r="Y86" s="36"/>
      <c r="Z86" s="36"/>
      <c r="AA86" s="36"/>
      <c r="AB86" s="36"/>
      <c r="AC86" s="36"/>
      <c r="AD86" s="36"/>
      <c r="AE86" s="36"/>
    </row>
    <row r="87" spans="1:65" s="11" customFormat="1" ht="29.25" customHeight="1">
      <c r="A87" s="166"/>
      <c r="B87" s="167"/>
      <c r="C87" s="168" t="s">
        <v>155</v>
      </c>
      <c r="D87" s="169" t="s">
        <v>57</v>
      </c>
      <c r="E87" s="169" t="s">
        <v>53</v>
      </c>
      <c r="F87" s="169" t="s">
        <v>54</v>
      </c>
      <c r="G87" s="169" t="s">
        <v>156</v>
      </c>
      <c r="H87" s="169" t="s">
        <v>157</v>
      </c>
      <c r="I87" s="170" t="s">
        <v>158</v>
      </c>
      <c r="J87" s="169" t="s">
        <v>146</v>
      </c>
      <c r="K87" s="171" t="s">
        <v>159</v>
      </c>
      <c r="L87" s="172"/>
      <c r="M87" s="70" t="s">
        <v>19</v>
      </c>
      <c r="N87" s="71" t="s">
        <v>42</v>
      </c>
      <c r="O87" s="71" t="s">
        <v>160</v>
      </c>
      <c r="P87" s="71" t="s">
        <v>161</v>
      </c>
      <c r="Q87" s="71" t="s">
        <v>162</v>
      </c>
      <c r="R87" s="71" t="s">
        <v>163</v>
      </c>
      <c r="S87" s="71" t="s">
        <v>164</v>
      </c>
      <c r="T87" s="72" t="s">
        <v>165</v>
      </c>
      <c r="U87" s="166"/>
      <c r="V87" s="166"/>
      <c r="W87" s="166"/>
      <c r="X87" s="166"/>
      <c r="Y87" s="166"/>
      <c r="Z87" s="166"/>
      <c r="AA87" s="166"/>
      <c r="AB87" s="166"/>
      <c r="AC87" s="166"/>
      <c r="AD87" s="166"/>
      <c r="AE87" s="166"/>
    </row>
    <row r="88" spans="1:65" s="2" customFormat="1" ht="22.9" customHeight="1">
      <c r="A88" s="36"/>
      <c r="B88" s="37"/>
      <c r="C88" s="77" t="s">
        <v>166</v>
      </c>
      <c r="D88" s="38"/>
      <c r="E88" s="38"/>
      <c r="F88" s="38"/>
      <c r="G88" s="38"/>
      <c r="H88" s="38"/>
      <c r="I88" s="117"/>
      <c r="J88" s="173">
        <f>BK88</f>
        <v>0</v>
      </c>
      <c r="K88" s="38"/>
      <c r="L88" s="41"/>
      <c r="M88" s="73"/>
      <c r="N88" s="174"/>
      <c r="O88" s="74"/>
      <c r="P88" s="175">
        <f>P89</f>
        <v>0</v>
      </c>
      <c r="Q88" s="74"/>
      <c r="R88" s="175">
        <f>R89</f>
        <v>142.92398999999997</v>
      </c>
      <c r="S88" s="74"/>
      <c r="T88" s="176">
        <f>T89</f>
        <v>0</v>
      </c>
      <c r="U88" s="36"/>
      <c r="V88" s="36"/>
      <c r="W88" s="36"/>
      <c r="X88" s="36"/>
      <c r="Y88" s="36"/>
      <c r="Z88" s="36"/>
      <c r="AA88" s="36"/>
      <c r="AB88" s="36"/>
      <c r="AC88" s="36"/>
      <c r="AD88" s="36"/>
      <c r="AE88" s="36"/>
      <c r="AT88" s="19" t="s">
        <v>71</v>
      </c>
      <c r="AU88" s="19" t="s">
        <v>147</v>
      </c>
      <c r="BK88" s="177">
        <f>BK89</f>
        <v>0</v>
      </c>
    </row>
    <row r="89" spans="1:65" s="12" customFormat="1" ht="25.9" customHeight="1">
      <c r="B89" s="178"/>
      <c r="C89" s="179"/>
      <c r="D89" s="180" t="s">
        <v>71</v>
      </c>
      <c r="E89" s="181" t="s">
        <v>167</v>
      </c>
      <c r="F89" s="181" t="s">
        <v>168</v>
      </c>
      <c r="G89" s="179"/>
      <c r="H89" s="179"/>
      <c r="I89" s="182"/>
      <c r="J89" s="183">
        <f>BK89</f>
        <v>0</v>
      </c>
      <c r="K89" s="179"/>
      <c r="L89" s="184"/>
      <c r="M89" s="185"/>
      <c r="N89" s="186"/>
      <c r="O89" s="186"/>
      <c r="P89" s="187">
        <f>P90+P268</f>
        <v>0</v>
      </c>
      <c r="Q89" s="186"/>
      <c r="R89" s="187">
        <f>R90+R268</f>
        <v>142.92398999999997</v>
      </c>
      <c r="S89" s="186"/>
      <c r="T89" s="188">
        <f>T90+T268</f>
        <v>0</v>
      </c>
      <c r="AR89" s="189" t="s">
        <v>80</v>
      </c>
      <c r="AT89" s="190" t="s">
        <v>71</v>
      </c>
      <c r="AU89" s="190" t="s">
        <v>72</v>
      </c>
      <c r="AY89" s="189" t="s">
        <v>169</v>
      </c>
      <c r="BK89" s="191">
        <f>BK90+BK268</f>
        <v>0</v>
      </c>
    </row>
    <row r="90" spans="1:65" s="12" customFormat="1" ht="22.9" customHeight="1">
      <c r="B90" s="178"/>
      <c r="C90" s="179"/>
      <c r="D90" s="180" t="s">
        <v>71</v>
      </c>
      <c r="E90" s="192" t="s">
        <v>80</v>
      </c>
      <c r="F90" s="192" t="s">
        <v>170</v>
      </c>
      <c r="G90" s="179"/>
      <c r="H90" s="179"/>
      <c r="I90" s="182"/>
      <c r="J90" s="193">
        <f>BK90</f>
        <v>0</v>
      </c>
      <c r="K90" s="179"/>
      <c r="L90" s="184"/>
      <c r="M90" s="185"/>
      <c r="N90" s="186"/>
      <c r="O90" s="186"/>
      <c r="P90" s="187">
        <f>SUM(P91:P267)</f>
        <v>0</v>
      </c>
      <c r="Q90" s="186"/>
      <c r="R90" s="187">
        <f>SUM(R91:R267)</f>
        <v>142.92398999999997</v>
      </c>
      <c r="S90" s="186"/>
      <c r="T90" s="188">
        <f>SUM(T91:T267)</f>
        <v>0</v>
      </c>
      <c r="AR90" s="189" t="s">
        <v>80</v>
      </c>
      <c r="AT90" s="190" t="s">
        <v>71</v>
      </c>
      <c r="AU90" s="190" t="s">
        <v>80</v>
      </c>
      <c r="AY90" s="189" t="s">
        <v>169</v>
      </c>
      <c r="BK90" s="191">
        <f>SUM(BK91:BK267)</f>
        <v>0</v>
      </c>
    </row>
    <row r="91" spans="1:65" s="2" customFormat="1" ht="16.5" customHeight="1">
      <c r="A91" s="36"/>
      <c r="B91" s="37"/>
      <c r="C91" s="194" t="s">
        <v>80</v>
      </c>
      <c r="D91" s="194" t="s">
        <v>171</v>
      </c>
      <c r="E91" s="195" t="s">
        <v>1908</v>
      </c>
      <c r="F91" s="196" t="s">
        <v>1909</v>
      </c>
      <c r="G91" s="197" t="s">
        <v>174</v>
      </c>
      <c r="H91" s="198">
        <v>3776.7</v>
      </c>
      <c r="I91" s="199"/>
      <c r="J91" s="200">
        <f>ROUND(I91*H91,2)</f>
        <v>0</v>
      </c>
      <c r="K91" s="196" t="s">
        <v>175</v>
      </c>
      <c r="L91" s="41"/>
      <c r="M91" s="201" t="s">
        <v>19</v>
      </c>
      <c r="N91" s="202" t="s">
        <v>43</v>
      </c>
      <c r="O91" s="66"/>
      <c r="P91" s="203">
        <f>O91*H91</f>
        <v>0</v>
      </c>
      <c r="Q91" s="203">
        <v>0</v>
      </c>
      <c r="R91" s="203">
        <f>Q91*H91</f>
        <v>0</v>
      </c>
      <c r="S91" s="203">
        <v>0</v>
      </c>
      <c r="T91" s="204">
        <f>S91*H91</f>
        <v>0</v>
      </c>
      <c r="U91" s="36"/>
      <c r="V91" s="36"/>
      <c r="W91" s="36"/>
      <c r="X91" s="36"/>
      <c r="Y91" s="36"/>
      <c r="Z91" s="36"/>
      <c r="AA91" s="36"/>
      <c r="AB91" s="36"/>
      <c r="AC91" s="36"/>
      <c r="AD91" s="36"/>
      <c r="AE91" s="36"/>
      <c r="AR91" s="205" t="s">
        <v>176</v>
      </c>
      <c r="AT91" s="205" t="s">
        <v>171</v>
      </c>
      <c r="AU91" s="205" t="s">
        <v>83</v>
      </c>
      <c r="AY91" s="19" t="s">
        <v>169</v>
      </c>
      <c r="BE91" s="206">
        <f>IF(N91="základní",J91,0)</f>
        <v>0</v>
      </c>
      <c r="BF91" s="206">
        <f>IF(N91="snížená",J91,0)</f>
        <v>0</v>
      </c>
      <c r="BG91" s="206">
        <f>IF(N91="zákl. přenesená",J91,0)</f>
        <v>0</v>
      </c>
      <c r="BH91" s="206">
        <f>IF(N91="sníž. přenesená",J91,0)</f>
        <v>0</v>
      </c>
      <c r="BI91" s="206">
        <f>IF(N91="nulová",J91,0)</f>
        <v>0</v>
      </c>
      <c r="BJ91" s="19" t="s">
        <v>80</v>
      </c>
      <c r="BK91" s="206">
        <f>ROUND(I91*H91,2)</f>
        <v>0</v>
      </c>
      <c r="BL91" s="19" t="s">
        <v>176</v>
      </c>
      <c r="BM91" s="205" t="s">
        <v>1910</v>
      </c>
    </row>
    <row r="92" spans="1:65" s="2" customFormat="1" ht="68.25">
      <c r="A92" s="36"/>
      <c r="B92" s="37"/>
      <c r="C92" s="38"/>
      <c r="D92" s="207" t="s">
        <v>178</v>
      </c>
      <c r="E92" s="38"/>
      <c r="F92" s="208" t="s">
        <v>1911</v>
      </c>
      <c r="G92" s="38"/>
      <c r="H92" s="38"/>
      <c r="I92" s="117"/>
      <c r="J92" s="38"/>
      <c r="K92" s="38"/>
      <c r="L92" s="41"/>
      <c r="M92" s="209"/>
      <c r="N92" s="210"/>
      <c r="O92" s="66"/>
      <c r="P92" s="66"/>
      <c r="Q92" s="66"/>
      <c r="R92" s="66"/>
      <c r="S92" s="66"/>
      <c r="T92" s="67"/>
      <c r="U92" s="36"/>
      <c r="V92" s="36"/>
      <c r="W92" s="36"/>
      <c r="X92" s="36"/>
      <c r="Y92" s="36"/>
      <c r="Z92" s="36"/>
      <c r="AA92" s="36"/>
      <c r="AB92" s="36"/>
      <c r="AC92" s="36"/>
      <c r="AD92" s="36"/>
      <c r="AE92" s="36"/>
      <c r="AT92" s="19" t="s">
        <v>178</v>
      </c>
      <c r="AU92" s="19" t="s">
        <v>83</v>
      </c>
    </row>
    <row r="93" spans="1:65" s="13" customFormat="1" ht="11.25">
      <c r="B93" s="211"/>
      <c r="C93" s="212"/>
      <c r="D93" s="207" t="s">
        <v>180</v>
      </c>
      <c r="E93" s="213" t="s">
        <v>19</v>
      </c>
      <c r="F93" s="214" t="s">
        <v>1912</v>
      </c>
      <c r="G93" s="212"/>
      <c r="H93" s="215">
        <v>1065</v>
      </c>
      <c r="I93" s="216"/>
      <c r="J93" s="212"/>
      <c r="K93" s="212"/>
      <c r="L93" s="217"/>
      <c r="M93" s="218"/>
      <c r="N93" s="219"/>
      <c r="O93" s="219"/>
      <c r="P93" s="219"/>
      <c r="Q93" s="219"/>
      <c r="R93" s="219"/>
      <c r="S93" s="219"/>
      <c r="T93" s="220"/>
      <c r="AT93" s="221" t="s">
        <v>180</v>
      </c>
      <c r="AU93" s="221" t="s">
        <v>83</v>
      </c>
      <c r="AV93" s="13" t="s">
        <v>83</v>
      </c>
      <c r="AW93" s="13" t="s">
        <v>34</v>
      </c>
      <c r="AX93" s="13" t="s">
        <v>72</v>
      </c>
      <c r="AY93" s="221" t="s">
        <v>169</v>
      </c>
    </row>
    <row r="94" spans="1:65" s="13" customFormat="1" ht="11.25">
      <c r="B94" s="211"/>
      <c r="C94" s="212"/>
      <c r="D94" s="207" t="s">
        <v>180</v>
      </c>
      <c r="E94" s="213" t="s">
        <v>19</v>
      </c>
      <c r="F94" s="214" t="s">
        <v>1913</v>
      </c>
      <c r="G94" s="212"/>
      <c r="H94" s="215">
        <v>2711.7</v>
      </c>
      <c r="I94" s="216"/>
      <c r="J94" s="212"/>
      <c r="K94" s="212"/>
      <c r="L94" s="217"/>
      <c r="M94" s="218"/>
      <c r="N94" s="219"/>
      <c r="O94" s="219"/>
      <c r="P94" s="219"/>
      <c r="Q94" s="219"/>
      <c r="R94" s="219"/>
      <c r="S94" s="219"/>
      <c r="T94" s="220"/>
      <c r="AT94" s="221" t="s">
        <v>180</v>
      </c>
      <c r="AU94" s="221" t="s">
        <v>83</v>
      </c>
      <c r="AV94" s="13" t="s">
        <v>83</v>
      </c>
      <c r="AW94" s="13" t="s">
        <v>34</v>
      </c>
      <c r="AX94" s="13" t="s">
        <v>72</v>
      </c>
      <c r="AY94" s="221" t="s">
        <v>169</v>
      </c>
    </row>
    <row r="95" spans="1:65" s="14" customFormat="1" ht="11.25">
      <c r="B95" s="222"/>
      <c r="C95" s="223"/>
      <c r="D95" s="207" t="s">
        <v>180</v>
      </c>
      <c r="E95" s="224" t="s">
        <v>19</v>
      </c>
      <c r="F95" s="225" t="s">
        <v>182</v>
      </c>
      <c r="G95" s="223"/>
      <c r="H95" s="226">
        <v>3776.7</v>
      </c>
      <c r="I95" s="227"/>
      <c r="J95" s="223"/>
      <c r="K95" s="223"/>
      <c r="L95" s="228"/>
      <c r="M95" s="229"/>
      <c r="N95" s="230"/>
      <c r="O95" s="230"/>
      <c r="P95" s="230"/>
      <c r="Q95" s="230"/>
      <c r="R95" s="230"/>
      <c r="S95" s="230"/>
      <c r="T95" s="231"/>
      <c r="AT95" s="232" t="s">
        <v>180</v>
      </c>
      <c r="AU95" s="232" t="s">
        <v>83</v>
      </c>
      <c r="AV95" s="14" t="s">
        <v>176</v>
      </c>
      <c r="AW95" s="14" t="s">
        <v>4</v>
      </c>
      <c r="AX95" s="14" t="s">
        <v>80</v>
      </c>
      <c r="AY95" s="232" t="s">
        <v>169</v>
      </c>
    </row>
    <row r="96" spans="1:65" s="2" customFormat="1" ht="24" customHeight="1">
      <c r="A96" s="36"/>
      <c r="B96" s="37"/>
      <c r="C96" s="194" t="s">
        <v>83</v>
      </c>
      <c r="D96" s="194" t="s">
        <v>171</v>
      </c>
      <c r="E96" s="195" t="s">
        <v>1914</v>
      </c>
      <c r="F96" s="196" t="s">
        <v>1915</v>
      </c>
      <c r="G96" s="197" t="s">
        <v>174</v>
      </c>
      <c r="H96" s="198">
        <v>69</v>
      </c>
      <c r="I96" s="199"/>
      <c r="J96" s="200">
        <f>ROUND(I96*H96,2)</f>
        <v>0</v>
      </c>
      <c r="K96" s="196" t="s">
        <v>175</v>
      </c>
      <c r="L96" s="41"/>
      <c r="M96" s="201" t="s">
        <v>19</v>
      </c>
      <c r="N96" s="202" t="s">
        <v>43</v>
      </c>
      <c r="O96" s="66"/>
      <c r="P96" s="203">
        <f>O96*H96</f>
        <v>0</v>
      </c>
      <c r="Q96" s="203">
        <v>0</v>
      </c>
      <c r="R96" s="203">
        <f>Q96*H96</f>
        <v>0</v>
      </c>
      <c r="S96" s="203">
        <v>0</v>
      </c>
      <c r="T96" s="204">
        <f>S96*H96</f>
        <v>0</v>
      </c>
      <c r="U96" s="36"/>
      <c r="V96" s="36"/>
      <c r="W96" s="36"/>
      <c r="X96" s="36"/>
      <c r="Y96" s="36"/>
      <c r="Z96" s="36"/>
      <c r="AA96" s="36"/>
      <c r="AB96" s="36"/>
      <c r="AC96" s="36"/>
      <c r="AD96" s="36"/>
      <c r="AE96" s="36"/>
      <c r="AR96" s="205" t="s">
        <v>176</v>
      </c>
      <c r="AT96" s="205" t="s">
        <v>171</v>
      </c>
      <c r="AU96" s="205" t="s">
        <v>83</v>
      </c>
      <c r="AY96" s="19" t="s">
        <v>169</v>
      </c>
      <c r="BE96" s="206">
        <f>IF(N96="základní",J96,0)</f>
        <v>0</v>
      </c>
      <c r="BF96" s="206">
        <f>IF(N96="snížená",J96,0)</f>
        <v>0</v>
      </c>
      <c r="BG96" s="206">
        <f>IF(N96="zákl. přenesená",J96,0)</f>
        <v>0</v>
      </c>
      <c r="BH96" s="206">
        <f>IF(N96="sníž. přenesená",J96,0)</f>
        <v>0</v>
      </c>
      <c r="BI96" s="206">
        <f>IF(N96="nulová",J96,0)</f>
        <v>0</v>
      </c>
      <c r="BJ96" s="19" t="s">
        <v>80</v>
      </c>
      <c r="BK96" s="206">
        <f>ROUND(I96*H96,2)</f>
        <v>0</v>
      </c>
      <c r="BL96" s="19" t="s">
        <v>176</v>
      </c>
      <c r="BM96" s="205" t="s">
        <v>1916</v>
      </c>
    </row>
    <row r="97" spans="1:65" s="2" customFormat="1" ht="126.75">
      <c r="A97" s="36"/>
      <c r="B97" s="37"/>
      <c r="C97" s="38"/>
      <c r="D97" s="207" t="s">
        <v>178</v>
      </c>
      <c r="E97" s="38"/>
      <c r="F97" s="208" t="s">
        <v>1917</v>
      </c>
      <c r="G97" s="38"/>
      <c r="H97" s="38"/>
      <c r="I97" s="117"/>
      <c r="J97" s="38"/>
      <c r="K97" s="38"/>
      <c r="L97" s="41"/>
      <c r="M97" s="209"/>
      <c r="N97" s="210"/>
      <c r="O97" s="66"/>
      <c r="P97" s="66"/>
      <c r="Q97" s="66"/>
      <c r="R97" s="66"/>
      <c r="S97" s="66"/>
      <c r="T97" s="67"/>
      <c r="U97" s="36"/>
      <c r="V97" s="36"/>
      <c r="W97" s="36"/>
      <c r="X97" s="36"/>
      <c r="Y97" s="36"/>
      <c r="Z97" s="36"/>
      <c r="AA97" s="36"/>
      <c r="AB97" s="36"/>
      <c r="AC97" s="36"/>
      <c r="AD97" s="36"/>
      <c r="AE97" s="36"/>
      <c r="AT97" s="19" t="s">
        <v>178</v>
      </c>
      <c r="AU97" s="19" t="s">
        <v>83</v>
      </c>
    </row>
    <row r="98" spans="1:65" s="13" customFormat="1" ht="11.25">
      <c r="B98" s="211"/>
      <c r="C98" s="212"/>
      <c r="D98" s="207" t="s">
        <v>180</v>
      </c>
      <c r="E98" s="213" t="s">
        <v>19</v>
      </c>
      <c r="F98" s="214" t="s">
        <v>1918</v>
      </c>
      <c r="G98" s="212"/>
      <c r="H98" s="215">
        <v>69</v>
      </c>
      <c r="I98" s="216"/>
      <c r="J98" s="212"/>
      <c r="K98" s="212"/>
      <c r="L98" s="217"/>
      <c r="M98" s="218"/>
      <c r="N98" s="219"/>
      <c r="O98" s="219"/>
      <c r="P98" s="219"/>
      <c r="Q98" s="219"/>
      <c r="R98" s="219"/>
      <c r="S98" s="219"/>
      <c r="T98" s="220"/>
      <c r="AT98" s="221" t="s">
        <v>180</v>
      </c>
      <c r="AU98" s="221" t="s">
        <v>83</v>
      </c>
      <c r="AV98" s="13" t="s">
        <v>83</v>
      </c>
      <c r="AW98" s="13" t="s">
        <v>34</v>
      </c>
      <c r="AX98" s="13" t="s">
        <v>80</v>
      </c>
      <c r="AY98" s="221" t="s">
        <v>169</v>
      </c>
    </row>
    <row r="99" spans="1:65" s="2" customFormat="1" ht="24" customHeight="1">
      <c r="A99" s="36"/>
      <c r="B99" s="37"/>
      <c r="C99" s="194" t="s">
        <v>188</v>
      </c>
      <c r="D99" s="194" t="s">
        <v>171</v>
      </c>
      <c r="E99" s="195" t="s">
        <v>1919</v>
      </c>
      <c r="F99" s="196" t="s">
        <v>1920</v>
      </c>
      <c r="G99" s="197" t="s">
        <v>191</v>
      </c>
      <c r="H99" s="198">
        <v>4</v>
      </c>
      <c r="I99" s="199"/>
      <c r="J99" s="200">
        <f>ROUND(I99*H99,2)</f>
        <v>0</v>
      </c>
      <c r="K99" s="196" t="s">
        <v>175</v>
      </c>
      <c r="L99" s="41"/>
      <c r="M99" s="201" t="s">
        <v>19</v>
      </c>
      <c r="N99" s="202" t="s">
        <v>43</v>
      </c>
      <c r="O99" s="66"/>
      <c r="P99" s="203">
        <f>O99*H99</f>
        <v>0</v>
      </c>
      <c r="Q99" s="203">
        <v>0</v>
      </c>
      <c r="R99" s="203">
        <f>Q99*H99</f>
        <v>0</v>
      </c>
      <c r="S99" s="203">
        <v>0</v>
      </c>
      <c r="T99" s="204">
        <f>S99*H99</f>
        <v>0</v>
      </c>
      <c r="U99" s="36"/>
      <c r="V99" s="36"/>
      <c r="W99" s="36"/>
      <c r="X99" s="36"/>
      <c r="Y99" s="36"/>
      <c r="Z99" s="36"/>
      <c r="AA99" s="36"/>
      <c r="AB99" s="36"/>
      <c r="AC99" s="36"/>
      <c r="AD99" s="36"/>
      <c r="AE99" s="36"/>
      <c r="AR99" s="205" t="s">
        <v>176</v>
      </c>
      <c r="AT99" s="205" t="s">
        <v>171</v>
      </c>
      <c r="AU99" s="205" t="s">
        <v>83</v>
      </c>
      <c r="AY99" s="19" t="s">
        <v>169</v>
      </c>
      <c r="BE99" s="206">
        <f>IF(N99="základní",J99,0)</f>
        <v>0</v>
      </c>
      <c r="BF99" s="206">
        <f>IF(N99="snížená",J99,0)</f>
        <v>0</v>
      </c>
      <c r="BG99" s="206">
        <f>IF(N99="zákl. přenesená",J99,0)</f>
        <v>0</v>
      </c>
      <c r="BH99" s="206">
        <f>IF(N99="sníž. přenesená",J99,0)</f>
        <v>0</v>
      </c>
      <c r="BI99" s="206">
        <f>IF(N99="nulová",J99,0)</f>
        <v>0</v>
      </c>
      <c r="BJ99" s="19" t="s">
        <v>80</v>
      </c>
      <c r="BK99" s="206">
        <f>ROUND(I99*H99,2)</f>
        <v>0</v>
      </c>
      <c r="BL99" s="19" t="s">
        <v>176</v>
      </c>
      <c r="BM99" s="205" t="s">
        <v>1921</v>
      </c>
    </row>
    <row r="100" spans="1:65" s="2" customFormat="1" ht="39">
      <c r="A100" s="36"/>
      <c r="B100" s="37"/>
      <c r="C100" s="38"/>
      <c r="D100" s="207" t="s">
        <v>178</v>
      </c>
      <c r="E100" s="38"/>
      <c r="F100" s="208" t="s">
        <v>1922</v>
      </c>
      <c r="G100" s="38"/>
      <c r="H100" s="38"/>
      <c r="I100" s="117"/>
      <c r="J100" s="38"/>
      <c r="K100" s="38"/>
      <c r="L100" s="41"/>
      <c r="M100" s="209"/>
      <c r="N100" s="210"/>
      <c r="O100" s="66"/>
      <c r="P100" s="66"/>
      <c r="Q100" s="66"/>
      <c r="R100" s="66"/>
      <c r="S100" s="66"/>
      <c r="T100" s="67"/>
      <c r="U100" s="36"/>
      <c r="V100" s="36"/>
      <c r="W100" s="36"/>
      <c r="X100" s="36"/>
      <c r="Y100" s="36"/>
      <c r="Z100" s="36"/>
      <c r="AA100" s="36"/>
      <c r="AB100" s="36"/>
      <c r="AC100" s="36"/>
      <c r="AD100" s="36"/>
      <c r="AE100" s="36"/>
      <c r="AT100" s="19" t="s">
        <v>178</v>
      </c>
      <c r="AU100" s="19" t="s">
        <v>83</v>
      </c>
    </row>
    <row r="101" spans="1:65" s="2" customFormat="1" ht="16.5" customHeight="1">
      <c r="A101" s="36"/>
      <c r="B101" s="37"/>
      <c r="C101" s="194" t="s">
        <v>176</v>
      </c>
      <c r="D101" s="194" t="s">
        <v>171</v>
      </c>
      <c r="E101" s="195" t="s">
        <v>1923</v>
      </c>
      <c r="F101" s="196" t="s">
        <v>1924</v>
      </c>
      <c r="G101" s="197" t="s">
        <v>354</v>
      </c>
      <c r="H101" s="198">
        <v>1</v>
      </c>
      <c r="I101" s="199"/>
      <c r="J101" s="200">
        <f>ROUND(I101*H101,2)</f>
        <v>0</v>
      </c>
      <c r="K101" s="196" t="s">
        <v>175</v>
      </c>
      <c r="L101" s="41"/>
      <c r="M101" s="201" t="s">
        <v>19</v>
      </c>
      <c r="N101" s="202" t="s">
        <v>43</v>
      </c>
      <c r="O101" s="66"/>
      <c r="P101" s="203">
        <f>O101*H101</f>
        <v>0</v>
      </c>
      <c r="Q101" s="203">
        <v>0</v>
      </c>
      <c r="R101" s="203">
        <f>Q101*H101</f>
        <v>0</v>
      </c>
      <c r="S101" s="203">
        <v>0</v>
      </c>
      <c r="T101" s="204">
        <f>S101*H101</f>
        <v>0</v>
      </c>
      <c r="U101" s="36"/>
      <c r="V101" s="36"/>
      <c r="W101" s="36"/>
      <c r="X101" s="36"/>
      <c r="Y101" s="36"/>
      <c r="Z101" s="36"/>
      <c r="AA101" s="36"/>
      <c r="AB101" s="36"/>
      <c r="AC101" s="36"/>
      <c r="AD101" s="36"/>
      <c r="AE101" s="36"/>
      <c r="AR101" s="205" t="s">
        <v>176</v>
      </c>
      <c r="AT101" s="205" t="s">
        <v>171</v>
      </c>
      <c r="AU101" s="205" t="s">
        <v>83</v>
      </c>
      <c r="AY101" s="19" t="s">
        <v>169</v>
      </c>
      <c r="BE101" s="206">
        <f>IF(N101="základní",J101,0)</f>
        <v>0</v>
      </c>
      <c r="BF101" s="206">
        <f>IF(N101="snížená",J101,0)</f>
        <v>0</v>
      </c>
      <c r="BG101" s="206">
        <f>IF(N101="zákl. přenesená",J101,0)</f>
        <v>0</v>
      </c>
      <c r="BH101" s="206">
        <f>IF(N101="sníž. přenesená",J101,0)</f>
        <v>0</v>
      </c>
      <c r="BI101" s="206">
        <f>IF(N101="nulová",J101,0)</f>
        <v>0</v>
      </c>
      <c r="BJ101" s="19" t="s">
        <v>80</v>
      </c>
      <c r="BK101" s="206">
        <f>ROUND(I101*H101,2)</f>
        <v>0</v>
      </c>
      <c r="BL101" s="19" t="s">
        <v>176</v>
      </c>
      <c r="BM101" s="205" t="s">
        <v>1925</v>
      </c>
    </row>
    <row r="102" spans="1:65" s="2" customFormat="1" ht="107.25">
      <c r="A102" s="36"/>
      <c r="B102" s="37"/>
      <c r="C102" s="38"/>
      <c r="D102" s="207" t="s">
        <v>178</v>
      </c>
      <c r="E102" s="38"/>
      <c r="F102" s="208" t="s">
        <v>1926</v>
      </c>
      <c r="G102" s="38"/>
      <c r="H102" s="38"/>
      <c r="I102" s="117"/>
      <c r="J102" s="38"/>
      <c r="K102" s="38"/>
      <c r="L102" s="41"/>
      <c r="M102" s="209"/>
      <c r="N102" s="210"/>
      <c r="O102" s="66"/>
      <c r="P102" s="66"/>
      <c r="Q102" s="66"/>
      <c r="R102" s="66"/>
      <c r="S102" s="66"/>
      <c r="T102" s="67"/>
      <c r="U102" s="36"/>
      <c r="V102" s="36"/>
      <c r="W102" s="36"/>
      <c r="X102" s="36"/>
      <c r="Y102" s="36"/>
      <c r="Z102" s="36"/>
      <c r="AA102" s="36"/>
      <c r="AB102" s="36"/>
      <c r="AC102" s="36"/>
      <c r="AD102" s="36"/>
      <c r="AE102" s="36"/>
      <c r="AT102" s="19" t="s">
        <v>178</v>
      </c>
      <c r="AU102" s="19" t="s">
        <v>83</v>
      </c>
    </row>
    <row r="103" spans="1:65" s="2" customFormat="1" ht="16.5" customHeight="1">
      <c r="A103" s="36"/>
      <c r="B103" s="37"/>
      <c r="C103" s="194" t="s">
        <v>204</v>
      </c>
      <c r="D103" s="194" t="s">
        <v>171</v>
      </c>
      <c r="E103" s="195" t="s">
        <v>1927</v>
      </c>
      <c r="F103" s="196" t="s">
        <v>1928</v>
      </c>
      <c r="G103" s="197" t="s">
        <v>354</v>
      </c>
      <c r="H103" s="198">
        <v>1</v>
      </c>
      <c r="I103" s="199"/>
      <c r="J103" s="200">
        <f>ROUND(I103*H103,2)</f>
        <v>0</v>
      </c>
      <c r="K103" s="196" t="s">
        <v>175</v>
      </c>
      <c r="L103" s="41"/>
      <c r="M103" s="201" t="s">
        <v>19</v>
      </c>
      <c r="N103" s="202" t="s">
        <v>43</v>
      </c>
      <c r="O103" s="66"/>
      <c r="P103" s="203">
        <f>O103*H103</f>
        <v>0</v>
      </c>
      <c r="Q103" s="203">
        <v>0</v>
      </c>
      <c r="R103" s="203">
        <f>Q103*H103</f>
        <v>0</v>
      </c>
      <c r="S103" s="203">
        <v>0</v>
      </c>
      <c r="T103" s="204">
        <f>S103*H103</f>
        <v>0</v>
      </c>
      <c r="U103" s="36"/>
      <c r="V103" s="36"/>
      <c r="W103" s="36"/>
      <c r="X103" s="36"/>
      <c r="Y103" s="36"/>
      <c r="Z103" s="36"/>
      <c r="AA103" s="36"/>
      <c r="AB103" s="36"/>
      <c r="AC103" s="36"/>
      <c r="AD103" s="36"/>
      <c r="AE103" s="36"/>
      <c r="AR103" s="205" t="s">
        <v>176</v>
      </c>
      <c r="AT103" s="205" t="s">
        <v>171</v>
      </c>
      <c r="AU103" s="205" t="s">
        <v>83</v>
      </c>
      <c r="AY103" s="19" t="s">
        <v>169</v>
      </c>
      <c r="BE103" s="206">
        <f>IF(N103="základní",J103,0)</f>
        <v>0</v>
      </c>
      <c r="BF103" s="206">
        <f>IF(N103="snížená",J103,0)</f>
        <v>0</v>
      </c>
      <c r="BG103" s="206">
        <f>IF(N103="zákl. přenesená",J103,0)</f>
        <v>0</v>
      </c>
      <c r="BH103" s="206">
        <f>IF(N103="sníž. přenesená",J103,0)</f>
        <v>0</v>
      </c>
      <c r="BI103" s="206">
        <f>IF(N103="nulová",J103,0)</f>
        <v>0</v>
      </c>
      <c r="BJ103" s="19" t="s">
        <v>80</v>
      </c>
      <c r="BK103" s="206">
        <f>ROUND(I103*H103,2)</f>
        <v>0</v>
      </c>
      <c r="BL103" s="19" t="s">
        <v>176</v>
      </c>
      <c r="BM103" s="205" t="s">
        <v>1929</v>
      </c>
    </row>
    <row r="104" spans="1:65" s="2" customFormat="1" ht="107.25">
      <c r="A104" s="36"/>
      <c r="B104" s="37"/>
      <c r="C104" s="38"/>
      <c r="D104" s="207" t="s">
        <v>178</v>
      </c>
      <c r="E104" s="38"/>
      <c r="F104" s="208" t="s">
        <v>1926</v>
      </c>
      <c r="G104" s="38"/>
      <c r="H104" s="38"/>
      <c r="I104" s="117"/>
      <c r="J104" s="38"/>
      <c r="K104" s="38"/>
      <c r="L104" s="41"/>
      <c r="M104" s="209"/>
      <c r="N104" s="210"/>
      <c r="O104" s="66"/>
      <c r="P104" s="66"/>
      <c r="Q104" s="66"/>
      <c r="R104" s="66"/>
      <c r="S104" s="66"/>
      <c r="T104" s="67"/>
      <c r="U104" s="36"/>
      <c r="V104" s="36"/>
      <c r="W104" s="36"/>
      <c r="X104" s="36"/>
      <c r="Y104" s="36"/>
      <c r="Z104" s="36"/>
      <c r="AA104" s="36"/>
      <c r="AB104" s="36"/>
      <c r="AC104" s="36"/>
      <c r="AD104" s="36"/>
      <c r="AE104" s="36"/>
      <c r="AT104" s="19" t="s">
        <v>178</v>
      </c>
      <c r="AU104" s="19" t="s">
        <v>83</v>
      </c>
    </row>
    <row r="105" spans="1:65" s="2" customFormat="1" ht="24" customHeight="1">
      <c r="A105" s="36"/>
      <c r="B105" s="37"/>
      <c r="C105" s="194" t="s">
        <v>211</v>
      </c>
      <c r="D105" s="194" t="s">
        <v>171</v>
      </c>
      <c r="E105" s="195" t="s">
        <v>1930</v>
      </c>
      <c r="F105" s="196" t="s">
        <v>1931</v>
      </c>
      <c r="G105" s="197" t="s">
        <v>354</v>
      </c>
      <c r="H105" s="198">
        <v>1</v>
      </c>
      <c r="I105" s="199"/>
      <c r="J105" s="200">
        <f>ROUND(I105*H105,2)</f>
        <v>0</v>
      </c>
      <c r="K105" s="196" t="s">
        <v>175</v>
      </c>
      <c r="L105" s="41"/>
      <c r="M105" s="201" t="s">
        <v>19</v>
      </c>
      <c r="N105" s="202" t="s">
        <v>43</v>
      </c>
      <c r="O105" s="66"/>
      <c r="P105" s="203">
        <f>O105*H105</f>
        <v>0</v>
      </c>
      <c r="Q105" s="203">
        <v>0</v>
      </c>
      <c r="R105" s="203">
        <f>Q105*H105</f>
        <v>0</v>
      </c>
      <c r="S105" s="203">
        <v>0</v>
      </c>
      <c r="T105" s="204">
        <f>S105*H105</f>
        <v>0</v>
      </c>
      <c r="U105" s="36"/>
      <c r="V105" s="36"/>
      <c r="W105" s="36"/>
      <c r="X105" s="36"/>
      <c r="Y105" s="36"/>
      <c r="Z105" s="36"/>
      <c r="AA105" s="36"/>
      <c r="AB105" s="36"/>
      <c r="AC105" s="36"/>
      <c r="AD105" s="36"/>
      <c r="AE105" s="36"/>
      <c r="AR105" s="205" t="s">
        <v>176</v>
      </c>
      <c r="AT105" s="205" t="s">
        <v>171</v>
      </c>
      <c r="AU105" s="205" t="s">
        <v>83</v>
      </c>
      <c r="AY105" s="19" t="s">
        <v>169</v>
      </c>
      <c r="BE105" s="206">
        <f>IF(N105="základní",J105,0)</f>
        <v>0</v>
      </c>
      <c r="BF105" s="206">
        <f>IF(N105="snížená",J105,0)</f>
        <v>0</v>
      </c>
      <c r="BG105" s="206">
        <f>IF(N105="zákl. přenesená",J105,0)</f>
        <v>0</v>
      </c>
      <c r="BH105" s="206">
        <f>IF(N105="sníž. přenesená",J105,0)</f>
        <v>0</v>
      </c>
      <c r="BI105" s="206">
        <f>IF(N105="nulová",J105,0)</f>
        <v>0</v>
      </c>
      <c r="BJ105" s="19" t="s">
        <v>80</v>
      </c>
      <c r="BK105" s="206">
        <f>ROUND(I105*H105,2)</f>
        <v>0</v>
      </c>
      <c r="BL105" s="19" t="s">
        <v>176</v>
      </c>
      <c r="BM105" s="205" t="s">
        <v>1932</v>
      </c>
    </row>
    <row r="106" spans="1:65" s="2" customFormat="1" ht="107.25">
      <c r="A106" s="36"/>
      <c r="B106" s="37"/>
      <c r="C106" s="38"/>
      <c r="D106" s="207" t="s">
        <v>178</v>
      </c>
      <c r="E106" s="38"/>
      <c r="F106" s="208" t="s">
        <v>1926</v>
      </c>
      <c r="G106" s="38"/>
      <c r="H106" s="38"/>
      <c r="I106" s="117"/>
      <c r="J106" s="38"/>
      <c r="K106" s="38"/>
      <c r="L106" s="41"/>
      <c r="M106" s="209"/>
      <c r="N106" s="210"/>
      <c r="O106" s="66"/>
      <c r="P106" s="66"/>
      <c r="Q106" s="66"/>
      <c r="R106" s="66"/>
      <c r="S106" s="66"/>
      <c r="T106" s="67"/>
      <c r="U106" s="36"/>
      <c r="V106" s="36"/>
      <c r="W106" s="36"/>
      <c r="X106" s="36"/>
      <c r="Y106" s="36"/>
      <c r="Z106" s="36"/>
      <c r="AA106" s="36"/>
      <c r="AB106" s="36"/>
      <c r="AC106" s="36"/>
      <c r="AD106" s="36"/>
      <c r="AE106" s="36"/>
      <c r="AT106" s="19" t="s">
        <v>178</v>
      </c>
      <c r="AU106" s="19" t="s">
        <v>83</v>
      </c>
    </row>
    <row r="107" spans="1:65" s="2" customFormat="1" ht="24" customHeight="1">
      <c r="A107" s="36"/>
      <c r="B107" s="37"/>
      <c r="C107" s="194" t="s">
        <v>215</v>
      </c>
      <c r="D107" s="194" t="s">
        <v>171</v>
      </c>
      <c r="E107" s="195" t="s">
        <v>1933</v>
      </c>
      <c r="F107" s="196" t="s">
        <v>1934</v>
      </c>
      <c r="G107" s="197" t="s">
        <v>354</v>
      </c>
      <c r="H107" s="198">
        <v>1</v>
      </c>
      <c r="I107" s="199"/>
      <c r="J107" s="200">
        <f>ROUND(I107*H107,2)</f>
        <v>0</v>
      </c>
      <c r="K107" s="196" t="s">
        <v>175</v>
      </c>
      <c r="L107" s="41"/>
      <c r="M107" s="201" t="s">
        <v>19</v>
      </c>
      <c r="N107" s="202" t="s">
        <v>43</v>
      </c>
      <c r="O107" s="66"/>
      <c r="P107" s="203">
        <f>O107*H107</f>
        <v>0</v>
      </c>
      <c r="Q107" s="203">
        <v>0</v>
      </c>
      <c r="R107" s="203">
        <f>Q107*H107</f>
        <v>0</v>
      </c>
      <c r="S107" s="203">
        <v>0</v>
      </c>
      <c r="T107" s="204">
        <f>S107*H107</f>
        <v>0</v>
      </c>
      <c r="U107" s="36"/>
      <c r="V107" s="36"/>
      <c r="W107" s="36"/>
      <c r="X107" s="36"/>
      <c r="Y107" s="36"/>
      <c r="Z107" s="36"/>
      <c r="AA107" s="36"/>
      <c r="AB107" s="36"/>
      <c r="AC107" s="36"/>
      <c r="AD107" s="36"/>
      <c r="AE107" s="36"/>
      <c r="AR107" s="205" t="s">
        <v>176</v>
      </c>
      <c r="AT107" s="205" t="s">
        <v>171</v>
      </c>
      <c r="AU107" s="205" t="s">
        <v>83</v>
      </c>
      <c r="AY107" s="19" t="s">
        <v>169</v>
      </c>
      <c r="BE107" s="206">
        <f>IF(N107="základní",J107,0)</f>
        <v>0</v>
      </c>
      <c r="BF107" s="206">
        <f>IF(N107="snížená",J107,0)</f>
        <v>0</v>
      </c>
      <c r="BG107" s="206">
        <f>IF(N107="zákl. přenesená",J107,0)</f>
        <v>0</v>
      </c>
      <c r="BH107" s="206">
        <f>IF(N107="sníž. přenesená",J107,0)</f>
        <v>0</v>
      </c>
      <c r="BI107" s="206">
        <f>IF(N107="nulová",J107,0)</f>
        <v>0</v>
      </c>
      <c r="BJ107" s="19" t="s">
        <v>80</v>
      </c>
      <c r="BK107" s="206">
        <f>ROUND(I107*H107,2)</f>
        <v>0</v>
      </c>
      <c r="BL107" s="19" t="s">
        <v>176</v>
      </c>
      <c r="BM107" s="205" t="s">
        <v>1935</v>
      </c>
    </row>
    <row r="108" spans="1:65" s="2" customFormat="1" ht="107.25">
      <c r="A108" s="36"/>
      <c r="B108" s="37"/>
      <c r="C108" s="38"/>
      <c r="D108" s="207" t="s">
        <v>178</v>
      </c>
      <c r="E108" s="38"/>
      <c r="F108" s="208" t="s">
        <v>1926</v>
      </c>
      <c r="G108" s="38"/>
      <c r="H108" s="38"/>
      <c r="I108" s="117"/>
      <c r="J108" s="38"/>
      <c r="K108" s="38"/>
      <c r="L108" s="41"/>
      <c r="M108" s="209"/>
      <c r="N108" s="210"/>
      <c r="O108" s="66"/>
      <c r="P108" s="66"/>
      <c r="Q108" s="66"/>
      <c r="R108" s="66"/>
      <c r="S108" s="66"/>
      <c r="T108" s="67"/>
      <c r="U108" s="36"/>
      <c r="V108" s="36"/>
      <c r="W108" s="36"/>
      <c r="X108" s="36"/>
      <c r="Y108" s="36"/>
      <c r="Z108" s="36"/>
      <c r="AA108" s="36"/>
      <c r="AB108" s="36"/>
      <c r="AC108" s="36"/>
      <c r="AD108" s="36"/>
      <c r="AE108" s="36"/>
      <c r="AT108" s="19" t="s">
        <v>178</v>
      </c>
      <c r="AU108" s="19" t="s">
        <v>83</v>
      </c>
    </row>
    <row r="109" spans="1:65" s="2" customFormat="1" ht="24" customHeight="1">
      <c r="A109" s="36"/>
      <c r="B109" s="37"/>
      <c r="C109" s="194" t="s">
        <v>222</v>
      </c>
      <c r="D109" s="194" t="s">
        <v>171</v>
      </c>
      <c r="E109" s="195" t="s">
        <v>1936</v>
      </c>
      <c r="F109" s="196" t="s">
        <v>1937</v>
      </c>
      <c r="G109" s="197" t="s">
        <v>354</v>
      </c>
      <c r="H109" s="198">
        <v>2</v>
      </c>
      <c r="I109" s="199"/>
      <c r="J109" s="200">
        <f>ROUND(I109*H109,2)</f>
        <v>0</v>
      </c>
      <c r="K109" s="196" t="s">
        <v>175</v>
      </c>
      <c r="L109" s="41"/>
      <c r="M109" s="201" t="s">
        <v>19</v>
      </c>
      <c r="N109" s="202" t="s">
        <v>43</v>
      </c>
      <c r="O109" s="66"/>
      <c r="P109" s="203">
        <f>O109*H109</f>
        <v>0</v>
      </c>
      <c r="Q109" s="203">
        <v>5.0000000000000002E-5</v>
      </c>
      <c r="R109" s="203">
        <f>Q109*H109</f>
        <v>1E-4</v>
      </c>
      <c r="S109" s="203">
        <v>0</v>
      </c>
      <c r="T109" s="204">
        <f>S109*H109</f>
        <v>0</v>
      </c>
      <c r="U109" s="36"/>
      <c r="V109" s="36"/>
      <c r="W109" s="36"/>
      <c r="X109" s="36"/>
      <c r="Y109" s="36"/>
      <c r="Z109" s="36"/>
      <c r="AA109" s="36"/>
      <c r="AB109" s="36"/>
      <c r="AC109" s="36"/>
      <c r="AD109" s="36"/>
      <c r="AE109" s="36"/>
      <c r="AR109" s="205" t="s">
        <v>176</v>
      </c>
      <c r="AT109" s="205" t="s">
        <v>171</v>
      </c>
      <c r="AU109" s="205" t="s">
        <v>83</v>
      </c>
      <c r="AY109" s="19" t="s">
        <v>169</v>
      </c>
      <c r="BE109" s="206">
        <f>IF(N109="základní",J109,0)</f>
        <v>0</v>
      </c>
      <c r="BF109" s="206">
        <f>IF(N109="snížená",J109,0)</f>
        <v>0</v>
      </c>
      <c r="BG109" s="206">
        <f>IF(N109="zákl. přenesená",J109,0)</f>
        <v>0</v>
      </c>
      <c r="BH109" s="206">
        <f>IF(N109="sníž. přenesená",J109,0)</f>
        <v>0</v>
      </c>
      <c r="BI109" s="206">
        <f>IF(N109="nulová",J109,0)</f>
        <v>0</v>
      </c>
      <c r="BJ109" s="19" t="s">
        <v>80</v>
      </c>
      <c r="BK109" s="206">
        <f>ROUND(I109*H109,2)</f>
        <v>0</v>
      </c>
      <c r="BL109" s="19" t="s">
        <v>176</v>
      </c>
      <c r="BM109" s="205" t="s">
        <v>1938</v>
      </c>
    </row>
    <row r="110" spans="1:65" s="2" customFormat="1" ht="78">
      <c r="A110" s="36"/>
      <c r="B110" s="37"/>
      <c r="C110" s="38"/>
      <c r="D110" s="207" t="s">
        <v>178</v>
      </c>
      <c r="E110" s="38"/>
      <c r="F110" s="208" t="s">
        <v>1939</v>
      </c>
      <c r="G110" s="38"/>
      <c r="H110" s="38"/>
      <c r="I110" s="117"/>
      <c r="J110" s="38"/>
      <c r="K110" s="38"/>
      <c r="L110" s="41"/>
      <c r="M110" s="209"/>
      <c r="N110" s="210"/>
      <c r="O110" s="66"/>
      <c r="P110" s="66"/>
      <c r="Q110" s="66"/>
      <c r="R110" s="66"/>
      <c r="S110" s="66"/>
      <c r="T110" s="67"/>
      <c r="U110" s="36"/>
      <c r="V110" s="36"/>
      <c r="W110" s="36"/>
      <c r="X110" s="36"/>
      <c r="Y110" s="36"/>
      <c r="Z110" s="36"/>
      <c r="AA110" s="36"/>
      <c r="AB110" s="36"/>
      <c r="AC110" s="36"/>
      <c r="AD110" s="36"/>
      <c r="AE110" s="36"/>
      <c r="AT110" s="19" t="s">
        <v>178</v>
      </c>
      <c r="AU110" s="19" t="s">
        <v>83</v>
      </c>
    </row>
    <row r="111" spans="1:65" s="2" customFormat="1" ht="24" customHeight="1">
      <c r="A111" s="36"/>
      <c r="B111" s="37"/>
      <c r="C111" s="194" t="s">
        <v>228</v>
      </c>
      <c r="D111" s="194" t="s">
        <v>171</v>
      </c>
      <c r="E111" s="195" t="s">
        <v>1940</v>
      </c>
      <c r="F111" s="196" t="s">
        <v>1941</v>
      </c>
      <c r="G111" s="197" t="s">
        <v>354</v>
      </c>
      <c r="H111" s="198">
        <v>2</v>
      </c>
      <c r="I111" s="199"/>
      <c r="J111" s="200">
        <f>ROUND(I111*H111,2)</f>
        <v>0</v>
      </c>
      <c r="K111" s="196" t="s">
        <v>175</v>
      </c>
      <c r="L111" s="41"/>
      <c r="M111" s="201" t="s">
        <v>19</v>
      </c>
      <c r="N111" s="202" t="s">
        <v>43</v>
      </c>
      <c r="O111" s="66"/>
      <c r="P111" s="203">
        <f>O111*H111</f>
        <v>0</v>
      </c>
      <c r="Q111" s="203">
        <v>5.0000000000000002E-5</v>
      </c>
      <c r="R111" s="203">
        <f>Q111*H111</f>
        <v>1E-4</v>
      </c>
      <c r="S111" s="203">
        <v>0</v>
      </c>
      <c r="T111" s="204">
        <f>S111*H111</f>
        <v>0</v>
      </c>
      <c r="U111" s="36"/>
      <c r="V111" s="36"/>
      <c r="W111" s="36"/>
      <c r="X111" s="36"/>
      <c r="Y111" s="36"/>
      <c r="Z111" s="36"/>
      <c r="AA111" s="36"/>
      <c r="AB111" s="36"/>
      <c r="AC111" s="36"/>
      <c r="AD111" s="36"/>
      <c r="AE111" s="36"/>
      <c r="AR111" s="205" t="s">
        <v>176</v>
      </c>
      <c r="AT111" s="205" t="s">
        <v>171</v>
      </c>
      <c r="AU111" s="205" t="s">
        <v>83</v>
      </c>
      <c r="AY111" s="19" t="s">
        <v>169</v>
      </c>
      <c r="BE111" s="206">
        <f>IF(N111="základní",J111,0)</f>
        <v>0</v>
      </c>
      <c r="BF111" s="206">
        <f>IF(N111="snížená",J111,0)</f>
        <v>0</v>
      </c>
      <c r="BG111" s="206">
        <f>IF(N111="zákl. přenesená",J111,0)</f>
        <v>0</v>
      </c>
      <c r="BH111" s="206">
        <f>IF(N111="sníž. přenesená",J111,0)</f>
        <v>0</v>
      </c>
      <c r="BI111" s="206">
        <f>IF(N111="nulová",J111,0)</f>
        <v>0</v>
      </c>
      <c r="BJ111" s="19" t="s">
        <v>80</v>
      </c>
      <c r="BK111" s="206">
        <f>ROUND(I111*H111,2)</f>
        <v>0</v>
      </c>
      <c r="BL111" s="19" t="s">
        <v>176</v>
      </c>
      <c r="BM111" s="205" t="s">
        <v>1942</v>
      </c>
    </row>
    <row r="112" spans="1:65" s="2" customFormat="1" ht="78">
      <c r="A112" s="36"/>
      <c r="B112" s="37"/>
      <c r="C112" s="38"/>
      <c r="D112" s="207" t="s">
        <v>178</v>
      </c>
      <c r="E112" s="38"/>
      <c r="F112" s="208" t="s">
        <v>1939</v>
      </c>
      <c r="G112" s="38"/>
      <c r="H112" s="38"/>
      <c r="I112" s="117"/>
      <c r="J112" s="38"/>
      <c r="K112" s="38"/>
      <c r="L112" s="41"/>
      <c r="M112" s="209"/>
      <c r="N112" s="210"/>
      <c r="O112" s="66"/>
      <c r="P112" s="66"/>
      <c r="Q112" s="66"/>
      <c r="R112" s="66"/>
      <c r="S112" s="66"/>
      <c r="T112" s="67"/>
      <c r="U112" s="36"/>
      <c r="V112" s="36"/>
      <c r="W112" s="36"/>
      <c r="X112" s="36"/>
      <c r="Y112" s="36"/>
      <c r="Z112" s="36"/>
      <c r="AA112" s="36"/>
      <c r="AB112" s="36"/>
      <c r="AC112" s="36"/>
      <c r="AD112" s="36"/>
      <c r="AE112" s="36"/>
      <c r="AT112" s="19" t="s">
        <v>178</v>
      </c>
      <c r="AU112" s="19" t="s">
        <v>83</v>
      </c>
    </row>
    <row r="113" spans="1:65" s="2" customFormat="1" ht="24" customHeight="1">
      <c r="A113" s="36"/>
      <c r="B113" s="37"/>
      <c r="C113" s="194" t="s">
        <v>232</v>
      </c>
      <c r="D113" s="194" t="s">
        <v>171</v>
      </c>
      <c r="E113" s="195" t="s">
        <v>233</v>
      </c>
      <c r="F113" s="196" t="s">
        <v>234</v>
      </c>
      <c r="G113" s="197" t="s">
        <v>191</v>
      </c>
      <c r="H113" s="198">
        <v>566.505</v>
      </c>
      <c r="I113" s="199"/>
      <c r="J113" s="200">
        <f>ROUND(I113*H113,2)</f>
        <v>0</v>
      </c>
      <c r="K113" s="196" t="s">
        <v>175</v>
      </c>
      <c r="L113" s="41"/>
      <c r="M113" s="201" t="s">
        <v>19</v>
      </c>
      <c r="N113" s="202" t="s">
        <v>43</v>
      </c>
      <c r="O113" s="66"/>
      <c r="P113" s="203">
        <f>O113*H113</f>
        <v>0</v>
      </c>
      <c r="Q113" s="203">
        <v>0</v>
      </c>
      <c r="R113" s="203">
        <f>Q113*H113</f>
        <v>0</v>
      </c>
      <c r="S113" s="203">
        <v>0</v>
      </c>
      <c r="T113" s="204">
        <f>S113*H113</f>
        <v>0</v>
      </c>
      <c r="U113" s="36"/>
      <c r="V113" s="36"/>
      <c r="W113" s="36"/>
      <c r="X113" s="36"/>
      <c r="Y113" s="36"/>
      <c r="Z113" s="36"/>
      <c r="AA113" s="36"/>
      <c r="AB113" s="36"/>
      <c r="AC113" s="36"/>
      <c r="AD113" s="36"/>
      <c r="AE113" s="36"/>
      <c r="AR113" s="205" t="s">
        <v>176</v>
      </c>
      <c r="AT113" s="205" t="s">
        <v>171</v>
      </c>
      <c r="AU113" s="205" t="s">
        <v>83</v>
      </c>
      <c r="AY113" s="19" t="s">
        <v>169</v>
      </c>
      <c r="BE113" s="206">
        <f>IF(N113="základní",J113,0)</f>
        <v>0</v>
      </c>
      <c r="BF113" s="206">
        <f>IF(N113="snížená",J113,0)</f>
        <v>0</v>
      </c>
      <c r="BG113" s="206">
        <f>IF(N113="zákl. přenesená",J113,0)</f>
        <v>0</v>
      </c>
      <c r="BH113" s="206">
        <f>IF(N113="sníž. přenesená",J113,0)</f>
        <v>0</v>
      </c>
      <c r="BI113" s="206">
        <f>IF(N113="nulová",J113,0)</f>
        <v>0</v>
      </c>
      <c r="BJ113" s="19" t="s">
        <v>80</v>
      </c>
      <c r="BK113" s="206">
        <f>ROUND(I113*H113,2)</f>
        <v>0</v>
      </c>
      <c r="BL113" s="19" t="s">
        <v>176</v>
      </c>
      <c r="BM113" s="205" t="s">
        <v>1943</v>
      </c>
    </row>
    <row r="114" spans="1:65" s="2" customFormat="1" ht="136.5">
      <c r="A114" s="36"/>
      <c r="B114" s="37"/>
      <c r="C114" s="38"/>
      <c r="D114" s="207" t="s">
        <v>178</v>
      </c>
      <c r="E114" s="38"/>
      <c r="F114" s="208" t="s">
        <v>236</v>
      </c>
      <c r="G114" s="38"/>
      <c r="H114" s="38"/>
      <c r="I114" s="117"/>
      <c r="J114" s="38"/>
      <c r="K114" s="38"/>
      <c r="L114" s="41"/>
      <c r="M114" s="209"/>
      <c r="N114" s="210"/>
      <c r="O114" s="66"/>
      <c r="P114" s="66"/>
      <c r="Q114" s="66"/>
      <c r="R114" s="66"/>
      <c r="S114" s="66"/>
      <c r="T114" s="67"/>
      <c r="U114" s="36"/>
      <c r="V114" s="36"/>
      <c r="W114" s="36"/>
      <c r="X114" s="36"/>
      <c r="Y114" s="36"/>
      <c r="Z114" s="36"/>
      <c r="AA114" s="36"/>
      <c r="AB114" s="36"/>
      <c r="AC114" s="36"/>
      <c r="AD114" s="36"/>
      <c r="AE114" s="36"/>
      <c r="AT114" s="19" t="s">
        <v>178</v>
      </c>
      <c r="AU114" s="19" t="s">
        <v>83</v>
      </c>
    </row>
    <row r="115" spans="1:65" s="13" customFormat="1" ht="11.25">
      <c r="B115" s="211"/>
      <c r="C115" s="212"/>
      <c r="D115" s="207" t="s">
        <v>180</v>
      </c>
      <c r="E115" s="213" t="s">
        <v>19</v>
      </c>
      <c r="F115" s="214" t="s">
        <v>1944</v>
      </c>
      <c r="G115" s="212"/>
      <c r="H115" s="215">
        <v>176.75299999999999</v>
      </c>
      <c r="I115" s="216"/>
      <c r="J115" s="212"/>
      <c r="K115" s="212"/>
      <c r="L115" s="217"/>
      <c r="M115" s="218"/>
      <c r="N115" s="219"/>
      <c r="O115" s="219"/>
      <c r="P115" s="219"/>
      <c r="Q115" s="219"/>
      <c r="R115" s="219"/>
      <c r="S115" s="219"/>
      <c r="T115" s="220"/>
      <c r="AT115" s="221" t="s">
        <v>180</v>
      </c>
      <c r="AU115" s="221" t="s">
        <v>83</v>
      </c>
      <c r="AV115" s="13" t="s">
        <v>83</v>
      </c>
      <c r="AW115" s="13" t="s">
        <v>34</v>
      </c>
      <c r="AX115" s="13" t="s">
        <v>72</v>
      </c>
      <c r="AY115" s="221" t="s">
        <v>169</v>
      </c>
    </row>
    <row r="116" spans="1:65" s="13" customFormat="1" ht="11.25">
      <c r="B116" s="211"/>
      <c r="C116" s="212"/>
      <c r="D116" s="207" t="s">
        <v>180</v>
      </c>
      <c r="E116" s="213" t="s">
        <v>19</v>
      </c>
      <c r="F116" s="214" t="s">
        <v>1945</v>
      </c>
      <c r="G116" s="212"/>
      <c r="H116" s="215">
        <v>106.5</v>
      </c>
      <c r="I116" s="216"/>
      <c r="J116" s="212"/>
      <c r="K116" s="212"/>
      <c r="L116" s="217"/>
      <c r="M116" s="218"/>
      <c r="N116" s="219"/>
      <c r="O116" s="219"/>
      <c r="P116" s="219"/>
      <c r="Q116" s="219"/>
      <c r="R116" s="219"/>
      <c r="S116" s="219"/>
      <c r="T116" s="220"/>
      <c r="AT116" s="221" t="s">
        <v>180</v>
      </c>
      <c r="AU116" s="221" t="s">
        <v>83</v>
      </c>
      <c r="AV116" s="13" t="s">
        <v>83</v>
      </c>
      <c r="AW116" s="13" t="s">
        <v>34</v>
      </c>
      <c r="AX116" s="13" t="s">
        <v>72</v>
      </c>
      <c r="AY116" s="221" t="s">
        <v>169</v>
      </c>
    </row>
    <row r="117" spans="1:65" s="13" customFormat="1" ht="11.25">
      <c r="B117" s="211"/>
      <c r="C117" s="212"/>
      <c r="D117" s="207" t="s">
        <v>180</v>
      </c>
      <c r="E117" s="213" t="s">
        <v>19</v>
      </c>
      <c r="F117" s="214" t="s">
        <v>1946</v>
      </c>
      <c r="G117" s="212"/>
      <c r="H117" s="215">
        <v>271.17</v>
      </c>
      <c r="I117" s="216"/>
      <c r="J117" s="212"/>
      <c r="K117" s="212"/>
      <c r="L117" s="217"/>
      <c r="M117" s="218"/>
      <c r="N117" s="219"/>
      <c r="O117" s="219"/>
      <c r="P117" s="219"/>
      <c r="Q117" s="219"/>
      <c r="R117" s="219"/>
      <c r="S117" s="219"/>
      <c r="T117" s="220"/>
      <c r="AT117" s="221" t="s">
        <v>180</v>
      </c>
      <c r="AU117" s="221" t="s">
        <v>83</v>
      </c>
      <c r="AV117" s="13" t="s">
        <v>83</v>
      </c>
      <c r="AW117" s="13" t="s">
        <v>34</v>
      </c>
      <c r="AX117" s="13" t="s">
        <v>72</v>
      </c>
      <c r="AY117" s="221" t="s">
        <v>169</v>
      </c>
    </row>
    <row r="118" spans="1:65" s="13" customFormat="1" ht="11.25">
      <c r="B118" s="211"/>
      <c r="C118" s="212"/>
      <c r="D118" s="207" t="s">
        <v>180</v>
      </c>
      <c r="E118" s="213" t="s">
        <v>19</v>
      </c>
      <c r="F118" s="214" t="s">
        <v>1947</v>
      </c>
      <c r="G118" s="212"/>
      <c r="H118" s="215">
        <v>12.082000000000001</v>
      </c>
      <c r="I118" s="216"/>
      <c r="J118" s="212"/>
      <c r="K118" s="212"/>
      <c r="L118" s="217"/>
      <c r="M118" s="218"/>
      <c r="N118" s="219"/>
      <c r="O118" s="219"/>
      <c r="P118" s="219"/>
      <c r="Q118" s="219"/>
      <c r="R118" s="219"/>
      <c r="S118" s="219"/>
      <c r="T118" s="220"/>
      <c r="AT118" s="221" t="s">
        <v>180</v>
      </c>
      <c r="AU118" s="221" t="s">
        <v>83</v>
      </c>
      <c r="AV118" s="13" t="s">
        <v>83</v>
      </c>
      <c r="AW118" s="13" t="s">
        <v>34</v>
      </c>
      <c r="AX118" s="13" t="s">
        <v>72</v>
      </c>
      <c r="AY118" s="221" t="s">
        <v>169</v>
      </c>
    </row>
    <row r="119" spans="1:65" s="14" customFormat="1" ht="11.25">
      <c r="B119" s="222"/>
      <c r="C119" s="223"/>
      <c r="D119" s="207" t="s">
        <v>180</v>
      </c>
      <c r="E119" s="224" t="s">
        <v>19</v>
      </c>
      <c r="F119" s="225" t="s">
        <v>182</v>
      </c>
      <c r="G119" s="223"/>
      <c r="H119" s="226">
        <v>566.505</v>
      </c>
      <c r="I119" s="227"/>
      <c r="J119" s="223"/>
      <c r="K119" s="223"/>
      <c r="L119" s="228"/>
      <c r="M119" s="229"/>
      <c r="N119" s="230"/>
      <c r="O119" s="230"/>
      <c r="P119" s="230"/>
      <c r="Q119" s="230"/>
      <c r="R119" s="230"/>
      <c r="S119" s="230"/>
      <c r="T119" s="231"/>
      <c r="AT119" s="232" t="s">
        <v>180</v>
      </c>
      <c r="AU119" s="232" t="s">
        <v>83</v>
      </c>
      <c r="AV119" s="14" t="s">
        <v>176</v>
      </c>
      <c r="AW119" s="14" t="s">
        <v>4</v>
      </c>
      <c r="AX119" s="14" t="s">
        <v>80</v>
      </c>
      <c r="AY119" s="232" t="s">
        <v>169</v>
      </c>
    </row>
    <row r="120" spans="1:65" s="2" customFormat="1" ht="24" customHeight="1">
      <c r="A120" s="36"/>
      <c r="B120" s="37"/>
      <c r="C120" s="194" t="s">
        <v>240</v>
      </c>
      <c r="D120" s="194" t="s">
        <v>171</v>
      </c>
      <c r="E120" s="195" t="s">
        <v>1948</v>
      </c>
      <c r="F120" s="196" t="s">
        <v>1949</v>
      </c>
      <c r="G120" s="197" t="s">
        <v>354</v>
      </c>
      <c r="H120" s="198">
        <v>1</v>
      </c>
      <c r="I120" s="199"/>
      <c r="J120" s="200">
        <f>ROUND(I120*H120,2)</f>
        <v>0</v>
      </c>
      <c r="K120" s="196" t="s">
        <v>175</v>
      </c>
      <c r="L120" s="41"/>
      <c r="M120" s="201" t="s">
        <v>19</v>
      </c>
      <c r="N120" s="202" t="s">
        <v>43</v>
      </c>
      <c r="O120" s="66"/>
      <c r="P120" s="203">
        <f>O120*H120</f>
        <v>0</v>
      </c>
      <c r="Q120" s="203">
        <v>0</v>
      </c>
      <c r="R120" s="203">
        <f>Q120*H120</f>
        <v>0</v>
      </c>
      <c r="S120" s="203">
        <v>0</v>
      </c>
      <c r="T120" s="204">
        <f>S120*H120</f>
        <v>0</v>
      </c>
      <c r="U120" s="36"/>
      <c r="V120" s="36"/>
      <c r="W120" s="36"/>
      <c r="X120" s="36"/>
      <c r="Y120" s="36"/>
      <c r="Z120" s="36"/>
      <c r="AA120" s="36"/>
      <c r="AB120" s="36"/>
      <c r="AC120" s="36"/>
      <c r="AD120" s="36"/>
      <c r="AE120" s="36"/>
      <c r="AR120" s="205" t="s">
        <v>176</v>
      </c>
      <c r="AT120" s="205" t="s">
        <v>171</v>
      </c>
      <c r="AU120" s="205" t="s">
        <v>83</v>
      </c>
      <c r="AY120" s="19" t="s">
        <v>169</v>
      </c>
      <c r="BE120" s="206">
        <f>IF(N120="základní",J120,0)</f>
        <v>0</v>
      </c>
      <c r="BF120" s="206">
        <f>IF(N120="snížená",J120,0)</f>
        <v>0</v>
      </c>
      <c r="BG120" s="206">
        <f>IF(N120="zákl. přenesená",J120,0)</f>
        <v>0</v>
      </c>
      <c r="BH120" s="206">
        <f>IF(N120="sníž. přenesená",J120,0)</f>
        <v>0</v>
      </c>
      <c r="BI120" s="206">
        <f>IF(N120="nulová",J120,0)</f>
        <v>0</v>
      </c>
      <c r="BJ120" s="19" t="s">
        <v>80</v>
      </c>
      <c r="BK120" s="206">
        <f>ROUND(I120*H120,2)</f>
        <v>0</v>
      </c>
      <c r="BL120" s="19" t="s">
        <v>176</v>
      </c>
      <c r="BM120" s="205" t="s">
        <v>1950</v>
      </c>
    </row>
    <row r="121" spans="1:65" s="2" customFormat="1" ht="39">
      <c r="A121" s="36"/>
      <c r="B121" s="37"/>
      <c r="C121" s="38"/>
      <c r="D121" s="207" t="s">
        <v>178</v>
      </c>
      <c r="E121" s="38"/>
      <c r="F121" s="208" t="s">
        <v>1951</v>
      </c>
      <c r="G121" s="38"/>
      <c r="H121" s="38"/>
      <c r="I121" s="117"/>
      <c r="J121" s="38"/>
      <c r="K121" s="38"/>
      <c r="L121" s="41"/>
      <c r="M121" s="209"/>
      <c r="N121" s="210"/>
      <c r="O121" s="66"/>
      <c r="P121" s="66"/>
      <c r="Q121" s="66"/>
      <c r="R121" s="66"/>
      <c r="S121" s="66"/>
      <c r="T121" s="67"/>
      <c r="U121" s="36"/>
      <c r="V121" s="36"/>
      <c r="W121" s="36"/>
      <c r="X121" s="36"/>
      <c r="Y121" s="36"/>
      <c r="Z121" s="36"/>
      <c r="AA121" s="36"/>
      <c r="AB121" s="36"/>
      <c r="AC121" s="36"/>
      <c r="AD121" s="36"/>
      <c r="AE121" s="36"/>
      <c r="AT121" s="19" t="s">
        <v>178</v>
      </c>
      <c r="AU121" s="19" t="s">
        <v>83</v>
      </c>
    </row>
    <row r="122" spans="1:65" s="2" customFormat="1" ht="24" customHeight="1">
      <c r="A122" s="36"/>
      <c r="B122" s="37"/>
      <c r="C122" s="194" t="s">
        <v>245</v>
      </c>
      <c r="D122" s="194" t="s">
        <v>171</v>
      </c>
      <c r="E122" s="195" t="s">
        <v>1952</v>
      </c>
      <c r="F122" s="196" t="s">
        <v>1953</v>
      </c>
      <c r="G122" s="197" t="s">
        <v>354</v>
      </c>
      <c r="H122" s="198">
        <v>1</v>
      </c>
      <c r="I122" s="199"/>
      <c r="J122" s="200">
        <f>ROUND(I122*H122,2)</f>
        <v>0</v>
      </c>
      <c r="K122" s="196" t="s">
        <v>175</v>
      </c>
      <c r="L122" s="41"/>
      <c r="M122" s="201" t="s">
        <v>19</v>
      </c>
      <c r="N122" s="202" t="s">
        <v>43</v>
      </c>
      <c r="O122" s="66"/>
      <c r="P122" s="203">
        <f>O122*H122</f>
        <v>0</v>
      </c>
      <c r="Q122" s="203">
        <v>0</v>
      </c>
      <c r="R122" s="203">
        <f>Q122*H122</f>
        <v>0</v>
      </c>
      <c r="S122" s="203">
        <v>0</v>
      </c>
      <c r="T122" s="204">
        <f>S122*H122</f>
        <v>0</v>
      </c>
      <c r="U122" s="36"/>
      <c r="V122" s="36"/>
      <c r="W122" s="36"/>
      <c r="X122" s="36"/>
      <c r="Y122" s="36"/>
      <c r="Z122" s="36"/>
      <c r="AA122" s="36"/>
      <c r="AB122" s="36"/>
      <c r="AC122" s="36"/>
      <c r="AD122" s="36"/>
      <c r="AE122" s="36"/>
      <c r="AR122" s="205" t="s">
        <v>176</v>
      </c>
      <c r="AT122" s="205" t="s">
        <v>171</v>
      </c>
      <c r="AU122" s="205" t="s">
        <v>83</v>
      </c>
      <c r="AY122" s="19" t="s">
        <v>169</v>
      </c>
      <c r="BE122" s="206">
        <f>IF(N122="základní",J122,0)</f>
        <v>0</v>
      </c>
      <c r="BF122" s="206">
        <f>IF(N122="snížená",J122,0)</f>
        <v>0</v>
      </c>
      <c r="BG122" s="206">
        <f>IF(N122="zákl. přenesená",J122,0)</f>
        <v>0</v>
      </c>
      <c r="BH122" s="206">
        <f>IF(N122="sníž. přenesená",J122,0)</f>
        <v>0</v>
      </c>
      <c r="BI122" s="206">
        <f>IF(N122="nulová",J122,0)</f>
        <v>0</v>
      </c>
      <c r="BJ122" s="19" t="s">
        <v>80</v>
      </c>
      <c r="BK122" s="206">
        <f>ROUND(I122*H122,2)</f>
        <v>0</v>
      </c>
      <c r="BL122" s="19" t="s">
        <v>176</v>
      </c>
      <c r="BM122" s="205" t="s">
        <v>1954</v>
      </c>
    </row>
    <row r="123" spans="1:65" s="2" customFormat="1" ht="39">
      <c r="A123" s="36"/>
      <c r="B123" s="37"/>
      <c r="C123" s="38"/>
      <c r="D123" s="207" t="s">
        <v>178</v>
      </c>
      <c r="E123" s="38"/>
      <c r="F123" s="208" t="s">
        <v>1951</v>
      </c>
      <c r="G123" s="38"/>
      <c r="H123" s="38"/>
      <c r="I123" s="117"/>
      <c r="J123" s="38"/>
      <c r="K123" s="38"/>
      <c r="L123" s="41"/>
      <c r="M123" s="209"/>
      <c r="N123" s="210"/>
      <c r="O123" s="66"/>
      <c r="P123" s="66"/>
      <c r="Q123" s="66"/>
      <c r="R123" s="66"/>
      <c r="S123" s="66"/>
      <c r="T123" s="67"/>
      <c r="U123" s="36"/>
      <c r="V123" s="36"/>
      <c r="W123" s="36"/>
      <c r="X123" s="36"/>
      <c r="Y123" s="36"/>
      <c r="Z123" s="36"/>
      <c r="AA123" s="36"/>
      <c r="AB123" s="36"/>
      <c r="AC123" s="36"/>
      <c r="AD123" s="36"/>
      <c r="AE123" s="36"/>
      <c r="AT123" s="19" t="s">
        <v>178</v>
      </c>
      <c r="AU123" s="19" t="s">
        <v>83</v>
      </c>
    </row>
    <row r="124" spans="1:65" s="2" customFormat="1" ht="24" customHeight="1">
      <c r="A124" s="36"/>
      <c r="B124" s="37"/>
      <c r="C124" s="194" t="s">
        <v>251</v>
      </c>
      <c r="D124" s="194" t="s">
        <v>171</v>
      </c>
      <c r="E124" s="195" t="s">
        <v>1955</v>
      </c>
      <c r="F124" s="196" t="s">
        <v>1956</v>
      </c>
      <c r="G124" s="197" t="s">
        <v>354</v>
      </c>
      <c r="H124" s="198">
        <v>1</v>
      </c>
      <c r="I124" s="199"/>
      <c r="J124" s="200">
        <f>ROUND(I124*H124,2)</f>
        <v>0</v>
      </c>
      <c r="K124" s="196" t="s">
        <v>175</v>
      </c>
      <c r="L124" s="41"/>
      <c r="M124" s="201" t="s">
        <v>19</v>
      </c>
      <c r="N124" s="202" t="s">
        <v>43</v>
      </c>
      <c r="O124" s="66"/>
      <c r="P124" s="203">
        <f>O124*H124</f>
        <v>0</v>
      </c>
      <c r="Q124" s="203">
        <v>0</v>
      </c>
      <c r="R124" s="203">
        <f>Q124*H124</f>
        <v>0</v>
      </c>
      <c r="S124" s="203">
        <v>0</v>
      </c>
      <c r="T124" s="204">
        <f>S124*H124</f>
        <v>0</v>
      </c>
      <c r="U124" s="36"/>
      <c r="V124" s="36"/>
      <c r="W124" s="36"/>
      <c r="X124" s="36"/>
      <c r="Y124" s="36"/>
      <c r="Z124" s="36"/>
      <c r="AA124" s="36"/>
      <c r="AB124" s="36"/>
      <c r="AC124" s="36"/>
      <c r="AD124" s="36"/>
      <c r="AE124" s="36"/>
      <c r="AR124" s="205" t="s">
        <v>176</v>
      </c>
      <c r="AT124" s="205" t="s">
        <v>171</v>
      </c>
      <c r="AU124" s="205" t="s">
        <v>83</v>
      </c>
      <c r="AY124" s="19" t="s">
        <v>169</v>
      </c>
      <c r="BE124" s="206">
        <f>IF(N124="základní",J124,0)</f>
        <v>0</v>
      </c>
      <c r="BF124" s="206">
        <f>IF(N124="snížená",J124,0)</f>
        <v>0</v>
      </c>
      <c r="BG124" s="206">
        <f>IF(N124="zákl. přenesená",J124,0)</f>
        <v>0</v>
      </c>
      <c r="BH124" s="206">
        <f>IF(N124="sníž. přenesená",J124,0)</f>
        <v>0</v>
      </c>
      <c r="BI124" s="206">
        <f>IF(N124="nulová",J124,0)</f>
        <v>0</v>
      </c>
      <c r="BJ124" s="19" t="s">
        <v>80</v>
      </c>
      <c r="BK124" s="206">
        <f>ROUND(I124*H124,2)</f>
        <v>0</v>
      </c>
      <c r="BL124" s="19" t="s">
        <v>176</v>
      </c>
      <c r="BM124" s="205" t="s">
        <v>1957</v>
      </c>
    </row>
    <row r="125" spans="1:65" s="2" customFormat="1" ht="39">
      <c r="A125" s="36"/>
      <c r="B125" s="37"/>
      <c r="C125" s="38"/>
      <c r="D125" s="207" t="s">
        <v>178</v>
      </c>
      <c r="E125" s="38"/>
      <c r="F125" s="208" t="s">
        <v>1951</v>
      </c>
      <c r="G125" s="38"/>
      <c r="H125" s="38"/>
      <c r="I125" s="117"/>
      <c r="J125" s="38"/>
      <c r="K125" s="38"/>
      <c r="L125" s="41"/>
      <c r="M125" s="209"/>
      <c r="N125" s="210"/>
      <c r="O125" s="66"/>
      <c r="P125" s="66"/>
      <c r="Q125" s="66"/>
      <c r="R125" s="66"/>
      <c r="S125" s="66"/>
      <c r="T125" s="67"/>
      <c r="U125" s="36"/>
      <c r="V125" s="36"/>
      <c r="W125" s="36"/>
      <c r="X125" s="36"/>
      <c r="Y125" s="36"/>
      <c r="Z125" s="36"/>
      <c r="AA125" s="36"/>
      <c r="AB125" s="36"/>
      <c r="AC125" s="36"/>
      <c r="AD125" s="36"/>
      <c r="AE125" s="36"/>
      <c r="AT125" s="19" t="s">
        <v>178</v>
      </c>
      <c r="AU125" s="19" t="s">
        <v>83</v>
      </c>
    </row>
    <row r="126" spans="1:65" s="2" customFormat="1" ht="24" customHeight="1">
      <c r="A126" s="36"/>
      <c r="B126" s="37"/>
      <c r="C126" s="194" t="s">
        <v>256</v>
      </c>
      <c r="D126" s="194" t="s">
        <v>171</v>
      </c>
      <c r="E126" s="195" t="s">
        <v>1958</v>
      </c>
      <c r="F126" s="196" t="s">
        <v>1959</v>
      </c>
      <c r="G126" s="197" t="s">
        <v>354</v>
      </c>
      <c r="H126" s="198">
        <v>1</v>
      </c>
      <c r="I126" s="199"/>
      <c r="J126" s="200">
        <f>ROUND(I126*H126,2)</f>
        <v>0</v>
      </c>
      <c r="K126" s="196" t="s">
        <v>175</v>
      </c>
      <c r="L126" s="41"/>
      <c r="M126" s="201" t="s">
        <v>19</v>
      </c>
      <c r="N126" s="202" t="s">
        <v>43</v>
      </c>
      <c r="O126" s="66"/>
      <c r="P126" s="203">
        <f>O126*H126</f>
        <v>0</v>
      </c>
      <c r="Q126" s="203">
        <v>0</v>
      </c>
      <c r="R126" s="203">
        <f>Q126*H126</f>
        <v>0</v>
      </c>
      <c r="S126" s="203">
        <v>0</v>
      </c>
      <c r="T126" s="204">
        <f>S126*H126</f>
        <v>0</v>
      </c>
      <c r="U126" s="36"/>
      <c r="V126" s="36"/>
      <c r="W126" s="36"/>
      <c r="X126" s="36"/>
      <c r="Y126" s="36"/>
      <c r="Z126" s="36"/>
      <c r="AA126" s="36"/>
      <c r="AB126" s="36"/>
      <c r="AC126" s="36"/>
      <c r="AD126" s="36"/>
      <c r="AE126" s="36"/>
      <c r="AR126" s="205" t="s">
        <v>176</v>
      </c>
      <c r="AT126" s="205" t="s">
        <v>171</v>
      </c>
      <c r="AU126" s="205" t="s">
        <v>83</v>
      </c>
      <c r="AY126" s="19" t="s">
        <v>169</v>
      </c>
      <c r="BE126" s="206">
        <f>IF(N126="základní",J126,0)</f>
        <v>0</v>
      </c>
      <c r="BF126" s="206">
        <f>IF(N126="snížená",J126,0)</f>
        <v>0</v>
      </c>
      <c r="BG126" s="206">
        <f>IF(N126="zákl. přenesená",J126,0)</f>
        <v>0</v>
      </c>
      <c r="BH126" s="206">
        <f>IF(N126="sníž. přenesená",J126,0)</f>
        <v>0</v>
      </c>
      <c r="BI126" s="206">
        <f>IF(N126="nulová",J126,0)</f>
        <v>0</v>
      </c>
      <c r="BJ126" s="19" t="s">
        <v>80</v>
      </c>
      <c r="BK126" s="206">
        <f>ROUND(I126*H126,2)</f>
        <v>0</v>
      </c>
      <c r="BL126" s="19" t="s">
        <v>176</v>
      </c>
      <c r="BM126" s="205" t="s">
        <v>1960</v>
      </c>
    </row>
    <row r="127" spans="1:65" s="2" customFormat="1" ht="39">
      <c r="A127" s="36"/>
      <c r="B127" s="37"/>
      <c r="C127" s="38"/>
      <c r="D127" s="207" t="s">
        <v>178</v>
      </c>
      <c r="E127" s="38"/>
      <c r="F127" s="208" t="s">
        <v>1951</v>
      </c>
      <c r="G127" s="38"/>
      <c r="H127" s="38"/>
      <c r="I127" s="117"/>
      <c r="J127" s="38"/>
      <c r="K127" s="38"/>
      <c r="L127" s="41"/>
      <c r="M127" s="209"/>
      <c r="N127" s="210"/>
      <c r="O127" s="66"/>
      <c r="P127" s="66"/>
      <c r="Q127" s="66"/>
      <c r="R127" s="66"/>
      <c r="S127" s="66"/>
      <c r="T127" s="67"/>
      <c r="U127" s="36"/>
      <c r="V127" s="36"/>
      <c r="W127" s="36"/>
      <c r="X127" s="36"/>
      <c r="Y127" s="36"/>
      <c r="Z127" s="36"/>
      <c r="AA127" s="36"/>
      <c r="AB127" s="36"/>
      <c r="AC127" s="36"/>
      <c r="AD127" s="36"/>
      <c r="AE127" s="36"/>
      <c r="AT127" s="19" t="s">
        <v>178</v>
      </c>
      <c r="AU127" s="19" t="s">
        <v>83</v>
      </c>
    </row>
    <row r="128" spans="1:65" s="2" customFormat="1" ht="24" customHeight="1">
      <c r="A128" s="36"/>
      <c r="B128" s="37"/>
      <c r="C128" s="194" t="s">
        <v>8</v>
      </c>
      <c r="D128" s="194" t="s">
        <v>171</v>
      </c>
      <c r="E128" s="195" t="s">
        <v>1961</v>
      </c>
      <c r="F128" s="196" t="s">
        <v>1962</v>
      </c>
      <c r="G128" s="197" t="s">
        <v>354</v>
      </c>
      <c r="H128" s="198">
        <v>2</v>
      </c>
      <c r="I128" s="199"/>
      <c r="J128" s="200">
        <f>ROUND(I128*H128,2)</f>
        <v>0</v>
      </c>
      <c r="K128" s="196" t="s">
        <v>175</v>
      </c>
      <c r="L128" s="41"/>
      <c r="M128" s="201" t="s">
        <v>19</v>
      </c>
      <c r="N128" s="202" t="s">
        <v>43</v>
      </c>
      <c r="O128" s="66"/>
      <c r="P128" s="203">
        <f>O128*H128</f>
        <v>0</v>
      </c>
      <c r="Q128" s="203">
        <v>0</v>
      </c>
      <c r="R128" s="203">
        <f>Q128*H128</f>
        <v>0</v>
      </c>
      <c r="S128" s="203">
        <v>0</v>
      </c>
      <c r="T128" s="204">
        <f>S128*H128</f>
        <v>0</v>
      </c>
      <c r="U128" s="36"/>
      <c r="V128" s="36"/>
      <c r="W128" s="36"/>
      <c r="X128" s="36"/>
      <c r="Y128" s="36"/>
      <c r="Z128" s="36"/>
      <c r="AA128" s="36"/>
      <c r="AB128" s="36"/>
      <c r="AC128" s="36"/>
      <c r="AD128" s="36"/>
      <c r="AE128" s="36"/>
      <c r="AR128" s="205" t="s">
        <v>176</v>
      </c>
      <c r="AT128" s="205" t="s">
        <v>171</v>
      </c>
      <c r="AU128" s="205" t="s">
        <v>83</v>
      </c>
      <c r="AY128" s="19" t="s">
        <v>169</v>
      </c>
      <c r="BE128" s="206">
        <f>IF(N128="základní",J128,0)</f>
        <v>0</v>
      </c>
      <c r="BF128" s="206">
        <f>IF(N128="snížená",J128,0)</f>
        <v>0</v>
      </c>
      <c r="BG128" s="206">
        <f>IF(N128="zákl. přenesená",J128,0)</f>
        <v>0</v>
      </c>
      <c r="BH128" s="206">
        <f>IF(N128="sníž. přenesená",J128,0)</f>
        <v>0</v>
      </c>
      <c r="BI128" s="206">
        <f>IF(N128="nulová",J128,0)</f>
        <v>0</v>
      </c>
      <c r="BJ128" s="19" t="s">
        <v>80</v>
      </c>
      <c r="BK128" s="206">
        <f>ROUND(I128*H128,2)</f>
        <v>0</v>
      </c>
      <c r="BL128" s="19" t="s">
        <v>176</v>
      </c>
      <c r="BM128" s="205" t="s">
        <v>1963</v>
      </c>
    </row>
    <row r="129" spans="1:65" s="2" customFormat="1" ht="39">
      <c r="A129" s="36"/>
      <c r="B129" s="37"/>
      <c r="C129" s="38"/>
      <c r="D129" s="207" t="s">
        <v>178</v>
      </c>
      <c r="E129" s="38"/>
      <c r="F129" s="208" t="s">
        <v>1951</v>
      </c>
      <c r="G129" s="38"/>
      <c r="H129" s="38"/>
      <c r="I129" s="117"/>
      <c r="J129" s="38"/>
      <c r="K129" s="38"/>
      <c r="L129" s="41"/>
      <c r="M129" s="209"/>
      <c r="N129" s="210"/>
      <c r="O129" s="66"/>
      <c r="P129" s="66"/>
      <c r="Q129" s="66"/>
      <c r="R129" s="66"/>
      <c r="S129" s="66"/>
      <c r="T129" s="67"/>
      <c r="U129" s="36"/>
      <c r="V129" s="36"/>
      <c r="W129" s="36"/>
      <c r="X129" s="36"/>
      <c r="Y129" s="36"/>
      <c r="Z129" s="36"/>
      <c r="AA129" s="36"/>
      <c r="AB129" s="36"/>
      <c r="AC129" s="36"/>
      <c r="AD129" s="36"/>
      <c r="AE129" s="36"/>
      <c r="AT129" s="19" t="s">
        <v>178</v>
      </c>
      <c r="AU129" s="19" t="s">
        <v>83</v>
      </c>
    </row>
    <row r="130" spans="1:65" s="2" customFormat="1" ht="24" customHeight="1">
      <c r="A130" s="36"/>
      <c r="B130" s="37"/>
      <c r="C130" s="194" t="s">
        <v>273</v>
      </c>
      <c r="D130" s="194" t="s">
        <v>171</v>
      </c>
      <c r="E130" s="195" t="s">
        <v>1964</v>
      </c>
      <c r="F130" s="196" t="s">
        <v>1965</v>
      </c>
      <c r="G130" s="197" t="s">
        <v>354</v>
      </c>
      <c r="H130" s="198">
        <v>2</v>
      </c>
      <c r="I130" s="199"/>
      <c r="J130" s="200">
        <f>ROUND(I130*H130,2)</f>
        <v>0</v>
      </c>
      <c r="K130" s="196" t="s">
        <v>175</v>
      </c>
      <c r="L130" s="41"/>
      <c r="M130" s="201" t="s">
        <v>19</v>
      </c>
      <c r="N130" s="202" t="s">
        <v>43</v>
      </c>
      <c r="O130" s="66"/>
      <c r="P130" s="203">
        <f>O130*H130</f>
        <v>0</v>
      </c>
      <c r="Q130" s="203">
        <v>0</v>
      </c>
      <c r="R130" s="203">
        <f>Q130*H130</f>
        <v>0</v>
      </c>
      <c r="S130" s="203">
        <v>0</v>
      </c>
      <c r="T130" s="204">
        <f>S130*H130</f>
        <v>0</v>
      </c>
      <c r="U130" s="36"/>
      <c r="V130" s="36"/>
      <c r="W130" s="36"/>
      <c r="X130" s="36"/>
      <c r="Y130" s="36"/>
      <c r="Z130" s="36"/>
      <c r="AA130" s="36"/>
      <c r="AB130" s="36"/>
      <c r="AC130" s="36"/>
      <c r="AD130" s="36"/>
      <c r="AE130" s="36"/>
      <c r="AR130" s="205" t="s">
        <v>176</v>
      </c>
      <c r="AT130" s="205" t="s">
        <v>171</v>
      </c>
      <c r="AU130" s="205" t="s">
        <v>83</v>
      </c>
      <c r="AY130" s="19" t="s">
        <v>169</v>
      </c>
      <c r="BE130" s="206">
        <f>IF(N130="základní",J130,0)</f>
        <v>0</v>
      </c>
      <c r="BF130" s="206">
        <f>IF(N130="snížená",J130,0)</f>
        <v>0</v>
      </c>
      <c r="BG130" s="206">
        <f>IF(N130="zákl. přenesená",J130,0)</f>
        <v>0</v>
      </c>
      <c r="BH130" s="206">
        <f>IF(N130="sníž. přenesená",J130,0)</f>
        <v>0</v>
      </c>
      <c r="BI130" s="206">
        <f>IF(N130="nulová",J130,0)</f>
        <v>0</v>
      </c>
      <c r="BJ130" s="19" t="s">
        <v>80</v>
      </c>
      <c r="BK130" s="206">
        <f>ROUND(I130*H130,2)</f>
        <v>0</v>
      </c>
      <c r="BL130" s="19" t="s">
        <v>176</v>
      </c>
      <c r="BM130" s="205" t="s">
        <v>1966</v>
      </c>
    </row>
    <row r="131" spans="1:65" s="2" customFormat="1" ht="39">
      <c r="A131" s="36"/>
      <c r="B131" s="37"/>
      <c r="C131" s="38"/>
      <c r="D131" s="207" t="s">
        <v>178</v>
      </c>
      <c r="E131" s="38"/>
      <c r="F131" s="208" t="s">
        <v>1951</v>
      </c>
      <c r="G131" s="38"/>
      <c r="H131" s="38"/>
      <c r="I131" s="117"/>
      <c r="J131" s="38"/>
      <c r="K131" s="38"/>
      <c r="L131" s="41"/>
      <c r="M131" s="209"/>
      <c r="N131" s="210"/>
      <c r="O131" s="66"/>
      <c r="P131" s="66"/>
      <c r="Q131" s="66"/>
      <c r="R131" s="66"/>
      <c r="S131" s="66"/>
      <c r="T131" s="67"/>
      <c r="U131" s="36"/>
      <c r="V131" s="36"/>
      <c r="W131" s="36"/>
      <c r="X131" s="36"/>
      <c r="Y131" s="36"/>
      <c r="Z131" s="36"/>
      <c r="AA131" s="36"/>
      <c r="AB131" s="36"/>
      <c r="AC131" s="36"/>
      <c r="AD131" s="36"/>
      <c r="AE131" s="36"/>
      <c r="AT131" s="19" t="s">
        <v>178</v>
      </c>
      <c r="AU131" s="19" t="s">
        <v>83</v>
      </c>
    </row>
    <row r="132" spans="1:65" s="2" customFormat="1" ht="16.5" customHeight="1">
      <c r="A132" s="36"/>
      <c r="B132" s="37"/>
      <c r="C132" s="194" t="s">
        <v>279</v>
      </c>
      <c r="D132" s="194" t="s">
        <v>171</v>
      </c>
      <c r="E132" s="195" t="s">
        <v>1967</v>
      </c>
      <c r="F132" s="196" t="s">
        <v>1968</v>
      </c>
      <c r="G132" s="197" t="s">
        <v>174</v>
      </c>
      <c r="H132" s="198">
        <v>69</v>
      </c>
      <c r="I132" s="199"/>
      <c r="J132" s="200">
        <f>ROUND(I132*H132,2)</f>
        <v>0</v>
      </c>
      <c r="K132" s="196" t="s">
        <v>175</v>
      </c>
      <c r="L132" s="41"/>
      <c r="M132" s="201" t="s">
        <v>19</v>
      </c>
      <c r="N132" s="202" t="s">
        <v>43</v>
      </c>
      <c r="O132" s="66"/>
      <c r="P132" s="203">
        <f>O132*H132</f>
        <v>0</v>
      </c>
      <c r="Q132" s="203">
        <v>0</v>
      </c>
      <c r="R132" s="203">
        <f>Q132*H132</f>
        <v>0</v>
      </c>
      <c r="S132" s="203">
        <v>0</v>
      </c>
      <c r="T132" s="204">
        <f>S132*H132</f>
        <v>0</v>
      </c>
      <c r="U132" s="36"/>
      <c r="V132" s="36"/>
      <c r="W132" s="36"/>
      <c r="X132" s="36"/>
      <c r="Y132" s="36"/>
      <c r="Z132" s="36"/>
      <c r="AA132" s="36"/>
      <c r="AB132" s="36"/>
      <c r="AC132" s="36"/>
      <c r="AD132" s="36"/>
      <c r="AE132" s="36"/>
      <c r="AR132" s="205" t="s">
        <v>176</v>
      </c>
      <c r="AT132" s="205" t="s">
        <v>171</v>
      </c>
      <c r="AU132" s="205" t="s">
        <v>83</v>
      </c>
      <c r="AY132" s="19" t="s">
        <v>169</v>
      </c>
      <c r="BE132" s="206">
        <f>IF(N132="základní",J132,0)</f>
        <v>0</v>
      </c>
      <c r="BF132" s="206">
        <f>IF(N132="snížená",J132,0)</f>
        <v>0</v>
      </c>
      <c r="BG132" s="206">
        <f>IF(N132="zákl. přenesená",J132,0)</f>
        <v>0</v>
      </c>
      <c r="BH132" s="206">
        <f>IF(N132="sníž. přenesená",J132,0)</f>
        <v>0</v>
      </c>
      <c r="BI132" s="206">
        <f>IF(N132="nulová",J132,0)</f>
        <v>0</v>
      </c>
      <c r="BJ132" s="19" t="s">
        <v>80</v>
      </c>
      <c r="BK132" s="206">
        <f>ROUND(I132*H132,2)</f>
        <v>0</v>
      </c>
      <c r="BL132" s="19" t="s">
        <v>176</v>
      </c>
      <c r="BM132" s="205" t="s">
        <v>1969</v>
      </c>
    </row>
    <row r="133" spans="1:65" s="2" customFormat="1" ht="58.5">
      <c r="A133" s="36"/>
      <c r="B133" s="37"/>
      <c r="C133" s="38"/>
      <c r="D133" s="207" t="s">
        <v>178</v>
      </c>
      <c r="E133" s="38"/>
      <c r="F133" s="208" t="s">
        <v>1970</v>
      </c>
      <c r="G133" s="38"/>
      <c r="H133" s="38"/>
      <c r="I133" s="117"/>
      <c r="J133" s="38"/>
      <c r="K133" s="38"/>
      <c r="L133" s="41"/>
      <c r="M133" s="209"/>
      <c r="N133" s="210"/>
      <c r="O133" s="66"/>
      <c r="P133" s="66"/>
      <c r="Q133" s="66"/>
      <c r="R133" s="66"/>
      <c r="S133" s="66"/>
      <c r="T133" s="67"/>
      <c r="U133" s="36"/>
      <c r="V133" s="36"/>
      <c r="W133" s="36"/>
      <c r="X133" s="36"/>
      <c r="Y133" s="36"/>
      <c r="Z133" s="36"/>
      <c r="AA133" s="36"/>
      <c r="AB133" s="36"/>
      <c r="AC133" s="36"/>
      <c r="AD133" s="36"/>
      <c r="AE133" s="36"/>
      <c r="AT133" s="19" t="s">
        <v>178</v>
      </c>
      <c r="AU133" s="19" t="s">
        <v>83</v>
      </c>
    </row>
    <row r="134" spans="1:65" s="13" customFormat="1" ht="11.25">
      <c r="B134" s="211"/>
      <c r="C134" s="212"/>
      <c r="D134" s="207" t="s">
        <v>180</v>
      </c>
      <c r="E134" s="213" t="s">
        <v>19</v>
      </c>
      <c r="F134" s="214" t="s">
        <v>1918</v>
      </c>
      <c r="G134" s="212"/>
      <c r="H134" s="215">
        <v>69</v>
      </c>
      <c r="I134" s="216"/>
      <c r="J134" s="212"/>
      <c r="K134" s="212"/>
      <c r="L134" s="217"/>
      <c r="M134" s="218"/>
      <c r="N134" s="219"/>
      <c r="O134" s="219"/>
      <c r="P134" s="219"/>
      <c r="Q134" s="219"/>
      <c r="R134" s="219"/>
      <c r="S134" s="219"/>
      <c r="T134" s="220"/>
      <c r="AT134" s="221" t="s">
        <v>180</v>
      </c>
      <c r="AU134" s="221" t="s">
        <v>83</v>
      </c>
      <c r="AV134" s="13" t="s">
        <v>83</v>
      </c>
      <c r="AW134" s="13" t="s">
        <v>34</v>
      </c>
      <c r="AX134" s="13" t="s">
        <v>80</v>
      </c>
      <c r="AY134" s="221" t="s">
        <v>169</v>
      </c>
    </row>
    <row r="135" spans="1:65" s="2" customFormat="1" ht="24" customHeight="1">
      <c r="A135" s="36"/>
      <c r="B135" s="37"/>
      <c r="C135" s="194" t="s">
        <v>283</v>
      </c>
      <c r="D135" s="194" t="s">
        <v>171</v>
      </c>
      <c r="E135" s="195" t="s">
        <v>1971</v>
      </c>
      <c r="F135" s="196" t="s">
        <v>1972</v>
      </c>
      <c r="G135" s="197" t="s">
        <v>354</v>
      </c>
      <c r="H135" s="198">
        <v>4</v>
      </c>
      <c r="I135" s="199"/>
      <c r="J135" s="200">
        <f>ROUND(I135*H135,2)</f>
        <v>0</v>
      </c>
      <c r="K135" s="196" t="s">
        <v>175</v>
      </c>
      <c r="L135" s="41"/>
      <c r="M135" s="201" t="s">
        <v>19</v>
      </c>
      <c r="N135" s="202" t="s">
        <v>43</v>
      </c>
      <c r="O135" s="66"/>
      <c r="P135" s="203">
        <f>O135*H135</f>
        <v>0</v>
      </c>
      <c r="Q135" s="203">
        <v>0</v>
      </c>
      <c r="R135" s="203">
        <f>Q135*H135</f>
        <v>0</v>
      </c>
      <c r="S135" s="203">
        <v>0</v>
      </c>
      <c r="T135" s="204">
        <f>S135*H135</f>
        <v>0</v>
      </c>
      <c r="U135" s="36"/>
      <c r="V135" s="36"/>
      <c r="W135" s="36"/>
      <c r="X135" s="36"/>
      <c r="Y135" s="36"/>
      <c r="Z135" s="36"/>
      <c r="AA135" s="36"/>
      <c r="AB135" s="36"/>
      <c r="AC135" s="36"/>
      <c r="AD135" s="36"/>
      <c r="AE135" s="36"/>
      <c r="AR135" s="205" t="s">
        <v>176</v>
      </c>
      <c r="AT135" s="205" t="s">
        <v>171</v>
      </c>
      <c r="AU135" s="205" t="s">
        <v>83</v>
      </c>
      <c r="AY135" s="19" t="s">
        <v>169</v>
      </c>
      <c r="BE135" s="206">
        <f>IF(N135="základní",J135,0)</f>
        <v>0</v>
      </c>
      <c r="BF135" s="206">
        <f>IF(N135="snížená",J135,0)</f>
        <v>0</v>
      </c>
      <c r="BG135" s="206">
        <f>IF(N135="zákl. přenesená",J135,0)</f>
        <v>0</v>
      </c>
      <c r="BH135" s="206">
        <f>IF(N135="sníž. přenesená",J135,0)</f>
        <v>0</v>
      </c>
      <c r="BI135" s="206">
        <f>IF(N135="nulová",J135,0)</f>
        <v>0</v>
      </c>
      <c r="BJ135" s="19" t="s">
        <v>80</v>
      </c>
      <c r="BK135" s="206">
        <f>ROUND(I135*H135,2)</f>
        <v>0</v>
      </c>
      <c r="BL135" s="19" t="s">
        <v>176</v>
      </c>
      <c r="BM135" s="205" t="s">
        <v>1973</v>
      </c>
    </row>
    <row r="136" spans="1:65" s="2" customFormat="1" ht="39">
      <c r="A136" s="36"/>
      <c r="B136" s="37"/>
      <c r="C136" s="38"/>
      <c r="D136" s="207" t="s">
        <v>178</v>
      </c>
      <c r="E136" s="38"/>
      <c r="F136" s="208" t="s">
        <v>1951</v>
      </c>
      <c r="G136" s="38"/>
      <c r="H136" s="38"/>
      <c r="I136" s="117"/>
      <c r="J136" s="38"/>
      <c r="K136" s="38"/>
      <c r="L136" s="41"/>
      <c r="M136" s="209"/>
      <c r="N136" s="210"/>
      <c r="O136" s="66"/>
      <c r="P136" s="66"/>
      <c r="Q136" s="66"/>
      <c r="R136" s="66"/>
      <c r="S136" s="66"/>
      <c r="T136" s="67"/>
      <c r="U136" s="36"/>
      <c r="V136" s="36"/>
      <c r="W136" s="36"/>
      <c r="X136" s="36"/>
      <c r="Y136" s="36"/>
      <c r="Z136" s="36"/>
      <c r="AA136" s="36"/>
      <c r="AB136" s="36"/>
      <c r="AC136" s="36"/>
      <c r="AD136" s="36"/>
      <c r="AE136" s="36"/>
      <c r="AT136" s="19" t="s">
        <v>178</v>
      </c>
      <c r="AU136" s="19" t="s">
        <v>83</v>
      </c>
    </row>
    <row r="137" spans="1:65" s="13" customFormat="1" ht="11.25">
      <c r="B137" s="211"/>
      <c r="C137" s="212"/>
      <c r="D137" s="207" t="s">
        <v>180</v>
      </c>
      <c r="E137" s="213" t="s">
        <v>19</v>
      </c>
      <c r="F137" s="214" t="s">
        <v>1974</v>
      </c>
      <c r="G137" s="212"/>
      <c r="H137" s="215">
        <v>4</v>
      </c>
      <c r="I137" s="216"/>
      <c r="J137" s="212"/>
      <c r="K137" s="212"/>
      <c r="L137" s="217"/>
      <c r="M137" s="218"/>
      <c r="N137" s="219"/>
      <c r="O137" s="219"/>
      <c r="P137" s="219"/>
      <c r="Q137" s="219"/>
      <c r="R137" s="219"/>
      <c r="S137" s="219"/>
      <c r="T137" s="220"/>
      <c r="AT137" s="221" t="s">
        <v>180</v>
      </c>
      <c r="AU137" s="221" t="s">
        <v>83</v>
      </c>
      <c r="AV137" s="13" t="s">
        <v>83</v>
      </c>
      <c r="AW137" s="13" t="s">
        <v>34</v>
      </c>
      <c r="AX137" s="13" t="s">
        <v>80</v>
      </c>
      <c r="AY137" s="221" t="s">
        <v>169</v>
      </c>
    </row>
    <row r="138" spans="1:65" s="2" customFormat="1" ht="24" customHeight="1">
      <c r="A138" s="36"/>
      <c r="B138" s="37"/>
      <c r="C138" s="194" t="s">
        <v>288</v>
      </c>
      <c r="D138" s="194" t="s">
        <v>171</v>
      </c>
      <c r="E138" s="195" t="s">
        <v>1975</v>
      </c>
      <c r="F138" s="196" t="s">
        <v>1976</v>
      </c>
      <c r="G138" s="197" t="s">
        <v>354</v>
      </c>
      <c r="H138" s="198">
        <v>4</v>
      </c>
      <c r="I138" s="199"/>
      <c r="J138" s="200">
        <f>ROUND(I138*H138,2)</f>
        <v>0</v>
      </c>
      <c r="K138" s="196" t="s">
        <v>175</v>
      </c>
      <c r="L138" s="41"/>
      <c r="M138" s="201" t="s">
        <v>19</v>
      </c>
      <c r="N138" s="202" t="s">
        <v>43</v>
      </c>
      <c r="O138" s="66"/>
      <c r="P138" s="203">
        <f>O138*H138</f>
        <v>0</v>
      </c>
      <c r="Q138" s="203">
        <v>0</v>
      </c>
      <c r="R138" s="203">
        <f>Q138*H138</f>
        <v>0</v>
      </c>
      <c r="S138" s="203">
        <v>0</v>
      </c>
      <c r="T138" s="204">
        <f>S138*H138</f>
        <v>0</v>
      </c>
      <c r="U138" s="36"/>
      <c r="V138" s="36"/>
      <c r="W138" s="36"/>
      <c r="X138" s="36"/>
      <c r="Y138" s="36"/>
      <c r="Z138" s="36"/>
      <c r="AA138" s="36"/>
      <c r="AB138" s="36"/>
      <c r="AC138" s="36"/>
      <c r="AD138" s="36"/>
      <c r="AE138" s="36"/>
      <c r="AR138" s="205" t="s">
        <v>176</v>
      </c>
      <c r="AT138" s="205" t="s">
        <v>171</v>
      </c>
      <c r="AU138" s="205" t="s">
        <v>83</v>
      </c>
      <c r="AY138" s="19" t="s">
        <v>169</v>
      </c>
      <c r="BE138" s="206">
        <f>IF(N138="základní",J138,0)</f>
        <v>0</v>
      </c>
      <c r="BF138" s="206">
        <f>IF(N138="snížená",J138,0)</f>
        <v>0</v>
      </c>
      <c r="BG138" s="206">
        <f>IF(N138="zákl. přenesená",J138,0)</f>
        <v>0</v>
      </c>
      <c r="BH138" s="206">
        <f>IF(N138="sníž. přenesená",J138,0)</f>
        <v>0</v>
      </c>
      <c r="BI138" s="206">
        <f>IF(N138="nulová",J138,0)</f>
        <v>0</v>
      </c>
      <c r="BJ138" s="19" t="s">
        <v>80</v>
      </c>
      <c r="BK138" s="206">
        <f>ROUND(I138*H138,2)</f>
        <v>0</v>
      </c>
      <c r="BL138" s="19" t="s">
        <v>176</v>
      </c>
      <c r="BM138" s="205" t="s">
        <v>1977</v>
      </c>
    </row>
    <row r="139" spans="1:65" s="2" customFormat="1" ht="39">
      <c r="A139" s="36"/>
      <c r="B139" s="37"/>
      <c r="C139" s="38"/>
      <c r="D139" s="207" t="s">
        <v>178</v>
      </c>
      <c r="E139" s="38"/>
      <c r="F139" s="208" t="s">
        <v>1951</v>
      </c>
      <c r="G139" s="38"/>
      <c r="H139" s="38"/>
      <c r="I139" s="117"/>
      <c r="J139" s="38"/>
      <c r="K139" s="38"/>
      <c r="L139" s="41"/>
      <c r="M139" s="209"/>
      <c r="N139" s="210"/>
      <c r="O139" s="66"/>
      <c r="P139" s="66"/>
      <c r="Q139" s="66"/>
      <c r="R139" s="66"/>
      <c r="S139" s="66"/>
      <c r="T139" s="67"/>
      <c r="U139" s="36"/>
      <c r="V139" s="36"/>
      <c r="W139" s="36"/>
      <c r="X139" s="36"/>
      <c r="Y139" s="36"/>
      <c r="Z139" s="36"/>
      <c r="AA139" s="36"/>
      <c r="AB139" s="36"/>
      <c r="AC139" s="36"/>
      <c r="AD139" s="36"/>
      <c r="AE139" s="36"/>
      <c r="AT139" s="19" t="s">
        <v>178</v>
      </c>
      <c r="AU139" s="19" t="s">
        <v>83</v>
      </c>
    </row>
    <row r="140" spans="1:65" s="13" customFormat="1" ht="11.25">
      <c r="B140" s="211"/>
      <c r="C140" s="212"/>
      <c r="D140" s="207" t="s">
        <v>180</v>
      </c>
      <c r="E140" s="213" t="s">
        <v>19</v>
      </c>
      <c r="F140" s="214" t="s">
        <v>1974</v>
      </c>
      <c r="G140" s="212"/>
      <c r="H140" s="215">
        <v>4</v>
      </c>
      <c r="I140" s="216"/>
      <c r="J140" s="212"/>
      <c r="K140" s="212"/>
      <c r="L140" s="217"/>
      <c r="M140" s="218"/>
      <c r="N140" s="219"/>
      <c r="O140" s="219"/>
      <c r="P140" s="219"/>
      <c r="Q140" s="219"/>
      <c r="R140" s="219"/>
      <c r="S140" s="219"/>
      <c r="T140" s="220"/>
      <c r="AT140" s="221" t="s">
        <v>180</v>
      </c>
      <c r="AU140" s="221" t="s">
        <v>83</v>
      </c>
      <c r="AV140" s="13" t="s">
        <v>83</v>
      </c>
      <c r="AW140" s="13" t="s">
        <v>34</v>
      </c>
      <c r="AX140" s="13" t="s">
        <v>80</v>
      </c>
      <c r="AY140" s="221" t="s">
        <v>169</v>
      </c>
    </row>
    <row r="141" spans="1:65" s="2" customFormat="1" ht="24" customHeight="1">
      <c r="A141" s="36"/>
      <c r="B141" s="37"/>
      <c r="C141" s="194" t="s">
        <v>293</v>
      </c>
      <c r="D141" s="194" t="s">
        <v>171</v>
      </c>
      <c r="E141" s="195" t="s">
        <v>1978</v>
      </c>
      <c r="F141" s="196" t="s">
        <v>1979</v>
      </c>
      <c r="G141" s="197" t="s">
        <v>354</v>
      </c>
      <c r="H141" s="198">
        <v>4</v>
      </c>
      <c r="I141" s="199"/>
      <c r="J141" s="200">
        <f>ROUND(I141*H141,2)</f>
        <v>0</v>
      </c>
      <c r="K141" s="196" t="s">
        <v>175</v>
      </c>
      <c r="L141" s="41"/>
      <c r="M141" s="201" t="s">
        <v>19</v>
      </c>
      <c r="N141" s="202" t="s">
        <v>43</v>
      </c>
      <c r="O141" s="66"/>
      <c r="P141" s="203">
        <f>O141*H141</f>
        <v>0</v>
      </c>
      <c r="Q141" s="203">
        <v>0</v>
      </c>
      <c r="R141" s="203">
        <f>Q141*H141</f>
        <v>0</v>
      </c>
      <c r="S141" s="203">
        <v>0</v>
      </c>
      <c r="T141" s="204">
        <f>S141*H141</f>
        <v>0</v>
      </c>
      <c r="U141" s="36"/>
      <c r="V141" s="36"/>
      <c r="W141" s="36"/>
      <c r="X141" s="36"/>
      <c r="Y141" s="36"/>
      <c r="Z141" s="36"/>
      <c r="AA141" s="36"/>
      <c r="AB141" s="36"/>
      <c r="AC141" s="36"/>
      <c r="AD141" s="36"/>
      <c r="AE141" s="36"/>
      <c r="AR141" s="205" t="s">
        <v>176</v>
      </c>
      <c r="AT141" s="205" t="s">
        <v>171</v>
      </c>
      <c r="AU141" s="205" t="s">
        <v>83</v>
      </c>
      <c r="AY141" s="19" t="s">
        <v>169</v>
      </c>
      <c r="BE141" s="206">
        <f>IF(N141="základní",J141,0)</f>
        <v>0</v>
      </c>
      <c r="BF141" s="206">
        <f>IF(N141="snížená",J141,0)</f>
        <v>0</v>
      </c>
      <c r="BG141" s="206">
        <f>IF(N141="zákl. přenesená",J141,0)</f>
        <v>0</v>
      </c>
      <c r="BH141" s="206">
        <f>IF(N141="sníž. přenesená",J141,0)</f>
        <v>0</v>
      </c>
      <c r="BI141" s="206">
        <f>IF(N141="nulová",J141,0)</f>
        <v>0</v>
      </c>
      <c r="BJ141" s="19" t="s">
        <v>80</v>
      </c>
      <c r="BK141" s="206">
        <f>ROUND(I141*H141,2)</f>
        <v>0</v>
      </c>
      <c r="BL141" s="19" t="s">
        <v>176</v>
      </c>
      <c r="BM141" s="205" t="s">
        <v>1980</v>
      </c>
    </row>
    <row r="142" spans="1:65" s="2" customFormat="1" ht="39">
      <c r="A142" s="36"/>
      <c r="B142" s="37"/>
      <c r="C142" s="38"/>
      <c r="D142" s="207" t="s">
        <v>178</v>
      </c>
      <c r="E142" s="38"/>
      <c r="F142" s="208" t="s">
        <v>1951</v>
      </c>
      <c r="G142" s="38"/>
      <c r="H142" s="38"/>
      <c r="I142" s="117"/>
      <c r="J142" s="38"/>
      <c r="K142" s="38"/>
      <c r="L142" s="41"/>
      <c r="M142" s="209"/>
      <c r="N142" s="210"/>
      <c r="O142" s="66"/>
      <c r="P142" s="66"/>
      <c r="Q142" s="66"/>
      <c r="R142" s="66"/>
      <c r="S142" s="66"/>
      <c r="T142" s="67"/>
      <c r="U142" s="36"/>
      <c r="V142" s="36"/>
      <c r="W142" s="36"/>
      <c r="X142" s="36"/>
      <c r="Y142" s="36"/>
      <c r="Z142" s="36"/>
      <c r="AA142" s="36"/>
      <c r="AB142" s="36"/>
      <c r="AC142" s="36"/>
      <c r="AD142" s="36"/>
      <c r="AE142" s="36"/>
      <c r="AT142" s="19" t="s">
        <v>178</v>
      </c>
      <c r="AU142" s="19" t="s">
        <v>83</v>
      </c>
    </row>
    <row r="143" spans="1:65" s="13" customFormat="1" ht="11.25">
      <c r="B143" s="211"/>
      <c r="C143" s="212"/>
      <c r="D143" s="207" t="s">
        <v>180</v>
      </c>
      <c r="E143" s="213" t="s">
        <v>19</v>
      </c>
      <c r="F143" s="214" t="s">
        <v>1974</v>
      </c>
      <c r="G143" s="212"/>
      <c r="H143" s="215">
        <v>4</v>
      </c>
      <c r="I143" s="216"/>
      <c r="J143" s="212"/>
      <c r="K143" s="212"/>
      <c r="L143" s="217"/>
      <c r="M143" s="218"/>
      <c r="N143" s="219"/>
      <c r="O143" s="219"/>
      <c r="P143" s="219"/>
      <c r="Q143" s="219"/>
      <c r="R143" s="219"/>
      <c r="S143" s="219"/>
      <c r="T143" s="220"/>
      <c r="AT143" s="221" t="s">
        <v>180</v>
      </c>
      <c r="AU143" s="221" t="s">
        <v>83</v>
      </c>
      <c r="AV143" s="13" t="s">
        <v>83</v>
      </c>
      <c r="AW143" s="13" t="s">
        <v>34</v>
      </c>
      <c r="AX143" s="13" t="s">
        <v>80</v>
      </c>
      <c r="AY143" s="221" t="s">
        <v>169</v>
      </c>
    </row>
    <row r="144" spans="1:65" s="2" customFormat="1" ht="24" customHeight="1">
      <c r="A144" s="36"/>
      <c r="B144" s="37"/>
      <c r="C144" s="194" t="s">
        <v>7</v>
      </c>
      <c r="D144" s="194" t="s">
        <v>171</v>
      </c>
      <c r="E144" s="195" t="s">
        <v>1981</v>
      </c>
      <c r="F144" s="196" t="s">
        <v>1982</v>
      </c>
      <c r="G144" s="197" t="s">
        <v>354</v>
      </c>
      <c r="H144" s="198">
        <v>4</v>
      </c>
      <c r="I144" s="199"/>
      <c r="J144" s="200">
        <f>ROUND(I144*H144,2)</f>
        <v>0</v>
      </c>
      <c r="K144" s="196" t="s">
        <v>175</v>
      </c>
      <c r="L144" s="41"/>
      <c r="M144" s="201" t="s">
        <v>19</v>
      </c>
      <c r="N144" s="202" t="s">
        <v>43</v>
      </c>
      <c r="O144" s="66"/>
      <c r="P144" s="203">
        <f>O144*H144</f>
        <v>0</v>
      </c>
      <c r="Q144" s="203">
        <v>0</v>
      </c>
      <c r="R144" s="203">
        <f>Q144*H144</f>
        <v>0</v>
      </c>
      <c r="S144" s="203">
        <v>0</v>
      </c>
      <c r="T144" s="204">
        <f>S144*H144</f>
        <v>0</v>
      </c>
      <c r="U144" s="36"/>
      <c r="V144" s="36"/>
      <c r="W144" s="36"/>
      <c r="X144" s="36"/>
      <c r="Y144" s="36"/>
      <c r="Z144" s="36"/>
      <c r="AA144" s="36"/>
      <c r="AB144" s="36"/>
      <c r="AC144" s="36"/>
      <c r="AD144" s="36"/>
      <c r="AE144" s="36"/>
      <c r="AR144" s="205" t="s">
        <v>176</v>
      </c>
      <c r="AT144" s="205" t="s">
        <v>171</v>
      </c>
      <c r="AU144" s="205" t="s">
        <v>83</v>
      </c>
      <c r="AY144" s="19" t="s">
        <v>169</v>
      </c>
      <c r="BE144" s="206">
        <f>IF(N144="základní",J144,0)</f>
        <v>0</v>
      </c>
      <c r="BF144" s="206">
        <f>IF(N144="snížená",J144,0)</f>
        <v>0</v>
      </c>
      <c r="BG144" s="206">
        <f>IF(N144="zákl. přenesená",J144,0)</f>
        <v>0</v>
      </c>
      <c r="BH144" s="206">
        <f>IF(N144="sníž. přenesená",J144,0)</f>
        <v>0</v>
      </c>
      <c r="BI144" s="206">
        <f>IF(N144="nulová",J144,0)</f>
        <v>0</v>
      </c>
      <c r="BJ144" s="19" t="s">
        <v>80</v>
      </c>
      <c r="BK144" s="206">
        <f>ROUND(I144*H144,2)</f>
        <v>0</v>
      </c>
      <c r="BL144" s="19" t="s">
        <v>176</v>
      </c>
      <c r="BM144" s="205" t="s">
        <v>1983</v>
      </c>
    </row>
    <row r="145" spans="1:65" s="2" customFormat="1" ht="39">
      <c r="A145" s="36"/>
      <c r="B145" s="37"/>
      <c r="C145" s="38"/>
      <c r="D145" s="207" t="s">
        <v>178</v>
      </c>
      <c r="E145" s="38"/>
      <c r="F145" s="208" t="s">
        <v>1951</v>
      </c>
      <c r="G145" s="38"/>
      <c r="H145" s="38"/>
      <c r="I145" s="117"/>
      <c r="J145" s="38"/>
      <c r="K145" s="38"/>
      <c r="L145" s="41"/>
      <c r="M145" s="209"/>
      <c r="N145" s="210"/>
      <c r="O145" s="66"/>
      <c r="P145" s="66"/>
      <c r="Q145" s="66"/>
      <c r="R145" s="66"/>
      <c r="S145" s="66"/>
      <c r="T145" s="67"/>
      <c r="U145" s="36"/>
      <c r="V145" s="36"/>
      <c r="W145" s="36"/>
      <c r="X145" s="36"/>
      <c r="Y145" s="36"/>
      <c r="Z145" s="36"/>
      <c r="AA145" s="36"/>
      <c r="AB145" s="36"/>
      <c r="AC145" s="36"/>
      <c r="AD145" s="36"/>
      <c r="AE145" s="36"/>
      <c r="AT145" s="19" t="s">
        <v>178</v>
      </c>
      <c r="AU145" s="19" t="s">
        <v>83</v>
      </c>
    </row>
    <row r="146" spans="1:65" s="13" customFormat="1" ht="11.25">
      <c r="B146" s="211"/>
      <c r="C146" s="212"/>
      <c r="D146" s="207" t="s">
        <v>180</v>
      </c>
      <c r="E146" s="213" t="s">
        <v>19</v>
      </c>
      <c r="F146" s="214" t="s">
        <v>1974</v>
      </c>
      <c r="G146" s="212"/>
      <c r="H146" s="215">
        <v>4</v>
      </c>
      <c r="I146" s="216"/>
      <c r="J146" s="212"/>
      <c r="K146" s="212"/>
      <c r="L146" s="217"/>
      <c r="M146" s="218"/>
      <c r="N146" s="219"/>
      <c r="O146" s="219"/>
      <c r="P146" s="219"/>
      <c r="Q146" s="219"/>
      <c r="R146" s="219"/>
      <c r="S146" s="219"/>
      <c r="T146" s="220"/>
      <c r="AT146" s="221" t="s">
        <v>180</v>
      </c>
      <c r="AU146" s="221" t="s">
        <v>83</v>
      </c>
      <c r="AV146" s="13" t="s">
        <v>83</v>
      </c>
      <c r="AW146" s="13" t="s">
        <v>34</v>
      </c>
      <c r="AX146" s="13" t="s">
        <v>80</v>
      </c>
      <c r="AY146" s="221" t="s">
        <v>169</v>
      </c>
    </row>
    <row r="147" spans="1:65" s="2" customFormat="1" ht="24" customHeight="1">
      <c r="A147" s="36"/>
      <c r="B147" s="37"/>
      <c r="C147" s="194" t="s">
        <v>300</v>
      </c>
      <c r="D147" s="194" t="s">
        <v>171</v>
      </c>
      <c r="E147" s="195" t="s">
        <v>1984</v>
      </c>
      <c r="F147" s="196" t="s">
        <v>1985</v>
      </c>
      <c r="G147" s="197" t="s">
        <v>354</v>
      </c>
      <c r="H147" s="198">
        <v>8</v>
      </c>
      <c r="I147" s="199"/>
      <c r="J147" s="200">
        <f>ROUND(I147*H147,2)</f>
        <v>0</v>
      </c>
      <c r="K147" s="196" t="s">
        <v>175</v>
      </c>
      <c r="L147" s="41"/>
      <c r="M147" s="201" t="s">
        <v>19</v>
      </c>
      <c r="N147" s="202" t="s">
        <v>43</v>
      </c>
      <c r="O147" s="66"/>
      <c r="P147" s="203">
        <f>O147*H147</f>
        <v>0</v>
      </c>
      <c r="Q147" s="203">
        <v>0</v>
      </c>
      <c r="R147" s="203">
        <f>Q147*H147</f>
        <v>0</v>
      </c>
      <c r="S147" s="203">
        <v>0</v>
      </c>
      <c r="T147" s="204">
        <f>S147*H147</f>
        <v>0</v>
      </c>
      <c r="U147" s="36"/>
      <c r="V147" s="36"/>
      <c r="W147" s="36"/>
      <c r="X147" s="36"/>
      <c r="Y147" s="36"/>
      <c r="Z147" s="36"/>
      <c r="AA147" s="36"/>
      <c r="AB147" s="36"/>
      <c r="AC147" s="36"/>
      <c r="AD147" s="36"/>
      <c r="AE147" s="36"/>
      <c r="AR147" s="205" t="s">
        <v>176</v>
      </c>
      <c r="AT147" s="205" t="s">
        <v>171</v>
      </c>
      <c r="AU147" s="205" t="s">
        <v>83</v>
      </c>
      <c r="AY147" s="19" t="s">
        <v>169</v>
      </c>
      <c r="BE147" s="206">
        <f>IF(N147="základní",J147,0)</f>
        <v>0</v>
      </c>
      <c r="BF147" s="206">
        <f>IF(N147="snížená",J147,0)</f>
        <v>0</v>
      </c>
      <c r="BG147" s="206">
        <f>IF(N147="zákl. přenesená",J147,0)</f>
        <v>0</v>
      </c>
      <c r="BH147" s="206">
        <f>IF(N147="sníž. přenesená",J147,0)</f>
        <v>0</v>
      </c>
      <c r="BI147" s="206">
        <f>IF(N147="nulová",J147,0)</f>
        <v>0</v>
      </c>
      <c r="BJ147" s="19" t="s">
        <v>80</v>
      </c>
      <c r="BK147" s="206">
        <f>ROUND(I147*H147,2)</f>
        <v>0</v>
      </c>
      <c r="BL147" s="19" t="s">
        <v>176</v>
      </c>
      <c r="BM147" s="205" t="s">
        <v>1986</v>
      </c>
    </row>
    <row r="148" spans="1:65" s="2" customFormat="1" ht="39">
      <c r="A148" s="36"/>
      <c r="B148" s="37"/>
      <c r="C148" s="38"/>
      <c r="D148" s="207" t="s">
        <v>178</v>
      </c>
      <c r="E148" s="38"/>
      <c r="F148" s="208" t="s">
        <v>1951</v>
      </c>
      <c r="G148" s="38"/>
      <c r="H148" s="38"/>
      <c r="I148" s="117"/>
      <c r="J148" s="38"/>
      <c r="K148" s="38"/>
      <c r="L148" s="41"/>
      <c r="M148" s="209"/>
      <c r="N148" s="210"/>
      <c r="O148" s="66"/>
      <c r="P148" s="66"/>
      <c r="Q148" s="66"/>
      <c r="R148" s="66"/>
      <c r="S148" s="66"/>
      <c r="T148" s="67"/>
      <c r="U148" s="36"/>
      <c r="V148" s="36"/>
      <c r="W148" s="36"/>
      <c r="X148" s="36"/>
      <c r="Y148" s="36"/>
      <c r="Z148" s="36"/>
      <c r="AA148" s="36"/>
      <c r="AB148" s="36"/>
      <c r="AC148" s="36"/>
      <c r="AD148" s="36"/>
      <c r="AE148" s="36"/>
      <c r="AT148" s="19" t="s">
        <v>178</v>
      </c>
      <c r="AU148" s="19" t="s">
        <v>83</v>
      </c>
    </row>
    <row r="149" spans="1:65" s="13" customFormat="1" ht="11.25">
      <c r="B149" s="211"/>
      <c r="C149" s="212"/>
      <c r="D149" s="207" t="s">
        <v>180</v>
      </c>
      <c r="E149" s="213" t="s">
        <v>19</v>
      </c>
      <c r="F149" s="214" t="s">
        <v>1987</v>
      </c>
      <c r="G149" s="212"/>
      <c r="H149" s="215">
        <v>8</v>
      </c>
      <c r="I149" s="216"/>
      <c r="J149" s="212"/>
      <c r="K149" s="212"/>
      <c r="L149" s="217"/>
      <c r="M149" s="218"/>
      <c r="N149" s="219"/>
      <c r="O149" s="219"/>
      <c r="P149" s="219"/>
      <c r="Q149" s="219"/>
      <c r="R149" s="219"/>
      <c r="S149" s="219"/>
      <c r="T149" s="220"/>
      <c r="AT149" s="221" t="s">
        <v>180</v>
      </c>
      <c r="AU149" s="221" t="s">
        <v>83</v>
      </c>
      <c r="AV149" s="13" t="s">
        <v>83</v>
      </c>
      <c r="AW149" s="13" t="s">
        <v>34</v>
      </c>
      <c r="AX149" s="13" t="s">
        <v>80</v>
      </c>
      <c r="AY149" s="221" t="s">
        <v>169</v>
      </c>
    </row>
    <row r="150" spans="1:65" s="2" customFormat="1" ht="24" customHeight="1">
      <c r="A150" s="36"/>
      <c r="B150" s="37"/>
      <c r="C150" s="194" t="s">
        <v>305</v>
      </c>
      <c r="D150" s="194" t="s">
        <v>171</v>
      </c>
      <c r="E150" s="195" t="s">
        <v>1988</v>
      </c>
      <c r="F150" s="196" t="s">
        <v>1989</v>
      </c>
      <c r="G150" s="197" t="s">
        <v>354</v>
      </c>
      <c r="H150" s="198">
        <v>8</v>
      </c>
      <c r="I150" s="199"/>
      <c r="J150" s="200">
        <f>ROUND(I150*H150,2)</f>
        <v>0</v>
      </c>
      <c r="K150" s="196" t="s">
        <v>175</v>
      </c>
      <c r="L150" s="41"/>
      <c r="M150" s="201" t="s">
        <v>19</v>
      </c>
      <c r="N150" s="202" t="s">
        <v>43</v>
      </c>
      <c r="O150" s="66"/>
      <c r="P150" s="203">
        <f>O150*H150</f>
        <v>0</v>
      </c>
      <c r="Q150" s="203">
        <v>0</v>
      </c>
      <c r="R150" s="203">
        <f>Q150*H150</f>
        <v>0</v>
      </c>
      <c r="S150" s="203">
        <v>0</v>
      </c>
      <c r="T150" s="204">
        <f>S150*H150</f>
        <v>0</v>
      </c>
      <c r="U150" s="36"/>
      <c r="V150" s="36"/>
      <c r="W150" s="36"/>
      <c r="X150" s="36"/>
      <c r="Y150" s="36"/>
      <c r="Z150" s="36"/>
      <c r="AA150" s="36"/>
      <c r="AB150" s="36"/>
      <c r="AC150" s="36"/>
      <c r="AD150" s="36"/>
      <c r="AE150" s="36"/>
      <c r="AR150" s="205" t="s">
        <v>176</v>
      </c>
      <c r="AT150" s="205" t="s">
        <v>171</v>
      </c>
      <c r="AU150" s="205" t="s">
        <v>83</v>
      </c>
      <c r="AY150" s="19" t="s">
        <v>169</v>
      </c>
      <c r="BE150" s="206">
        <f>IF(N150="základní",J150,0)</f>
        <v>0</v>
      </c>
      <c r="BF150" s="206">
        <f>IF(N150="snížená",J150,0)</f>
        <v>0</v>
      </c>
      <c r="BG150" s="206">
        <f>IF(N150="zákl. přenesená",J150,0)</f>
        <v>0</v>
      </c>
      <c r="BH150" s="206">
        <f>IF(N150="sníž. přenesená",J150,0)</f>
        <v>0</v>
      </c>
      <c r="BI150" s="206">
        <f>IF(N150="nulová",J150,0)</f>
        <v>0</v>
      </c>
      <c r="BJ150" s="19" t="s">
        <v>80</v>
      </c>
      <c r="BK150" s="206">
        <f>ROUND(I150*H150,2)</f>
        <v>0</v>
      </c>
      <c r="BL150" s="19" t="s">
        <v>176</v>
      </c>
      <c r="BM150" s="205" t="s">
        <v>1990</v>
      </c>
    </row>
    <row r="151" spans="1:65" s="2" customFormat="1" ht="39">
      <c r="A151" s="36"/>
      <c r="B151" s="37"/>
      <c r="C151" s="38"/>
      <c r="D151" s="207" t="s">
        <v>178</v>
      </c>
      <c r="E151" s="38"/>
      <c r="F151" s="208" t="s">
        <v>1951</v>
      </c>
      <c r="G151" s="38"/>
      <c r="H151" s="38"/>
      <c r="I151" s="117"/>
      <c r="J151" s="38"/>
      <c r="K151" s="38"/>
      <c r="L151" s="41"/>
      <c r="M151" s="209"/>
      <c r="N151" s="210"/>
      <c r="O151" s="66"/>
      <c r="P151" s="66"/>
      <c r="Q151" s="66"/>
      <c r="R151" s="66"/>
      <c r="S151" s="66"/>
      <c r="T151" s="67"/>
      <c r="U151" s="36"/>
      <c r="V151" s="36"/>
      <c r="W151" s="36"/>
      <c r="X151" s="36"/>
      <c r="Y151" s="36"/>
      <c r="Z151" s="36"/>
      <c r="AA151" s="36"/>
      <c r="AB151" s="36"/>
      <c r="AC151" s="36"/>
      <c r="AD151" s="36"/>
      <c r="AE151" s="36"/>
      <c r="AT151" s="19" t="s">
        <v>178</v>
      </c>
      <c r="AU151" s="19" t="s">
        <v>83</v>
      </c>
    </row>
    <row r="152" spans="1:65" s="13" customFormat="1" ht="11.25">
      <c r="B152" s="211"/>
      <c r="C152" s="212"/>
      <c r="D152" s="207" t="s">
        <v>180</v>
      </c>
      <c r="E152" s="213" t="s">
        <v>19</v>
      </c>
      <c r="F152" s="214" t="s">
        <v>1987</v>
      </c>
      <c r="G152" s="212"/>
      <c r="H152" s="215">
        <v>8</v>
      </c>
      <c r="I152" s="216"/>
      <c r="J152" s="212"/>
      <c r="K152" s="212"/>
      <c r="L152" s="217"/>
      <c r="M152" s="218"/>
      <c r="N152" s="219"/>
      <c r="O152" s="219"/>
      <c r="P152" s="219"/>
      <c r="Q152" s="219"/>
      <c r="R152" s="219"/>
      <c r="S152" s="219"/>
      <c r="T152" s="220"/>
      <c r="AT152" s="221" t="s">
        <v>180</v>
      </c>
      <c r="AU152" s="221" t="s">
        <v>83</v>
      </c>
      <c r="AV152" s="13" t="s">
        <v>83</v>
      </c>
      <c r="AW152" s="13" t="s">
        <v>34</v>
      </c>
      <c r="AX152" s="13" t="s">
        <v>80</v>
      </c>
      <c r="AY152" s="221" t="s">
        <v>169</v>
      </c>
    </row>
    <row r="153" spans="1:65" s="2" customFormat="1" ht="24" customHeight="1">
      <c r="A153" s="36"/>
      <c r="B153" s="37"/>
      <c r="C153" s="194" t="s">
        <v>309</v>
      </c>
      <c r="D153" s="194" t="s">
        <v>171</v>
      </c>
      <c r="E153" s="195" t="s">
        <v>246</v>
      </c>
      <c r="F153" s="196" t="s">
        <v>247</v>
      </c>
      <c r="G153" s="197" t="s">
        <v>191</v>
      </c>
      <c r="H153" s="198">
        <v>566.505</v>
      </c>
      <c r="I153" s="199"/>
      <c r="J153" s="200">
        <f>ROUND(I153*H153,2)</f>
        <v>0</v>
      </c>
      <c r="K153" s="196" t="s">
        <v>175</v>
      </c>
      <c r="L153" s="41"/>
      <c r="M153" s="201" t="s">
        <v>19</v>
      </c>
      <c r="N153" s="202" t="s">
        <v>43</v>
      </c>
      <c r="O153" s="66"/>
      <c r="P153" s="203">
        <f>O153*H153</f>
        <v>0</v>
      </c>
      <c r="Q153" s="203">
        <v>0</v>
      </c>
      <c r="R153" s="203">
        <f>Q153*H153</f>
        <v>0</v>
      </c>
      <c r="S153" s="203">
        <v>0</v>
      </c>
      <c r="T153" s="204">
        <f>S153*H153</f>
        <v>0</v>
      </c>
      <c r="U153" s="36"/>
      <c r="V153" s="36"/>
      <c r="W153" s="36"/>
      <c r="X153" s="36"/>
      <c r="Y153" s="36"/>
      <c r="Z153" s="36"/>
      <c r="AA153" s="36"/>
      <c r="AB153" s="36"/>
      <c r="AC153" s="36"/>
      <c r="AD153" s="36"/>
      <c r="AE153" s="36"/>
      <c r="AR153" s="205" t="s">
        <v>176</v>
      </c>
      <c r="AT153" s="205" t="s">
        <v>171</v>
      </c>
      <c r="AU153" s="205" t="s">
        <v>83</v>
      </c>
      <c r="AY153" s="19" t="s">
        <v>169</v>
      </c>
      <c r="BE153" s="206">
        <f>IF(N153="základní",J153,0)</f>
        <v>0</v>
      </c>
      <c r="BF153" s="206">
        <f>IF(N153="snížená",J153,0)</f>
        <v>0</v>
      </c>
      <c r="BG153" s="206">
        <f>IF(N153="zákl. přenesená",J153,0)</f>
        <v>0</v>
      </c>
      <c r="BH153" s="206">
        <f>IF(N153="sníž. přenesená",J153,0)</f>
        <v>0</v>
      </c>
      <c r="BI153" s="206">
        <f>IF(N153="nulová",J153,0)</f>
        <v>0</v>
      </c>
      <c r="BJ153" s="19" t="s">
        <v>80</v>
      </c>
      <c r="BK153" s="206">
        <f>ROUND(I153*H153,2)</f>
        <v>0</v>
      </c>
      <c r="BL153" s="19" t="s">
        <v>176</v>
      </c>
      <c r="BM153" s="205" t="s">
        <v>1991</v>
      </c>
    </row>
    <row r="154" spans="1:65" s="2" customFormat="1" ht="107.25">
      <c r="A154" s="36"/>
      <c r="B154" s="37"/>
      <c r="C154" s="38"/>
      <c r="D154" s="207" t="s">
        <v>178</v>
      </c>
      <c r="E154" s="38"/>
      <c r="F154" s="208" t="s">
        <v>249</v>
      </c>
      <c r="G154" s="38"/>
      <c r="H154" s="38"/>
      <c r="I154" s="117"/>
      <c r="J154" s="38"/>
      <c r="K154" s="38"/>
      <c r="L154" s="41"/>
      <c r="M154" s="209"/>
      <c r="N154" s="210"/>
      <c r="O154" s="66"/>
      <c r="P154" s="66"/>
      <c r="Q154" s="66"/>
      <c r="R154" s="66"/>
      <c r="S154" s="66"/>
      <c r="T154" s="67"/>
      <c r="U154" s="36"/>
      <c r="V154" s="36"/>
      <c r="W154" s="36"/>
      <c r="X154" s="36"/>
      <c r="Y154" s="36"/>
      <c r="Z154" s="36"/>
      <c r="AA154" s="36"/>
      <c r="AB154" s="36"/>
      <c r="AC154" s="36"/>
      <c r="AD154" s="36"/>
      <c r="AE154" s="36"/>
      <c r="AT154" s="19" t="s">
        <v>178</v>
      </c>
      <c r="AU154" s="19" t="s">
        <v>83</v>
      </c>
    </row>
    <row r="155" spans="1:65" s="13" customFormat="1" ht="11.25">
      <c r="B155" s="211"/>
      <c r="C155" s="212"/>
      <c r="D155" s="207" t="s">
        <v>180</v>
      </c>
      <c r="E155" s="213" t="s">
        <v>19</v>
      </c>
      <c r="F155" s="214" t="s">
        <v>1944</v>
      </c>
      <c r="G155" s="212"/>
      <c r="H155" s="215">
        <v>176.75299999999999</v>
      </c>
      <c r="I155" s="216"/>
      <c r="J155" s="212"/>
      <c r="K155" s="212"/>
      <c r="L155" s="217"/>
      <c r="M155" s="218"/>
      <c r="N155" s="219"/>
      <c r="O155" s="219"/>
      <c r="P155" s="219"/>
      <c r="Q155" s="219"/>
      <c r="R155" s="219"/>
      <c r="S155" s="219"/>
      <c r="T155" s="220"/>
      <c r="AT155" s="221" t="s">
        <v>180</v>
      </c>
      <c r="AU155" s="221" t="s">
        <v>83</v>
      </c>
      <c r="AV155" s="13" t="s">
        <v>83</v>
      </c>
      <c r="AW155" s="13" t="s">
        <v>34</v>
      </c>
      <c r="AX155" s="13" t="s">
        <v>72</v>
      </c>
      <c r="AY155" s="221" t="s">
        <v>169</v>
      </c>
    </row>
    <row r="156" spans="1:65" s="13" customFormat="1" ht="11.25">
      <c r="B156" s="211"/>
      <c r="C156" s="212"/>
      <c r="D156" s="207" t="s">
        <v>180</v>
      </c>
      <c r="E156" s="213" t="s">
        <v>19</v>
      </c>
      <c r="F156" s="214" t="s">
        <v>1945</v>
      </c>
      <c r="G156" s="212"/>
      <c r="H156" s="215">
        <v>106.5</v>
      </c>
      <c r="I156" s="216"/>
      <c r="J156" s="212"/>
      <c r="K156" s="212"/>
      <c r="L156" s="217"/>
      <c r="M156" s="218"/>
      <c r="N156" s="219"/>
      <c r="O156" s="219"/>
      <c r="P156" s="219"/>
      <c r="Q156" s="219"/>
      <c r="R156" s="219"/>
      <c r="S156" s="219"/>
      <c r="T156" s="220"/>
      <c r="AT156" s="221" t="s">
        <v>180</v>
      </c>
      <c r="AU156" s="221" t="s">
        <v>83</v>
      </c>
      <c r="AV156" s="13" t="s">
        <v>83</v>
      </c>
      <c r="AW156" s="13" t="s">
        <v>34</v>
      </c>
      <c r="AX156" s="13" t="s">
        <v>72</v>
      </c>
      <c r="AY156" s="221" t="s">
        <v>169</v>
      </c>
    </row>
    <row r="157" spans="1:65" s="13" customFormat="1" ht="11.25">
      <c r="B157" s="211"/>
      <c r="C157" s="212"/>
      <c r="D157" s="207" t="s">
        <v>180</v>
      </c>
      <c r="E157" s="213" t="s">
        <v>19</v>
      </c>
      <c r="F157" s="214" t="s">
        <v>1946</v>
      </c>
      <c r="G157" s="212"/>
      <c r="H157" s="215">
        <v>271.17</v>
      </c>
      <c r="I157" s="216"/>
      <c r="J157" s="212"/>
      <c r="K157" s="212"/>
      <c r="L157" s="217"/>
      <c r="M157" s="218"/>
      <c r="N157" s="219"/>
      <c r="O157" s="219"/>
      <c r="P157" s="219"/>
      <c r="Q157" s="219"/>
      <c r="R157" s="219"/>
      <c r="S157" s="219"/>
      <c r="T157" s="220"/>
      <c r="AT157" s="221" t="s">
        <v>180</v>
      </c>
      <c r="AU157" s="221" t="s">
        <v>83</v>
      </c>
      <c r="AV157" s="13" t="s">
        <v>83</v>
      </c>
      <c r="AW157" s="13" t="s">
        <v>34</v>
      </c>
      <c r="AX157" s="13" t="s">
        <v>72</v>
      </c>
      <c r="AY157" s="221" t="s">
        <v>169</v>
      </c>
    </row>
    <row r="158" spans="1:65" s="13" customFormat="1" ht="11.25">
      <c r="B158" s="211"/>
      <c r="C158" s="212"/>
      <c r="D158" s="207" t="s">
        <v>180</v>
      </c>
      <c r="E158" s="213" t="s">
        <v>19</v>
      </c>
      <c r="F158" s="214" t="s">
        <v>1947</v>
      </c>
      <c r="G158" s="212"/>
      <c r="H158" s="215">
        <v>12.082000000000001</v>
      </c>
      <c r="I158" s="216"/>
      <c r="J158" s="212"/>
      <c r="K158" s="212"/>
      <c r="L158" s="217"/>
      <c r="M158" s="218"/>
      <c r="N158" s="219"/>
      <c r="O158" s="219"/>
      <c r="P158" s="219"/>
      <c r="Q158" s="219"/>
      <c r="R158" s="219"/>
      <c r="S158" s="219"/>
      <c r="T158" s="220"/>
      <c r="AT158" s="221" t="s">
        <v>180</v>
      </c>
      <c r="AU158" s="221" t="s">
        <v>83</v>
      </c>
      <c r="AV158" s="13" t="s">
        <v>83</v>
      </c>
      <c r="AW158" s="13" t="s">
        <v>34</v>
      </c>
      <c r="AX158" s="13" t="s">
        <v>72</v>
      </c>
      <c r="AY158" s="221" t="s">
        <v>169</v>
      </c>
    </row>
    <row r="159" spans="1:65" s="14" customFormat="1" ht="11.25">
      <c r="B159" s="222"/>
      <c r="C159" s="223"/>
      <c r="D159" s="207" t="s">
        <v>180</v>
      </c>
      <c r="E159" s="224" t="s">
        <v>19</v>
      </c>
      <c r="F159" s="225" t="s">
        <v>182</v>
      </c>
      <c r="G159" s="223"/>
      <c r="H159" s="226">
        <v>566.505</v>
      </c>
      <c r="I159" s="227"/>
      <c r="J159" s="223"/>
      <c r="K159" s="223"/>
      <c r="L159" s="228"/>
      <c r="M159" s="229"/>
      <c r="N159" s="230"/>
      <c r="O159" s="230"/>
      <c r="P159" s="230"/>
      <c r="Q159" s="230"/>
      <c r="R159" s="230"/>
      <c r="S159" s="230"/>
      <c r="T159" s="231"/>
      <c r="AT159" s="232" t="s">
        <v>180</v>
      </c>
      <c r="AU159" s="232" t="s">
        <v>83</v>
      </c>
      <c r="AV159" s="14" t="s">
        <v>176</v>
      </c>
      <c r="AW159" s="14" t="s">
        <v>4</v>
      </c>
      <c r="AX159" s="14" t="s">
        <v>80</v>
      </c>
      <c r="AY159" s="232" t="s">
        <v>169</v>
      </c>
    </row>
    <row r="160" spans="1:65" s="2" customFormat="1" ht="16.5" customHeight="1">
      <c r="A160" s="36"/>
      <c r="B160" s="37"/>
      <c r="C160" s="194" t="s">
        <v>314</v>
      </c>
      <c r="D160" s="194" t="s">
        <v>171</v>
      </c>
      <c r="E160" s="195" t="s">
        <v>1992</v>
      </c>
      <c r="F160" s="196" t="s">
        <v>1993</v>
      </c>
      <c r="G160" s="197" t="s">
        <v>354</v>
      </c>
      <c r="H160" s="198">
        <v>4</v>
      </c>
      <c r="I160" s="199"/>
      <c r="J160" s="200">
        <f>ROUND(I160*H160,2)</f>
        <v>0</v>
      </c>
      <c r="K160" s="196" t="s">
        <v>19</v>
      </c>
      <c r="L160" s="41"/>
      <c r="M160" s="201" t="s">
        <v>19</v>
      </c>
      <c r="N160" s="202" t="s">
        <v>43</v>
      </c>
      <c r="O160" s="66"/>
      <c r="P160" s="203">
        <f>O160*H160</f>
        <v>0</v>
      </c>
      <c r="Q160" s="203">
        <v>0</v>
      </c>
      <c r="R160" s="203">
        <f>Q160*H160</f>
        <v>0</v>
      </c>
      <c r="S160" s="203">
        <v>0</v>
      </c>
      <c r="T160" s="204">
        <f>S160*H160</f>
        <v>0</v>
      </c>
      <c r="U160" s="36"/>
      <c r="V160" s="36"/>
      <c r="W160" s="36"/>
      <c r="X160" s="36"/>
      <c r="Y160" s="36"/>
      <c r="Z160" s="36"/>
      <c r="AA160" s="36"/>
      <c r="AB160" s="36"/>
      <c r="AC160" s="36"/>
      <c r="AD160" s="36"/>
      <c r="AE160" s="36"/>
      <c r="AR160" s="205" t="s">
        <v>176</v>
      </c>
      <c r="AT160" s="205" t="s">
        <v>171</v>
      </c>
      <c r="AU160" s="205" t="s">
        <v>83</v>
      </c>
      <c r="AY160" s="19" t="s">
        <v>169</v>
      </c>
      <c r="BE160" s="206">
        <f>IF(N160="základní",J160,0)</f>
        <v>0</v>
      </c>
      <c r="BF160" s="206">
        <f>IF(N160="snížená",J160,0)</f>
        <v>0</v>
      </c>
      <c r="BG160" s="206">
        <f>IF(N160="zákl. přenesená",J160,0)</f>
        <v>0</v>
      </c>
      <c r="BH160" s="206">
        <f>IF(N160="sníž. přenesená",J160,0)</f>
        <v>0</v>
      </c>
      <c r="BI160" s="206">
        <f>IF(N160="nulová",J160,0)</f>
        <v>0</v>
      </c>
      <c r="BJ160" s="19" t="s">
        <v>80</v>
      </c>
      <c r="BK160" s="206">
        <f>ROUND(I160*H160,2)</f>
        <v>0</v>
      </c>
      <c r="BL160" s="19" t="s">
        <v>176</v>
      </c>
      <c r="BM160" s="205" t="s">
        <v>1994</v>
      </c>
    </row>
    <row r="161" spans="1:65" s="2" customFormat="1" ht="29.25">
      <c r="A161" s="36"/>
      <c r="B161" s="37"/>
      <c r="C161" s="38"/>
      <c r="D161" s="207" t="s">
        <v>178</v>
      </c>
      <c r="E161" s="38"/>
      <c r="F161" s="208" t="s">
        <v>261</v>
      </c>
      <c r="G161" s="38"/>
      <c r="H161" s="38"/>
      <c r="I161" s="117"/>
      <c r="J161" s="38"/>
      <c r="K161" s="38"/>
      <c r="L161" s="41"/>
      <c r="M161" s="209"/>
      <c r="N161" s="210"/>
      <c r="O161" s="66"/>
      <c r="P161" s="66"/>
      <c r="Q161" s="66"/>
      <c r="R161" s="66"/>
      <c r="S161" s="66"/>
      <c r="T161" s="67"/>
      <c r="U161" s="36"/>
      <c r="V161" s="36"/>
      <c r="W161" s="36"/>
      <c r="X161" s="36"/>
      <c r="Y161" s="36"/>
      <c r="Z161" s="36"/>
      <c r="AA161" s="36"/>
      <c r="AB161" s="36"/>
      <c r="AC161" s="36"/>
      <c r="AD161" s="36"/>
      <c r="AE161" s="36"/>
      <c r="AT161" s="19" t="s">
        <v>178</v>
      </c>
      <c r="AU161" s="19" t="s">
        <v>83</v>
      </c>
    </row>
    <row r="162" spans="1:65" s="2" customFormat="1" ht="24" customHeight="1">
      <c r="A162" s="36"/>
      <c r="B162" s="37"/>
      <c r="C162" s="194" t="s">
        <v>321</v>
      </c>
      <c r="D162" s="194" t="s">
        <v>171</v>
      </c>
      <c r="E162" s="195" t="s">
        <v>1995</v>
      </c>
      <c r="F162" s="196" t="s">
        <v>1996</v>
      </c>
      <c r="G162" s="197" t="s">
        <v>174</v>
      </c>
      <c r="H162" s="198">
        <v>3859.4</v>
      </c>
      <c r="I162" s="199"/>
      <c r="J162" s="200">
        <f>ROUND(I162*H162,2)</f>
        <v>0</v>
      </c>
      <c r="K162" s="196" t="s">
        <v>175</v>
      </c>
      <c r="L162" s="41"/>
      <c r="M162" s="201" t="s">
        <v>19</v>
      </c>
      <c r="N162" s="202" t="s">
        <v>43</v>
      </c>
      <c r="O162" s="66"/>
      <c r="P162" s="203">
        <f>O162*H162</f>
        <v>0</v>
      </c>
      <c r="Q162" s="203">
        <v>0</v>
      </c>
      <c r="R162" s="203">
        <f>Q162*H162</f>
        <v>0</v>
      </c>
      <c r="S162" s="203">
        <v>0</v>
      </c>
      <c r="T162" s="204">
        <f>S162*H162</f>
        <v>0</v>
      </c>
      <c r="U162" s="36"/>
      <c r="V162" s="36"/>
      <c r="W162" s="36"/>
      <c r="X162" s="36"/>
      <c r="Y162" s="36"/>
      <c r="Z162" s="36"/>
      <c r="AA162" s="36"/>
      <c r="AB162" s="36"/>
      <c r="AC162" s="36"/>
      <c r="AD162" s="36"/>
      <c r="AE162" s="36"/>
      <c r="AR162" s="205" t="s">
        <v>176</v>
      </c>
      <c r="AT162" s="205" t="s">
        <v>171</v>
      </c>
      <c r="AU162" s="205" t="s">
        <v>83</v>
      </c>
      <c r="AY162" s="19" t="s">
        <v>169</v>
      </c>
      <c r="BE162" s="206">
        <f>IF(N162="základní",J162,0)</f>
        <v>0</v>
      </c>
      <c r="BF162" s="206">
        <f>IF(N162="snížená",J162,0)</f>
        <v>0</v>
      </c>
      <c r="BG162" s="206">
        <f>IF(N162="zákl. přenesená",J162,0)</f>
        <v>0</v>
      </c>
      <c r="BH162" s="206">
        <f>IF(N162="sníž. přenesená",J162,0)</f>
        <v>0</v>
      </c>
      <c r="BI162" s="206">
        <f>IF(N162="nulová",J162,0)</f>
        <v>0</v>
      </c>
      <c r="BJ162" s="19" t="s">
        <v>80</v>
      </c>
      <c r="BK162" s="206">
        <f>ROUND(I162*H162,2)</f>
        <v>0</v>
      </c>
      <c r="BL162" s="19" t="s">
        <v>176</v>
      </c>
      <c r="BM162" s="205" t="s">
        <v>1997</v>
      </c>
    </row>
    <row r="163" spans="1:65" s="2" customFormat="1" ht="78">
      <c r="A163" s="36"/>
      <c r="B163" s="37"/>
      <c r="C163" s="38"/>
      <c r="D163" s="207" t="s">
        <v>178</v>
      </c>
      <c r="E163" s="38"/>
      <c r="F163" s="208" t="s">
        <v>1998</v>
      </c>
      <c r="G163" s="38"/>
      <c r="H163" s="38"/>
      <c r="I163" s="117"/>
      <c r="J163" s="38"/>
      <c r="K163" s="38"/>
      <c r="L163" s="41"/>
      <c r="M163" s="209"/>
      <c r="N163" s="210"/>
      <c r="O163" s="66"/>
      <c r="P163" s="66"/>
      <c r="Q163" s="66"/>
      <c r="R163" s="66"/>
      <c r="S163" s="66"/>
      <c r="T163" s="67"/>
      <c r="U163" s="36"/>
      <c r="V163" s="36"/>
      <c r="W163" s="36"/>
      <c r="X163" s="36"/>
      <c r="Y163" s="36"/>
      <c r="Z163" s="36"/>
      <c r="AA163" s="36"/>
      <c r="AB163" s="36"/>
      <c r="AC163" s="36"/>
      <c r="AD163" s="36"/>
      <c r="AE163" s="36"/>
      <c r="AT163" s="19" t="s">
        <v>178</v>
      </c>
      <c r="AU163" s="19" t="s">
        <v>83</v>
      </c>
    </row>
    <row r="164" spans="1:65" s="13" customFormat="1" ht="11.25">
      <c r="B164" s="211"/>
      <c r="C164" s="212"/>
      <c r="D164" s="207" t="s">
        <v>180</v>
      </c>
      <c r="E164" s="213" t="s">
        <v>19</v>
      </c>
      <c r="F164" s="214" t="s">
        <v>1999</v>
      </c>
      <c r="G164" s="212"/>
      <c r="H164" s="215">
        <v>1065</v>
      </c>
      <c r="I164" s="216"/>
      <c r="J164" s="212"/>
      <c r="K164" s="212"/>
      <c r="L164" s="217"/>
      <c r="M164" s="218"/>
      <c r="N164" s="219"/>
      <c r="O164" s="219"/>
      <c r="P164" s="219"/>
      <c r="Q164" s="219"/>
      <c r="R164" s="219"/>
      <c r="S164" s="219"/>
      <c r="T164" s="220"/>
      <c r="AT164" s="221" t="s">
        <v>180</v>
      </c>
      <c r="AU164" s="221" t="s">
        <v>83</v>
      </c>
      <c r="AV164" s="13" t="s">
        <v>83</v>
      </c>
      <c r="AW164" s="13" t="s">
        <v>34</v>
      </c>
      <c r="AX164" s="13" t="s">
        <v>72</v>
      </c>
      <c r="AY164" s="221" t="s">
        <v>169</v>
      </c>
    </row>
    <row r="165" spans="1:65" s="13" customFormat="1" ht="11.25">
      <c r="B165" s="211"/>
      <c r="C165" s="212"/>
      <c r="D165" s="207" t="s">
        <v>180</v>
      </c>
      <c r="E165" s="213" t="s">
        <v>19</v>
      </c>
      <c r="F165" s="214" t="s">
        <v>2000</v>
      </c>
      <c r="G165" s="212"/>
      <c r="H165" s="215">
        <v>2658</v>
      </c>
      <c r="I165" s="216"/>
      <c r="J165" s="212"/>
      <c r="K165" s="212"/>
      <c r="L165" s="217"/>
      <c r="M165" s="218"/>
      <c r="N165" s="219"/>
      <c r="O165" s="219"/>
      <c r="P165" s="219"/>
      <c r="Q165" s="219"/>
      <c r="R165" s="219"/>
      <c r="S165" s="219"/>
      <c r="T165" s="220"/>
      <c r="AT165" s="221" t="s">
        <v>180</v>
      </c>
      <c r="AU165" s="221" t="s">
        <v>83</v>
      </c>
      <c r="AV165" s="13" t="s">
        <v>83</v>
      </c>
      <c r="AW165" s="13" t="s">
        <v>34</v>
      </c>
      <c r="AX165" s="13" t="s">
        <v>72</v>
      </c>
      <c r="AY165" s="221" t="s">
        <v>169</v>
      </c>
    </row>
    <row r="166" spans="1:65" s="13" customFormat="1" ht="11.25">
      <c r="B166" s="211"/>
      <c r="C166" s="212"/>
      <c r="D166" s="207" t="s">
        <v>180</v>
      </c>
      <c r="E166" s="213" t="s">
        <v>19</v>
      </c>
      <c r="F166" s="214" t="s">
        <v>2001</v>
      </c>
      <c r="G166" s="212"/>
      <c r="H166" s="215">
        <v>136.4</v>
      </c>
      <c r="I166" s="216"/>
      <c r="J166" s="212"/>
      <c r="K166" s="212"/>
      <c r="L166" s="217"/>
      <c r="M166" s="218"/>
      <c r="N166" s="219"/>
      <c r="O166" s="219"/>
      <c r="P166" s="219"/>
      <c r="Q166" s="219"/>
      <c r="R166" s="219"/>
      <c r="S166" s="219"/>
      <c r="T166" s="220"/>
      <c r="AT166" s="221" t="s">
        <v>180</v>
      </c>
      <c r="AU166" s="221" t="s">
        <v>83</v>
      </c>
      <c r="AV166" s="13" t="s">
        <v>83</v>
      </c>
      <c r="AW166" s="13" t="s">
        <v>34</v>
      </c>
      <c r="AX166" s="13" t="s">
        <v>72</v>
      </c>
      <c r="AY166" s="221" t="s">
        <v>169</v>
      </c>
    </row>
    <row r="167" spans="1:65" s="14" customFormat="1" ht="11.25">
      <c r="B167" s="222"/>
      <c r="C167" s="223"/>
      <c r="D167" s="207" t="s">
        <v>180</v>
      </c>
      <c r="E167" s="224" t="s">
        <v>19</v>
      </c>
      <c r="F167" s="225" t="s">
        <v>182</v>
      </c>
      <c r="G167" s="223"/>
      <c r="H167" s="226">
        <v>3859.4</v>
      </c>
      <c r="I167" s="227"/>
      <c r="J167" s="223"/>
      <c r="K167" s="223"/>
      <c r="L167" s="228"/>
      <c r="M167" s="229"/>
      <c r="N167" s="230"/>
      <c r="O167" s="230"/>
      <c r="P167" s="230"/>
      <c r="Q167" s="230"/>
      <c r="R167" s="230"/>
      <c r="S167" s="230"/>
      <c r="T167" s="231"/>
      <c r="AT167" s="232" t="s">
        <v>180</v>
      </c>
      <c r="AU167" s="232" t="s">
        <v>83</v>
      </c>
      <c r="AV167" s="14" t="s">
        <v>176</v>
      </c>
      <c r="AW167" s="14" t="s">
        <v>4</v>
      </c>
      <c r="AX167" s="14" t="s">
        <v>80</v>
      </c>
      <c r="AY167" s="232" t="s">
        <v>169</v>
      </c>
    </row>
    <row r="168" spans="1:65" s="2" customFormat="1" ht="24" customHeight="1">
      <c r="A168" s="36"/>
      <c r="B168" s="37"/>
      <c r="C168" s="194" t="s">
        <v>331</v>
      </c>
      <c r="D168" s="194" t="s">
        <v>171</v>
      </c>
      <c r="E168" s="195" t="s">
        <v>2002</v>
      </c>
      <c r="F168" s="196" t="s">
        <v>2003</v>
      </c>
      <c r="G168" s="197" t="s">
        <v>174</v>
      </c>
      <c r="H168" s="198">
        <v>3723</v>
      </c>
      <c r="I168" s="199"/>
      <c r="J168" s="200">
        <f>ROUND(I168*H168,2)</f>
        <v>0</v>
      </c>
      <c r="K168" s="196" t="s">
        <v>175</v>
      </c>
      <c r="L168" s="41"/>
      <c r="M168" s="201" t="s">
        <v>19</v>
      </c>
      <c r="N168" s="202" t="s">
        <v>43</v>
      </c>
      <c r="O168" s="66"/>
      <c r="P168" s="203">
        <f>O168*H168</f>
        <v>0</v>
      </c>
      <c r="Q168" s="203">
        <v>0</v>
      </c>
      <c r="R168" s="203">
        <f>Q168*H168</f>
        <v>0</v>
      </c>
      <c r="S168" s="203">
        <v>0</v>
      </c>
      <c r="T168" s="204">
        <f>S168*H168</f>
        <v>0</v>
      </c>
      <c r="U168" s="36"/>
      <c r="V168" s="36"/>
      <c r="W168" s="36"/>
      <c r="X168" s="36"/>
      <c r="Y168" s="36"/>
      <c r="Z168" s="36"/>
      <c r="AA168" s="36"/>
      <c r="AB168" s="36"/>
      <c r="AC168" s="36"/>
      <c r="AD168" s="36"/>
      <c r="AE168" s="36"/>
      <c r="AR168" s="205" t="s">
        <v>176</v>
      </c>
      <c r="AT168" s="205" t="s">
        <v>171</v>
      </c>
      <c r="AU168" s="205" t="s">
        <v>83</v>
      </c>
      <c r="AY168" s="19" t="s">
        <v>169</v>
      </c>
      <c r="BE168" s="206">
        <f>IF(N168="základní",J168,0)</f>
        <v>0</v>
      </c>
      <c r="BF168" s="206">
        <f>IF(N168="snížená",J168,0)</f>
        <v>0</v>
      </c>
      <c r="BG168" s="206">
        <f>IF(N168="zákl. přenesená",J168,0)</f>
        <v>0</v>
      </c>
      <c r="BH168" s="206">
        <f>IF(N168="sníž. přenesená",J168,0)</f>
        <v>0</v>
      </c>
      <c r="BI168" s="206">
        <f>IF(N168="nulová",J168,0)</f>
        <v>0</v>
      </c>
      <c r="BJ168" s="19" t="s">
        <v>80</v>
      </c>
      <c r="BK168" s="206">
        <f>ROUND(I168*H168,2)</f>
        <v>0</v>
      </c>
      <c r="BL168" s="19" t="s">
        <v>176</v>
      </c>
      <c r="BM168" s="205" t="s">
        <v>2004</v>
      </c>
    </row>
    <row r="169" spans="1:65" s="2" customFormat="1" ht="87.75">
      <c r="A169" s="36"/>
      <c r="B169" s="37"/>
      <c r="C169" s="38"/>
      <c r="D169" s="207" t="s">
        <v>178</v>
      </c>
      <c r="E169" s="38"/>
      <c r="F169" s="208" t="s">
        <v>2005</v>
      </c>
      <c r="G169" s="38"/>
      <c r="H169" s="38"/>
      <c r="I169" s="117"/>
      <c r="J169" s="38"/>
      <c r="K169" s="38"/>
      <c r="L169" s="41"/>
      <c r="M169" s="209"/>
      <c r="N169" s="210"/>
      <c r="O169" s="66"/>
      <c r="P169" s="66"/>
      <c r="Q169" s="66"/>
      <c r="R169" s="66"/>
      <c r="S169" s="66"/>
      <c r="T169" s="67"/>
      <c r="U169" s="36"/>
      <c r="V169" s="36"/>
      <c r="W169" s="36"/>
      <c r="X169" s="36"/>
      <c r="Y169" s="36"/>
      <c r="Z169" s="36"/>
      <c r="AA169" s="36"/>
      <c r="AB169" s="36"/>
      <c r="AC169" s="36"/>
      <c r="AD169" s="36"/>
      <c r="AE169" s="36"/>
      <c r="AT169" s="19" t="s">
        <v>178</v>
      </c>
      <c r="AU169" s="19" t="s">
        <v>83</v>
      </c>
    </row>
    <row r="170" spans="1:65" s="13" customFormat="1" ht="11.25">
      <c r="B170" s="211"/>
      <c r="C170" s="212"/>
      <c r="D170" s="207" t="s">
        <v>180</v>
      </c>
      <c r="E170" s="213" t="s">
        <v>19</v>
      </c>
      <c r="F170" s="214" t="s">
        <v>1912</v>
      </c>
      <c r="G170" s="212"/>
      <c r="H170" s="215">
        <v>1065</v>
      </c>
      <c r="I170" s="216"/>
      <c r="J170" s="212"/>
      <c r="K170" s="212"/>
      <c r="L170" s="217"/>
      <c r="M170" s="218"/>
      <c r="N170" s="219"/>
      <c r="O170" s="219"/>
      <c r="P170" s="219"/>
      <c r="Q170" s="219"/>
      <c r="R170" s="219"/>
      <c r="S170" s="219"/>
      <c r="T170" s="220"/>
      <c r="AT170" s="221" t="s">
        <v>180</v>
      </c>
      <c r="AU170" s="221" t="s">
        <v>83</v>
      </c>
      <c r="AV170" s="13" t="s">
        <v>83</v>
      </c>
      <c r="AW170" s="13" t="s">
        <v>34</v>
      </c>
      <c r="AX170" s="13" t="s">
        <v>72</v>
      </c>
      <c r="AY170" s="221" t="s">
        <v>169</v>
      </c>
    </row>
    <row r="171" spans="1:65" s="13" customFormat="1" ht="11.25">
      <c r="B171" s="211"/>
      <c r="C171" s="212"/>
      <c r="D171" s="207" t="s">
        <v>180</v>
      </c>
      <c r="E171" s="213" t="s">
        <v>19</v>
      </c>
      <c r="F171" s="214" t="s">
        <v>2000</v>
      </c>
      <c r="G171" s="212"/>
      <c r="H171" s="215">
        <v>2658</v>
      </c>
      <c r="I171" s="216"/>
      <c r="J171" s="212"/>
      <c r="K171" s="212"/>
      <c r="L171" s="217"/>
      <c r="M171" s="218"/>
      <c r="N171" s="219"/>
      <c r="O171" s="219"/>
      <c r="P171" s="219"/>
      <c r="Q171" s="219"/>
      <c r="R171" s="219"/>
      <c r="S171" s="219"/>
      <c r="T171" s="220"/>
      <c r="AT171" s="221" t="s">
        <v>180</v>
      </c>
      <c r="AU171" s="221" t="s">
        <v>83</v>
      </c>
      <c r="AV171" s="13" t="s">
        <v>83</v>
      </c>
      <c r="AW171" s="13" t="s">
        <v>34</v>
      </c>
      <c r="AX171" s="13" t="s">
        <v>72</v>
      </c>
      <c r="AY171" s="221" t="s">
        <v>169</v>
      </c>
    </row>
    <row r="172" spans="1:65" s="14" customFormat="1" ht="11.25">
      <c r="B172" s="222"/>
      <c r="C172" s="223"/>
      <c r="D172" s="207" t="s">
        <v>180</v>
      </c>
      <c r="E172" s="224" t="s">
        <v>19</v>
      </c>
      <c r="F172" s="225" t="s">
        <v>182</v>
      </c>
      <c r="G172" s="223"/>
      <c r="H172" s="226">
        <v>3723</v>
      </c>
      <c r="I172" s="227"/>
      <c r="J172" s="223"/>
      <c r="K172" s="223"/>
      <c r="L172" s="228"/>
      <c r="M172" s="229"/>
      <c r="N172" s="230"/>
      <c r="O172" s="230"/>
      <c r="P172" s="230"/>
      <c r="Q172" s="230"/>
      <c r="R172" s="230"/>
      <c r="S172" s="230"/>
      <c r="T172" s="231"/>
      <c r="AT172" s="232" t="s">
        <v>180</v>
      </c>
      <c r="AU172" s="232" t="s">
        <v>83</v>
      </c>
      <c r="AV172" s="14" t="s">
        <v>176</v>
      </c>
      <c r="AW172" s="14" t="s">
        <v>4</v>
      </c>
      <c r="AX172" s="14" t="s">
        <v>80</v>
      </c>
      <c r="AY172" s="232" t="s">
        <v>169</v>
      </c>
    </row>
    <row r="173" spans="1:65" s="2" customFormat="1" ht="16.5" customHeight="1">
      <c r="A173" s="36"/>
      <c r="B173" s="37"/>
      <c r="C173" s="254" t="s">
        <v>335</v>
      </c>
      <c r="D173" s="254" t="s">
        <v>315</v>
      </c>
      <c r="E173" s="255" t="s">
        <v>2006</v>
      </c>
      <c r="F173" s="256" t="s">
        <v>2007</v>
      </c>
      <c r="G173" s="257" t="s">
        <v>191</v>
      </c>
      <c r="H173" s="258">
        <v>377.67</v>
      </c>
      <c r="I173" s="259"/>
      <c r="J173" s="260">
        <f>ROUND(I173*H173,2)</f>
        <v>0</v>
      </c>
      <c r="K173" s="256" t="s">
        <v>175</v>
      </c>
      <c r="L173" s="261"/>
      <c r="M173" s="262" t="s">
        <v>19</v>
      </c>
      <c r="N173" s="263" t="s">
        <v>43</v>
      </c>
      <c r="O173" s="66"/>
      <c r="P173" s="203">
        <f>O173*H173</f>
        <v>0</v>
      </c>
      <c r="Q173" s="203">
        <v>0.21</v>
      </c>
      <c r="R173" s="203">
        <f>Q173*H173</f>
        <v>79.310699999999997</v>
      </c>
      <c r="S173" s="203">
        <v>0</v>
      </c>
      <c r="T173" s="204">
        <f>S173*H173</f>
        <v>0</v>
      </c>
      <c r="U173" s="36"/>
      <c r="V173" s="36"/>
      <c r="W173" s="36"/>
      <c r="X173" s="36"/>
      <c r="Y173" s="36"/>
      <c r="Z173" s="36"/>
      <c r="AA173" s="36"/>
      <c r="AB173" s="36"/>
      <c r="AC173" s="36"/>
      <c r="AD173" s="36"/>
      <c r="AE173" s="36"/>
      <c r="AR173" s="205" t="s">
        <v>222</v>
      </c>
      <c r="AT173" s="205" t="s">
        <v>315</v>
      </c>
      <c r="AU173" s="205" t="s">
        <v>83</v>
      </c>
      <c r="AY173" s="19" t="s">
        <v>169</v>
      </c>
      <c r="BE173" s="206">
        <f>IF(N173="základní",J173,0)</f>
        <v>0</v>
      </c>
      <c r="BF173" s="206">
        <f>IF(N173="snížená",J173,0)</f>
        <v>0</v>
      </c>
      <c r="BG173" s="206">
        <f>IF(N173="zákl. přenesená",J173,0)</f>
        <v>0</v>
      </c>
      <c r="BH173" s="206">
        <f>IF(N173="sníž. přenesená",J173,0)</f>
        <v>0</v>
      </c>
      <c r="BI173" s="206">
        <f>IF(N173="nulová",J173,0)</f>
        <v>0</v>
      </c>
      <c r="BJ173" s="19" t="s">
        <v>80</v>
      </c>
      <c r="BK173" s="206">
        <f>ROUND(I173*H173,2)</f>
        <v>0</v>
      </c>
      <c r="BL173" s="19" t="s">
        <v>176</v>
      </c>
      <c r="BM173" s="205" t="s">
        <v>2008</v>
      </c>
    </row>
    <row r="174" spans="1:65" s="13" customFormat="1" ht="11.25">
      <c r="B174" s="211"/>
      <c r="C174" s="212"/>
      <c r="D174" s="207" t="s">
        <v>180</v>
      </c>
      <c r="E174" s="213" t="s">
        <v>19</v>
      </c>
      <c r="F174" s="214" t="s">
        <v>1945</v>
      </c>
      <c r="G174" s="212"/>
      <c r="H174" s="215">
        <v>106.5</v>
      </c>
      <c r="I174" s="216"/>
      <c r="J174" s="212"/>
      <c r="K174" s="212"/>
      <c r="L174" s="217"/>
      <c r="M174" s="218"/>
      <c r="N174" s="219"/>
      <c r="O174" s="219"/>
      <c r="P174" s="219"/>
      <c r="Q174" s="219"/>
      <c r="R174" s="219"/>
      <c r="S174" s="219"/>
      <c r="T174" s="220"/>
      <c r="AT174" s="221" t="s">
        <v>180</v>
      </c>
      <c r="AU174" s="221" t="s">
        <v>83</v>
      </c>
      <c r="AV174" s="13" t="s">
        <v>83</v>
      </c>
      <c r="AW174" s="13" t="s">
        <v>34</v>
      </c>
      <c r="AX174" s="13" t="s">
        <v>72</v>
      </c>
      <c r="AY174" s="221" t="s">
        <v>169</v>
      </c>
    </row>
    <row r="175" spans="1:65" s="13" customFormat="1" ht="11.25">
      <c r="B175" s="211"/>
      <c r="C175" s="212"/>
      <c r="D175" s="207" t="s">
        <v>180</v>
      </c>
      <c r="E175" s="213" t="s">
        <v>19</v>
      </c>
      <c r="F175" s="214" t="s">
        <v>1946</v>
      </c>
      <c r="G175" s="212"/>
      <c r="H175" s="215">
        <v>271.17</v>
      </c>
      <c r="I175" s="216"/>
      <c r="J175" s="212"/>
      <c r="K175" s="212"/>
      <c r="L175" s="217"/>
      <c r="M175" s="218"/>
      <c r="N175" s="219"/>
      <c r="O175" s="219"/>
      <c r="P175" s="219"/>
      <c r="Q175" s="219"/>
      <c r="R175" s="219"/>
      <c r="S175" s="219"/>
      <c r="T175" s="220"/>
      <c r="AT175" s="221" t="s">
        <v>180</v>
      </c>
      <c r="AU175" s="221" t="s">
        <v>83</v>
      </c>
      <c r="AV175" s="13" t="s">
        <v>83</v>
      </c>
      <c r="AW175" s="13" t="s">
        <v>34</v>
      </c>
      <c r="AX175" s="13" t="s">
        <v>72</v>
      </c>
      <c r="AY175" s="221" t="s">
        <v>169</v>
      </c>
    </row>
    <row r="176" spans="1:65" s="14" customFormat="1" ht="11.25">
      <c r="B176" s="222"/>
      <c r="C176" s="223"/>
      <c r="D176" s="207" t="s">
        <v>180</v>
      </c>
      <c r="E176" s="224" t="s">
        <v>19</v>
      </c>
      <c r="F176" s="225" t="s">
        <v>182</v>
      </c>
      <c r="G176" s="223"/>
      <c r="H176" s="226">
        <v>377.67</v>
      </c>
      <c r="I176" s="227"/>
      <c r="J176" s="223"/>
      <c r="K176" s="223"/>
      <c r="L176" s="228"/>
      <c r="M176" s="229"/>
      <c r="N176" s="230"/>
      <c r="O176" s="230"/>
      <c r="P176" s="230"/>
      <c r="Q176" s="230"/>
      <c r="R176" s="230"/>
      <c r="S176" s="230"/>
      <c r="T176" s="231"/>
      <c r="AT176" s="232" t="s">
        <v>180</v>
      </c>
      <c r="AU176" s="232" t="s">
        <v>83</v>
      </c>
      <c r="AV176" s="14" t="s">
        <v>176</v>
      </c>
      <c r="AW176" s="14" t="s">
        <v>4</v>
      </c>
      <c r="AX176" s="14" t="s">
        <v>80</v>
      </c>
      <c r="AY176" s="232" t="s">
        <v>169</v>
      </c>
    </row>
    <row r="177" spans="1:65" s="2" customFormat="1" ht="16.5" customHeight="1">
      <c r="A177" s="36"/>
      <c r="B177" s="37"/>
      <c r="C177" s="254" t="s">
        <v>341</v>
      </c>
      <c r="D177" s="254" t="s">
        <v>315</v>
      </c>
      <c r="E177" s="255" t="s">
        <v>2009</v>
      </c>
      <c r="F177" s="256" t="s">
        <v>2010</v>
      </c>
      <c r="G177" s="257" t="s">
        <v>259</v>
      </c>
      <c r="H177" s="258">
        <v>18.123000000000001</v>
      </c>
      <c r="I177" s="259"/>
      <c r="J177" s="260">
        <f>ROUND(I177*H177,2)</f>
        <v>0</v>
      </c>
      <c r="K177" s="256" t="s">
        <v>175</v>
      </c>
      <c r="L177" s="261"/>
      <c r="M177" s="262" t="s">
        <v>19</v>
      </c>
      <c r="N177" s="263" t="s">
        <v>43</v>
      </c>
      <c r="O177" s="66"/>
      <c r="P177" s="203">
        <f>O177*H177</f>
        <v>0</v>
      </c>
      <c r="Q177" s="203">
        <v>1</v>
      </c>
      <c r="R177" s="203">
        <f>Q177*H177</f>
        <v>18.123000000000001</v>
      </c>
      <c r="S177" s="203">
        <v>0</v>
      </c>
      <c r="T177" s="204">
        <f>S177*H177</f>
        <v>0</v>
      </c>
      <c r="U177" s="36"/>
      <c r="V177" s="36"/>
      <c r="W177" s="36"/>
      <c r="X177" s="36"/>
      <c r="Y177" s="36"/>
      <c r="Z177" s="36"/>
      <c r="AA177" s="36"/>
      <c r="AB177" s="36"/>
      <c r="AC177" s="36"/>
      <c r="AD177" s="36"/>
      <c r="AE177" s="36"/>
      <c r="AR177" s="205" t="s">
        <v>222</v>
      </c>
      <c r="AT177" s="205" t="s">
        <v>315</v>
      </c>
      <c r="AU177" s="205" t="s">
        <v>83</v>
      </c>
      <c r="AY177" s="19" t="s">
        <v>169</v>
      </c>
      <c r="BE177" s="206">
        <f>IF(N177="základní",J177,0)</f>
        <v>0</v>
      </c>
      <c r="BF177" s="206">
        <f>IF(N177="snížená",J177,0)</f>
        <v>0</v>
      </c>
      <c r="BG177" s="206">
        <f>IF(N177="zákl. přenesená",J177,0)</f>
        <v>0</v>
      </c>
      <c r="BH177" s="206">
        <f>IF(N177="sníž. přenesená",J177,0)</f>
        <v>0</v>
      </c>
      <c r="BI177" s="206">
        <f>IF(N177="nulová",J177,0)</f>
        <v>0</v>
      </c>
      <c r="BJ177" s="19" t="s">
        <v>80</v>
      </c>
      <c r="BK177" s="206">
        <f>ROUND(I177*H177,2)</f>
        <v>0</v>
      </c>
      <c r="BL177" s="19" t="s">
        <v>176</v>
      </c>
      <c r="BM177" s="205" t="s">
        <v>2011</v>
      </c>
    </row>
    <row r="178" spans="1:65" s="13" customFormat="1" ht="11.25">
      <c r="B178" s="211"/>
      <c r="C178" s="212"/>
      <c r="D178" s="207" t="s">
        <v>180</v>
      </c>
      <c r="E178" s="213" t="s">
        <v>19</v>
      </c>
      <c r="F178" s="214" t="s">
        <v>2012</v>
      </c>
      <c r="G178" s="212"/>
      <c r="H178" s="215">
        <v>53.25</v>
      </c>
      <c r="I178" s="216"/>
      <c r="J178" s="212"/>
      <c r="K178" s="212"/>
      <c r="L178" s="217"/>
      <c r="M178" s="218"/>
      <c r="N178" s="219"/>
      <c r="O178" s="219"/>
      <c r="P178" s="219"/>
      <c r="Q178" s="219"/>
      <c r="R178" s="219"/>
      <c r="S178" s="219"/>
      <c r="T178" s="220"/>
      <c r="AT178" s="221" t="s">
        <v>180</v>
      </c>
      <c r="AU178" s="221" t="s">
        <v>83</v>
      </c>
      <c r="AV178" s="13" t="s">
        <v>83</v>
      </c>
      <c r="AW178" s="13" t="s">
        <v>34</v>
      </c>
      <c r="AX178" s="13" t="s">
        <v>72</v>
      </c>
      <c r="AY178" s="221" t="s">
        <v>169</v>
      </c>
    </row>
    <row r="179" spans="1:65" s="13" customFormat="1" ht="11.25">
      <c r="B179" s="211"/>
      <c r="C179" s="212"/>
      <c r="D179" s="207" t="s">
        <v>180</v>
      </c>
      <c r="E179" s="213" t="s">
        <v>19</v>
      </c>
      <c r="F179" s="214" t="s">
        <v>2013</v>
      </c>
      <c r="G179" s="212"/>
      <c r="H179" s="215">
        <v>135.58500000000001</v>
      </c>
      <c r="I179" s="216"/>
      <c r="J179" s="212"/>
      <c r="K179" s="212"/>
      <c r="L179" s="217"/>
      <c r="M179" s="218"/>
      <c r="N179" s="219"/>
      <c r="O179" s="219"/>
      <c r="P179" s="219"/>
      <c r="Q179" s="219"/>
      <c r="R179" s="219"/>
      <c r="S179" s="219"/>
      <c r="T179" s="220"/>
      <c r="AT179" s="221" t="s">
        <v>180</v>
      </c>
      <c r="AU179" s="221" t="s">
        <v>83</v>
      </c>
      <c r="AV179" s="13" t="s">
        <v>83</v>
      </c>
      <c r="AW179" s="13" t="s">
        <v>34</v>
      </c>
      <c r="AX179" s="13" t="s">
        <v>72</v>
      </c>
      <c r="AY179" s="221" t="s">
        <v>169</v>
      </c>
    </row>
    <row r="180" spans="1:65" s="13" customFormat="1" ht="11.25">
      <c r="B180" s="211"/>
      <c r="C180" s="212"/>
      <c r="D180" s="207" t="s">
        <v>180</v>
      </c>
      <c r="E180" s="213" t="s">
        <v>19</v>
      </c>
      <c r="F180" s="214" t="s">
        <v>2014</v>
      </c>
      <c r="G180" s="212"/>
      <c r="H180" s="215">
        <v>-176.75299999999999</v>
      </c>
      <c r="I180" s="216"/>
      <c r="J180" s="212"/>
      <c r="K180" s="212"/>
      <c r="L180" s="217"/>
      <c r="M180" s="218"/>
      <c r="N180" s="219"/>
      <c r="O180" s="219"/>
      <c r="P180" s="219"/>
      <c r="Q180" s="219"/>
      <c r="R180" s="219"/>
      <c r="S180" s="219"/>
      <c r="T180" s="220"/>
      <c r="AT180" s="221" t="s">
        <v>180</v>
      </c>
      <c r="AU180" s="221" t="s">
        <v>83</v>
      </c>
      <c r="AV180" s="13" t="s">
        <v>83</v>
      </c>
      <c r="AW180" s="13" t="s">
        <v>34</v>
      </c>
      <c r="AX180" s="13" t="s">
        <v>72</v>
      </c>
      <c r="AY180" s="221" t="s">
        <v>169</v>
      </c>
    </row>
    <row r="181" spans="1:65" s="16" customFormat="1" ht="11.25">
      <c r="B181" s="243"/>
      <c r="C181" s="244"/>
      <c r="D181" s="207" t="s">
        <v>180</v>
      </c>
      <c r="E181" s="245" t="s">
        <v>19</v>
      </c>
      <c r="F181" s="246" t="s">
        <v>237</v>
      </c>
      <c r="G181" s="244"/>
      <c r="H181" s="247">
        <v>12.082000000000022</v>
      </c>
      <c r="I181" s="248"/>
      <c r="J181" s="244"/>
      <c r="K181" s="244"/>
      <c r="L181" s="249"/>
      <c r="M181" s="250"/>
      <c r="N181" s="251"/>
      <c r="O181" s="251"/>
      <c r="P181" s="251"/>
      <c r="Q181" s="251"/>
      <c r="R181" s="251"/>
      <c r="S181" s="251"/>
      <c r="T181" s="252"/>
      <c r="AT181" s="253" t="s">
        <v>180</v>
      </c>
      <c r="AU181" s="253" t="s">
        <v>83</v>
      </c>
      <c r="AV181" s="16" t="s">
        <v>188</v>
      </c>
      <c r="AW181" s="16" t="s">
        <v>34</v>
      </c>
      <c r="AX181" s="16" t="s">
        <v>72</v>
      </c>
      <c r="AY181" s="253" t="s">
        <v>169</v>
      </c>
    </row>
    <row r="182" spans="1:65" s="13" customFormat="1" ht="11.25">
      <c r="B182" s="211"/>
      <c r="C182" s="212"/>
      <c r="D182" s="207" t="s">
        <v>180</v>
      </c>
      <c r="E182" s="213" t="s">
        <v>19</v>
      </c>
      <c r="F182" s="214" t="s">
        <v>2015</v>
      </c>
      <c r="G182" s="212"/>
      <c r="H182" s="215">
        <v>18.123000000000001</v>
      </c>
      <c r="I182" s="216"/>
      <c r="J182" s="212"/>
      <c r="K182" s="212"/>
      <c r="L182" s="217"/>
      <c r="M182" s="218"/>
      <c r="N182" s="219"/>
      <c r="O182" s="219"/>
      <c r="P182" s="219"/>
      <c r="Q182" s="219"/>
      <c r="R182" s="219"/>
      <c r="S182" s="219"/>
      <c r="T182" s="220"/>
      <c r="AT182" s="221" t="s">
        <v>180</v>
      </c>
      <c r="AU182" s="221" t="s">
        <v>83</v>
      </c>
      <c r="AV182" s="13" t="s">
        <v>83</v>
      </c>
      <c r="AW182" s="13" t="s">
        <v>34</v>
      </c>
      <c r="AX182" s="13" t="s">
        <v>80</v>
      </c>
      <c r="AY182" s="221" t="s">
        <v>169</v>
      </c>
    </row>
    <row r="183" spans="1:65" s="2" customFormat="1" ht="24" customHeight="1">
      <c r="A183" s="36"/>
      <c r="B183" s="37"/>
      <c r="C183" s="194" t="s">
        <v>346</v>
      </c>
      <c r="D183" s="194" t="s">
        <v>171</v>
      </c>
      <c r="E183" s="195" t="s">
        <v>2016</v>
      </c>
      <c r="F183" s="196" t="s">
        <v>2017</v>
      </c>
      <c r="G183" s="197" t="s">
        <v>174</v>
      </c>
      <c r="H183" s="198">
        <v>1065</v>
      </c>
      <c r="I183" s="199"/>
      <c r="J183" s="200">
        <f>ROUND(I183*H183,2)</f>
        <v>0</v>
      </c>
      <c r="K183" s="196" t="s">
        <v>175</v>
      </c>
      <c r="L183" s="41"/>
      <c r="M183" s="201" t="s">
        <v>19</v>
      </c>
      <c r="N183" s="202" t="s">
        <v>43</v>
      </c>
      <c r="O183" s="66"/>
      <c r="P183" s="203">
        <f>O183*H183</f>
        <v>0</v>
      </c>
      <c r="Q183" s="203">
        <v>0</v>
      </c>
      <c r="R183" s="203">
        <f>Q183*H183</f>
        <v>0</v>
      </c>
      <c r="S183" s="203">
        <v>0</v>
      </c>
      <c r="T183" s="204">
        <f>S183*H183</f>
        <v>0</v>
      </c>
      <c r="U183" s="36"/>
      <c r="V183" s="36"/>
      <c r="W183" s="36"/>
      <c r="X183" s="36"/>
      <c r="Y183" s="36"/>
      <c r="Z183" s="36"/>
      <c r="AA183" s="36"/>
      <c r="AB183" s="36"/>
      <c r="AC183" s="36"/>
      <c r="AD183" s="36"/>
      <c r="AE183" s="36"/>
      <c r="AR183" s="205" t="s">
        <v>176</v>
      </c>
      <c r="AT183" s="205" t="s">
        <v>171</v>
      </c>
      <c r="AU183" s="205" t="s">
        <v>83</v>
      </c>
      <c r="AY183" s="19" t="s">
        <v>169</v>
      </c>
      <c r="BE183" s="206">
        <f>IF(N183="základní",J183,0)</f>
        <v>0</v>
      </c>
      <c r="BF183" s="206">
        <f>IF(N183="snížená",J183,0)</f>
        <v>0</v>
      </c>
      <c r="BG183" s="206">
        <f>IF(N183="zákl. přenesená",J183,0)</f>
        <v>0</v>
      </c>
      <c r="BH183" s="206">
        <f>IF(N183="sníž. přenesená",J183,0)</f>
        <v>0</v>
      </c>
      <c r="BI183" s="206">
        <f>IF(N183="nulová",J183,0)</f>
        <v>0</v>
      </c>
      <c r="BJ183" s="19" t="s">
        <v>80</v>
      </c>
      <c r="BK183" s="206">
        <f>ROUND(I183*H183,2)</f>
        <v>0</v>
      </c>
      <c r="BL183" s="19" t="s">
        <v>176</v>
      </c>
      <c r="BM183" s="205" t="s">
        <v>2018</v>
      </c>
    </row>
    <row r="184" spans="1:65" s="2" customFormat="1" ht="107.25">
      <c r="A184" s="36"/>
      <c r="B184" s="37"/>
      <c r="C184" s="38"/>
      <c r="D184" s="207" t="s">
        <v>178</v>
      </c>
      <c r="E184" s="38"/>
      <c r="F184" s="208" t="s">
        <v>2019</v>
      </c>
      <c r="G184" s="38"/>
      <c r="H184" s="38"/>
      <c r="I184" s="117"/>
      <c r="J184" s="38"/>
      <c r="K184" s="38"/>
      <c r="L184" s="41"/>
      <c r="M184" s="209"/>
      <c r="N184" s="210"/>
      <c r="O184" s="66"/>
      <c r="P184" s="66"/>
      <c r="Q184" s="66"/>
      <c r="R184" s="66"/>
      <c r="S184" s="66"/>
      <c r="T184" s="67"/>
      <c r="U184" s="36"/>
      <c r="V184" s="36"/>
      <c r="W184" s="36"/>
      <c r="X184" s="36"/>
      <c r="Y184" s="36"/>
      <c r="Z184" s="36"/>
      <c r="AA184" s="36"/>
      <c r="AB184" s="36"/>
      <c r="AC184" s="36"/>
      <c r="AD184" s="36"/>
      <c r="AE184" s="36"/>
      <c r="AT184" s="19" t="s">
        <v>178</v>
      </c>
      <c r="AU184" s="19" t="s">
        <v>83</v>
      </c>
    </row>
    <row r="185" spans="1:65" s="13" customFormat="1" ht="11.25">
      <c r="B185" s="211"/>
      <c r="C185" s="212"/>
      <c r="D185" s="207" t="s">
        <v>180</v>
      </c>
      <c r="E185" s="213" t="s">
        <v>19</v>
      </c>
      <c r="F185" s="214" t="s">
        <v>1999</v>
      </c>
      <c r="G185" s="212"/>
      <c r="H185" s="215">
        <v>1065</v>
      </c>
      <c r="I185" s="216"/>
      <c r="J185" s="212"/>
      <c r="K185" s="212"/>
      <c r="L185" s="217"/>
      <c r="M185" s="218"/>
      <c r="N185" s="219"/>
      <c r="O185" s="219"/>
      <c r="P185" s="219"/>
      <c r="Q185" s="219"/>
      <c r="R185" s="219"/>
      <c r="S185" s="219"/>
      <c r="T185" s="220"/>
      <c r="AT185" s="221" t="s">
        <v>180</v>
      </c>
      <c r="AU185" s="221" t="s">
        <v>83</v>
      </c>
      <c r="AV185" s="13" t="s">
        <v>83</v>
      </c>
      <c r="AW185" s="13" t="s">
        <v>34</v>
      </c>
      <c r="AX185" s="13" t="s">
        <v>80</v>
      </c>
      <c r="AY185" s="221" t="s">
        <v>169</v>
      </c>
    </row>
    <row r="186" spans="1:65" s="2" customFormat="1" ht="16.5" customHeight="1">
      <c r="A186" s="36"/>
      <c r="B186" s="37"/>
      <c r="C186" s="254" t="s">
        <v>351</v>
      </c>
      <c r="D186" s="254" t="s">
        <v>315</v>
      </c>
      <c r="E186" s="255" t="s">
        <v>2020</v>
      </c>
      <c r="F186" s="256" t="s">
        <v>2021</v>
      </c>
      <c r="G186" s="257" t="s">
        <v>1350</v>
      </c>
      <c r="H186" s="258">
        <v>31.95</v>
      </c>
      <c r="I186" s="259"/>
      <c r="J186" s="260">
        <f>ROUND(I186*H186,2)</f>
        <v>0</v>
      </c>
      <c r="K186" s="256" t="s">
        <v>175</v>
      </c>
      <c r="L186" s="261"/>
      <c r="M186" s="262" t="s">
        <v>19</v>
      </c>
      <c r="N186" s="263" t="s">
        <v>43</v>
      </c>
      <c r="O186" s="66"/>
      <c r="P186" s="203">
        <f>O186*H186</f>
        <v>0</v>
      </c>
      <c r="Q186" s="203">
        <v>1E-3</v>
      </c>
      <c r="R186" s="203">
        <f>Q186*H186</f>
        <v>3.1949999999999999E-2</v>
      </c>
      <c r="S186" s="203">
        <v>0</v>
      </c>
      <c r="T186" s="204">
        <f>S186*H186</f>
        <v>0</v>
      </c>
      <c r="U186" s="36"/>
      <c r="V186" s="36"/>
      <c r="W186" s="36"/>
      <c r="X186" s="36"/>
      <c r="Y186" s="36"/>
      <c r="Z186" s="36"/>
      <c r="AA186" s="36"/>
      <c r="AB186" s="36"/>
      <c r="AC186" s="36"/>
      <c r="AD186" s="36"/>
      <c r="AE186" s="36"/>
      <c r="AR186" s="205" t="s">
        <v>222</v>
      </c>
      <c r="AT186" s="205" t="s">
        <v>315</v>
      </c>
      <c r="AU186" s="205" t="s">
        <v>83</v>
      </c>
      <c r="AY186" s="19" t="s">
        <v>169</v>
      </c>
      <c r="BE186" s="206">
        <f>IF(N186="základní",J186,0)</f>
        <v>0</v>
      </c>
      <c r="BF186" s="206">
        <f>IF(N186="snížená",J186,0)</f>
        <v>0</v>
      </c>
      <c r="BG186" s="206">
        <f>IF(N186="zákl. přenesená",J186,0)</f>
        <v>0</v>
      </c>
      <c r="BH186" s="206">
        <f>IF(N186="sníž. přenesená",J186,0)</f>
        <v>0</v>
      </c>
      <c r="BI186" s="206">
        <f>IF(N186="nulová",J186,0)</f>
        <v>0</v>
      </c>
      <c r="BJ186" s="19" t="s">
        <v>80</v>
      </c>
      <c r="BK186" s="206">
        <f>ROUND(I186*H186,2)</f>
        <v>0</v>
      </c>
      <c r="BL186" s="19" t="s">
        <v>176</v>
      </c>
      <c r="BM186" s="205" t="s">
        <v>2022</v>
      </c>
    </row>
    <row r="187" spans="1:65" s="13" customFormat="1" ht="11.25">
      <c r="B187" s="211"/>
      <c r="C187" s="212"/>
      <c r="D187" s="207" t="s">
        <v>180</v>
      </c>
      <c r="E187" s="213" t="s">
        <v>19</v>
      </c>
      <c r="F187" s="214" t="s">
        <v>2023</v>
      </c>
      <c r="G187" s="212"/>
      <c r="H187" s="215">
        <v>31.95</v>
      </c>
      <c r="I187" s="216"/>
      <c r="J187" s="212"/>
      <c r="K187" s="212"/>
      <c r="L187" s="217"/>
      <c r="M187" s="218"/>
      <c r="N187" s="219"/>
      <c r="O187" s="219"/>
      <c r="P187" s="219"/>
      <c r="Q187" s="219"/>
      <c r="R187" s="219"/>
      <c r="S187" s="219"/>
      <c r="T187" s="220"/>
      <c r="AT187" s="221" t="s">
        <v>180</v>
      </c>
      <c r="AU187" s="221" t="s">
        <v>83</v>
      </c>
      <c r="AV187" s="13" t="s">
        <v>83</v>
      </c>
      <c r="AW187" s="13" t="s">
        <v>34</v>
      </c>
      <c r="AX187" s="13" t="s">
        <v>72</v>
      </c>
      <c r="AY187" s="221" t="s">
        <v>169</v>
      </c>
    </row>
    <row r="188" spans="1:65" s="14" customFormat="1" ht="11.25">
      <c r="B188" s="222"/>
      <c r="C188" s="223"/>
      <c r="D188" s="207" t="s">
        <v>180</v>
      </c>
      <c r="E188" s="224" t="s">
        <v>19</v>
      </c>
      <c r="F188" s="225" t="s">
        <v>182</v>
      </c>
      <c r="G188" s="223"/>
      <c r="H188" s="226">
        <v>31.95</v>
      </c>
      <c r="I188" s="227"/>
      <c r="J188" s="223"/>
      <c r="K188" s="223"/>
      <c r="L188" s="228"/>
      <c r="M188" s="229"/>
      <c r="N188" s="230"/>
      <c r="O188" s="230"/>
      <c r="P188" s="230"/>
      <c r="Q188" s="230"/>
      <c r="R188" s="230"/>
      <c r="S188" s="230"/>
      <c r="T188" s="231"/>
      <c r="AT188" s="232" t="s">
        <v>180</v>
      </c>
      <c r="AU188" s="232" t="s">
        <v>83</v>
      </c>
      <c r="AV188" s="14" t="s">
        <v>176</v>
      </c>
      <c r="AW188" s="14" t="s">
        <v>4</v>
      </c>
      <c r="AX188" s="14" t="s">
        <v>80</v>
      </c>
      <c r="AY188" s="232" t="s">
        <v>169</v>
      </c>
    </row>
    <row r="189" spans="1:65" s="2" customFormat="1" ht="24" customHeight="1">
      <c r="A189" s="36"/>
      <c r="B189" s="37"/>
      <c r="C189" s="194" t="s">
        <v>358</v>
      </c>
      <c r="D189" s="194" t="s">
        <v>171</v>
      </c>
      <c r="E189" s="195" t="s">
        <v>2024</v>
      </c>
      <c r="F189" s="196" t="s">
        <v>2025</v>
      </c>
      <c r="G189" s="197" t="s">
        <v>174</v>
      </c>
      <c r="H189" s="198">
        <v>2711.7</v>
      </c>
      <c r="I189" s="199"/>
      <c r="J189" s="200">
        <f>ROUND(I189*H189,2)</f>
        <v>0</v>
      </c>
      <c r="K189" s="196" t="s">
        <v>175</v>
      </c>
      <c r="L189" s="41"/>
      <c r="M189" s="201" t="s">
        <v>19</v>
      </c>
      <c r="N189" s="202" t="s">
        <v>43</v>
      </c>
      <c r="O189" s="66"/>
      <c r="P189" s="203">
        <f>O189*H189</f>
        <v>0</v>
      </c>
      <c r="Q189" s="203">
        <v>8.0000000000000007E-5</v>
      </c>
      <c r="R189" s="203">
        <f>Q189*H189</f>
        <v>0.21693599999999999</v>
      </c>
      <c r="S189" s="203">
        <v>0</v>
      </c>
      <c r="T189" s="204">
        <f>S189*H189</f>
        <v>0</v>
      </c>
      <c r="U189" s="36"/>
      <c r="V189" s="36"/>
      <c r="W189" s="36"/>
      <c r="X189" s="36"/>
      <c r="Y189" s="36"/>
      <c r="Z189" s="36"/>
      <c r="AA189" s="36"/>
      <c r="AB189" s="36"/>
      <c r="AC189" s="36"/>
      <c r="AD189" s="36"/>
      <c r="AE189" s="36"/>
      <c r="AR189" s="205" t="s">
        <v>176</v>
      </c>
      <c r="AT189" s="205" t="s">
        <v>171</v>
      </c>
      <c r="AU189" s="205" t="s">
        <v>83</v>
      </c>
      <c r="AY189" s="19" t="s">
        <v>169</v>
      </c>
      <c r="BE189" s="206">
        <f>IF(N189="základní",J189,0)</f>
        <v>0</v>
      </c>
      <c r="BF189" s="206">
        <f>IF(N189="snížená",J189,0)</f>
        <v>0</v>
      </c>
      <c r="BG189" s="206">
        <f>IF(N189="zákl. přenesená",J189,0)</f>
        <v>0</v>
      </c>
      <c r="BH189" s="206">
        <f>IF(N189="sníž. přenesená",J189,0)</f>
        <v>0</v>
      </c>
      <c r="BI189" s="206">
        <f>IF(N189="nulová",J189,0)</f>
        <v>0</v>
      </c>
      <c r="BJ189" s="19" t="s">
        <v>80</v>
      </c>
      <c r="BK189" s="206">
        <f>ROUND(I189*H189,2)</f>
        <v>0</v>
      </c>
      <c r="BL189" s="19" t="s">
        <v>176</v>
      </c>
      <c r="BM189" s="205" t="s">
        <v>2026</v>
      </c>
    </row>
    <row r="190" spans="1:65" s="2" customFormat="1" ht="107.25">
      <c r="A190" s="36"/>
      <c r="B190" s="37"/>
      <c r="C190" s="38"/>
      <c r="D190" s="207" t="s">
        <v>178</v>
      </c>
      <c r="E190" s="38"/>
      <c r="F190" s="208" t="s">
        <v>2019</v>
      </c>
      <c r="G190" s="38"/>
      <c r="H190" s="38"/>
      <c r="I190" s="117"/>
      <c r="J190" s="38"/>
      <c r="K190" s="38"/>
      <c r="L190" s="41"/>
      <c r="M190" s="209"/>
      <c r="N190" s="210"/>
      <c r="O190" s="66"/>
      <c r="P190" s="66"/>
      <c r="Q190" s="66"/>
      <c r="R190" s="66"/>
      <c r="S190" s="66"/>
      <c r="T190" s="67"/>
      <c r="U190" s="36"/>
      <c r="V190" s="36"/>
      <c r="W190" s="36"/>
      <c r="X190" s="36"/>
      <c r="Y190" s="36"/>
      <c r="Z190" s="36"/>
      <c r="AA190" s="36"/>
      <c r="AB190" s="36"/>
      <c r="AC190" s="36"/>
      <c r="AD190" s="36"/>
      <c r="AE190" s="36"/>
      <c r="AT190" s="19" t="s">
        <v>178</v>
      </c>
      <c r="AU190" s="19" t="s">
        <v>83</v>
      </c>
    </row>
    <row r="191" spans="1:65" s="13" customFormat="1" ht="11.25">
      <c r="B191" s="211"/>
      <c r="C191" s="212"/>
      <c r="D191" s="207" t="s">
        <v>180</v>
      </c>
      <c r="E191" s="213" t="s">
        <v>19</v>
      </c>
      <c r="F191" s="214" t="s">
        <v>2027</v>
      </c>
      <c r="G191" s="212"/>
      <c r="H191" s="215">
        <v>2711.7</v>
      </c>
      <c r="I191" s="216"/>
      <c r="J191" s="212"/>
      <c r="K191" s="212"/>
      <c r="L191" s="217"/>
      <c r="M191" s="218"/>
      <c r="N191" s="219"/>
      <c r="O191" s="219"/>
      <c r="P191" s="219"/>
      <c r="Q191" s="219"/>
      <c r="R191" s="219"/>
      <c r="S191" s="219"/>
      <c r="T191" s="220"/>
      <c r="AT191" s="221" t="s">
        <v>180</v>
      </c>
      <c r="AU191" s="221" t="s">
        <v>83</v>
      </c>
      <c r="AV191" s="13" t="s">
        <v>83</v>
      </c>
      <c r="AW191" s="13" t="s">
        <v>34</v>
      </c>
      <c r="AX191" s="13" t="s">
        <v>80</v>
      </c>
      <c r="AY191" s="221" t="s">
        <v>169</v>
      </c>
    </row>
    <row r="192" spans="1:65" s="2" customFormat="1" ht="16.5" customHeight="1">
      <c r="A192" s="36"/>
      <c r="B192" s="37"/>
      <c r="C192" s="254" t="s">
        <v>362</v>
      </c>
      <c r="D192" s="254" t="s">
        <v>315</v>
      </c>
      <c r="E192" s="255" t="s">
        <v>2028</v>
      </c>
      <c r="F192" s="256" t="s">
        <v>2029</v>
      </c>
      <c r="G192" s="257" t="s">
        <v>174</v>
      </c>
      <c r="H192" s="258">
        <v>2711.7</v>
      </c>
      <c r="I192" s="259"/>
      <c r="J192" s="260">
        <f>ROUND(I192*H192,2)</f>
        <v>0</v>
      </c>
      <c r="K192" s="256" t="s">
        <v>19</v>
      </c>
      <c r="L192" s="261"/>
      <c r="M192" s="262" t="s">
        <v>19</v>
      </c>
      <c r="N192" s="263" t="s">
        <v>43</v>
      </c>
      <c r="O192" s="66"/>
      <c r="P192" s="203">
        <f>O192*H192</f>
        <v>0</v>
      </c>
      <c r="Q192" s="203">
        <v>1.4999999999999999E-2</v>
      </c>
      <c r="R192" s="203">
        <f>Q192*H192</f>
        <v>40.675499999999992</v>
      </c>
      <c r="S192" s="203">
        <v>0</v>
      </c>
      <c r="T192" s="204">
        <f>S192*H192</f>
        <v>0</v>
      </c>
      <c r="U192" s="36"/>
      <c r="V192" s="36"/>
      <c r="W192" s="36"/>
      <c r="X192" s="36"/>
      <c r="Y192" s="36"/>
      <c r="Z192" s="36"/>
      <c r="AA192" s="36"/>
      <c r="AB192" s="36"/>
      <c r="AC192" s="36"/>
      <c r="AD192" s="36"/>
      <c r="AE192" s="36"/>
      <c r="AR192" s="205" t="s">
        <v>222</v>
      </c>
      <c r="AT192" s="205" t="s">
        <v>315</v>
      </c>
      <c r="AU192" s="205" t="s">
        <v>83</v>
      </c>
      <c r="AY192" s="19" t="s">
        <v>169</v>
      </c>
      <c r="BE192" s="206">
        <f>IF(N192="základní",J192,0)</f>
        <v>0</v>
      </c>
      <c r="BF192" s="206">
        <f>IF(N192="snížená",J192,0)</f>
        <v>0</v>
      </c>
      <c r="BG192" s="206">
        <f>IF(N192="zákl. přenesená",J192,0)</f>
        <v>0</v>
      </c>
      <c r="BH192" s="206">
        <f>IF(N192="sníž. přenesená",J192,0)</f>
        <v>0</v>
      </c>
      <c r="BI192" s="206">
        <f>IF(N192="nulová",J192,0)</f>
        <v>0</v>
      </c>
      <c r="BJ192" s="19" t="s">
        <v>80</v>
      </c>
      <c r="BK192" s="206">
        <f>ROUND(I192*H192,2)</f>
        <v>0</v>
      </c>
      <c r="BL192" s="19" t="s">
        <v>176</v>
      </c>
      <c r="BM192" s="205" t="s">
        <v>2030</v>
      </c>
    </row>
    <row r="193" spans="1:65" s="13" customFormat="1" ht="11.25">
      <c r="B193" s="211"/>
      <c r="C193" s="212"/>
      <c r="D193" s="207" t="s">
        <v>180</v>
      </c>
      <c r="E193" s="213" t="s">
        <v>19</v>
      </c>
      <c r="F193" s="214" t="s">
        <v>2031</v>
      </c>
      <c r="G193" s="212"/>
      <c r="H193" s="215">
        <v>2711.7</v>
      </c>
      <c r="I193" s="216"/>
      <c r="J193" s="212"/>
      <c r="K193" s="212"/>
      <c r="L193" s="217"/>
      <c r="M193" s="218"/>
      <c r="N193" s="219"/>
      <c r="O193" s="219"/>
      <c r="P193" s="219"/>
      <c r="Q193" s="219"/>
      <c r="R193" s="219"/>
      <c r="S193" s="219"/>
      <c r="T193" s="220"/>
      <c r="AT193" s="221" t="s">
        <v>180</v>
      </c>
      <c r="AU193" s="221" t="s">
        <v>83</v>
      </c>
      <c r="AV193" s="13" t="s">
        <v>83</v>
      </c>
      <c r="AW193" s="13" t="s">
        <v>34</v>
      </c>
      <c r="AX193" s="13" t="s">
        <v>80</v>
      </c>
      <c r="AY193" s="221" t="s">
        <v>169</v>
      </c>
    </row>
    <row r="194" spans="1:65" s="2" customFormat="1" ht="24" customHeight="1">
      <c r="A194" s="36"/>
      <c r="B194" s="37"/>
      <c r="C194" s="194" t="s">
        <v>369</v>
      </c>
      <c r="D194" s="194" t="s">
        <v>171</v>
      </c>
      <c r="E194" s="195" t="s">
        <v>2032</v>
      </c>
      <c r="F194" s="196" t="s">
        <v>2033</v>
      </c>
      <c r="G194" s="197" t="s">
        <v>324</v>
      </c>
      <c r="H194" s="198">
        <v>341.25</v>
      </c>
      <c r="I194" s="199"/>
      <c r="J194" s="200">
        <f>ROUND(I194*H194,2)</f>
        <v>0</v>
      </c>
      <c r="K194" s="196" t="s">
        <v>175</v>
      </c>
      <c r="L194" s="41"/>
      <c r="M194" s="201" t="s">
        <v>19</v>
      </c>
      <c r="N194" s="202" t="s">
        <v>43</v>
      </c>
      <c r="O194" s="66"/>
      <c r="P194" s="203">
        <f>O194*H194</f>
        <v>0</v>
      </c>
      <c r="Q194" s="203">
        <v>0</v>
      </c>
      <c r="R194" s="203">
        <f>Q194*H194</f>
        <v>0</v>
      </c>
      <c r="S194" s="203">
        <v>0</v>
      </c>
      <c r="T194" s="204">
        <f>S194*H194</f>
        <v>0</v>
      </c>
      <c r="U194" s="36"/>
      <c r="V194" s="36"/>
      <c r="W194" s="36"/>
      <c r="X194" s="36"/>
      <c r="Y194" s="36"/>
      <c r="Z194" s="36"/>
      <c r="AA194" s="36"/>
      <c r="AB194" s="36"/>
      <c r="AC194" s="36"/>
      <c r="AD194" s="36"/>
      <c r="AE194" s="36"/>
      <c r="AR194" s="205" t="s">
        <v>176</v>
      </c>
      <c r="AT194" s="205" t="s">
        <v>171</v>
      </c>
      <c r="AU194" s="205" t="s">
        <v>83</v>
      </c>
      <c r="AY194" s="19" t="s">
        <v>169</v>
      </c>
      <c r="BE194" s="206">
        <f>IF(N194="základní",J194,0)</f>
        <v>0</v>
      </c>
      <c r="BF194" s="206">
        <f>IF(N194="snížená",J194,0)</f>
        <v>0</v>
      </c>
      <c r="BG194" s="206">
        <f>IF(N194="zákl. přenesená",J194,0)</f>
        <v>0</v>
      </c>
      <c r="BH194" s="206">
        <f>IF(N194="sníž. přenesená",J194,0)</f>
        <v>0</v>
      </c>
      <c r="BI194" s="206">
        <f>IF(N194="nulová",J194,0)</f>
        <v>0</v>
      </c>
      <c r="BJ194" s="19" t="s">
        <v>80</v>
      </c>
      <c r="BK194" s="206">
        <f>ROUND(I194*H194,2)</f>
        <v>0</v>
      </c>
      <c r="BL194" s="19" t="s">
        <v>176</v>
      </c>
      <c r="BM194" s="205" t="s">
        <v>2034</v>
      </c>
    </row>
    <row r="195" spans="1:65" s="2" customFormat="1" ht="68.25">
      <c r="A195" s="36"/>
      <c r="B195" s="37"/>
      <c r="C195" s="38"/>
      <c r="D195" s="207" t="s">
        <v>178</v>
      </c>
      <c r="E195" s="38"/>
      <c r="F195" s="208" t="s">
        <v>2035</v>
      </c>
      <c r="G195" s="38"/>
      <c r="H195" s="38"/>
      <c r="I195" s="117"/>
      <c r="J195" s="38"/>
      <c r="K195" s="38"/>
      <c r="L195" s="41"/>
      <c r="M195" s="209"/>
      <c r="N195" s="210"/>
      <c r="O195" s="66"/>
      <c r="P195" s="66"/>
      <c r="Q195" s="66"/>
      <c r="R195" s="66"/>
      <c r="S195" s="66"/>
      <c r="T195" s="67"/>
      <c r="U195" s="36"/>
      <c r="V195" s="36"/>
      <c r="W195" s="36"/>
      <c r="X195" s="36"/>
      <c r="Y195" s="36"/>
      <c r="Z195" s="36"/>
      <c r="AA195" s="36"/>
      <c r="AB195" s="36"/>
      <c r="AC195" s="36"/>
      <c r="AD195" s="36"/>
      <c r="AE195" s="36"/>
      <c r="AT195" s="19" t="s">
        <v>178</v>
      </c>
      <c r="AU195" s="19" t="s">
        <v>83</v>
      </c>
    </row>
    <row r="196" spans="1:65" s="13" customFormat="1" ht="11.25">
      <c r="B196" s="211"/>
      <c r="C196" s="212"/>
      <c r="D196" s="207" t="s">
        <v>180</v>
      </c>
      <c r="E196" s="213" t="s">
        <v>19</v>
      </c>
      <c r="F196" s="214" t="s">
        <v>2036</v>
      </c>
      <c r="G196" s="212"/>
      <c r="H196" s="215">
        <v>341.25</v>
      </c>
      <c r="I196" s="216"/>
      <c r="J196" s="212"/>
      <c r="K196" s="212"/>
      <c r="L196" s="217"/>
      <c r="M196" s="218"/>
      <c r="N196" s="219"/>
      <c r="O196" s="219"/>
      <c r="P196" s="219"/>
      <c r="Q196" s="219"/>
      <c r="R196" s="219"/>
      <c r="S196" s="219"/>
      <c r="T196" s="220"/>
      <c r="AT196" s="221" t="s">
        <v>180</v>
      </c>
      <c r="AU196" s="221" t="s">
        <v>83</v>
      </c>
      <c r="AV196" s="13" t="s">
        <v>83</v>
      </c>
      <c r="AW196" s="13" t="s">
        <v>34</v>
      </c>
      <c r="AX196" s="13" t="s">
        <v>80</v>
      </c>
      <c r="AY196" s="221" t="s">
        <v>169</v>
      </c>
    </row>
    <row r="197" spans="1:65" s="2" customFormat="1" ht="16.5" customHeight="1">
      <c r="A197" s="36"/>
      <c r="B197" s="37"/>
      <c r="C197" s="194" t="s">
        <v>373</v>
      </c>
      <c r="D197" s="194" t="s">
        <v>171</v>
      </c>
      <c r="E197" s="195" t="s">
        <v>2037</v>
      </c>
      <c r="F197" s="196" t="s">
        <v>2038</v>
      </c>
      <c r="G197" s="197" t="s">
        <v>174</v>
      </c>
      <c r="H197" s="198">
        <v>3723</v>
      </c>
      <c r="I197" s="199"/>
      <c r="J197" s="200">
        <f>ROUND(I197*H197,2)</f>
        <v>0</v>
      </c>
      <c r="K197" s="196" t="s">
        <v>175</v>
      </c>
      <c r="L197" s="41"/>
      <c r="M197" s="201" t="s">
        <v>19</v>
      </c>
      <c r="N197" s="202" t="s">
        <v>43</v>
      </c>
      <c r="O197" s="66"/>
      <c r="P197" s="203">
        <f>O197*H197</f>
        <v>0</v>
      </c>
      <c r="Q197" s="203">
        <v>0</v>
      </c>
      <c r="R197" s="203">
        <f>Q197*H197</f>
        <v>0</v>
      </c>
      <c r="S197" s="203">
        <v>0</v>
      </c>
      <c r="T197" s="204">
        <f>S197*H197</f>
        <v>0</v>
      </c>
      <c r="U197" s="36"/>
      <c r="V197" s="36"/>
      <c r="W197" s="36"/>
      <c r="X197" s="36"/>
      <c r="Y197" s="36"/>
      <c r="Z197" s="36"/>
      <c r="AA197" s="36"/>
      <c r="AB197" s="36"/>
      <c r="AC197" s="36"/>
      <c r="AD197" s="36"/>
      <c r="AE197" s="36"/>
      <c r="AR197" s="205" t="s">
        <v>176</v>
      </c>
      <c r="AT197" s="205" t="s">
        <v>171</v>
      </c>
      <c r="AU197" s="205" t="s">
        <v>83</v>
      </c>
      <c r="AY197" s="19" t="s">
        <v>169</v>
      </c>
      <c r="BE197" s="206">
        <f>IF(N197="základní",J197,0)</f>
        <v>0</v>
      </c>
      <c r="BF197" s="206">
        <f>IF(N197="snížená",J197,0)</f>
        <v>0</v>
      </c>
      <c r="BG197" s="206">
        <f>IF(N197="zákl. přenesená",J197,0)</f>
        <v>0</v>
      </c>
      <c r="BH197" s="206">
        <f>IF(N197="sníž. přenesená",J197,0)</f>
        <v>0</v>
      </c>
      <c r="BI197" s="206">
        <f>IF(N197="nulová",J197,0)</f>
        <v>0</v>
      </c>
      <c r="BJ197" s="19" t="s">
        <v>80</v>
      </c>
      <c r="BK197" s="206">
        <f>ROUND(I197*H197,2)</f>
        <v>0</v>
      </c>
      <c r="BL197" s="19" t="s">
        <v>176</v>
      </c>
      <c r="BM197" s="205" t="s">
        <v>2039</v>
      </c>
    </row>
    <row r="198" spans="1:65" s="2" customFormat="1" ht="107.25">
      <c r="A198" s="36"/>
      <c r="B198" s="37"/>
      <c r="C198" s="38"/>
      <c r="D198" s="207" t="s">
        <v>178</v>
      </c>
      <c r="E198" s="38"/>
      <c r="F198" s="208" t="s">
        <v>2040</v>
      </c>
      <c r="G198" s="38"/>
      <c r="H198" s="38"/>
      <c r="I198" s="117"/>
      <c r="J198" s="38"/>
      <c r="K198" s="38"/>
      <c r="L198" s="41"/>
      <c r="M198" s="209"/>
      <c r="N198" s="210"/>
      <c r="O198" s="66"/>
      <c r="P198" s="66"/>
      <c r="Q198" s="66"/>
      <c r="R198" s="66"/>
      <c r="S198" s="66"/>
      <c r="T198" s="67"/>
      <c r="U198" s="36"/>
      <c r="V198" s="36"/>
      <c r="W198" s="36"/>
      <c r="X198" s="36"/>
      <c r="Y198" s="36"/>
      <c r="Z198" s="36"/>
      <c r="AA198" s="36"/>
      <c r="AB198" s="36"/>
      <c r="AC198" s="36"/>
      <c r="AD198" s="36"/>
      <c r="AE198" s="36"/>
      <c r="AT198" s="19" t="s">
        <v>178</v>
      </c>
      <c r="AU198" s="19" t="s">
        <v>83</v>
      </c>
    </row>
    <row r="199" spans="1:65" s="13" customFormat="1" ht="11.25">
      <c r="B199" s="211"/>
      <c r="C199" s="212"/>
      <c r="D199" s="207" t="s">
        <v>180</v>
      </c>
      <c r="E199" s="213" t="s">
        <v>19</v>
      </c>
      <c r="F199" s="214" t="s">
        <v>1999</v>
      </c>
      <c r="G199" s="212"/>
      <c r="H199" s="215">
        <v>1065</v>
      </c>
      <c r="I199" s="216"/>
      <c r="J199" s="212"/>
      <c r="K199" s="212"/>
      <c r="L199" s="217"/>
      <c r="M199" s="218"/>
      <c r="N199" s="219"/>
      <c r="O199" s="219"/>
      <c r="P199" s="219"/>
      <c r="Q199" s="219"/>
      <c r="R199" s="219"/>
      <c r="S199" s="219"/>
      <c r="T199" s="220"/>
      <c r="AT199" s="221" t="s">
        <v>180</v>
      </c>
      <c r="AU199" s="221" t="s">
        <v>83</v>
      </c>
      <c r="AV199" s="13" t="s">
        <v>83</v>
      </c>
      <c r="AW199" s="13" t="s">
        <v>34</v>
      </c>
      <c r="AX199" s="13" t="s">
        <v>72</v>
      </c>
      <c r="AY199" s="221" t="s">
        <v>169</v>
      </c>
    </row>
    <row r="200" spans="1:65" s="13" customFormat="1" ht="11.25">
      <c r="B200" s="211"/>
      <c r="C200" s="212"/>
      <c r="D200" s="207" t="s">
        <v>180</v>
      </c>
      <c r="E200" s="213" t="s">
        <v>19</v>
      </c>
      <c r="F200" s="214" t="s">
        <v>2000</v>
      </c>
      <c r="G200" s="212"/>
      <c r="H200" s="215">
        <v>2658</v>
      </c>
      <c r="I200" s="216"/>
      <c r="J200" s="212"/>
      <c r="K200" s="212"/>
      <c r="L200" s="217"/>
      <c r="M200" s="218"/>
      <c r="N200" s="219"/>
      <c r="O200" s="219"/>
      <c r="P200" s="219"/>
      <c r="Q200" s="219"/>
      <c r="R200" s="219"/>
      <c r="S200" s="219"/>
      <c r="T200" s="220"/>
      <c r="AT200" s="221" t="s">
        <v>180</v>
      </c>
      <c r="AU200" s="221" t="s">
        <v>83</v>
      </c>
      <c r="AV200" s="13" t="s">
        <v>83</v>
      </c>
      <c r="AW200" s="13" t="s">
        <v>34</v>
      </c>
      <c r="AX200" s="13" t="s">
        <v>72</v>
      </c>
      <c r="AY200" s="221" t="s">
        <v>169</v>
      </c>
    </row>
    <row r="201" spans="1:65" s="14" customFormat="1" ht="11.25">
      <c r="B201" s="222"/>
      <c r="C201" s="223"/>
      <c r="D201" s="207" t="s">
        <v>180</v>
      </c>
      <c r="E201" s="224" t="s">
        <v>19</v>
      </c>
      <c r="F201" s="225" t="s">
        <v>182</v>
      </c>
      <c r="G201" s="223"/>
      <c r="H201" s="226">
        <v>3723</v>
      </c>
      <c r="I201" s="227"/>
      <c r="J201" s="223"/>
      <c r="K201" s="223"/>
      <c r="L201" s="228"/>
      <c r="M201" s="229"/>
      <c r="N201" s="230"/>
      <c r="O201" s="230"/>
      <c r="P201" s="230"/>
      <c r="Q201" s="230"/>
      <c r="R201" s="230"/>
      <c r="S201" s="230"/>
      <c r="T201" s="231"/>
      <c r="AT201" s="232" t="s">
        <v>180</v>
      </c>
      <c r="AU201" s="232" t="s">
        <v>83</v>
      </c>
      <c r="AV201" s="14" t="s">
        <v>176</v>
      </c>
      <c r="AW201" s="14" t="s">
        <v>4</v>
      </c>
      <c r="AX201" s="14" t="s">
        <v>80</v>
      </c>
      <c r="AY201" s="232" t="s">
        <v>169</v>
      </c>
    </row>
    <row r="202" spans="1:65" s="2" customFormat="1" ht="16.5" customHeight="1">
      <c r="A202" s="36"/>
      <c r="B202" s="37"/>
      <c r="C202" s="194" t="s">
        <v>379</v>
      </c>
      <c r="D202" s="194" t="s">
        <v>171</v>
      </c>
      <c r="E202" s="195" t="s">
        <v>2041</v>
      </c>
      <c r="F202" s="196" t="s">
        <v>2042</v>
      </c>
      <c r="G202" s="197" t="s">
        <v>174</v>
      </c>
      <c r="H202" s="198">
        <v>3723</v>
      </c>
      <c r="I202" s="199"/>
      <c r="J202" s="200">
        <f>ROUND(I202*H202,2)</f>
        <v>0</v>
      </c>
      <c r="K202" s="196" t="s">
        <v>175</v>
      </c>
      <c r="L202" s="41"/>
      <c r="M202" s="201" t="s">
        <v>19</v>
      </c>
      <c r="N202" s="202" t="s">
        <v>43</v>
      </c>
      <c r="O202" s="66"/>
      <c r="P202" s="203">
        <f>O202*H202</f>
        <v>0</v>
      </c>
      <c r="Q202" s="203">
        <v>0</v>
      </c>
      <c r="R202" s="203">
        <f>Q202*H202</f>
        <v>0</v>
      </c>
      <c r="S202" s="203">
        <v>0</v>
      </c>
      <c r="T202" s="204">
        <f>S202*H202</f>
        <v>0</v>
      </c>
      <c r="U202" s="36"/>
      <c r="V202" s="36"/>
      <c r="W202" s="36"/>
      <c r="X202" s="36"/>
      <c r="Y202" s="36"/>
      <c r="Z202" s="36"/>
      <c r="AA202" s="36"/>
      <c r="AB202" s="36"/>
      <c r="AC202" s="36"/>
      <c r="AD202" s="36"/>
      <c r="AE202" s="36"/>
      <c r="AR202" s="205" t="s">
        <v>176</v>
      </c>
      <c r="AT202" s="205" t="s">
        <v>171</v>
      </c>
      <c r="AU202" s="205" t="s">
        <v>83</v>
      </c>
      <c r="AY202" s="19" t="s">
        <v>169</v>
      </c>
      <c r="BE202" s="206">
        <f>IF(N202="základní",J202,0)</f>
        <v>0</v>
      </c>
      <c r="BF202" s="206">
        <f>IF(N202="snížená",J202,0)</f>
        <v>0</v>
      </c>
      <c r="BG202" s="206">
        <f>IF(N202="zákl. přenesená",J202,0)</f>
        <v>0</v>
      </c>
      <c r="BH202" s="206">
        <f>IF(N202="sníž. přenesená",J202,0)</f>
        <v>0</v>
      </c>
      <c r="BI202" s="206">
        <f>IF(N202="nulová",J202,0)</f>
        <v>0</v>
      </c>
      <c r="BJ202" s="19" t="s">
        <v>80</v>
      </c>
      <c r="BK202" s="206">
        <f>ROUND(I202*H202,2)</f>
        <v>0</v>
      </c>
      <c r="BL202" s="19" t="s">
        <v>176</v>
      </c>
      <c r="BM202" s="205" t="s">
        <v>2043</v>
      </c>
    </row>
    <row r="203" spans="1:65" s="2" customFormat="1" ht="39">
      <c r="A203" s="36"/>
      <c r="B203" s="37"/>
      <c r="C203" s="38"/>
      <c r="D203" s="207" t="s">
        <v>178</v>
      </c>
      <c r="E203" s="38"/>
      <c r="F203" s="208" t="s">
        <v>2044</v>
      </c>
      <c r="G203" s="38"/>
      <c r="H203" s="38"/>
      <c r="I203" s="117"/>
      <c r="J203" s="38"/>
      <c r="K203" s="38"/>
      <c r="L203" s="41"/>
      <c r="M203" s="209"/>
      <c r="N203" s="210"/>
      <c r="O203" s="66"/>
      <c r="P203" s="66"/>
      <c r="Q203" s="66"/>
      <c r="R203" s="66"/>
      <c r="S203" s="66"/>
      <c r="T203" s="67"/>
      <c r="U203" s="36"/>
      <c r="V203" s="36"/>
      <c r="W203" s="36"/>
      <c r="X203" s="36"/>
      <c r="Y203" s="36"/>
      <c r="Z203" s="36"/>
      <c r="AA203" s="36"/>
      <c r="AB203" s="36"/>
      <c r="AC203" s="36"/>
      <c r="AD203" s="36"/>
      <c r="AE203" s="36"/>
      <c r="AT203" s="19" t="s">
        <v>178</v>
      </c>
      <c r="AU203" s="19" t="s">
        <v>83</v>
      </c>
    </row>
    <row r="204" spans="1:65" s="13" customFormat="1" ht="11.25">
      <c r="B204" s="211"/>
      <c r="C204" s="212"/>
      <c r="D204" s="207" t="s">
        <v>180</v>
      </c>
      <c r="E204" s="213" t="s">
        <v>19</v>
      </c>
      <c r="F204" s="214" t="s">
        <v>1999</v>
      </c>
      <c r="G204" s="212"/>
      <c r="H204" s="215">
        <v>1065</v>
      </c>
      <c r="I204" s="216"/>
      <c r="J204" s="212"/>
      <c r="K204" s="212"/>
      <c r="L204" s="217"/>
      <c r="M204" s="218"/>
      <c r="N204" s="219"/>
      <c r="O204" s="219"/>
      <c r="P204" s="219"/>
      <c r="Q204" s="219"/>
      <c r="R204" s="219"/>
      <c r="S204" s="219"/>
      <c r="T204" s="220"/>
      <c r="AT204" s="221" t="s">
        <v>180</v>
      </c>
      <c r="AU204" s="221" t="s">
        <v>83</v>
      </c>
      <c r="AV204" s="13" t="s">
        <v>83</v>
      </c>
      <c r="AW204" s="13" t="s">
        <v>34</v>
      </c>
      <c r="AX204" s="13" t="s">
        <v>72</v>
      </c>
      <c r="AY204" s="221" t="s">
        <v>169</v>
      </c>
    </row>
    <row r="205" spans="1:65" s="13" customFormat="1" ht="11.25">
      <c r="B205" s="211"/>
      <c r="C205" s="212"/>
      <c r="D205" s="207" t="s">
        <v>180</v>
      </c>
      <c r="E205" s="213" t="s">
        <v>19</v>
      </c>
      <c r="F205" s="214" t="s">
        <v>2000</v>
      </c>
      <c r="G205" s="212"/>
      <c r="H205" s="215">
        <v>2658</v>
      </c>
      <c r="I205" s="216"/>
      <c r="J205" s="212"/>
      <c r="K205" s="212"/>
      <c r="L205" s="217"/>
      <c r="M205" s="218"/>
      <c r="N205" s="219"/>
      <c r="O205" s="219"/>
      <c r="P205" s="219"/>
      <c r="Q205" s="219"/>
      <c r="R205" s="219"/>
      <c r="S205" s="219"/>
      <c r="T205" s="220"/>
      <c r="AT205" s="221" t="s">
        <v>180</v>
      </c>
      <c r="AU205" s="221" t="s">
        <v>83</v>
      </c>
      <c r="AV205" s="13" t="s">
        <v>83</v>
      </c>
      <c r="AW205" s="13" t="s">
        <v>34</v>
      </c>
      <c r="AX205" s="13" t="s">
        <v>72</v>
      </c>
      <c r="AY205" s="221" t="s">
        <v>169</v>
      </c>
    </row>
    <row r="206" spans="1:65" s="14" customFormat="1" ht="11.25">
      <c r="B206" s="222"/>
      <c r="C206" s="223"/>
      <c r="D206" s="207" t="s">
        <v>180</v>
      </c>
      <c r="E206" s="224" t="s">
        <v>19</v>
      </c>
      <c r="F206" s="225" t="s">
        <v>182</v>
      </c>
      <c r="G206" s="223"/>
      <c r="H206" s="226">
        <v>3723</v>
      </c>
      <c r="I206" s="227"/>
      <c r="J206" s="223"/>
      <c r="K206" s="223"/>
      <c r="L206" s="228"/>
      <c r="M206" s="229"/>
      <c r="N206" s="230"/>
      <c r="O206" s="230"/>
      <c r="P206" s="230"/>
      <c r="Q206" s="230"/>
      <c r="R206" s="230"/>
      <c r="S206" s="230"/>
      <c r="T206" s="231"/>
      <c r="AT206" s="232" t="s">
        <v>180</v>
      </c>
      <c r="AU206" s="232" t="s">
        <v>83</v>
      </c>
      <c r="AV206" s="14" t="s">
        <v>176</v>
      </c>
      <c r="AW206" s="14" t="s">
        <v>4</v>
      </c>
      <c r="AX206" s="14" t="s">
        <v>80</v>
      </c>
      <c r="AY206" s="232" t="s">
        <v>169</v>
      </c>
    </row>
    <row r="207" spans="1:65" s="2" customFormat="1" ht="16.5" customHeight="1">
      <c r="A207" s="36"/>
      <c r="B207" s="37"/>
      <c r="C207" s="194" t="s">
        <v>386</v>
      </c>
      <c r="D207" s="194" t="s">
        <v>171</v>
      </c>
      <c r="E207" s="195" t="s">
        <v>2045</v>
      </c>
      <c r="F207" s="196" t="s">
        <v>2046</v>
      </c>
      <c r="G207" s="197" t="s">
        <v>174</v>
      </c>
      <c r="H207" s="198">
        <v>3723</v>
      </c>
      <c r="I207" s="199"/>
      <c r="J207" s="200">
        <f>ROUND(I207*H207,2)</f>
        <v>0</v>
      </c>
      <c r="K207" s="196" t="s">
        <v>175</v>
      </c>
      <c r="L207" s="41"/>
      <c r="M207" s="201" t="s">
        <v>19</v>
      </c>
      <c r="N207" s="202" t="s">
        <v>43</v>
      </c>
      <c r="O207" s="66"/>
      <c r="P207" s="203">
        <f>O207*H207</f>
        <v>0</v>
      </c>
      <c r="Q207" s="203">
        <v>0</v>
      </c>
      <c r="R207" s="203">
        <f>Q207*H207</f>
        <v>0</v>
      </c>
      <c r="S207" s="203">
        <v>0</v>
      </c>
      <c r="T207" s="204">
        <f>S207*H207</f>
        <v>0</v>
      </c>
      <c r="U207" s="36"/>
      <c r="V207" s="36"/>
      <c r="W207" s="36"/>
      <c r="X207" s="36"/>
      <c r="Y207" s="36"/>
      <c r="Z207" s="36"/>
      <c r="AA207" s="36"/>
      <c r="AB207" s="36"/>
      <c r="AC207" s="36"/>
      <c r="AD207" s="36"/>
      <c r="AE207" s="36"/>
      <c r="AR207" s="205" t="s">
        <v>176</v>
      </c>
      <c r="AT207" s="205" t="s">
        <v>171</v>
      </c>
      <c r="AU207" s="205" t="s">
        <v>83</v>
      </c>
      <c r="AY207" s="19" t="s">
        <v>169</v>
      </c>
      <c r="BE207" s="206">
        <f>IF(N207="základní",J207,0)</f>
        <v>0</v>
      </c>
      <c r="BF207" s="206">
        <f>IF(N207="snížená",J207,0)</f>
        <v>0</v>
      </c>
      <c r="BG207" s="206">
        <f>IF(N207="zákl. přenesená",J207,0)</f>
        <v>0</v>
      </c>
      <c r="BH207" s="206">
        <f>IF(N207="sníž. přenesená",J207,0)</f>
        <v>0</v>
      </c>
      <c r="BI207" s="206">
        <f>IF(N207="nulová",J207,0)</f>
        <v>0</v>
      </c>
      <c r="BJ207" s="19" t="s">
        <v>80</v>
      </c>
      <c r="BK207" s="206">
        <f>ROUND(I207*H207,2)</f>
        <v>0</v>
      </c>
      <c r="BL207" s="19" t="s">
        <v>176</v>
      </c>
      <c r="BM207" s="205" t="s">
        <v>2047</v>
      </c>
    </row>
    <row r="208" spans="1:65" s="2" customFormat="1" ht="39">
      <c r="A208" s="36"/>
      <c r="B208" s="37"/>
      <c r="C208" s="38"/>
      <c r="D208" s="207" t="s">
        <v>178</v>
      </c>
      <c r="E208" s="38"/>
      <c r="F208" s="208" t="s">
        <v>2044</v>
      </c>
      <c r="G208" s="38"/>
      <c r="H208" s="38"/>
      <c r="I208" s="117"/>
      <c r="J208" s="38"/>
      <c r="K208" s="38"/>
      <c r="L208" s="41"/>
      <c r="M208" s="209"/>
      <c r="N208" s="210"/>
      <c r="O208" s="66"/>
      <c r="P208" s="66"/>
      <c r="Q208" s="66"/>
      <c r="R208" s="66"/>
      <c r="S208" s="66"/>
      <c r="T208" s="67"/>
      <c r="U208" s="36"/>
      <c r="V208" s="36"/>
      <c r="W208" s="36"/>
      <c r="X208" s="36"/>
      <c r="Y208" s="36"/>
      <c r="Z208" s="36"/>
      <c r="AA208" s="36"/>
      <c r="AB208" s="36"/>
      <c r="AC208" s="36"/>
      <c r="AD208" s="36"/>
      <c r="AE208" s="36"/>
      <c r="AT208" s="19" t="s">
        <v>178</v>
      </c>
      <c r="AU208" s="19" t="s">
        <v>83</v>
      </c>
    </row>
    <row r="209" spans="1:65" s="2" customFormat="1" ht="16.5" customHeight="1">
      <c r="A209" s="36"/>
      <c r="B209" s="37"/>
      <c r="C209" s="194" t="s">
        <v>391</v>
      </c>
      <c r="D209" s="194" t="s">
        <v>171</v>
      </c>
      <c r="E209" s="195" t="s">
        <v>2048</v>
      </c>
      <c r="F209" s="196" t="s">
        <v>2049</v>
      </c>
      <c r="G209" s="197" t="s">
        <v>174</v>
      </c>
      <c r="H209" s="198">
        <v>3723</v>
      </c>
      <c r="I209" s="199"/>
      <c r="J209" s="200">
        <f>ROUND(I209*H209,2)</f>
        <v>0</v>
      </c>
      <c r="K209" s="196" t="s">
        <v>175</v>
      </c>
      <c r="L209" s="41"/>
      <c r="M209" s="201" t="s">
        <v>19</v>
      </c>
      <c r="N209" s="202" t="s">
        <v>43</v>
      </c>
      <c r="O209" s="66"/>
      <c r="P209" s="203">
        <f>O209*H209</f>
        <v>0</v>
      </c>
      <c r="Q209" s="203">
        <v>0</v>
      </c>
      <c r="R209" s="203">
        <f>Q209*H209</f>
        <v>0</v>
      </c>
      <c r="S209" s="203">
        <v>0</v>
      </c>
      <c r="T209" s="204">
        <f>S209*H209</f>
        <v>0</v>
      </c>
      <c r="U209" s="36"/>
      <c r="V209" s="36"/>
      <c r="W209" s="36"/>
      <c r="X209" s="36"/>
      <c r="Y209" s="36"/>
      <c r="Z209" s="36"/>
      <c r="AA209" s="36"/>
      <c r="AB209" s="36"/>
      <c r="AC209" s="36"/>
      <c r="AD209" s="36"/>
      <c r="AE209" s="36"/>
      <c r="AR209" s="205" t="s">
        <v>176</v>
      </c>
      <c r="AT209" s="205" t="s">
        <v>171</v>
      </c>
      <c r="AU209" s="205" t="s">
        <v>83</v>
      </c>
      <c r="AY209" s="19" t="s">
        <v>169</v>
      </c>
      <c r="BE209" s="206">
        <f>IF(N209="základní",J209,0)</f>
        <v>0</v>
      </c>
      <c r="BF209" s="206">
        <f>IF(N209="snížená",J209,0)</f>
        <v>0</v>
      </c>
      <c r="BG209" s="206">
        <f>IF(N209="zákl. přenesená",J209,0)</f>
        <v>0</v>
      </c>
      <c r="BH209" s="206">
        <f>IF(N209="sníž. přenesená",J209,0)</f>
        <v>0</v>
      </c>
      <c r="BI209" s="206">
        <f>IF(N209="nulová",J209,0)</f>
        <v>0</v>
      </c>
      <c r="BJ209" s="19" t="s">
        <v>80</v>
      </c>
      <c r="BK209" s="206">
        <f>ROUND(I209*H209,2)</f>
        <v>0</v>
      </c>
      <c r="BL209" s="19" t="s">
        <v>176</v>
      </c>
      <c r="BM209" s="205" t="s">
        <v>2050</v>
      </c>
    </row>
    <row r="210" spans="1:65" s="2" customFormat="1" ht="39">
      <c r="A210" s="36"/>
      <c r="B210" s="37"/>
      <c r="C210" s="38"/>
      <c r="D210" s="207" t="s">
        <v>178</v>
      </c>
      <c r="E210" s="38"/>
      <c r="F210" s="208" t="s">
        <v>2044</v>
      </c>
      <c r="G210" s="38"/>
      <c r="H210" s="38"/>
      <c r="I210" s="117"/>
      <c r="J210" s="38"/>
      <c r="K210" s="38"/>
      <c r="L210" s="41"/>
      <c r="M210" s="209"/>
      <c r="N210" s="210"/>
      <c r="O210" s="66"/>
      <c r="P210" s="66"/>
      <c r="Q210" s="66"/>
      <c r="R210" s="66"/>
      <c r="S210" s="66"/>
      <c r="T210" s="67"/>
      <c r="U210" s="36"/>
      <c r="V210" s="36"/>
      <c r="W210" s="36"/>
      <c r="X210" s="36"/>
      <c r="Y210" s="36"/>
      <c r="Z210" s="36"/>
      <c r="AA210" s="36"/>
      <c r="AB210" s="36"/>
      <c r="AC210" s="36"/>
      <c r="AD210" s="36"/>
      <c r="AE210" s="36"/>
      <c r="AT210" s="19" t="s">
        <v>178</v>
      </c>
      <c r="AU210" s="19" t="s">
        <v>83</v>
      </c>
    </row>
    <row r="211" spans="1:65" s="2" customFormat="1" ht="16.5" customHeight="1">
      <c r="A211" s="36"/>
      <c r="B211" s="37"/>
      <c r="C211" s="194" t="s">
        <v>395</v>
      </c>
      <c r="D211" s="194" t="s">
        <v>171</v>
      </c>
      <c r="E211" s="195" t="s">
        <v>2051</v>
      </c>
      <c r="F211" s="196" t="s">
        <v>2052</v>
      </c>
      <c r="G211" s="197" t="s">
        <v>174</v>
      </c>
      <c r="H211" s="198">
        <v>3884.1</v>
      </c>
      <c r="I211" s="199"/>
      <c r="J211" s="200">
        <f>ROUND(I211*H211,2)</f>
        <v>0</v>
      </c>
      <c r="K211" s="196" t="s">
        <v>175</v>
      </c>
      <c r="L211" s="41"/>
      <c r="M211" s="201" t="s">
        <v>19</v>
      </c>
      <c r="N211" s="202" t="s">
        <v>43</v>
      </c>
      <c r="O211" s="66"/>
      <c r="P211" s="203">
        <f>O211*H211</f>
        <v>0</v>
      </c>
      <c r="Q211" s="203">
        <v>0</v>
      </c>
      <c r="R211" s="203">
        <f>Q211*H211</f>
        <v>0</v>
      </c>
      <c r="S211" s="203">
        <v>0</v>
      </c>
      <c r="T211" s="204">
        <f>S211*H211</f>
        <v>0</v>
      </c>
      <c r="U211" s="36"/>
      <c r="V211" s="36"/>
      <c r="W211" s="36"/>
      <c r="X211" s="36"/>
      <c r="Y211" s="36"/>
      <c r="Z211" s="36"/>
      <c r="AA211" s="36"/>
      <c r="AB211" s="36"/>
      <c r="AC211" s="36"/>
      <c r="AD211" s="36"/>
      <c r="AE211" s="36"/>
      <c r="AR211" s="205" t="s">
        <v>176</v>
      </c>
      <c r="AT211" s="205" t="s">
        <v>171</v>
      </c>
      <c r="AU211" s="205" t="s">
        <v>83</v>
      </c>
      <c r="AY211" s="19" t="s">
        <v>169</v>
      </c>
      <c r="BE211" s="206">
        <f>IF(N211="základní",J211,0)</f>
        <v>0</v>
      </c>
      <c r="BF211" s="206">
        <f>IF(N211="snížená",J211,0)</f>
        <v>0</v>
      </c>
      <c r="BG211" s="206">
        <f>IF(N211="zákl. přenesená",J211,0)</f>
        <v>0</v>
      </c>
      <c r="BH211" s="206">
        <f>IF(N211="sníž. přenesená",J211,0)</f>
        <v>0</v>
      </c>
      <c r="BI211" s="206">
        <f>IF(N211="nulová",J211,0)</f>
        <v>0</v>
      </c>
      <c r="BJ211" s="19" t="s">
        <v>80</v>
      </c>
      <c r="BK211" s="206">
        <f>ROUND(I211*H211,2)</f>
        <v>0</v>
      </c>
      <c r="BL211" s="19" t="s">
        <v>176</v>
      </c>
      <c r="BM211" s="205" t="s">
        <v>2053</v>
      </c>
    </row>
    <row r="212" spans="1:65" s="2" customFormat="1" ht="39">
      <c r="A212" s="36"/>
      <c r="B212" s="37"/>
      <c r="C212" s="38"/>
      <c r="D212" s="207" t="s">
        <v>178</v>
      </c>
      <c r="E212" s="38"/>
      <c r="F212" s="208" t="s">
        <v>2044</v>
      </c>
      <c r="G212" s="38"/>
      <c r="H212" s="38"/>
      <c r="I212" s="117"/>
      <c r="J212" s="38"/>
      <c r="K212" s="38"/>
      <c r="L212" s="41"/>
      <c r="M212" s="209"/>
      <c r="N212" s="210"/>
      <c r="O212" s="66"/>
      <c r="P212" s="66"/>
      <c r="Q212" s="66"/>
      <c r="R212" s="66"/>
      <c r="S212" s="66"/>
      <c r="T212" s="67"/>
      <c r="U212" s="36"/>
      <c r="V212" s="36"/>
      <c r="W212" s="36"/>
      <c r="X212" s="36"/>
      <c r="Y212" s="36"/>
      <c r="Z212" s="36"/>
      <c r="AA212" s="36"/>
      <c r="AB212" s="36"/>
      <c r="AC212" s="36"/>
      <c r="AD212" s="36"/>
      <c r="AE212" s="36"/>
      <c r="AT212" s="19" t="s">
        <v>178</v>
      </c>
      <c r="AU212" s="19" t="s">
        <v>83</v>
      </c>
    </row>
    <row r="213" spans="1:65" s="13" customFormat="1" ht="11.25">
      <c r="B213" s="211"/>
      <c r="C213" s="212"/>
      <c r="D213" s="207" t="s">
        <v>180</v>
      </c>
      <c r="E213" s="213" t="s">
        <v>19</v>
      </c>
      <c r="F213" s="214" t="s">
        <v>1999</v>
      </c>
      <c r="G213" s="212"/>
      <c r="H213" s="215">
        <v>1065</v>
      </c>
      <c r="I213" s="216"/>
      <c r="J213" s="212"/>
      <c r="K213" s="212"/>
      <c r="L213" s="217"/>
      <c r="M213" s="218"/>
      <c r="N213" s="219"/>
      <c r="O213" s="219"/>
      <c r="P213" s="219"/>
      <c r="Q213" s="219"/>
      <c r="R213" s="219"/>
      <c r="S213" s="219"/>
      <c r="T213" s="220"/>
      <c r="AT213" s="221" t="s">
        <v>180</v>
      </c>
      <c r="AU213" s="221" t="s">
        <v>83</v>
      </c>
      <c r="AV213" s="13" t="s">
        <v>83</v>
      </c>
      <c r="AW213" s="13" t="s">
        <v>34</v>
      </c>
      <c r="AX213" s="13" t="s">
        <v>72</v>
      </c>
      <c r="AY213" s="221" t="s">
        <v>169</v>
      </c>
    </row>
    <row r="214" spans="1:65" s="13" customFormat="1" ht="11.25">
      <c r="B214" s="211"/>
      <c r="C214" s="212"/>
      <c r="D214" s="207" t="s">
        <v>180</v>
      </c>
      <c r="E214" s="213" t="s">
        <v>19</v>
      </c>
      <c r="F214" s="214" t="s">
        <v>2054</v>
      </c>
      <c r="G214" s="212"/>
      <c r="H214" s="215">
        <v>2819.1</v>
      </c>
      <c r="I214" s="216"/>
      <c r="J214" s="212"/>
      <c r="K214" s="212"/>
      <c r="L214" s="217"/>
      <c r="M214" s="218"/>
      <c r="N214" s="219"/>
      <c r="O214" s="219"/>
      <c r="P214" s="219"/>
      <c r="Q214" s="219"/>
      <c r="R214" s="219"/>
      <c r="S214" s="219"/>
      <c r="T214" s="220"/>
      <c r="AT214" s="221" t="s">
        <v>180</v>
      </c>
      <c r="AU214" s="221" t="s">
        <v>83</v>
      </c>
      <c r="AV214" s="13" t="s">
        <v>83</v>
      </c>
      <c r="AW214" s="13" t="s">
        <v>34</v>
      </c>
      <c r="AX214" s="13" t="s">
        <v>72</v>
      </c>
      <c r="AY214" s="221" t="s">
        <v>169</v>
      </c>
    </row>
    <row r="215" spans="1:65" s="14" customFormat="1" ht="11.25">
      <c r="B215" s="222"/>
      <c r="C215" s="223"/>
      <c r="D215" s="207" t="s">
        <v>180</v>
      </c>
      <c r="E215" s="224" t="s">
        <v>19</v>
      </c>
      <c r="F215" s="225" t="s">
        <v>182</v>
      </c>
      <c r="G215" s="223"/>
      <c r="H215" s="226">
        <v>3884.1</v>
      </c>
      <c r="I215" s="227"/>
      <c r="J215" s="223"/>
      <c r="K215" s="223"/>
      <c r="L215" s="228"/>
      <c r="M215" s="229"/>
      <c r="N215" s="230"/>
      <c r="O215" s="230"/>
      <c r="P215" s="230"/>
      <c r="Q215" s="230"/>
      <c r="R215" s="230"/>
      <c r="S215" s="230"/>
      <c r="T215" s="231"/>
      <c r="AT215" s="232" t="s">
        <v>180</v>
      </c>
      <c r="AU215" s="232" t="s">
        <v>83</v>
      </c>
      <c r="AV215" s="14" t="s">
        <v>176</v>
      </c>
      <c r="AW215" s="14" t="s">
        <v>4</v>
      </c>
      <c r="AX215" s="14" t="s">
        <v>80</v>
      </c>
      <c r="AY215" s="232" t="s">
        <v>169</v>
      </c>
    </row>
    <row r="216" spans="1:65" s="2" customFormat="1" ht="16.5" customHeight="1">
      <c r="A216" s="36"/>
      <c r="B216" s="37"/>
      <c r="C216" s="194" t="s">
        <v>401</v>
      </c>
      <c r="D216" s="194" t="s">
        <v>171</v>
      </c>
      <c r="E216" s="195" t="s">
        <v>2055</v>
      </c>
      <c r="F216" s="196" t="s">
        <v>2056</v>
      </c>
      <c r="G216" s="197" t="s">
        <v>174</v>
      </c>
      <c r="H216" s="198">
        <v>3776.7</v>
      </c>
      <c r="I216" s="199"/>
      <c r="J216" s="200">
        <f>ROUND(I216*H216,2)</f>
        <v>0</v>
      </c>
      <c r="K216" s="196" t="s">
        <v>175</v>
      </c>
      <c r="L216" s="41"/>
      <c r="M216" s="201" t="s">
        <v>19</v>
      </c>
      <c r="N216" s="202" t="s">
        <v>43</v>
      </c>
      <c r="O216" s="66"/>
      <c r="P216" s="203">
        <f>O216*H216</f>
        <v>0</v>
      </c>
      <c r="Q216" s="203">
        <v>0</v>
      </c>
      <c r="R216" s="203">
        <f>Q216*H216</f>
        <v>0</v>
      </c>
      <c r="S216" s="203">
        <v>0</v>
      </c>
      <c r="T216" s="204">
        <f>S216*H216</f>
        <v>0</v>
      </c>
      <c r="U216" s="36"/>
      <c r="V216" s="36"/>
      <c r="W216" s="36"/>
      <c r="X216" s="36"/>
      <c r="Y216" s="36"/>
      <c r="Z216" s="36"/>
      <c r="AA216" s="36"/>
      <c r="AB216" s="36"/>
      <c r="AC216" s="36"/>
      <c r="AD216" s="36"/>
      <c r="AE216" s="36"/>
      <c r="AR216" s="205" t="s">
        <v>176</v>
      </c>
      <c r="AT216" s="205" t="s">
        <v>171</v>
      </c>
      <c r="AU216" s="205" t="s">
        <v>83</v>
      </c>
      <c r="AY216" s="19" t="s">
        <v>169</v>
      </c>
      <c r="BE216" s="206">
        <f>IF(N216="základní",J216,0)</f>
        <v>0</v>
      </c>
      <c r="BF216" s="206">
        <f>IF(N216="snížená",J216,0)</f>
        <v>0</v>
      </c>
      <c r="BG216" s="206">
        <f>IF(N216="zákl. přenesená",J216,0)</f>
        <v>0</v>
      </c>
      <c r="BH216" s="206">
        <f>IF(N216="sníž. přenesená",J216,0)</f>
        <v>0</v>
      </c>
      <c r="BI216" s="206">
        <f>IF(N216="nulová",J216,0)</f>
        <v>0</v>
      </c>
      <c r="BJ216" s="19" t="s">
        <v>80</v>
      </c>
      <c r="BK216" s="206">
        <f>ROUND(I216*H216,2)</f>
        <v>0</v>
      </c>
      <c r="BL216" s="19" t="s">
        <v>176</v>
      </c>
      <c r="BM216" s="205" t="s">
        <v>2057</v>
      </c>
    </row>
    <row r="217" spans="1:65" s="2" customFormat="1" ht="39">
      <c r="A217" s="36"/>
      <c r="B217" s="37"/>
      <c r="C217" s="38"/>
      <c r="D217" s="207" t="s">
        <v>178</v>
      </c>
      <c r="E217" s="38"/>
      <c r="F217" s="208" t="s">
        <v>2044</v>
      </c>
      <c r="G217" s="38"/>
      <c r="H217" s="38"/>
      <c r="I217" s="117"/>
      <c r="J217" s="38"/>
      <c r="K217" s="38"/>
      <c r="L217" s="41"/>
      <c r="M217" s="209"/>
      <c r="N217" s="210"/>
      <c r="O217" s="66"/>
      <c r="P217" s="66"/>
      <c r="Q217" s="66"/>
      <c r="R217" s="66"/>
      <c r="S217" s="66"/>
      <c r="T217" s="67"/>
      <c r="U217" s="36"/>
      <c r="V217" s="36"/>
      <c r="W217" s="36"/>
      <c r="X217" s="36"/>
      <c r="Y217" s="36"/>
      <c r="Z217" s="36"/>
      <c r="AA217" s="36"/>
      <c r="AB217" s="36"/>
      <c r="AC217" s="36"/>
      <c r="AD217" s="36"/>
      <c r="AE217" s="36"/>
      <c r="AT217" s="19" t="s">
        <v>178</v>
      </c>
      <c r="AU217" s="19" t="s">
        <v>83</v>
      </c>
    </row>
    <row r="218" spans="1:65" s="13" customFormat="1" ht="11.25">
      <c r="B218" s="211"/>
      <c r="C218" s="212"/>
      <c r="D218" s="207" t="s">
        <v>180</v>
      </c>
      <c r="E218" s="213" t="s">
        <v>19</v>
      </c>
      <c r="F218" s="214" t="s">
        <v>1999</v>
      </c>
      <c r="G218" s="212"/>
      <c r="H218" s="215">
        <v>1065</v>
      </c>
      <c r="I218" s="216"/>
      <c r="J218" s="212"/>
      <c r="K218" s="212"/>
      <c r="L218" s="217"/>
      <c r="M218" s="218"/>
      <c r="N218" s="219"/>
      <c r="O218" s="219"/>
      <c r="P218" s="219"/>
      <c r="Q218" s="219"/>
      <c r="R218" s="219"/>
      <c r="S218" s="219"/>
      <c r="T218" s="220"/>
      <c r="AT218" s="221" t="s">
        <v>180</v>
      </c>
      <c r="AU218" s="221" t="s">
        <v>83</v>
      </c>
      <c r="AV218" s="13" t="s">
        <v>83</v>
      </c>
      <c r="AW218" s="13" t="s">
        <v>34</v>
      </c>
      <c r="AX218" s="13" t="s">
        <v>72</v>
      </c>
      <c r="AY218" s="221" t="s">
        <v>169</v>
      </c>
    </row>
    <row r="219" spans="1:65" s="13" customFormat="1" ht="11.25">
      <c r="B219" s="211"/>
      <c r="C219" s="212"/>
      <c r="D219" s="207" t="s">
        <v>180</v>
      </c>
      <c r="E219" s="213" t="s">
        <v>19</v>
      </c>
      <c r="F219" s="214" t="s">
        <v>1913</v>
      </c>
      <c r="G219" s="212"/>
      <c r="H219" s="215">
        <v>2711.7</v>
      </c>
      <c r="I219" s="216"/>
      <c r="J219" s="212"/>
      <c r="K219" s="212"/>
      <c r="L219" s="217"/>
      <c r="M219" s="218"/>
      <c r="N219" s="219"/>
      <c r="O219" s="219"/>
      <c r="P219" s="219"/>
      <c r="Q219" s="219"/>
      <c r="R219" s="219"/>
      <c r="S219" s="219"/>
      <c r="T219" s="220"/>
      <c r="AT219" s="221" t="s">
        <v>180</v>
      </c>
      <c r="AU219" s="221" t="s">
        <v>83</v>
      </c>
      <c r="AV219" s="13" t="s">
        <v>83</v>
      </c>
      <c r="AW219" s="13" t="s">
        <v>34</v>
      </c>
      <c r="AX219" s="13" t="s">
        <v>72</v>
      </c>
      <c r="AY219" s="221" t="s">
        <v>169</v>
      </c>
    </row>
    <row r="220" spans="1:65" s="14" customFormat="1" ht="11.25">
      <c r="B220" s="222"/>
      <c r="C220" s="223"/>
      <c r="D220" s="207" t="s">
        <v>180</v>
      </c>
      <c r="E220" s="224" t="s">
        <v>19</v>
      </c>
      <c r="F220" s="225" t="s">
        <v>182</v>
      </c>
      <c r="G220" s="223"/>
      <c r="H220" s="226">
        <v>3776.7</v>
      </c>
      <c r="I220" s="227"/>
      <c r="J220" s="223"/>
      <c r="K220" s="223"/>
      <c r="L220" s="228"/>
      <c r="M220" s="229"/>
      <c r="N220" s="230"/>
      <c r="O220" s="230"/>
      <c r="P220" s="230"/>
      <c r="Q220" s="230"/>
      <c r="R220" s="230"/>
      <c r="S220" s="230"/>
      <c r="T220" s="231"/>
      <c r="AT220" s="232" t="s">
        <v>180</v>
      </c>
      <c r="AU220" s="232" t="s">
        <v>83</v>
      </c>
      <c r="AV220" s="14" t="s">
        <v>176</v>
      </c>
      <c r="AW220" s="14" t="s">
        <v>4</v>
      </c>
      <c r="AX220" s="14" t="s">
        <v>80</v>
      </c>
      <c r="AY220" s="232" t="s">
        <v>169</v>
      </c>
    </row>
    <row r="221" spans="1:65" s="2" customFormat="1" ht="16.5" customHeight="1">
      <c r="A221" s="36"/>
      <c r="B221" s="37"/>
      <c r="C221" s="194" t="s">
        <v>407</v>
      </c>
      <c r="D221" s="194" t="s">
        <v>171</v>
      </c>
      <c r="E221" s="195" t="s">
        <v>2058</v>
      </c>
      <c r="F221" s="196" t="s">
        <v>2059</v>
      </c>
      <c r="G221" s="197" t="s">
        <v>354</v>
      </c>
      <c r="H221" s="198">
        <v>845</v>
      </c>
      <c r="I221" s="199"/>
      <c r="J221" s="200">
        <f>ROUND(I221*H221,2)</f>
        <v>0</v>
      </c>
      <c r="K221" s="196" t="s">
        <v>175</v>
      </c>
      <c r="L221" s="41"/>
      <c r="M221" s="201" t="s">
        <v>19</v>
      </c>
      <c r="N221" s="202" t="s">
        <v>43</v>
      </c>
      <c r="O221" s="66"/>
      <c r="P221" s="203">
        <f>O221*H221</f>
        <v>0</v>
      </c>
      <c r="Q221" s="203">
        <v>0</v>
      </c>
      <c r="R221" s="203">
        <f>Q221*H221</f>
        <v>0</v>
      </c>
      <c r="S221" s="203">
        <v>0</v>
      </c>
      <c r="T221" s="204">
        <f>S221*H221</f>
        <v>0</v>
      </c>
      <c r="U221" s="36"/>
      <c r="V221" s="36"/>
      <c r="W221" s="36"/>
      <c r="X221" s="36"/>
      <c r="Y221" s="36"/>
      <c r="Z221" s="36"/>
      <c r="AA221" s="36"/>
      <c r="AB221" s="36"/>
      <c r="AC221" s="36"/>
      <c r="AD221" s="36"/>
      <c r="AE221" s="36"/>
      <c r="AR221" s="205" t="s">
        <v>176</v>
      </c>
      <c r="AT221" s="205" t="s">
        <v>171</v>
      </c>
      <c r="AU221" s="205" t="s">
        <v>83</v>
      </c>
      <c r="AY221" s="19" t="s">
        <v>169</v>
      </c>
      <c r="BE221" s="206">
        <f>IF(N221="základní",J221,0)</f>
        <v>0</v>
      </c>
      <c r="BF221" s="206">
        <f>IF(N221="snížená",J221,0)</f>
        <v>0</v>
      </c>
      <c r="BG221" s="206">
        <f>IF(N221="zákl. přenesená",J221,0)</f>
        <v>0</v>
      </c>
      <c r="BH221" s="206">
        <f>IF(N221="sníž. přenesená",J221,0)</f>
        <v>0</v>
      </c>
      <c r="BI221" s="206">
        <f>IF(N221="nulová",J221,0)</f>
        <v>0</v>
      </c>
      <c r="BJ221" s="19" t="s">
        <v>80</v>
      </c>
      <c r="BK221" s="206">
        <f>ROUND(I221*H221,2)</f>
        <v>0</v>
      </c>
      <c r="BL221" s="19" t="s">
        <v>176</v>
      </c>
      <c r="BM221" s="205" t="s">
        <v>2060</v>
      </c>
    </row>
    <row r="222" spans="1:65" s="2" customFormat="1" ht="68.25">
      <c r="A222" s="36"/>
      <c r="B222" s="37"/>
      <c r="C222" s="38"/>
      <c r="D222" s="207" t="s">
        <v>178</v>
      </c>
      <c r="E222" s="38"/>
      <c r="F222" s="208" t="s">
        <v>2061</v>
      </c>
      <c r="G222" s="38"/>
      <c r="H222" s="38"/>
      <c r="I222" s="117"/>
      <c r="J222" s="38"/>
      <c r="K222" s="38"/>
      <c r="L222" s="41"/>
      <c r="M222" s="209"/>
      <c r="N222" s="210"/>
      <c r="O222" s="66"/>
      <c r="P222" s="66"/>
      <c r="Q222" s="66"/>
      <c r="R222" s="66"/>
      <c r="S222" s="66"/>
      <c r="T222" s="67"/>
      <c r="U222" s="36"/>
      <c r="V222" s="36"/>
      <c r="W222" s="36"/>
      <c r="X222" s="36"/>
      <c r="Y222" s="36"/>
      <c r="Z222" s="36"/>
      <c r="AA222" s="36"/>
      <c r="AB222" s="36"/>
      <c r="AC222" s="36"/>
      <c r="AD222" s="36"/>
      <c r="AE222" s="36"/>
      <c r="AT222" s="19" t="s">
        <v>178</v>
      </c>
      <c r="AU222" s="19" t="s">
        <v>83</v>
      </c>
    </row>
    <row r="223" spans="1:65" s="13" customFormat="1" ht="11.25">
      <c r="B223" s="211"/>
      <c r="C223" s="212"/>
      <c r="D223" s="207" t="s">
        <v>180</v>
      </c>
      <c r="E223" s="213" t="s">
        <v>19</v>
      </c>
      <c r="F223" s="214" t="s">
        <v>2062</v>
      </c>
      <c r="G223" s="212"/>
      <c r="H223" s="215">
        <v>845</v>
      </c>
      <c r="I223" s="216"/>
      <c r="J223" s="212"/>
      <c r="K223" s="212"/>
      <c r="L223" s="217"/>
      <c r="M223" s="218"/>
      <c r="N223" s="219"/>
      <c r="O223" s="219"/>
      <c r="P223" s="219"/>
      <c r="Q223" s="219"/>
      <c r="R223" s="219"/>
      <c r="S223" s="219"/>
      <c r="T223" s="220"/>
      <c r="AT223" s="221" t="s">
        <v>180</v>
      </c>
      <c r="AU223" s="221" t="s">
        <v>83</v>
      </c>
      <c r="AV223" s="13" t="s">
        <v>83</v>
      </c>
      <c r="AW223" s="13" t="s">
        <v>34</v>
      </c>
      <c r="AX223" s="13" t="s">
        <v>80</v>
      </c>
      <c r="AY223" s="221" t="s">
        <v>169</v>
      </c>
    </row>
    <row r="224" spans="1:65" s="2" customFormat="1" ht="16.5" customHeight="1">
      <c r="A224" s="36"/>
      <c r="B224" s="37"/>
      <c r="C224" s="194" t="s">
        <v>568</v>
      </c>
      <c r="D224" s="194" t="s">
        <v>171</v>
      </c>
      <c r="E224" s="195" t="s">
        <v>2063</v>
      </c>
      <c r="F224" s="196" t="s">
        <v>2064</v>
      </c>
      <c r="G224" s="197" t="s">
        <v>354</v>
      </c>
      <c r="H224" s="198">
        <v>845</v>
      </c>
      <c r="I224" s="199"/>
      <c r="J224" s="200">
        <f>ROUND(I224*H224,2)</f>
        <v>0</v>
      </c>
      <c r="K224" s="196" t="s">
        <v>175</v>
      </c>
      <c r="L224" s="41"/>
      <c r="M224" s="201" t="s">
        <v>19</v>
      </c>
      <c r="N224" s="202" t="s">
        <v>43</v>
      </c>
      <c r="O224" s="66"/>
      <c r="P224" s="203">
        <f>O224*H224</f>
        <v>0</v>
      </c>
      <c r="Q224" s="203">
        <v>0</v>
      </c>
      <c r="R224" s="203">
        <f>Q224*H224</f>
        <v>0</v>
      </c>
      <c r="S224" s="203">
        <v>0</v>
      </c>
      <c r="T224" s="204">
        <f>S224*H224</f>
        <v>0</v>
      </c>
      <c r="U224" s="36"/>
      <c r="V224" s="36"/>
      <c r="W224" s="36"/>
      <c r="X224" s="36"/>
      <c r="Y224" s="36"/>
      <c r="Z224" s="36"/>
      <c r="AA224" s="36"/>
      <c r="AB224" s="36"/>
      <c r="AC224" s="36"/>
      <c r="AD224" s="36"/>
      <c r="AE224" s="36"/>
      <c r="AR224" s="205" t="s">
        <v>176</v>
      </c>
      <c r="AT224" s="205" t="s">
        <v>171</v>
      </c>
      <c r="AU224" s="205" t="s">
        <v>83</v>
      </c>
      <c r="AY224" s="19" t="s">
        <v>169</v>
      </c>
      <c r="BE224" s="206">
        <f>IF(N224="základní",J224,0)</f>
        <v>0</v>
      </c>
      <c r="BF224" s="206">
        <f>IF(N224="snížená",J224,0)</f>
        <v>0</v>
      </c>
      <c r="BG224" s="206">
        <f>IF(N224="zákl. přenesená",J224,0)</f>
        <v>0</v>
      </c>
      <c r="BH224" s="206">
        <f>IF(N224="sníž. přenesená",J224,0)</f>
        <v>0</v>
      </c>
      <c r="BI224" s="206">
        <f>IF(N224="nulová",J224,0)</f>
        <v>0</v>
      </c>
      <c r="BJ224" s="19" t="s">
        <v>80</v>
      </c>
      <c r="BK224" s="206">
        <f>ROUND(I224*H224,2)</f>
        <v>0</v>
      </c>
      <c r="BL224" s="19" t="s">
        <v>176</v>
      </c>
      <c r="BM224" s="205" t="s">
        <v>2065</v>
      </c>
    </row>
    <row r="225" spans="1:65" s="2" customFormat="1" ht="78">
      <c r="A225" s="36"/>
      <c r="B225" s="37"/>
      <c r="C225" s="38"/>
      <c r="D225" s="207" t="s">
        <v>178</v>
      </c>
      <c r="E225" s="38"/>
      <c r="F225" s="208" t="s">
        <v>2066</v>
      </c>
      <c r="G225" s="38"/>
      <c r="H225" s="38"/>
      <c r="I225" s="117"/>
      <c r="J225" s="38"/>
      <c r="K225" s="38"/>
      <c r="L225" s="41"/>
      <c r="M225" s="209"/>
      <c r="N225" s="210"/>
      <c r="O225" s="66"/>
      <c r="P225" s="66"/>
      <c r="Q225" s="66"/>
      <c r="R225" s="66"/>
      <c r="S225" s="66"/>
      <c r="T225" s="67"/>
      <c r="U225" s="36"/>
      <c r="V225" s="36"/>
      <c r="W225" s="36"/>
      <c r="X225" s="36"/>
      <c r="Y225" s="36"/>
      <c r="Z225" s="36"/>
      <c r="AA225" s="36"/>
      <c r="AB225" s="36"/>
      <c r="AC225" s="36"/>
      <c r="AD225" s="36"/>
      <c r="AE225" s="36"/>
      <c r="AT225" s="19" t="s">
        <v>178</v>
      </c>
      <c r="AU225" s="19" t="s">
        <v>83</v>
      </c>
    </row>
    <row r="226" spans="1:65" s="13" customFormat="1" ht="11.25">
      <c r="B226" s="211"/>
      <c r="C226" s="212"/>
      <c r="D226" s="207" t="s">
        <v>180</v>
      </c>
      <c r="E226" s="213" t="s">
        <v>19</v>
      </c>
      <c r="F226" s="214" t="s">
        <v>2067</v>
      </c>
      <c r="G226" s="212"/>
      <c r="H226" s="215">
        <v>845</v>
      </c>
      <c r="I226" s="216"/>
      <c r="J226" s="212"/>
      <c r="K226" s="212"/>
      <c r="L226" s="217"/>
      <c r="M226" s="218"/>
      <c r="N226" s="219"/>
      <c r="O226" s="219"/>
      <c r="P226" s="219"/>
      <c r="Q226" s="219"/>
      <c r="R226" s="219"/>
      <c r="S226" s="219"/>
      <c r="T226" s="220"/>
      <c r="AT226" s="221" t="s">
        <v>180</v>
      </c>
      <c r="AU226" s="221" t="s">
        <v>83</v>
      </c>
      <c r="AV226" s="13" t="s">
        <v>83</v>
      </c>
      <c r="AW226" s="13" t="s">
        <v>34</v>
      </c>
      <c r="AX226" s="13" t="s">
        <v>80</v>
      </c>
      <c r="AY226" s="221" t="s">
        <v>169</v>
      </c>
    </row>
    <row r="227" spans="1:65" s="2" customFormat="1" ht="16.5" customHeight="1">
      <c r="A227" s="36"/>
      <c r="B227" s="37"/>
      <c r="C227" s="254" t="s">
        <v>572</v>
      </c>
      <c r="D227" s="254" t="s">
        <v>315</v>
      </c>
      <c r="E227" s="255" t="s">
        <v>2068</v>
      </c>
      <c r="F227" s="256" t="s">
        <v>2069</v>
      </c>
      <c r="G227" s="257" t="s">
        <v>354</v>
      </c>
      <c r="H227" s="258">
        <v>870.35</v>
      </c>
      <c r="I227" s="259"/>
      <c r="J227" s="260">
        <f>ROUND(I227*H227,2)</f>
        <v>0</v>
      </c>
      <c r="K227" s="256" t="s">
        <v>19</v>
      </c>
      <c r="L227" s="261"/>
      <c r="M227" s="262" t="s">
        <v>19</v>
      </c>
      <c r="N227" s="263" t="s">
        <v>43</v>
      </c>
      <c r="O227" s="66"/>
      <c r="P227" s="203">
        <f>O227*H227</f>
        <v>0</v>
      </c>
      <c r="Q227" s="203">
        <v>2E-3</v>
      </c>
      <c r="R227" s="203">
        <f>Q227*H227</f>
        <v>1.7407000000000001</v>
      </c>
      <c r="S227" s="203">
        <v>0</v>
      </c>
      <c r="T227" s="204">
        <f>S227*H227</f>
        <v>0</v>
      </c>
      <c r="U227" s="36"/>
      <c r="V227" s="36"/>
      <c r="W227" s="36"/>
      <c r="X227" s="36"/>
      <c r="Y227" s="36"/>
      <c r="Z227" s="36"/>
      <c r="AA227" s="36"/>
      <c r="AB227" s="36"/>
      <c r="AC227" s="36"/>
      <c r="AD227" s="36"/>
      <c r="AE227" s="36"/>
      <c r="AR227" s="205" t="s">
        <v>222</v>
      </c>
      <c r="AT227" s="205" t="s">
        <v>315</v>
      </c>
      <c r="AU227" s="205" t="s">
        <v>83</v>
      </c>
      <c r="AY227" s="19" t="s">
        <v>169</v>
      </c>
      <c r="BE227" s="206">
        <f>IF(N227="základní",J227,0)</f>
        <v>0</v>
      </c>
      <c r="BF227" s="206">
        <f>IF(N227="snížená",J227,0)</f>
        <v>0</v>
      </c>
      <c r="BG227" s="206">
        <f>IF(N227="zákl. přenesená",J227,0)</f>
        <v>0</v>
      </c>
      <c r="BH227" s="206">
        <f>IF(N227="sníž. přenesená",J227,0)</f>
        <v>0</v>
      </c>
      <c r="BI227" s="206">
        <f>IF(N227="nulová",J227,0)</f>
        <v>0</v>
      </c>
      <c r="BJ227" s="19" t="s">
        <v>80</v>
      </c>
      <c r="BK227" s="206">
        <f>ROUND(I227*H227,2)</f>
        <v>0</v>
      </c>
      <c r="BL227" s="19" t="s">
        <v>176</v>
      </c>
      <c r="BM227" s="205" t="s">
        <v>2070</v>
      </c>
    </row>
    <row r="228" spans="1:65" s="13" customFormat="1" ht="11.25">
      <c r="B228" s="211"/>
      <c r="C228" s="212"/>
      <c r="D228" s="207" t="s">
        <v>180</v>
      </c>
      <c r="E228" s="213" t="s">
        <v>19</v>
      </c>
      <c r="F228" s="214" t="s">
        <v>2071</v>
      </c>
      <c r="G228" s="212"/>
      <c r="H228" s="215">
        <v>870.35</v>
      </c>
      <c r="I228" s="216"/>
      <c r="J228" s="212"/>
      <c r="K228" s="212"/>
      <c r="L228" s="217"/>
      <c r="M228" s="218"/>
      <c r="N228" s="219"/>
      <c r="O228" s="219"/>
      <c r="P228" s="219"/>
      <c r="Q228" s="219"/>
      <c r="R228" s="219"/>
      <c r="S228" s="219"/>
      <c r="T228" s="220"/>
      <c r="AT228" s="221" t="s">
        <v>180</v>
      </c>
      <c r="AU228" s="221" t="s">
        <v>83</v>
      </c>
      <c r="AV228" s="13" t="s">
        <v>83</v>
      </c>
      <c r="AW228" s="13" t="s">
        <v>34</v>
      </c>
      <c r="AX228" s="13" t="s">
        <v>80</v>
      </c>
      <c r="AY228" s="221" t="s">
        <v>169</v>
      </c>
    </row>
    <row r="229" spans="1:65" s="2" customFormat="1" ht="16.5" customHeight="1">
      <c r="A229" s="36"/>
      <c r="B229" s="37"/>
      <c r="C229" s="194" t="s">
        <v>576</v>
      </c>
      <c r="D229" s="194" t="s">
        <v>171</v>
      </c>
      <c r="E229" s="195" t="s">
        <v>2072</v>
      </c>
      <c r="F229" s="196" t="s">
        <v>2073</v>
      </c>
      <c r="G229" s="197" t="s">
        <v>174</v>
      </c>
      <c r="H229" s="198">
        <v>136.4</v>
      </c>
      <c r="I229" s="199"/>
      <c r="J229" s="200">
        <f>ROUND(I229*H229,2)</f>
        <v>0</v>
      </c>
      <c r="K229" s="196" t="s">
        <v>175</v>
      </c>
      <c r="L229" s="41"/>
      <c r="M229" s="201" t="s">
        <v>19</v>
      </c>
      <c r="N229" s="202" t="s">
        <v>43</v>
      </c>
      <c r="O229" s="66"/>
      <c r="P229" s="203">
        <f>O229*H229</f>
        <v>0</v>
      </c>
      <c r="Q229" s="203">
        <v>0</v>
      </c>
      <c r="R229" s="203">
        <f>Q229*H229</f>
        <v>0</v>
      </c>
      <c r="S229" s="203">
        <v>0</v>
      </c>
      <c r="T229" s="204">
        <f>S229*H229</f>
        <v>0</v>
      </c>
      <c r="U229" s="36"/>
      <c r="V229" s="36"/>
      <c r="W229" s="36"/>
      <c r="X229" s="36"/>
      <c r="Y229" s="36"/>
      <c r="Z229" s="36"/>
      <c r="AA229" s="36"/>
      <c r="AB229" s="36"/>
      <c r="AC229" s="36"/>
      <c r="AD229" s="36"/>
      <c r="AE229" s="36"/>
      <c r="AR229" s="205" t="s">
        <v>176</v>
      </c>
      <c r="AT229" s="205" t="s">
        <v>171</v>
      </c>
      <c r="AU229" s="205" t="s">
        <v>83</v>
      </c>
      <c r="AY229" s="19" t="s">
        <v>169</v>
      </c>
      <c r="BE229" s="206">
        <f>IF(N229="základní",J229,0)</f>
        <v>0</v>
      </c>
      <c r="BF229" s="206">
        <f>IF(N229="snížená",J229,0)</f>
        <v>0</v>
      </c>
      <c r="BG229" s="206">
        <f>IF(N229="zákl. přenesená",J229,0)</f>
        <v>0</v>
      </c>
      <c r="BH229" s="206">
        <f>IF(N229="sníž. přenesená",J229,0)</f>
        <v>0</v>
      </c>
      <c r="BI229" s="206">
        <f>IF(N229="nulová",J229,0)</f>
        <v>0</v>
      </c>
      <c r="BJ229" s="19" t="s">
        <v>80</v>
      </c>
      <c r="BK229" s="206">
        <f>ROUND(I229*H229,2)</f>
        <v>0</v>
      </c>
      <c r="BL229" s="19" t="s">
        <v>176</v>
      </c>
      <c r="BM229" s="205" t="s">
        <v>2074</v>
      </c>
    </row>
    <row r="230" spans="1:65" s="2" customFormat="1" ht="117">
      <c r="A230" s="36"/>
      <c r="B230" s="37"/>
      <c r="C230" s="38"/>
      <c r="D230" s="207" t="s">
        <v>178</v>
      </c>
      <c r="E230" s="38"/>
      <c r="F230" s="208" t="s">
        <v>2075</v>
      </c>
      <c r="G230" s="38"/>
      <c r="H230" s="38"/>
      <c r="I230" s="117"/>
      <c r="J230" s="38"/>
      <c r="K230" s="38"/>
      <c r="L230" s="41"/>
      <c r="M230" s="209"/>
      <c r="N230" s="210"/>
      <c r="O230" s="66"/>
      <c r="P230" s="66"/>
      <c r="Q230" s="66"/>
      <c r="R230" s="66"/>
      <c r="S230" s="66"/>
      <c r="T230" s="67"/>
      <c r="U230" s="36"/>
      <c r="V230" s="36"/>
      <c r="W230" s="36"/>
      <c r="X230" s="36"/>
      <c r="Y230" s="36"/>
      <c r="Z230" s="36"/>
      <c r="AA230" s="36"/>
      <c r="AB230" s="36"/>
      <c r="AC230" s="36"/>
      <c r="AD230" s="36"/>
      <c r="AE230" s="36"/>
      <c r="AT230" s="19" t="s">
        <v>178</v>
      </c>
      <c r="AU230" s="19" t="s">
        <v>83</v>
      </c>
    </row>
    <row r="231" spans="1:65" s="13" customFormat="1" ht="11.25">
      <c r="B231" s="211"/>
      <c r="C231" s="212"/>
      <c r="D231" s="207" t="s">
        <v>180</v>
      </c>
      <c r="E231" s="213" t="s">
        <v>19</v>
      </c>
      <c r="F231" s="214" t="s">
        <v>2076</v>
      </c>
      <c r="G231" s="212"/>
      <c r="H231" s="215">
        <v>136.4</v>
      </c>
      <c r="I231" s="216"/>
      <c r="J231" s="212"/>
      <c r="K231" s="212"/>
      <c r="L231" s="217"/>
      <c r="M231" s="218"/>
      <c r="N231" s="219"/>
      <c r="O231" s="219"/>
      <c r="P231" s="219"/>
      <c r="Q231" s="219"/>
      <c r="R231" s="219"/>
      <c r="S231" s="219"/>
      <c r="T231" s="220"/>
      <c r="AT231" s="221" t="s">
        <v>180</v>
      </c>
      <c r="AU231" s="221" t="s">
        <v>83</v>
      </c>
      <c r="AV231" s="13" t="s">
        <v>83</v>
      </c>
      <c r="AW231" s="13" t="s">
        <v>34</v>
      </c>
      <c r="AX231" s="13" t="s">
        <v>72</v>
      </c>
      <c r="AY231" s="221" t="s">
        <v>169</v>
      </c>
    </row>
    <row r="232" spans="1:65" s="14" customFormat="1" ht="11.25">
      <c r="B232" s="222"/>
      <c r="C232" s="223"/>
      <c r="D232" s="207" t="s">
        <v>180</v>
      </c>
      <c r="E232" s="224" t="s">
        <v>19</v>
      </c>
      <c r="F232" s="225" t="s">
        <v>182</v>
      </c>
      <c r="G232" s="223"/>
      <c r="H232" s="226">
        <v>136.4</v>
      </c>
      <c r="I232" s="227"/>
      <c r="J232" s="223"/>
      <c r="K232" s="223"/>
      <c r="L232" s="228"/>
      <c r="M232" s="229"/>
      <c r="N232" s="230"/>
      <c r="O232" s="230"/>
      <c r="P232" s="230"/>
      <c r="Q232" s="230"/>
      <c r="R232" s="230"/>
      <c r="S232" s="230"/>
      <c r="T232" s="231"/>
      <c r="AT232" s="232" t="s">
        <v>180</v>
      </c>
      <c r="AU232" s="232" t="s">
        <v>83</v>
      </c>
      <c r="AV232" s="14" t="s">
        <v>176</v>
      </c>
      <c r="AW232" s="14" t="s">
        <v>4</v>
      </c>
      <c r="AX232" s="14" t="s">
        <v>80</v>
      </c>
      <c r="AY232" s="232" t="s">
        <v>169</v>
      </c>
    </row>
    <row r="233" spans="1:65" s="2" customFormat="1" ht="24" customHeight="1">
      <c r="A233" s="36"/>
      <c r="B233" s="37"/>
      <c r="C233" s="194" t="s">
        <v>581</v>
      </c>
      <c r="D233" s="194" t="s">
        <v>171</v>
      </c>
      <c r="E233" s="195" t="s">
        <v>2077</v>
      </c>
      <c r="F233" s="196" t="s">
        <v>2078</v>
      </c>
      <c r="G233" s="197" t="s">
        <v>174</v>
      </c>
      <c r="H233" s="198">
        <v>3913.1</v>
      </c>
      <c r="I233" s="199"/>
      <c r="J233" s="200">
        <f>ROUND(I233*H233,2)</f>
        <v>0</v>
      </c>
      <c r="K233" s="196" t="s">
        <v>175</v>
      </c>
      <c r="L233" s="41"/>
      <c r="M233" s="201" t="s">
        <v>19</v>
      </c>
      <c r="N233" s="202" t="s">
        <v>43</v>
      </c>
      <c r="O233" s="66"/>
      <c r="P233" s="203">
        <f>O233*H233</f>
        <v>0</v>
      </c>
      <c r="Q233" s="203">
        <v>0</v>
      </c>
      <c r="R233" s="203">
        <f>Q233*H233</f>
        <v>0</v>
      </c>
      <c r="S233" s="203">
        <v>0</v>
      </c>
      <c r="T233" s="204">
        <f>S233*H233</f>
        <v>0</v>
      </c>
      <c r="U233" s="36"/>
      <c r="V233" s="36"/>
      <c r="W233" s="36"/>
      <c r="X233" s="36"/>
      <c r="Y233" s="36"/>
      <c r="Z233" s="36"/>
      <c r="AA233" s="36"/>
      <c r="AB233" s="36"/>
      <c r="AC233" s="36"/>
      <c r="AD233" s="36"/>
      <c r="AE233" s="36"/>
      <c r="AR233" s="205" t="s">
        <v>176</v>
      </c>
      <c r="AT233" s="205" t="s">
        <v>171</v>
      </c>
      <c r="AU233" s="205" t="s">
        <v>83</v>
      </c>
      <c r="AY233" s="19" t="s">
        <v>169</v>
      </c>
      <c r="BE233" s="206">
        <f>IF(N233="základní",J233,0)</f>
        <v>0</v>
      </c>
      <c r="BF233" s="206">
        <f>IF(N233="snížená",J233,0)</f>
        <v>0</v>
      </c>
      <c r="BG233" s="206">
        <f>IF(N233="zákl. přenesená",J233,0)</f>
        <v>0</v>
      </c>
      <c r="BH233" s="206">
        <f>IF(N233="sníž. přenesená",J233,0)</f>
        <v>0</v>
      </c>
      <c r="BI233" s="206">
        <f>IF(N233="nulová",J233,0)</f>
        <v>0</v>
      </c>
      <c r="BJ233" s="19" t="s">
        <v>80</v>
      </c>
      <c r="BK233" s="206">
        <f>ROUND(I233*H233,2)</f>
        <v>0</v>
      </c>
      <c r="BL233" s="19" t="s">
        <v>176</v>
      </c>
      <c r="BM233" s="205" t="s">
        <v>2079</v>
      </c>
    </row>
    <row r="234" spans="1:65" s="2" customFormat="1" ht="117">
      <c r="A234" s="36"/>
      <c r="B234" s="37"/>
      <c r="C234" s="38"/>
      <c r="D234" s="207" t="s">
        <v>178</v>
      </c>
      <c r="E234" s="38"/>
      <c r="F234" s="208" t="s">
        <v>2080</v>
      </c>
      <c r="G234" s="38"/>
      <c r="H234" s="38"/>
      <c r="I234" s="117"/>
      <c r="J234" s="38"/>
      <c r="K234" s="38"/>
      <c r="L234" s="41"/>
      <c r="M234" s="209"/>
      <c r="N234" s="210"/>
      <c r="O234" s="66"/>
      <c r="P234" s="66"/>
      <c r="Q234" s="66"/>
      <c r="R234" s="66"/>
      <c r="S234" s="66"/>
      <c r="T234" s="67"/>
      <c r="U234" s="36"/>
      <c r="V234" s="36"/>
      <c r="W234" s="36"/>
      <c r="X234" s="36"/>
      <c r="Y234" s="36"/>
      <c r="Z234" s="36"/>
      <c r="AA234" s="36"/>
      <c r="AB234" s="36"/>
      <c r="AC234" s="36"/>
      <c r="AD234" s="36"/>
      <c r="AE234" s="36"/>
      <c r="AT234" s="19" t="s">
        <v>178</v>
      </c>
      <c r="AU234" s="19" t="s">
        <v>83</v>
      </c>
    </row>
    <row r="235" spans="1:65" s="13" customFormat="1" ht="11.25">
      <c r="B235" s="211"/>
      <c r="C235" s="212"/>
      <c r="D235" s="207" t="s">
        <v>180</v>
      </c>
      <c r="E235" s="213" t="s">
        <v>19</v>
      </c>
      <c r="F235" s="214" t="s">
        <v>1999</v>
      </c>
      <c r="G235" s="212"/>
      <c r="H235" s="215">
        <v>1065</v>
      </c>
      <c r="I235" s="216"/>
      <c r="J235" s="212"/>
      <c r="K235" s="212"/>
      <c r="L235" s="217"/>
      <c r="M235" s="218"/>
      <c r="N235" s="219"/>
      <c r="O235" s="219"/>
      <c r="P235" s="219"/>
      <c r="Q235" s="219"/>
      <c r="R235" s="219"/>
      <c r="S235" s="219"/>
      <c r="T235" s="220"/>
      <c r="AT235" s="221" t="s">
        <v>180</v>
      </c>
      <c r="AU235" s="221" t="s">
        <v>83</v>
      </c>
      <c r="AV235" s="13" t="s">
        <v>83</v>
      </c>
      <c r="AW235" s="13" t="s">
        <v>34</v>
      </c>
      <c r="AX235" s="13" t="s">
        <v>72</v>
      </c>
      <c r="AY235" s="221" t="s">
        <v>169</v>
      </c>
    </row>
    <row r="236" spans="1:65" s="13" customFormat="1" ht="11.25">
      <c r="B236" s="211"/>
      <c r="C236" s="212"/>
      <c r="D236" s="207" t="s">
        <v>180</v>
      </c>
      <c r="E236" s="213" t="s">
        <v>19</v>
      </c>
      <c r="F236" s="214" t="s">
        <v>2027</v>
      </c>
      <c r="G236" s="212"/>
      <c r="H236" s="215">
        <v>2711.7</v>
      </c>
      <c r="I236" s="216"/>
      <c r="J236" s="212"/>
      <c r="K236" s="212"/>
      <c r="L236" s="217"/>
      <c r="M236" s="218"/>
      <c r="N236" s="219"/>
      <c r="O236" s="219"/>
      <c r="P236" s="219"/>
      <c r="Q236" s="219"/>
      <c r="R236" s="219"/>
      <c r="S236" s="219"/>
      <c r="T236" s="220"/>
      <c r="AT236" s="221" t="s">
        <v>180</v>
      </c>
      <c r="AU236" s="221" t="s">
        <v>83</v>
      </c>
      <c r="AV236" s="13" t="s">
        <v>83</v>
      </c>
      <c r="AW236" s="13" t="s">
        <v>34</v>
      </c>
      <c r="AX236" s="13" t="s">
        <v>72</v>
      </c>
      <c r="AY236" s="221" t="s">
        <v>169</v>
      </c>
    </row>
    <row r="237" spans="1:65" s="13" customFormat="1" ht="11.25">
      <c r="B237" s="211"/>
      <c r="C237" s="212"/>
      <c r="D237" s="207" t="s">
        <v>180</v>
      </c>
      <c r="E237" s="213" t="s">
        <v>19</v>
      </c>
      <c r="F237" s="214" t="s">
        <v>2001</v>
      </c>
      <c r="G237" s="212"/>
      <c r="H237" s="215">
        <v>136.4</v>
      </c>
      <c r="I237" s="216"/>
      <c r="J237" s="212"/>
      <c r="K237" s="212"/>
      <c r="L237" s="217"/>
      <c r="M237" s="218"/>
      <c r="N237" s="219"/>
      <c r="O237" s="219"/>
      <c r="P237" s="219"/>
      <c r="Q237" s="219"/>
      <c r="R237" s="219"/>
      <c r="S237" s="219"/>
      <c r="T237" s="220"/>
      <c r="AT237" s="221" t="s">
        <v>180</v>
      </c>
      <c r="AU237" s="221" t="s">
        <v>83</v>
      </c>
      <c r="AV237" s="13" t="s">
        <v>83</v>
      </c>
      <c r="AW237" s="13" t="s">
        <v>34</v>
      </c>
      <c r="AX237" s="13" t="s">
        <v>72</v>
      </c>
      <c r="AY237" s="221" t="s">
        <v>169</v>
      </c>
    </row>
    <row r="238" spans="1:65" s="14" customFormat="1" ht="11.25">
      <c r="B238" s="222"/>
      <c r="C238" s="223"/>
      <c r="D238" s="207" t="s">
        <v>180</v>
      </c>
      <c r="E238" s="224" t="s">
        <v>19</v>
      </c>
      <c r="F238" s="225" t="s">
        <v>182</v>
      </c>
      <c r="G238" s="223"/>
      <c r="H238" s="226">
        <v>3913.1</v>
      </c>
      <c r="I238" s="227"/>
      <c r="J238" s="223"/>
      <c r="K238" s="223"/>
      <c r="L238" s="228"/>
      <c r="M238" s="229"/>
      <c r="N238" s="230"/>
      <c r="O238" s="230"/>
      <c r="P238" s="230"/>
      <c r="Q238" s="230"/>
      <c r="R238" s="230"/>
      <c r="S238" s="230"/>
      <c r="T238" s="231"/>
      <c r="AT238" s="232" t="s">
        <v>180</v>
      </c>
      <c r="AU238" s="232" t="s">
        <v>83</v>
      </c>
      <c r="AV238" s="14" t="s">
        <v>176</v>
      </c>
      <c r="AW238" s="14" t="s">
        <v>4</v>
      </c>
      <c r="AX238" s="14" t="s">
        <v>80</v>
      </c>
      <c r="AY238" s="232" t="s">
        <v>169</v>
      </c>
    </row>
    <row r="239" spans="1:65" s="2" customFormat="1" ht="16.5" customHeight="1">
      <c r="A239" s="36"/>
      <c r="B239" s="37"/>
      <c r="C239" s="194" t="s">
        <v>585</v>
      </c>
      <c r="D239" s="194" t="s">
        <v>171</v>
      </c>
      <c r="E239" s="195" t="s">
        <v>2081</v>
      </c>
      <c r="F239" s="196" t="s">
        <v>2082</v>
      </c>
      <c r="G239" s="197" t="s">
        <v>174</v>
      </c>
      <c r="H239" s="198">
        <v>3913.1</v>
      </c>
      <c r="I239" s="199"/>
      <c r="J239" s="200">
        <f>ROUND(I239*H239,2)</f>
        <v>0</v>
      </c>
      <c r="K239" s="196" t="s">
        <v>175</v>
      </c>
      <c r="L239" s="41"/>
      <c r="M239" s="201" t="s">
        <v>19</v>
      </c>
      <c r="N239" s="202" t="s">
        <v>43</v>
      </c>
      <c r="O239" s="66"/>
      <c r="P239" s="203">
        <f>O239*H239</f>
        <v>0</v>
      </c>
      <c r="Q239" s="203">
        <v>0</v>
      </c>
      <c r="R239" s="203">
        <f>Q239*H239</f>
        <v>0</v>
      </c>
      <c r="S239" s="203">
        <v>0</v>
      </c>
      <c r="T239" s="204">
        <f>S239*H239</f>
        <v>0</v>
      </c>
      <c r="U239" s="36"/>
      <c r="V239" s="36"/>
      <c r="W239" s="36"/>
      <c r="X239" s="36"/>
      <c r="Y239" s="36"/>
      <c r="Z239" s="36"/>
      <c r="AA239" s="36"/>
      <c r="AB239" s="36"/>
      <c r="AC239" s="36"/>
      <c r="AD239" s="36"/>
      <c r="AE239" s="36"/>
      <c r="AR239" s="205" t="s">
        <v>176</v>
      </c>
      <c r="AT239" s="205" t="s">
        <v>171</v>
      </c>
      <c r="AU239" s="205" t="s">
        <v>83</v>
      </c>
      <c r="AY239" s="19" t="s">
        <v>169</v>
      </c>
      <c r="BE239" s="206">
        <f>IF(N239="základní",J239,0)</f>
        <v>0</v>
      </c>
      <c r="BF239" s="206">
        <f>IF(N239="snížená",J239,0)</f>
        <v>0</v>
      </c>
      <c r="BG239" s="206">
        <f>IF(N239="zákl. přenesená",J239,0)</f>
        <v>0</v>
      </c>
      <c r="BH239" s="206">
        <f>IF(N239="sníž. přenesená",J239,0)</f>
        <v>0</v>
      </c>
      <c r="BI239" s="206">
        <f>IF(N239="nulová",J239,0)</f>
        <v>0</v>
      </c>
      <c r="BJ239" s="19" t="s">
        <v>80</v>
      </c>
      <c r="BK239" s="206">
        <f>ROUND(I239*H239,2)</f>
        <v>0</v>
      </c>
      <c r="BL239" s="19" t="s">
        <v>176</v>
      </c>
      <c r="BM239" s="205" t="s">
        <v>2083</v>
      </c>
    </row>
    <row r="240" spans="1:65" s="2" customFormat="1" ht="87.75">
      <c r="A240" s="36"/>
      <c r="B240" s="37"/>
      <c r="C240" s="38"/>
      <c r="D240" s="207" t="s">
        <v>178</v>
      </c>
      <c r="E240" s="38"/>
      <c r="F240" s="208" t="s">
        <v>2084</v>
      </c>
      <c r="G240" s="38"/>
      <c r="H240" s="38"/>
      <c r="I240" s="117"/>
      <c r="J240" s="38"/>
      <c r="K240" s="38"/>
      <c r="L240" s="41"/>
      <c r="M240" s="209"/>
      <c r="N240" s="210"/>
      <c r="O240" s="66"/>
      <c r="P240" s="66"/>
      <c r="Q240" s="66"/>
      <c r="R240" s="66"/>
      <c r="S240" s="66"/>
      <c r="T240" s="67"/>
      <c r="U240" s="36"/>
      <c r="V240" s="36"/>
      <c r="W240" s="36"/>
      <c r="X240" s="36"/>
      <c r="Y240" s="36"/>
      <c r="Z240" s="36"/>
      <c r="AA240" s="36"/>
      <c r="AB240" s="36"/>
      <c r="AC240" s="36"/>
      <c r="AD240" s="36"/>
      <c r="AE240" s="36"/>
      <c r="AT240" s="19" t="s">
        <v>178</v>
      </c>
      <c r="AU240" s="19" t="s">
        <v>83</v>
      </c>
    </row>
    <row r="241" spans="1:65" s="2" customFormat="1" ht="16.5" customHeight="1">
      <c r="A241" s="36"/>
      <c r="B241" s="37"/>
      <c r="C241" s="254" t="s">
        <v>590</v>
      </c>
      <c r="D241" s="254" t="s">
        <v>315</v>
      </c>
      <c r="E241" s="255" t="s">
        <v>2085</v>
      </c>
      <c r="F241" s="256" t="s">
        <v>2086</v>
      </c>
      <c r="G241" s="257" t="s">
        <v>2087</v>
      </c>
      <c r="H241" s="258">
        <v>6.5</v>
      </c>
      <c r="I241" s="259"/>
      <c r="J241" s="260">
        <f>ROUND(I241*H241,2)</f>
        <v>0</v>
      </c>
      <c r="K241" s="256" t="s">
        <v>175</v>
      </c>
      <c r="L241" s="261"/>
      <c r="M241" s="262" t="s">
        <v>19</v>
      </c>
      <c r="N241" s="263" t="s">
        <v>43</v>
      </c>
      <c r="O241" s="66"/>
      <c r="P241" s="203">
        <f>O241*H241</f>
        <v>0</v>
      </c>
      <c r="Q241" s="203">
        <v>1E-3</v>
      </c>
      <c r="R241" s="203">
        <f>Q241*H241</f>
        <v>6.5000000000000006E-3</v>
      </c>
      <c r="S241" s="203">
        <v>0</v>
      </c>
      <c r="T241" s="204">
        <f>S241*H241</f>
        <v>0</v>
      </c>
      <c r="U241" s="36"/>
      <c r="V241" s="36"/>
      <c r="W241" s="36"/>
      <c r="X241" s="36"/>
      <c r="Y241" s="36"/>
      <c r="Z241" s="36"/>
      <c r="AA241" s="36"/>
      <c r="AB241" s="36"/>
      <c r="AC241" s="36"/>
      <c r="AD241" s="36"/>
      <c r="AE241" s="36"/>
      <c r="AR241" s="205" t="s">
        <v>222</v>
      </c>
      <c r="AT241" s="205" t="s">
        <v>315</v>
      </c>
      <c r="AU241" s="205" t="s">
        <v>83</v>
      </c>
      <c r="AY241" s="19" t="s">
        <v>169</v>
      </c>
      <c r="BE241" s="206">
        <f>IF(N241="základní",J241,0)</f>
        <v>0</v>
      </c>
      <c r="BF241" s="206">
        <f>IF(N241="snížená",J241,0)</f>
        <v>0</v>
      </c>
      <c r="BG241" s="206">
        <f>IF(N241="zákl. přenesená",J241,0)</f>
        <v>0</v>
      </c>
      <c r="BH241" s="206">
        <f>IF(N241="sníž. přenesená",J241,0)</f>
        <v>0</v>
      </c>
      <c r="BI241" s="206">
        <f>IF(N241="nulová",J241,0)</f>
        <v>0</v>
      </c>
      <c r="BJ241" s="19" t="s">
        <v>80</v>
      </c>
      <c r="BK241" s="206">
        <f>ROUND(I241*H241,2)</f>
        <v>0</v>
      </c>
      <c r="BL241" s="19" t="s">
        <v>176</v>
      </c>
      <c r="BM241" s="205" t="s">
        <v>2088</v>
      </c>
    </row>
    <row r="242" spans="1:65" s="2" customFormat="1" ht="16.5" customHeight="1">
      <c r="A242" s="36"/>
      <c r="B242" s="37"/>
      <c r="C242" s="194" t="s">
        <v>594</v>
      </c>
      <c r="D242" s="194" t="s">
        <v>171</v>
      </c>
      <c r="E242" s="195" t="s">
        <v>2089</v>
      </c>
      <c r="F242" s="196" t="s">
        <v>2090</v>
      </c>
      <c r="G242" s="197" t="s">
        <v>174</v>
      </c>
      <c r="H242" s="198">
        <v>136.4</v>
      </c>
      <c r="I242" s="199"/>
      <c r="J242" s="200">
        <f>ROUND(I242*H242,2)</f>
        <v>0</v>
      </c>
      <c r="K242" s="196" t="s">
        <v>175</v>
      </c>
      <c r="L242" s="41"/>
      <c r="M242" s="201" t="s">
        <v>19</v>
      </c>
      <c r="N242" s="202" t="s">
        <v>43</v>
      </c>
      <c r="O242" s="66"/>
      <c r="P242" s="203">
        <f>O242*H242</f>
        <v>0</v>
      </c>
      <c r="Q242" s="203">
        <v>0</v>
      </c>
      <c r="R242" s="203">
        <f>Q242*H242</f>
        <v>0</v>
      </c>
      <c r="S242" s="203">
        <v>0</v>
      </c>
      <c r="T242" s="204">
        <f>S242*H242</f>
        <v>0</v>
      </c>
      <c r="U242" s="36"/>
      <c r="V242" s="36"/>
      <c r="W242" s="36"/>
      <c r="X242" s="36"/>
      <c r="Y242" s="36"/>
      <c r="Z242" s="36"/>
      <c r="AA242" s="36"/>
      <c r="AB242" s="36"/>
      <c r="AC242" s="36"/>
      <c r="AD242" s="36"/>
      <c r="AE242" s="36"/>
      <c r="AR242" s="205" t="s">
        <v>176</v>
      </c>
      <c r="AT242" s="205" t="s">
        <v>171</v>
      </c>
      <c r="AU242" s="205" t="s">
        <v>83</v>
      </c>
      <c r="AY242" s="19" t="s">
        <v>169</v>
      </c>
      <c r="BE242" s="206">
        <f>IF(N242="základní",J242,0)</f>
        <v>0</v>
      </c>
      <c r="BF242" s="206">
        <f>IF(N242="snížená",J242,0)</f>
        <v>0</v>
      </c>
      <c r="BG242" s="206">
        <f>IF(N242="zákl. přenesená",J242,0)</f>
        <v>0</v>
      </c>
      <c r="BH242" s="206">
        <f>IF(N242="sníž. přenesená",J242,0)</f>
        <v>0</v>
      </c>
      <c r="BI242" s="206">
        <f>IF(N242="nulová",J242,0)</f>
        <v>0</v>
      </c>
      <c r="BJ242" s="19" t="s">
        <v>80</v>
      </c>
      <c r="BK242" s="206">
        <f>ROUND(I242*H242,2)</f>
        <v>0</v>
      </c>
      <c r="BL242" s="19" t="s">
        <v>176</v>
      </c>
      <c r="BM242" s="205" t="s">
        <v>2091</v>
      </c>
    </row>
    <row r="243" spans="1:65" s="2" customFormat="1" ht="78">
      <c r="A243" s="36"/>
      <c r="B243" s="37"/>
      <c r="C243" s="38"/>
      <c r="D243" s="207" t="s">
        <v>178</v>
      </c>
      <c r="E243" s="38"/>
      <c r="F243" s="208" t="s">
        <v>2092</v>
      </c>
      <c r="G243" s="38"/>
      <c r="H243" s="38"/>
      <c r="I243" s="117"/>
      <c r="J243" s="38"/>
      <c r="K243" s="38"/>
      <c r="L243" s="41"/>
      <c r="M243" s="209"/>
      <c r="N243" s="210"/>
      <c r="O243" s="66"/>
      <c r="P243" s="66"/>
      <c r="Q243" s="66"/>
      <c r="R243" s="66"/>
      <c r="S243" s="66"/>
      <c r="T243" s="67"/>
      <c r="U243" s="36"/>
      <c r="V243" s="36"/>
      <c r="W243" s="36"/>
      <c r="X243" s="36"/>
      <c r="Y243" s="36"/>
      <c r="Z243" s="36"/>
      <c r="AA243" s="36"/>
      <c r="AB243" s="36"/>
      <c r="AC243" s="36"/>
      <c r="AD243" s="36"/>
      <c r="AE243" s="36"/>
      <c r="AT243" s="19" t="s">
        <v>178</v>
      </c>
      <c r="AU243" s="19" t="s">
        <v>83</v>
      </c>
    </row>
    <row r="244" spans="1:65" s="13" customFormat="1" ht="11.25">
      <c r="B244" s="211"/>
      <c r="C244" s="212"/>
      <c r="D244" s="207" t="s">
        <v>180</v>
      </c>
      <c r="E244" s="213" t="s">
        <v>19</v>
      </c>
      <c r="F244" s="214" t="s">
        <v>2001</v>
      </c>
      <c r="G244" s="212"/>
      <c r="H244" s="215">
        <v>136.4</v>
      </c>
      <c r="I244" s="216"/>
      <c r="J244" s="212"/>
      <c r="K244" s="212"/>
      <c r="L244" s="217"/>
      <c r="M244" s="218"/>
      <c r="N244" s="219"/>
      <c r="O244" s="219"/>
      <c r="P244" s="219"/>
      <c r="Q244" s="219"/>
      <c r="R244" s="219"/>
      <c r="S244" s="219"/>
      <c r="T244" s="220"/>
      <c r="AT244" s="221" t="s">
        <v>180</v>
      </c>
      <c r="AU244" s="221" t="s">
        <v>83</v>
      </c>
      <c r="AV244" s="13" t="s">
        <v>83</v>
      </c>
      <c r="AW244" s="13" t="s">
        <v>34</v>
      </c>
      <c r="AX244" s="13" t="s">
        <v>80</v>
      </c>
      <c r="AY244" s="221" t="s">
        <v>169</v>
      </c>
    </row>
    <row r="245" spans="1:65" s="2" customFormat="1" ht="16.5" customHeight="1">
      <c r="A245" s="36"/>
      <c r="B245" s="37"/>
      <c r="C245" s="254" t="s">
        <v>598</v>
      </c>
      <c r="D245" s="254" t="s">
        <v>315</v>
      </c>
      <c r="E245" s="255" t="s">
        <v>2093</v>
      </c>
      <c r="F245" s="256" t="s">
        <v>2094</v>
      </c>
      <c r="G245" s="257" t="s">
        <v>191</v>
      </c>
      <c r="H245" s="258">
        <v>14.048999999999999</v>
      </c>
      <c r="I245" s="259"/>
      <c r="J245" s="260">
        <f>ROUND(I245*H245,2)</f>
        <v>0</v>
      </c>
      <c r="K245" s="256" t="s">
        <v>175</v>
      </c>
      <c r="L245" s="261"/>
      <c r="M245" s="262" t="s">
        <v>19</v>
      </c>
      <c r="N245" s="263" t="s">
        <v>43</v>
      </c>
      <c r="O245" s="66"/>
      <c r="P245" s="203">
        <f>O245*H245</f>
        <v>0</v>
      </c>
      <c r="Q245" s="203">
        <v>0.2</v>
      </c>
      <c r="R245" s="203">
        <f>Q245*H245</f>
        <v>2.8098000000000001</v>
      </c>
      <c r="S245" s="203">
        <v>0</v>
      </c>
      <c r="T245" s="204">
        <f>S245*H245</f>
        <v>0</v>
      </c>
      <c r="U245" s="36"/>
      <c r="V245" s="36"/>
      <c r="W245" s="36"/>
      <c r="X245" s="36"/>
      <c r="Y245" s="36"/>
      <c r="Z245" s="36"/>
      <c r="AA245" s="36"/>
      <c r="AB245" s="36"/>
      <c r="AC245" s="36"/>
      <c r="AD245" s="36"/>
      <c r="AE245" s="36"/>
      <c r="AR245" s="205" t="s">
        <v>222</v>
      </c>
      <c r="AT245" s="205" t="s">
        <v>315</v>
      </c>
      <c r="AU245" s="205" t="s">
        <v>83</v>
      </c>
      <c r="AY245" s="19" t="s">
        <v>169</v>
      </c>
      <c r="BE245" s="206">
        <f>IF(N245="základní",J245,0)</f>
        <v>0</v>
      </c>
      <c r="BF245" s="206">
        <f>IF(N245="snížená",J245,0)</f>
        <v>0</v>
      </c>
      <c r="BG245" s="206">
        <f>IF(N245="zákl. přenesená",J245,0)</f>
        <v>0</v>
      </c>
      <c r="BH245" s="206">
        <f>IF(N245="sníž. přenesená",J245,0)</f>
        <v>0</v>
      </c>
      <c r="BI245" s="206">
        <f>IF(N245="nulová",J245,0)</f>
        <v>0</v>
      </c>
      <c r="BJ245" s="19" t="s">
        <v>80</v>
      </c>
      <c r="BK245" s="206">
        <f>ROUND(I245*H245,2)</f>
        <v>0</v>
      </c>
      <c r="BL245" s="19" t="s">
        <v>176</v>
      </c>
      <c r="BM245" s="205" t="s">
        <v>2095</v>
      </c>
    </row>
    <row r="246" spans="1:65" s="13" customFormat="1" ht="11.25">
      <c r="B246" s="211"/>
      <c r="C246" s="212"/>
      <c r="D246" s="207" t="s">
        <v>180</v>
      </c>
      <c r="E246" s="213" t="s">
        <v>19</v>
      </c>
      <c r="F246" s="214" t="s">
        <v>2096</v>
      </c>
      <c r="G246" s="212"/>
      <c r="H246" s="215">
        <v>14.048999999999999</v>
      </c>
      <c r="I246" s="216"/>
      <c r="J246" s="212"/>
      <c r="K246" s="212"/>
      <c r="L246" s="217"/>
      <c r="M246" s="218"/>
      <c r="N246" s="219"/>
      <c r="O246" s="219"/>
      <c r="P246" s="219"/>
      <c r="Q246" s="219"/>
      <c r="R246" s="219"/>
      <c r="S246" s="219"/>
      <c r="T246" s="220"/>
      <c r="AT246" s="221" t="s">
        <v>180</v>
      </c>
      <c r="AU246" s="221" t="s">
        <v>83</v>
      </c>
      <c r="AV246" s="13" t="s">
        <v>83</v>
      </c>
      <c r="AW246" s="13" t="s">
        <v>34</v>
      </c>
      <c r="AX246" s="13" t="s">
        <v>80</v>
      </c>
      <c r="AY246" s="221" t="s">
        <v>169</v>
      </c>
    </row>
    <row r="247" spans="1:65" s="2" customFormat="1" ht="24" customHeight="1">
      <c r="A247" s="36"/>
      <c r="B247" s="37"/>
      <c r="C247" s="194" t="s">
        <v>602</v>
      </c>
      <c r="D247" s="194" t="s">
        <v>171</v>
      </c>
      <c r="E247" s="195" t="s">
        <v>2097</v>
      </c>
      <c r="F247" s="196" t="s">
        <v>2098</v>
      </c>
      <c r="G247" s="197" t="s">
        <v>259</v>
      </c>
      <c r="H247" s="198">
        <v>8.0000000000000002E-3</v>
      </c>
      <c r="I247" s="199"/>
      <c r="J247" s="200">
        <f>ROUND(I247*H247,2)</f>
        <v>0</v>
      </c>
      <c r="K247" s="196" t="s">
        <v>175</v>
      </c>
      <c r="L247" s="41"/>
      <c r="M247" s="201" t="s">
        <v>19</v>
      </c>
      <c r="N247" s="202" t="s">
        <v>43</v>
      </c>
      <c r="O247" s="66"/>
      <c r="P247" s="203">
        <f>O247*H247</f>
        <v>0</v>
      </c>
      <c r="Q247" s="203">
        <v>0</v>
      </c>
      <c r="R247" s="203">
        <f>Q247*H247</f>
        <v>0</v>
      </c>
      <c r="S247" s="203">
        <v>0</v>
      </c>
      <c r="T247" s="204">
        <f>S247*H247</f>
        <v>0</v>
      </c>
      <c r="U247" s="36"/>
      <c r="V247" s="36"/>
      <c r="W247" s="36"/>
      <c r="X247" s="36"/>
      <c r="Y247" s="36"/>
      <c r="Z247" s="36"/>
      <c r="AA247" s="36"/>
      <c r="AB247" s="36"/>
      <c r="AC247" s="36"/>
      <c r="AD247" s="36"/>
      <c r="AE247" s="36"/>
      <c r="AR247" s="205" t="s">
        <v>176</v>
      </c>
      <c r="AT247" s="205" t="s">
        <v>171</v>
      </c>
      <c r="AU247" s="205" t="s">
        <v>83</v>
      </c>
      <c r="AY247" s="19" t="s">
        <v>169</v>
      </c>
      <c r="BE247" s="206">
        <f>IF(N247="základní",J247,0)</f>
        <v>0</v>
      </c>
      <c r="BF247" s="206">
        <f>IF(N247="snížená",J247,0)</f>
        <v>0</v>
      </c>
      <c r="BG247" s="206">
        <f>IF(N247="zákl. přenesená",J247,0)</f>
        <v>0</v>
      </c>
      <c r="BH247" s="206">
        <f>IF(N247="sníž. přenesená",J247,0)</f>
        <v>0</v>
      </c>
      <c r="BI247" s="206">
        <f>IF(N247="nulová",J247,0)</f>
        <v>0</v>
      </c>
      <c r="BJ247" s="19" t="s">
        <v>80</v>
      </c>
      <c r="BK247" s="206">
        <f>ROUND(I247*H247,2)</f>
        <v>0</v>
      </c>
      <c r="BL247" s="19" t="s">
        <v>176</v>
      </c>
      <c r="BM247" s="205" t="s">
        <v>2099</v>
      </c>
    </row>
    <row r="248" spans="1:65" s="2" customFormat="1" ht="48.75">
      <c r="A248" s="36"/>
      <c r="B248" s="37"/>
      <c r="C248" s="38"/>
      <c r="D248" s="207" t="s">
        <v>178</v>
      </c>
      <c r="E248" s="38"/>
      <c r="F248" s="208" t="s">
        <v>2100</v>
      </c>
      <c r="G248" s="38"/>
      <c r="H248" s="38"/>
      <c r="I248" s="117"/>
      <c r="J248" s="38"/>
      <c r="K248" s="38"/>
      <c r="L248" s="41"/>
      <c r="M248" s="209"/>
      <c r="N248" s="210"/>
      <c r="O248" s="66"/>
      <c r="P248" s="66"/>
      <c r="Q248" s="66"/>
      <c r="R248" s="66"/>
      <c r="S248" s="66"/>
      <c r="T248" s="67"/>
      <c r="U248" s="36"/>
      <c r="V248" s="36"/>
      <c r="W248" s="36"/>
      <c r="X248" s="36"/>
      <c r="Y248" s="36"/>
      <c r="Z248" s="36"/>
      <c r="AA248" s="36"/>
      <c r="AB248" s="36"/>
      <c r="AC248" s="36"/>
      <c r="AD248" s="36"/>
      <c r="AE248" s="36"/>
      <c r="AT248" s="19" t="s">
        <v>178</v>
      </c>
      <c r="AU248" s="19" t="s">
        <v>83</v>
      </c>
    </row>
    <row r="249" spans="1:65" s="13" customFormat="1" ht="11.25">
      <c r="B249" s="211"/>
      <c r="C249" s="212"/>
      <c r="D249" s="207" t="s">
        <v>180</v>
      </c>
      <c r="E249" s="213" t="s">
        <v>19</v>
      </c>
      <c r="F249" s="214" t="s">
        <v>2101</v>
      </c>
      <c r="G249" s="212"/>
      <c r="H249" s="215">
        <v>8.0000000000000002E-3</v>
      </c>
      <c r="I249" s="216"/>
      <c r="J249" s="212"/>
      <c r="K249" s="212"/>
      <c r="L249" s="217"/>
      <c r="M249" s="218"/>
      <c r="N249" s="219"/>
      <c r="O249" s="219"/>
      <c r="P249" s="219"/>
      <c r="Q249" s="219"/>
      <c r="R249" s="219"/>
      <c r="S249" s="219"/>
      <c r="T249" s="220"/>
      <c r="AT249" s="221" t="s">
        <v>180</v>
      </c>
      <c r="AU249" s="221" t="s">
        <v>83</v>
      </c>
      <c r="AV249" s="13" t="s">
        <v>83</v>
      </c>
      <c r="AW249" s="13" t="s">
        <v>34</v>
      </c>
      <c r="AX249" s="13" t="s">
        <v>80</v>
      </c>
      <c r="AY249" s="221" t="s">
        <v>169</v>
      </c>
    </row>
    <row r="250" spans="1:65" s="2" customFormat="1" ht="16.5" customHeight="1">
      <c r="A250" s="36"/>
      <c r="B250" s="37"/>
      <c r="C250" s="254" t="s">
        <v>893</v>
      </c>
      <c r="D250" s="254" t="s">
        <v>315</v>
      </c>
      <c r="E250" s="255" t="s">
        <v>2102</v>
      </c>
      <c r="F250" s="256" t="s">
        <v>2103</v>
      </c>
      <c r="G250" s="257" t="s">
        <v>1350</v>
      </c>
      <c r="H250" s="258">
        <v>8.7040000000000006</v>
      </c>
      <c r="I250" s="259"/>
      <c r="J250" s="260">
        <f>ROUND(I250*H250,2)</f>
        <v>0</v>
      </c>
      <c r="K250" s="256" t="s">
        <v>19</v>
      </c>
      <c r="L250" s="261"/>
      <c r="M250" s="262" t="s">
        <v>19</v>
      </c>
      <c r="N250" s="263" t="s">
        <v>43</v>
      </c>
      <c r="O250" s="66"/>
      <c r="P250" s="203">
        <f>O250*H250</f>
        <v>0</v>
      </c>
      <c r="Q250" s="203">
        <v>1E-3</v>
      </c>
      <c r="R250" s="203">
        <f>Q250*H250</f>
        <v>8.7040000000000017E-3</v>
      </c>
      <c r="S250" s="203">
        <v>0</v>
      </c>
      <c r="T250" s="204">
        <f>S250*H250</f>
        <v>0</v>
      </c>
      <c r="U250" s="36"/>
      <c r="V250" s="36"/>
      <c r="W250" s="36"/>
      <c r="X250" s="36"/>
      <c r="Y250" s="36"/>
      <c r="Z250" s="36"/>
      <c r="AA250" s="36"/>
      <c r="AB250" s="36"/>
      <c r="AC250" s="36"/>
      <c r="AD250" s="36"/>
      <c r="AE250" s="36"/>
      <c r="AR250" s="205" t="s">
        <v>222</v>
      </c>
      <c r="AT250" s="205" t="s">
        <v>315</v>
      </c>
      <c r="AU250" s="205" t="s">
        <v>83</v>
      </c>
      <c r="AY250" s="19" t="s">
        <v>169</v>
      </c>
      <c r="BE250" s="206">
        <f>IF(N250="základní",J250,0)</f>
        <v>0</v>
      </c>
      <c r="BF250" s="206">
        <f>IF(N250="snížená",J250,0)</f>
        <v>0</v>
      </c>
      <c r="BG250" s="206">
        <f>IF(N250="zákl. přenesená",J250,0)</f>
        <v>0</v>
      </c>
      <c r="BH250" s="206">
        <f>IF(N250="sníž. přenesená",J250,0)</f>
        <v>0</v>
      </c>
      <c r="BI250" s="206">
        <f>IF(N250="nulová",J250,0)</f>
        <v>0</v>
      </c>
      <c r="BJ250" s="19" t="s">
        <v>80</v>
      </c>
      <c r="BK250" s="206">
        <f>ROUND(I250*H250,2)</f>
        <v>0</v>
      </c>
      <c r="BL250" s="19" t="s">
        <v>176</v>
      </c>
      <c r="BM250" s="205" t="s">
        <v>2104</v>
      </c>
    </row>
    <row r="251" spans="1:65" s="13" customFormat="1" ht="11.25">
      <c r="B251" s="211"/>
      <c r="C251" s="212"/>
      <c r="D251" s="207" t="s">
        <v>180</v>
      </c>
      <c r="E251" s="213" t="s">
        <v>19</v>
      </c>
      <c r="F251" s="214" t="s">
        <v>2105</v>
      </c>
      <c r="G251" s="212"/>
      <c r="H251" s="215">
        <v>8.7040000000000006</v>
      </c>
      <c r="I251" s="216"/>
      <c r="J251" s="212"/>
      <c r="K251" s="212"/>
      <c r="L251" s="217"/>
      <c r="M251" s="218"/>
      <c r="N251" s="219"/>
      <c r="O251" s="219"/>
      <c r="P251" s="219"/>
      <c r="Q251" s="219"/>
      <c r="R251" s="219"/>
      <c r="S251" s="219"/>
      <c r="T251" s="220"/>
      <c r="AT251" s="221" t="s">
        <v>180</v>
      </c>
      <c r="AU251" s="221" t="s">
        <v>83</v>
      </c>
      <c r="AV251" s="13" t="s">
        <v>83</v>
      </c>
      <c r="AW251" s="13" t="s">
        <v>34</v>
      </c>
      <c r="AX251" s="13" t="s">
        <v>80</v>
      </c>
      <c r="AY251" s="221" t="s">
        <v>169</v>
      </c>
    </row>
    <row r="252" spans="1:65" s="2" customFormat="1" ht="16.5" customHeight="1">
      <c r="A252" s="36"/>
      <c r="B252" s="37"/>
      <c r="C252" s="194" t="s">
        <v>897</v>
      </c>
      <c r="D252" s="194" t="s">
        <v>171</v>
      </c>
      <c r="E252" s="195" t="s">
        <v>2106</v>
      </c>
      <c r="F252" s="196" t="s">
        <v>2107</v>
      </c>
      <c r="G252" s="197" t="s">
        <v>174</v>
      </c>
      <c r="H252" s="198">
        <v>3723</v>
      </c>
      <c r="I252" s="199"/>
      <c r="J252" s="200">
        <f>ROUND(I252*H252,2)</f>
        <v>0</v>
      </c>
      <c r="K252" s="196" t="s">
        <v>175</v>
      </c>
      <c r="L252" s="41"/>
      <c r="M252" s="201" t="s">
        <v>19</v>
      </c>
      <c r="N252" s="202" t="s">
        <v>43</v>
      </c>
      <c r="O252" s="66"/>
      <c r="P252" s="203">
        <f>O252*H252</f>
        <v>0</v>
      </c>
      <c r="Q252" s="203">
        <v>0</v>
      </c>
      <c r="R252" s="203">
        <f>Q252*H252</f>
        <v>0</v>
      </c>
      <c r="S252" s="203">
        <v>0</v>
      </c>
      <c r="T252" s="204">
        <f>S252*H252</f>
        <v>0</v>
      </c>
      <c r="U252" s="36"/>
      <c r="V252" s="36"/>
      <c r="W252" s="36"/>
      <c r="X252" s="36"/>
      <c r="Y252" s="36"/>
      <c r="Z252" s="36"/>
      <c r="AA252" s="36"/>
      <c r="AB252" s="36"/>
      <c r="AC252" s="36"/>
      <c r="AD252" s="36"/>
      <c r="AE252" s="36"/>
      <c r="AR252" s="205" t="s">
        <v>176</v>
      </c>
      <c r="AT252" s="205" t="s">
        <v>171</v>
      </c>
      <c r="AU252" s="205" t="s">
        <v>83</v>
      </c>
      <c r="AY252" s="19" t="s">
        <v>169</v>
      </c>
      <c r="BE252" s="206">
        <f>IF(N252="základní",J252,0)</f>
        <v>0</v>
      </c>
      <c r="BF252" s="206">
        <f>IF(N252="snížená",J252,0)</f>
        <v>0</v>
      </c>
      <c r="BG252" s="206">
        <f>IF(N252="zákl. přenesená",J252,0)</f>
        <v>0</v>
      </c>
      <c r="BH252" s="206">
        <f>IF(N252="sníž. přenesená",J252,0)</f>
        <v>0</v>
      </c>
      <c r="BI252" s="206">
        <f>IF(N252="nulová",J252,0)</f>
        <v>0</v>
      </c>
      <c r="BJ252" s="19" t="s">
        <v>80</v>
      </c>
      <c r="BK252" s="206">
        <f>ROUND(I252*H252,2)</f>
        <v>0</v>
      </c>
      <c r="BL252" s="19" t="s">
        <v>176</v>
      </c>
      <c r="BM252" s="205" t="s">
        <v>2108</v>
      </c>
    </row>
    <row r="253" spans="1:65" s="2" customFormat="1" ht="107.25">
      <c r="A253" s="36"/>
      <c r="B253" s="37"/>
      <c r="C253" s="38"/>
      <c r="D253" s="207" t="s">
        <v>178</v>
      </c>
      <c r="E253" s="38"/>
      <c r="F253" s="208" t="s">
        <v>2109</v>
      </c>
      <c r="G253" s="38"/>
      <c r="H253" s="38"/>
      <c r="I253" s="117"/>
      <c r="J253" s="38"/>
      <c r="K253" s="38"/>
      <c r="L253" s="41"/>
      <c r="M253" s="209"/>
      <c r="N253" s="210"/>
      <c r="O253" s="66"/>
      <c r="P253" s="66"/>
      <c r="Q253" s="66"/>
      <c r="R253" s="66"/>
      <c r="S253" s="66"/>
      <c r="T253" s="67"/>
      <c r="U253" s="36"/>
      <c r="V253" s="36"/>
      <c r="W253" s="36"/>
      <c r="X253" s="36"/>
      <c r="Y253" s="36"/>
      <c r="Z253" s="36"/>
      <c r="AA253" s="36"/>
      <c r="AB253" s="36"/>
      <c r="AC253" s="36"/>
      <c r="AD253" s="36"/>
      <c r="AE253" s="36"/>
      <c r="AT253" s="19" t="s">
        <v>178</v>
      </c>
      <c r="AU253" s="19" t="s">
        <v>83</v>
      </c>
    </row>
    <row r="254" spans="1:65" s="13" customFormat="1" ht="11.25">
      <c r="B254" s="211"/>
      <c r="C254" s="212"/>
      <c r="D254" s="207" t="s">
        <v>180</v>
      </c>
      <c r="E254" s="213" t="s">
        <v>19</v>
      </c>
      <c r="F254" s="214" t="s">
        <v>1999</v>
      </c>
      <c r="G254" s="212"/>
      <c r="H254" s="215">
        <v>1065</v>
      </c>
      <c r="I254" s="216"/>
      <c r="J254" s="212"/>
      <c r="K254" s="212"/>
      <c r="L254" s="217"/>
      <c r="M254" s="218"/>
      <c r="N254" s="219"/>
      <c r="O254" s="219"/>
      <c r="P254" s="219"/>
      <c r="Q254" s="219"/>
      <c r="R254" s="219"/>
      <c r="S254" s="219"/>
      <c r="T254" s="220"/>
      <c r="AT254" s="221" t="s">
        <v>180</v>
      </c>
      <c r="AU254" s="221" t="s">
        <v>83</v>
      </c>
      <c r="AV254" s="13" t="s">
        <v>83</v>
      </c>
      <c r="AW254" s="13" t="s">
        <v>34</v>
      </c>
      <c r="AX254" s="13" t="s">
        <v>72</v>
      </c>
      <c r="AY254" s="221" t="s">
        <v>169</v>
      </c>
    </row>
    <row r="255" spans="1:65" s="13" customFormat="1" ht="11.25">
      <c r="B255" s="211"/>
      <c r="C255" s="212"/>
      <c r="D255" s="207" t="s">
        <v>180</v>
      </c>
      <c r="E255" s="213" t="s">
        <v>19</v>
      </c>
      <c r="F255" s="214" t="s">
        <v>2000</v>
      </c>
      <c r="G255" s="212"/>
      <c r="H255" s="215">
        <v>2658</v>
      </c>
      <c r="I255" s="216"/>
      <c r="J255" s="212"/>
      <c r="K255" s="212"/>
      <c r="L255" s="217"/>
      <c r="M255" s="218"/>
      <c r="N255" s="219"/>
      <c r="O255" s="219"/>
      <c r="P255" s="219"/>
      <c r="Q255" s="219"/>
      <c r="R255" s="219"/>
      <c r="S255" s="219"/>
      <c r="T255" s="220"/>
      <c r="AT255" s="221" t="s">
        <v>180</v>
      </c>
      <c r="AU255" s="221" t="s">
        <v>83</v>
      </c>
      <c r="AV255" s="13" t="s">
        <v>83</v>
      </c>
      <c r="AW255" s="13" t="s">
        <v>34</v>
      </c>
      <c r="AX255" s="13" t="s">
        <v>72</v>
      </c>
      <c r="AY255" s="221" t="s">
        <v>169</v>
      </c>
    </row>
    <row r="256" spans="1:65" s="14" customFormat="1" ht="11.25">
      <c r="B256" s="222"/>
      <c r="C256" s="223"/>
      <c r="D256" s="207" t="s">
        <v>180</v>
      </c>
      <c r="E256" s="224" t="s">
        <v>19</v>
      </c>
      <c r="F256" s="225" t="s">
        <v>182</v>
      </c>
      <c r="G256" s="223"/>
      <c r="H256" s="226">
        <v>3723</v>
      </c>
      <c r="I256" s="227"/>
      <c r="J256" s="223"/>
      <c r="K256" s="223"/>
      <c r="L256" s="228"/>
      <c r="M256" s="229"/>
      <c r="N256" s="230"/>
      <c r="O256" s="230"/>
      <c r="P256" s="230"/>
      <c r="Q256" s="230"/>
      <c r="R256" s="230"/>
      <c r="S256" s="230"/>
      <c r="T256" s="231"/>
      <c r="AT256" s="232" t="s">
        <v>180</v>
      </c>
      <c r="AU256" s="232" t="s">
        <v>83</v>
      </c>
      <c r="AV256" s="14" t="s">
        <v>176</v>
      </c>
      <c r="AW256" s="14" t="s">
        <v>4</v>
      </c>
      <c r="AX256" s="14" t="s">
        <v>80</v>
      </c>
      <c r="AY256" s="232" t="s">
        <v>169</v>
      </c>
    </row>
    <row r="257" spans="1:65" s="2" customFormat="1" ht="16.5" customHeight="1">
      <c r="A257" s="36"/>
      <c r="B257" s="37"/>
      <c r="C257" s="194" t="s">
        <v>606</v>
      </c>
      <c r="D257" s="194" t="s">
        <v>171</v>
      </c>
      <c r="E257" s="195" t="s">
        <v>2110</v>
      </c>
      <c r="F257" s="196" t="s">
        <v>2111</v>
      </c>
      <c r="G257" s="197" t="s">
        <v>174</v>
      </c>
      <c r="H257" s="198">
        <v>1065</v>
      </c>
      <c r="I257" s="199"/>
      <c r="J257" s="200">
        <f>ROUND(I257*H257,2)</f>
        <v>0</v>
      </c>
      <c r="K257" s="196" t="s">
        <v>175</v>
      </c>
      <c r="L257" s="41"/>
      <c r="M257" s="201" t="s">
        <v>19</v>
      </c>
      <c r="N257" s="202" t="s">
        <v>43</v>
      </c>
      <c r="O257" s="66"/>
      <c r="P257" s="203">
        <f>O257*H257</f>
        <v>0</v>
      </c>
      <c r="Q257" s="203">
        <v>0</v>
      </c>
      <c r="R257" s="203">
        <f>Q257*H257</f>
        <v>0</v>
      </c>
      <c r="S257" s="203">
        <v>0</v>
      </c>
      <c r="T257" s="204">
        <f>S257*H257</f>
        <v>0</v>
      </c>
      <c r="U257" s="36"/>
      <c r="V257" s="36"/>
      <c r="W257" s="36"/>
      <c r="X257" s="36"/>
      <c r="Y257" s="36"/>
      <c r="Z257" s="36"/>
      <c r="AA257" s="36"/>
      <c r="AB257" s="36"/>
      <c r="AC257" s="36"/>
      <c r="AD257" s="36"/>
      <c r="AE257" s="36"/>
      <c r="AR257" s="205" t="s">
        <v>176</v>
      </c>
      <c r="AT257" s="205" t="s">
        <v>171</v>
      </c>
      <c r="AU257" s="205" t="s">
        <v>83</v>
      </c>
      <c r="AY257" s="19" t="s">
        <v>169</v>
      </c>
      <c r="BE257" s="206">
        <f>IF(N257="základní",J257,0)</f>
        <v>0</v>
      </c>
      <c r="BF257" s="206">
        <f>IF(N257="snížená",J257,0)</f>
        <v>0</v>
      </c>
      <c r="BG257" s="206">
        <f>IF(N257="zákl. přenesená",J257,0)</f>
        <v>0</v>
      </c>
      <c r="BH257" s="206">
        <f>IF(N257="sníž. přenesená",J257,0)</f>
        <v>0</v>
      </c>
      <c r="BI257" s="206">
        <f>IF(N257="nulová",J257,0)</f>
        <v>0</v>
      </c>
      <c r="BJ257" s="19" t="s">
        <v>80</v>
      </c>
      <c r="BK257" s="206">
        <f>ROUND(I257*H257,2)</f>
        <v>0</v>
      </c>
      <c r="BL257" s="19" t="s">
        <v>176</v>
      </c>
      <c r="BM257" s="205" t="s">
        <v>2112</v>
      </c>
    </row>
    <row r="258" spans="1:65" s="13" customFormat="1" ht="11.25">
      <c r="B258" s="211"/>
      <c r="C258" s="212"/>
      <c r="D258" s="207" t="s">
        <v>180</v>
      </c>
      <c r="E258" s="213" t="s">
        <v>19</v>
      </c>
      <c r="F258" s="214" t="s">
        <v>1999</v>
      </c>
      <c r="G258" s="212"/>
      <c r="H258" s="215">
        <v>1065</v>
      </c>
      <c r="I258" s="216"/>
      <c r="J258" s="212"/>
      <c r="K258" s="212"/>
      <c r="L258" s="217"/>
      <c r="M258" s="218"/>
      <c r="N258" s="219"/>
      <c r="O258" s="219"/>
      <c r="P258" s="219"/>
      <c r="Q258" s="219"/>
      <c r="R258" s="219"/>
      <c r="S258" s="219"/>
      <c r="T258" s="220"/>
      <c r="AT258" s="221" t="s">
        <v>180</v>
      </c>
      <c r="AU258" s="221" t="s">
        <v>83</v>
      </c>
      <c r="AV258" s="13" t="s">
        <v>83</v>
      </c>
      <c r="AW258" s="13" t="s">
        <v>34</v>
      </c>
      <c r="AX258" s="13" t="s">
        <v>72</v>
      </c>
      <c r="AY258" s="221" t="s">
        <v>169</v>
      </c>
    </row>
    <row r="259" spans="1:65" s="14" customFormat="1" ht="11.25">
      <c r="B259" s="222"/>
      <c r="C259" s="223"/>
      <c r="D259" s="207" t="s">
        <v>180</v>
      </c>
      <c r="E259" s="224" t="s">
        <v>19</v>
      </c>
      <c r="F259" s="225" t="s">
        <v>182</v>
      </c>
      <c r="G259" s="223"/>
      <c r="H259" s="226">
        <v>1065</v>
      </c>
      <c r="I259" s="227"/>
      <c r="J259" s="223"/>
      <c r="K259" s="223"/>
      <c r="L259" s="228"/>
      <c r="M259" s="229"/>
      <c r="N259" s="230"/>
      <c r="O259" s="230"/>
      <c r="P259" s="230"/>
      <c r="Q259" s="230"/>
      <c r="R259" s="230"/>
      <c r="S259" s="230"/>
      <c r="T259" s="231"/>
      <c r="AT259" s="232" t="s">
        <v>180</v>
      </c>
      <c r="AU259" s="232" t="s">
        <v>83</v>
      </c>
      <c r="AV259" s="14" t="s">
        <v>176</v>
      </c>
      <c r="AW259" s="14" t="s">
        <v>4</v>
      </c>
      <c r="AX259" s="14" t="s">
        <v>80</v>
      </c>
      <c r="AY259" s="232" t="s">
        <v>169</v>
      </c>
    </row>
    <row r="260" spans="1:65" s="2" customFormat="1" ht="16.5" customHeight="1">
      <c r="A260" s="36"/>
      <c r="B260" s="37"/>
      <c r="C260" s="194" t="s">
        <v>610</v>
      </c>
      <c r="D260" s="194" t="s">
        <v>171</v>
      </c>
      <c r="E260" s="195" t="s">
        <v>2113</v>
      </c>
      <c r="F260" s="196" t="s">
        <v>2114</v>
      </c>
      <c r="G260" s="197" t="s">
        <v>174</v>
      </c>
      <c r="H260" s="198">
        <v>1065</v>
      </c>
      <c r="I260" s="199"/>
      <c r="J260" s="200">
        <f>ROUND(I260*H260,2)</f>
        <v>0</v>
      </c>
      <c r="K260" s="196" t="s">
        <v>175</v>
      </c>
      <c r="L260" s="41"/>
      <c r="M260" s="201" t="s">
        <v>19</v>
      </c>
      <c r="N260" s="202" t="s">
        <v>43</v>
      </c>
      <c r="O260" s="66"/>
      <c r="P260" s="203">
        <f>O260*H260</f>
        <v>0</v>
      </c>
      <c r="Q260" s="203">
        <v>0</v>
      </c>
      <c r="R260" s="203">
        <f>Q260*H260</f>
        <v>0</v>
      </c>
      <c r="S260" s="203">
        <v>0</v>
      </c>
      <c r="T260" s="204">
        <f>S260*H260</f>
        <v>0</v>
      </c>
      <c r="U260" s="36"/>
      <c r="V260" s="36"/>
      <c r="W260" s="36"/>
      <c r="X260" s="36"/>
      <c r="Y260" s="36"/>
      <c r="Z260" s="36"/>
      <c r="AA260" s="36"/>
      <c r="AB260" s="36"/>
      <c r="AC260" s="36"/>
      <c r="AD260" s="36"/>
      <c r="AE260" s="36"/>
      <c r="AR260" s="205" t="s">
        <v>176</v>
      </c>
      <c r="AT260" s="205" t="s">
        <v>171</v>
      </c>
      <c r="AU260" s="205" t="s">
        <v>83</v>
      </c>
      <c r="AY260" s="19" t="s">
        <v>169</v>
      </c>
      <c r="BE260" s="206">
        <f>IF(N260="základní",J260,0)</f>
        <v>0</v>
      </c>
      <c r="BF260" s="206">
        <f>IF(N260="snížená",J260,0)</f>
        <v>0</v>
      </c>
      <c r="BG260" s="206">
        <f>IF(N260="zákl. přenesená",J260,0)</f>
        <v>0</v>
      </c>
      <c r="BH260" s="206">
        <f>IF(N260="sníž. přenesená",J260,0)</f>
        <v>0</v>
      </c>
      <c r="BI260" s="206">
        <f>IF(N260="nulová",J260,0)</f>
        <v>0</v>
      </c>
      <c r="BJ260" s="19" t="s">
        <v>80</v>
      </c>
      <c r="BK260" s="206">
        <f>ROUND(I260*H260,2)</f>
        <v>0</v>
      </c>
      <c r="BL260" s="19" t="s">
        <v>176</v>
      </c>
      <c r="BM260" s="205" t="s">
        <v>2115</v>
      </c>
    </row>
    <row r="261" spans="1:65" s="2" customFormat="1" ht="48.75">
      <c r="A261" s="36"/>
      <c r="B261" s="37"/>
      <c r="C261" s="38"/>
      <c r="D261" s="207" t="s">
        <v>178</v>
      </c>
      <c r="E261" s="38"/>
      <c r="F261" s="208" t="s">
        <v>2116</v>
      </c>
      <c r="G261" s="38"/>
      <c r="H261" s="38"/>
      <c r="I261" s="117"/>
      <c r="J261" s="38"/>
      <c r="K261" s="38"/>
      <c r="L261" s="41"/>
      <c r="M261" s="209"/>
      <c r="N261" s="210"/>
      <c r="O261" s="66"/>
      <c r="P261" s="66"/>
      <c r="Q261" s="66"/>
      <c r="R261" s="66"/>
      <c r="S261" s="66"/>
      <c r="T261" s="67"/>
      <c r="U261" s="36"/>
      <c r="V261" s="36"/>
      <c r="W261" s="36"/>
      <c r="X261" s="36"/>
      <c r="Y261" s="36"/>
      <c r="Z261" s="36"/>
      <c r="AA261" s="36"/>
      <c r="AB261" s="36"/>
      <c r="AC261" s="36"/>
      <c r="AD261" s="36"/>
      <c r="AE261" s="36"/>
      <c r="AT261" s="19" t="s">
        <v>178</v>
      </c>
      <c r="AU261" s="19" t="s">
        <v>83</v>
      </c>
    </row>
    <row r="262" spans="1:65" s="13" customFormat="1" ht="11.25">
      <c r="B262" s="211"/>
      <c r="C262" s="212"/>
      <c r="D262" s="207" t="s">
        <v>180</v>
      </c>
      <c r="E262" s="213" t="s">
        <v>19</v>
      </c>
      <c r="F262" s="214" t="s">
        <v>1999</v>
      </c>
      <c r="G262" s="212"/>
      <c r="H262" s="215">
        <v>1065</v>
      </c>
      <c r="I262" s="216"/>
      <c r="J262" s="212"/>
      <c r="K262" s="212"/>
      <c r="L262" s="217"/>
      <c r="M262" s="218"/>
      <c r="N262" s="219"/>
      <c r="O262" s="219"/>
      <c r="P262" s="219"/>
      <c r="Q262" s="219"/>
      <c r="R262" s="219"/>
      <c r="S262" s="219"/>
      <c r="T262" s="220"/>
      <c r="AT262" s="221" t="s">
        <v>180</v>
      </c>
      <c r="AU262" s="221" t="s">
        <v>83</v>
      </c>
      <c r="AV262" s="13" t="s">
        <v>83</v>
      </c>
      <c r="AW262" s="13" t="s">
        <v>34</v>
      </c>
      <c r="AX262" s="13" t="s">
        <v>72</v>
      </c>
      <c r="AY262" s="221" t="s">
        <v>169</v>
      </c>
    </row>
    <row r="263" spans="1:65" s="14" customFormat="1" ht="11.25">
      <c r="B263" s="222"/>
      <c r="C263" s="223"/>
      <c r="D263" s="207" t="s">
        <v>180</v>
      </c>
      <c r="E263" s="224" t="s">
        <v>19</v>
      </c>
      <c r="F263" s="225" t="s">
        <v>182</v>
      </c>
      <c r="G263" s="223"/>
      <c r="H263" s="226">
        <v>1065</v>
      </c>
      <c r="I263" s="227"/>
      <c r="J263" s="223"/>
      <c r="K263" s="223"/>
      <c r="L263" s="228"/>
      <c r="M263" s="229"/>
      <c r="N263" s="230"/>
      <c r="O263" s="230"/>
      <c r="P263" s="230"/>
      <c r="Q263" s="230"/>
      <c r="R263" s="230"/>
      <c r="S263" s="230"/>
      <c r="T263" s="231"/>
      <c r="AT263" s="232" t="s">
        <v>180</v>
      </c>
      <c r="AU263" s="232" t="s">
        <v>83</v>
      </c>
      <c r="AV263" s="14" t="s">
        <v>176</v>
      </c>
      <c r="AW263" s="14" t="s">
        <v>4</v>
      </c>
      <c r="AX263" s="14" t="s">
        <v>80</v>
      </c>
      <c r="AY263" s="232" t="s">
        <v>169</v>
      </c>
    </row>
    <row r="264" spans="1:65" s="2" customFormat="1" ht="16.5" customHeight="1">
      <c r="A264" s="36"/>
      <c r="B264" s="37"/>
      <c r="C264" s="194" t="s">
        <v>615</v>
      </c>
      <c r="D264" s="194" t="s">
        <v>171</v>
      </c>
      <c r="E264" s="195" t="s">
        <v>2117</v>
      </c>
      <c r="F264" s="196" t="s">
        <v>2118</v>
      </c>
      <c r="G264" s="197" t="s">
        <v>2119</v>
      </c>
      <c r="H264" s="198">
        <v>0.107</v>
      </c>
      <c r="I264" s="199"/>
      <c r="J264" s="200">
        <f>ROUND(I264*H264,2)</f>
        <v>0</v>
      </c>
      <c r="K264" s="196" t="s">
        <v>175</v>
      </c>
      <c r="L264" s="41"/>
      <c r="M264" s="201" t="s">
        <v>19</v>
      </c>
      <c r="N264" s="202" t="s">
        <v>43</v>
      </c>
      <c r="O264" s="66"/>
      <c r="P264" s="203">
        <f>O264*H264</f>
        <v>0</v>
      </c>
      <c r="Q264" s="203">
        <v>0</v>
      </c>
      <c r="R264" s="203">
        <f>Q264*H264</f>
        <v>0</v>
      </c>
      <c r="S264" s="203">
        <v>0</v>
      </c>
      <c r="T264" s="204">
        <f>S264*H264</f>
        <v>0</v>
      </c>
      <c r="U264" s="36"/>
      <c r="V264" s="36"/>
      <c r="W264" s="36"/>
      <c r="X264" s="36"/>
      <c r="Y264" s="36"/>
      <c r="Z264" s="36"/>
      <c r="AA264" s="36"/>
      <c r="AB264" s="36"/>
      <c r="AC264" s="36"/>
      <c r="AD264" s="36"/>
      <c r="AE264" s="36"/>
      <c r="AR264" s="205" t="s">
        <v>176</v>
      </c>
      <c r="AT264" s="205" t="s">
        <v>171</v>
      </c>
      <c r="AU264" s="205" t="s">
        <v>83</v>
      </c>
      <c r="AY264" s="19" t="s">
        <v>169</v>
      </c>
      <c r="BE264" s="206">
        <f>IF(N264="základní",J264,0)</f>
        <v>0</v>
      </c>
      <c r="BF264" s="206">
        <f>IF(N264="snížená",J264,0)</f>
        <v>0</v>
      </c>
      <c r="BG264" s="206">
        <f>IF(N264="zákl. přenesená",J264,0)</f>
        <v>0</v>
      </c>
      <c r="BH264" s="206">
        <f>IF(N264="sníž. přenesená",J264,0)</f>
        <v>0</v>
      </c>
      <c r="BI264" s="206">
        <f>IF(N264="nulová",J264,0)</f>
        <v>0</v>
      </c>
      <c r="BJ264" s="19" t="s">
        <v>80</v>
      </c>
      <c r="BK264" s="206">
        <f>ROUND(I264*H264,2)</f>
        <v>0</v>
      </c>
      <c r="BL264" s="19" t="s">
        <v>176</v>
      </c>
      <c r="BM264" s="205" t="s">
        <v>2120</v>
      </c>
    </row>
    <row r="265" spans="1:65" s="2" customFormat="1" ht="39">
      <c r="A265" s="36"/>
      <c r="B265" s="37"/>
      <c r="C265" s="38"/>
      <c r="D265" s="207" t="s">
        <v>178</v>
      </c>
      <c r="E265" s="38"/>
      <c r="F265" s="208" t="s">
        <v>2121</v>
      </c>
      <c r="G265" s="38"/>
      <c r="H265" s="38"/>
      <c r="I265" s="117"/>
      <c r="J265" s="38"/>
      <c r="K265" s="38"/>
      <c r="L265" s="41"/>
      <c r="M265" s="209"/>
      <c r="N265" s="210"/>
      <c r="O265" s="66"/>
      <c r="P265" s="66"/>
      <c r="Q265" s="66"/>
      <c r="R265" s="66"/>
      <c r="S265" s="66"/>
      <c r="T265" s="67"/>
      <c r="U265" s="36"/>
      <c r="V265" s="36"/>
      <c r="W265" s="36"/>
      <c r="X265" s="36"/>
      <c r="Y265" s="36"/>
      <c r="Z265" s="36"/>
      <c r="AA265" s="36"/>
      <c r="AB265" s="36"/>
      <c r="AC265" s="36"/>
      <c r="AD265" s="36"/>
      <c r="AE265" s="36"/>
      <c r="AT265" s="19" t="s">
        <v>178</v>
      </c>
      <c r="AU265" s="19" t="s">
        <v>83</v>
      </c>
    </row>
    <row r="266" spans="1:65" s="13" customFormat="1" ht="11.25">
      <c r="B266" s="211"/>
      <c r="C266" s="212"/>
      <c r="D266" s="207" t="s">
        <v>180</v>
      </c>
      <c r="E266" s="213" t="s">
        <v>19</v>
      </c>
      <c r="F266" s="214" t="s">
        <v>2122</v>
      </c>
      <c r="G266" s="212"/>
      <c r="H266" s="215">
        <v>0.107</v>
      </c>
      <c r="I266" s="216"/>
      <c r="J266" s="212"/>
      <c r="K266" s="212"/>
      <c r="L266" s="217"/>
      <c r="M266" s="218"/>
      <c r="N266" s="219"/>
      <c r="O266" s="219"/>
      <c r="P266" s="219"/>
      <c r="Q266" s="219"/>
      <c r="R266" s="219"/>
      <c r="S266" s="219"/>
      <c r="T266" s="220"/>
      <c r="AT266" s="221" t="s">
        <v>180</v>
      </c>
      <c r="AU266" s="221" t="s">
        <v>83</v>
      </c>
      <c r="AV266" s="13" t="s">
        <v>83</v>
      </c>
      <c r="AW266" s="13" t="s">
        <v>34</v>
      </c>
      <c r="AX266" s="13" t="s">
        <v>72</v>
      </c>
      <c r="AY266" s="221" t="s">
        <v>169</v>
      </c>
    </row>
    <row r="267" spans="1:65" s="14" customFormat="1" ht="11.25">
      <c r="B267" s="222"/>
      <c r="C267" s="223"/>
      <c r="D267" s="207" t="s">
        <v>180</v>
      </c>
      <c r="E267" s="224" t="s">
        <v>19</v>
      </c>
      <c r="F267" s="225" t="s">
        <v>182</v>
      </c>
      <c r="G267" s="223"/>
      <c r="H267" s="226">
        <v>0.107</v>
      </c>
      <c r="I267" s="227"/>
      <c r="J267" s="223"/>
      <c r="K267" s="223"/>
      <c r="L267" s="228"/>
      <c r="M267" s="229"/>
      <c r="N267" s="230"/>
      <c r="O267" s="230"/>
      <c r="P267" s="230"/>
      <c r="Q267" s="230"/>
      <c r="R267" s="230"/>
      <c r="S267" s="230"/>
      <c r="T267" s="231"/>
      <c r="AT267" s="232" t="s">
        <v>180</v>
      </c>
      <c r="AU267" s="232" t="s">
        <v>83</v>
      </c>
      <c r="AV267" s="14" t="s">
        <v>176</v>
      </c>
      <c r="AW267" s="14" t="s">
        <v>4</v>
      </c>
      <c r="AX267" s="14" t="s">
        <v>80</v>
      </c>
      <c r="AY267" s="232" t="s">
        <v>169</v>
      </c>
    </row>
    <row r="268" spans="1:65" s="12" customFormat="1" ht="22.9" customHeight="1">
      <c r="B268" s="178"/>
      <c r="C268" s="179"/>
      <c r="D268" s="180" t="s">
        <v>71</v>
      </c>
      <c r="E268" s="192" t="s">
        <v>405</v>
      </c>
      <c r="F268" s="192" t="s">
        <v>406</v>
      </c>
      <c r="G268" s="179"/>
      <c r="H268" s="179"/>
      <c r="I268" s="182"/>
      <c r="J268" s="193">
        <f>BK268</f>
        <v>0</v>
      </c>
      <c r="K268" s="179"/>
      <c r="L268" s="184"/>
      <c r="M268" s="185"/>
      <c r="N268" s="186"/>
      <c r="O268" s="186"/>
      <c r="P268" s="187">
        <f>SUM(P269:P270)</f>
        <v>0</v>
      </c>
      <c r="Q268" s="186"/>
      <c r="R268" s="187">
        <f>SUM(R269:R270)</f>
        <v>0</v>
      </c>
      <c r="S268" s="186"/>
      <c r="T268" s="188">
        <f>SUM(T269:T270)</f>
        <v>0</v>
      </c>
      <c r="AR268" s="189" t="s">
        <v>80</v>
      </c>
      <c r="AT268" s="190" t="s">
        <v>71</v>
      </c>
      <c r="AU268" s="190" t="s">
        <v>80</v>
      </c>
      <c r="AY268" s="189" t="s">
        <v>169</v>
      </c>
      <c r="BK268" s="191">
        <f>SUM(BK269:BK270)</f>
        <v>0</v>
      </c>
    </row>
    <row r="269" spans="1:65" s="2" customFormat="1" ht="16.5" customHeight="1">
      <c r="A269" s="36"/>
      <c r="B269" s="37"/>
      <c r="C269" s="194" t="s">
        <v>620</v>
      </c>
      <c r="D269" s="194" t="s">
        <v>171</v>
      </c>
      <c r="E269" s="195" t="s">
        <v>2123</v>
      </c>
      <c r="F269" s="196" t="s">
        <v>2124</v>
      </c>
      <c r="G269" s="197" t="s">
        <v>259</v>
      </c>
      <c r="H269" s="198">
        <v>45.49</v>
      </c>
      <c r="I269" s="199"/>
      <c r="J269" s="200">
        <f>ROUND(I269*H269,2)</f>
        <v>0</v>
      </c>
      <c r="K269" s="196" t="s">
        <v>175</v>
      </c>
      <c r="L269" s="41"/>
      <c r="M269" s="201" t="s">
        <v>19</v>
      </c>
      <c r="N269" s="202" t="s">
        <v>43</v>
      </c>
      <c r="O269" s="66"/>
      <c r="P269" s="203">
        <f>O269*H269</f>
        <v>0</v>
      </c>
      <c r="Q269" s="203">
        <v>0</v>
      </c>
      <c r="R269" s="203">
        <f>Q269*H269</f>
        <v>0</v>
      </c>
      <c r="S269" s="203">
        <v>0</v>
      </c>
      <c r="T269" s="204">
        <f>S269*H269</f>
        <v>0</v>
      </c>
      <c r="U269" s="36"/>
      <c r="V269" s="36"/>
      <c r="W269" s="36"/>
      <c r="X269" s="36"/>
      <c r="Y269" s="36"/>
      <c r="Z269" s="36"/>
      <c r="AA269" s="36"/>
      <c r="AB269" s="36"/>
      <c r="AC269" s="36"/>
      <c r="AD269" s="36"/>
      <c r="AE269" s="36"/>
      <c r="AR269" s="205" t="s">
        <v>176</v>
      </c>
      <c r="AT269" s="205" t="s">
        <v>171</v>
      </c>
      <c r="AU269" s="205" t="s">
        <v>83</v>
      </c>
      <c r="AY269" s="19" t="s">
        <v>169</v>
      </c>
      <c r="BE269" s="206">
        <f>IF(N269="základní",J269,0)</f>
        <v>0</v>
      </c>
      <c r="BF269" s="206">
        <f>IF(N269="snížená",J269,0)</f>
        <v>0</v>
      </c>
      <c r="BG269" s="206">
        <f>IF(N269="zákl. přenesená",J269,0)</f>
        <v>0</v>
      </c>
      <c r="BH269" s="206">
        <f>IF(N269="sníž. přenesená",J269,0)</f>
        <v>0</v>
      </c>
      <c r="BI269" s="206">
        <f>IF(N269="nulová",J269,0)</f>
        <v>0</v>
      </c>
      <c r="BJ269" s="19" t="s">
        <v>80</v>
      </c>
      <c r="BK269" s="206">
        <f>ROUND(I269*H269,2)</f>
        <v>0</v>
      </c>
      <c r="BL269" s="19" t="s">
        <v>176</v>
      </c>
      <c r="BM269" s="205" t="s">
        <v>2125</v>
      </c>
    </row>
    <row r="270" spans="1:65" s="13" customFormat="1" ht="11.25">
      <c r="B270" s="211"/>
      <c r="C270" s="212"/>
      <c r="D270" s="207" t="s">
        <v>180</v>
      </c>
      <c r="E270" s="213" t="s">
        <v>19</v>
      </c>
      <c r="F270" s="214" t="s">
        <v>2126</v>
      </c>
      <c r="G270" s="212"/>
      <c r="H270" s="215">
        <v>45.49</v>
      </c>
      <c r="I270" s="216"/>
      <c r="J270" s="212"/>
      <c r="K270" s="212"/>
      <c r="L270" s="217"/>
      <c r="M270" s="268"/>
      <c r="N270" s="269"/>
      <c r="O270" s="269"/>
      <c r="P270" s="269"/>
      <c r="Q270" s="269"/>
      <c r="R270" s="269"/>
      <c r="S270" s="269"/>
      <c r="T270" s="270"/>
      <c r="AT270" s="221" t="s">
        <v>180</v>
      </c>
      <c r="AU270" s="221" t="s">
        <v>83</v>
      </c>
      <c r="AV270" s="13" t="s">
        <v>83</v>
      </c>
      <c r="AW270" s="13" t="s">
        <v>34</v>
      </c>
      <c r="AX270" s="13" t="s">
        <v>80</v>
      </c>
      <c r="AY270" s="221" t="s">
        <v>169</v>
      </c>
    </row>
    <row r="271" spans="1:65" s="2" customFormat="1" ht="6.95" customHeight="1">
      <c r="A271" s="36"/>
      <c r="B271" s="49"/>
      <c r="C271" s="50"/>
      <c r="D271" s="50"/>
      <c r="E271" s="50"/>
      <c r="F271" s="50"/>
      <c r="G271" s="50"/>
      <c r="H271" s="50"/>
      <c r="I271" s="144"/>
      <c r="J271" s="50"/>
      <c r="K271" s="50"/>
      <c r="L271" s="41"/>
      <c r="M271" s="36"/>
      <c r="O271" s="36"/>
      <c r="P271" s="36"/>
      <c r="Q271" s="36"/>
      <c r="R271" s="36"/>
      <c r="S271" s="36"/>
      <c r="T271" s="36"/>
      <c r="U271" s="36"/>
      <c r="V271" s="36"/>
      <c r="W271" s="36"/>
      <c r="X271" s="36"/>
      <c r="Y271" s="36"/>
      <c r="Z271" s="36"/>
      <c r="AA271" s="36"/>
      <c r="AB271" s="36"/>
      <c r="AC271" s="36"/>
      <c r="AD271" s="36"/>
      <c r="AE271" s="36"/>
    </row>
  </sheetData>
  <sheetProtection algorithmName="SHA-512" hashValue="BI62+U8pqalppkjure9+a5AfU9BDLVmfArl7KxgYYQFiFc79g9vPn1zR0OfJ0T4Yo2YxDCDMN+s53xtssETISw==" saltValue="Daoy6jOrGsrQdBufG8SgG3srbVcpd14y72G/RD7rJoyU+OqMiy1RzvW1kkvd8raVB0fweqPdEsn63qjdyJLg1Q==" spinCount="100000" sheet="1" objects="1" scenarios="1" formatColumns="0" formatRows="0" autoFilter="0"/>
  <autoFilter ref="C87:K27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8"/>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136</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1906</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2127</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137</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ROUND(J91,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ROUND((SUM(BE91:BE147)),  2)</f>
        <v>0</v>
      </c>
      <c r="G35" s="36"/>
      <c r="H35" s="36"/>
      <c r="I35" s="133">
        <v>0.21</v>
      </c>
      <c r="J35" s="132">
        <f>ROUND(((SUM(BE91:BE147))*I35),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ROUND((SUM(BF91:BF147)),  2)</f>
        <v>0</v>
      </c>
      <c r="G36" s="36"/>
      <c r="H36" s="36"/>
      <c r="I36" s="133">
        <v>0.15</v>
      </c>
      <c r="J36" s="132">
        <f>ROUND(((SUM(BF91:BF147))*I36),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ROUND((SUM(BG91:BG147)),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ROUND((SUM(BH91:BH147)),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ROUND((SUM(BI91:BI147)),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1906</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07.2 - Zavlažovací systém</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J91</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2128</v>
      </c>
      <c r="E64" s="156"/>
      <c r="F64" s="156"/>
      <c r="G64" s="156"/>
      <c r="H64" s="156"/>
      <c r="I64" s="157"/>
      <c r="J64" s="158">
        <f>J92</f>
        <v>0</v>
      </c>
      <c r="K64" s="154"/>
      <c r="L64" s="159"/>
    </row>
    <row r="65" spans="1:31" s="9" customFormat="1" ht="24.95" customHeight="1">
      <c r="B65" s="153"/>
      <c r="C65" s="154"/>
      <c r="D65" s="155" t="s">
        <v>2129</v>
      </c>
      <c r="E65" s="156"/>
      <c r="F65" s="156"/>
      <c r="G65" s="156"/>
      <c r="H65" s="156"/>
      <c r="I65" s="157"/>
      <c r="J65" s="158">
        <f>J98</f>
        <v>0</v>
      </c>
      <c r="K65" s="154"/>
      <c r="L65" s="159"/>
    </row>
    <row r="66" spans="1:31" s="9" customFormat="1" ht="24.95" customHeight="1">
      <c r="B66" s="153"/>
      <c r="C66" s="154"/>
      <c r="D66" s="155" t="s">
        <v>2130</v>
      </c>
      <c r="E66" s="156"/>
      <c r="F66" s="156"/>
      <c r="G66" s="156"/>
      <c r="H66" s="156"/>
      <c r="I66" s="157"/>
      <c r="J66" s="158">
        <f>J107</f>
        <v>0</v>
      </c>
      <c r="K66" s="154"/>
      <c r="L66" s="159"/>
    </row>
    <row r="67" spans="1:31" s="9" customFormat="1" ht="24.95" customHeight="1">
      <c r="B67" s="153"/>
      <c r="C67" s="154"/>
      <c r="D67" s="155" t="s">
        <v>2131</v>
      </c>
      <c r="E67" s="156"/>
      <c r="F67" s="156"/>
      <c r="G67" s="156"/>
      <c r="H67" s="156"/>
      <c r="I67" s="157"/>
      <c r="J67" s="158">
        <f>J121</f>
        <v>0</v>
      </c>
      <c r="K67" s="154"/>
      <c r="L67" s="159"/>
    </row>
    <row r="68" spans="1:31" s="9" customFormat="1" ht="24.95" customHeight="1">
      <c r="B68" s="153"/>
      <c r="C68" s="154"/>
      <c r="D68" s="155" t="s">
        <v>2132</v>
      </c>
      <c r="E68" s="156"/>
      <c r="F68" s="156"/>
      <c r="G68" s="156"/>
      <c r="H68" s="156"/>
      <c r="I68" s="157"/>
      <c r="J68" s="158">
        <f>J129</f>
        <v>0</v>
      </c>
      <c r="K68" s="154"/>
      <c r="L68" s="159"/>
    </row>
    <row r="69" spans="1:31" s="9" customFormat="1" ht="24.95" customHeight="1">
      <c r="B69" s="153"/>
      <c r="C69" s="154"/>
      <c r="D69" s="155" t="s">
        <v>2133</v>
      </c>
      <c r="E69" s="156"/>
      <c r="F69" s="156"/>
      <c r="G69" s="156"/>
      <c r="H69" s="156"/>
      <c r="I69" s="157"/>
      <c r="J69" s="158">
        <f>J137</f>
        <v>0</v>
      </c>
      <c r="K69" s="154"/>
      <c r="L69" s="159"/>
    </row>
    <row r="70" spans="1:31" s="2" customFormat="1" ht="21.75" customHeight="1">
      <c r="A70" s="36"/>
      <c r="B70" s="37"/>
      <c r="C70" s="38"/>
      <c r="D70" s="38"/>
      <c r="E70" s="38"/>
      <c r="F70" s="38"/>
      <c r="G70" s="38"/>
      <c r="H70" s="38"/>
      <c r="I70" s="117"/>
      <c r="J70" s="38"/>
      <c r="K70" s="38"/>
      <c r="L70" s="118"/>
      <c r="S70" s="36"/>
      <c r="T70" s="36"/>
      <c r="U70" s="36"/>
      <c r="V70" s="36"/>
      <c r="W70" s="36"/>
      <c r="X70" s="36"/>
      <c r="Y70" s="36"/>
      <c r="Z70" s="36"/>
      <c r="AA70" s="36"/>
      <c r="AB70" s="36"/>
      <c r="AC70" s="36"/>
      <c r="AD70" s="36"/>
      <c r="AE70" s="36"/>
    </row>
    <row r="71" spans="1:31" s="2" customFormat="1" ht="6.95" customHeight="1">
      <c r="A71" s="36"/>
      <c r="B71" s="49"/>
      <c r="C71" s="50"/>
      <c r="D71" s="50"/>
      <c r="E71" s="50"/>
      <c r="F71" s="50"/>
      <c r="G71" s="50"/>
      <c r="H71" s="50"/>
      <c r="I71" s="144"/>
      <c r="J71" s="50"/>
      <c r="K71" s="50"/>
      <c r="L71" s="118"/>
      <c r="S71" s="36"/>
      <c r="T71" s="36"/>
      <c r="U71" s="36"/>
      <c r="V71" s="36"/>
      <c r="W71" s="36"/>
      <c r="X71" s="36"/>
      <c r="Y71" s="36"/>
      <c r="Z71" s="36"/>
      <c r="AA71" s="36"/>
      <c r="AB71" s="36"/>
      <c r="AC71" s="36"/>
      <c r="AD71" s="36"/>
      <c r="AE71" s="36"/>
    </row>
    <row r="75" spans="1:31" s="2" customFormat="1" ht="6.95" customHeight="1">
      <c r="A75" s="36"/>
      <c r="B75" s="51"/>
      <c r="C75" s="52"/>
      <c r="D75" s="52"/>
      <c r="E75" s="52"/>
      <c r="F75" s="52"/>
      <c r="G75" s="52"/>
      <c r="H75" s="52"/>
      <c r="I75" s="147"/>
      <c r="J75" s="52"/>
      <c r="K75" s="52"/>
      <c r="L75" s="118"/>
      <c r="S75" s="36"/>
      <c r="T75" s="36"/>
      <c r="U75" s="36"/>
      <c r="V75" s="36"/>
      <c r="W75" s="36"/>
      <c r="X75" s="36"/>
      <c r="Y75" s="36"/>
      <c r="Z75" s="36"/>
      <c r="AA75" s="36"/>
      <c r="AB75" s="36"/>
      <c r="AC75" s="36"/>
      <c r="AD75" s="36"/>
      <c r="AE75" s="36"/>
    </row>
    <row r="76" spans="1:31" s="2" customFormat="1" ht="24.95" customHeight="1">
      <c r="A76" s="36"/>
      <c r="B76" s="37"/>
      <c r="C76" s="25" t="s">
        <v>154</v>
      </c>
      <c r="D76" s="38"/>
      <c r="E76" s="38"/>
      <c r="F76" s="38"/>
      <c r="G76" s="38"/>
      <c r="H76" s="38"/>
      <c r="I76" s="117"/>
      <c r="J76" s="38"/>
      <c r="K76" s="38"/>
      <c r="L76" s="118"/>
      <c r="S76" s="36"/>
      <c r="T76" s="36"/>
      <c r="U76" s="36"/>
      <c r="V76" s="36"/>
      <c r="W76" s="36"/>
      <c r="X76" s="36"/>
      <c r="Y76" s="36"/>
      <c r="Z76" s="36"/>
      <c r="AA76" s="36"/>
      <c r="AB76" s="36"/>
      <c r="AC76" s="36"/>
      <c r="AD76" s="36"/>
      <c r="AE76" s="36"/>
    </row>
    <row r="77" spans="1:31" s="2" customFormat="1" ht="6.95" customHeight="1">
      <c r="A77" s="36"/>
      <c r="B77" s="37"/>
      <c r="C77" s="38"/>
      <c r="D77" s="38"/>
      <c r="E77" s="38"/>
      <c r="F77" s="38"/>
      <c r="G77" s="38"/>
      <c r="H77" s="38"/>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16</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6.5" customHeight="1">
      <c r="A79" s="36"/>
      <c r="B79" s="37"/>
      <c r="C79" s="38"/>
      <c r="D79" s="38"/>
      <c r="E79" s="405" t="str">
        <f>E7</f>
        <v>Revitalizace koupaliště Lhotka - II. etapa 1. část</v>
      </c>
      <c r="F79" s="406"/>
      <c r="G79" s="406"/>
      <c r="H79" s="406"/>
      <c r="I79" s="117"/>
      <c r="J79" s="38"/>
      <c r="K79" s="38"/>
      <c r="L79" s="118"/>
      <c r="S79" s="36"/>
      <c r="T79" s="36"/>
      <c r="U79" s="36"/>
      <c r="V79" s="36"/>
      <c r="W79" s="36"/>
      <c r="X79" s="36"/>
      <c r="Y79" s="36"/>
      <c r="Z79" s="36"/>
      <c r="AA79" s="36"/>
      <c r="AB79" s="36"/>
      <c r="AC79" s="36"/>
      <c r="AD79" s="36"/>
      <c r="AE79" s="36"/>
    </row>
    <row r="80" spans="1:31" s="1" customFormat="1" ht="12" customHeight="1">
      <c r="B80" s="23"/>
      <c r="C80" s="31" t="s">
        <v>142</v>
      </c>
      <c r="D80" s="24"/>
      <c r="E80" s="24"/>
      <c r="F80" s="24"/>
      <c r="G80" s="24"/>
      <c r="H80" s="24"/>
      <c r="I80" s="110"/>
      <c r="J80" s="24"/>
      <c r="K80" s="24"/>
      <c r="L80" s="22"/>
    </row>
    <row r="81" spans="1:65" s="2" customFormat="1" ht="16.5" customHeight="1">
      <c r="A81" s="36"/>
      <c r="B81" s="37"/>
      <c r="C81" s="38"/>
      <c r="D81" s="38"/>
      <c r="E81" s="405" t="s">
        <v>1906</v>
      </c>
      <c r="F81" s="407"/>
      <c r="G81" s="407"/>
      <c r="H81" s="407"/>
      <c r="I81" s="117"/>
      <c r="J81" s="38"/>
      <c r="K81" s="38"/>
      <c r="L81" s="118"/>
      <c r="S81" s="36"/>
      <c r="T81" s="36"/>
      <c r="U81" s="36"/>
      <c r="V81" s="36"/>
      <c r="W81" s="36"/>
      <c r="X81" s="36"/>
      <c r="Y81" s="36"/>
      <c r="Z81" s="36"/>
      <c r="AA81" s="36"/>
      <c r="AB81" s="36"/>
      <c r="AC81" s="36"/>
      <c r="AD81" s="36"/>
      <c r="AE81" s="36"/>
    </row>
    <row r="82" spans="1:65" s="2" customFormat="1" ht="12" customHeight="1">
      <c r="A82" s="36"/>
      <c r="B82" s="37"/>
      <c r="C82" s="31" t="s">
        <v>665</v>
      </c>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16.5" customHeight="1">
      <c r="A83" s="36"/>
      <c r="B83" s="37"/>
      <c r="C83" s="38"/>
      <c r="D83" s="38"/>
      <c r="E83" s="374" t="str">
        <f>E11</f>
        <v>SO 07.2 - Zavlažovací systém</v>
      </c>
      <c r="F83" s="407"/>
      <c r="G83" s="407"/>
      <c r="H83" s="407"/>
      <c r="I83" s="117"/>
      <c r="J83" s="38"/>
      <c r="K83" s="38"/>
      <c r="L83" s="118"/>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117"/>
      <c r="J84" s="38"/>
      <c r="K84" s="38"/>
      <c r="L84" s="118"/>
      <c r="S84" s="36"/>
      <c r="T84" s="36"/>
      <c r="U84" s="36"/>
      <c r="V84" s="36"/>
      <c r="W84" s="36"/>
      <c r="X84" s="36"/>
      <c r="Y84" s="36"/>
      <c r="Z84" s="36"/>
      <c r="AA84" s="36"/>
      <c r="AB84" s="36"/>
      <c r="AC84" s="36"/>
      <c r="AD84" s="36"/>
      <c r="AE84" s="36"/>
    </row>
    <row r="85" spans="1:65" s="2" customFormat="1" ht="12" customHeight="1">
      <c r="A85" s="36"/>
      <c r="B85" s="37"/>
      <c r="C85" s="31" t="s">
        <v>21</v>
      </c>
      <c r="D85" s="38"/>
      <c r="E85" s="38"/>
      <c r="F85" s="29" t="str">
        <f>F14</f>
        <v>Praha 4 k.ú. Lhotka 728071</v>
      </c>
      <c r="G85" s="38"/>
      <c r="H85" s="38"/>
      <c r="I85" s="119" t="s">
        <v>23</v>
      </c>
      <c r="J85" s="61" t="str">
        <f>IF(J14="","",J14)</f>
        <v>23. 10. 2019</v>
      </c>
      <c r="K85" s="38"/>
      <c r="L85" s="118"/>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117"/>
      <c r="J86" s="38"/>
      <c r="K86" s="38"/>
      <c r="L86" s="118"/>
      <c r="S86" s="36"/>
      <c r="T86" s="36"/>
      <c r="U86" s="36"/>
      <c r="V86" s="36"/>
      <c r="W86" s="36"/>
      <c r="X86" s="36"/>
      <c r="Y86" s="36"/>
      <c r="Z86" s="36"/>
      <c r="AA86" s="36"/>
      <c r="AB86" s="36"/>
      <c r="AC86" s="36"/>
      <c r="AD86" s="36"/>
      <c r="AE86" s="36"/>
    </row>
    <row r="87" spans="1:65" s="2" customFormat="1" ht="15.2" customHeight="1">
      <c r="A87" s="36"/>
      <c r="B87" s="37"/>
      <c r="C87" s="31" t="s">
        <v>25</v>
      </c>
      <c r="D87" s="38"/>
      <c r="E87" s="38"/>
      <c r="F87" s="29" t="str">
        <f>E17</f>
        <v>MČ Praha4,Antala Staška 2059/80b,140 46 Praha4-Krč</v>
      </c>
      <c r="G87" s="38"/>
      <c r="H87" s="38"/>
      <c r="I87" s="119" t="s">
        <v>32</v>
      </c>
      <c r="J87" s="34" t="str">
        <f>E23</f>
        <v xml:space="preserve"> </v>
      </c>
      <c r="K87" s="38"/>
      <c r="L87" s="118"/>
      <c r="S87" s="36"/>
      <c r="T87" s="36"/>
      <c r="U87" s="36"/>
      <c r="V87" s="36"/>
      <c r="W87" s="36"/>
      <c r="X87" s="36"/>
      <c r="Y87" s="36"/>
      <c r="Z87" s="36"/>
      <c r="AA87" s="36"/>
      <c r="AB87" s="36"/>
      <c r="AC87" s="36"/>
      <c r="AD87" s="36"/>
      <c r="AE87" s="36"/>
    </row>
    <row r="88" spans="1:65" s="2" customFormat="1" ht="15.2" customHeight="1">
      <c r="A88" s="36"/>
      <c r="B88" s="37"/>
      <c r="C88" s="31" t="s">
        <v>30</v>
      </c>
      <c r="D88" s="38"/>
      <c r="E88" s="38"/>
      <c r="F88" s="29" t="str">
        <f>IF(E20="","",E20)</f>
        <v>Vyplň údaj</v>
      </c>
      <c r="G88" s="38"/>
      <c r="H88" s="38"/>
      <c r="I88" s="119" t="s">
        <v>35</v>
      </c>
      <c r="J88" s="34" t="str">
        <f>E26</f>
        <v xml:space="preserve"> </v>
      </c>
      <c r="K88" s="38"/>
      <c r="L88" s="118"/>
      <c r="S88" s="36"/>
      <c r="T88" s="36"/>
      <c r="U88" s="36"/>
      <c r="V88" s="36"/>
      <c r="W88" s="36"/>
      <c r="X88" s="36"/>
      <c r="Y88" s="36"/>
      <c r="Z88" s="36"/>
      <c r="AA88" s="36"/>
      <c r="AB88" s="36"/>
      <c r="AC88" s="36"/>
      <c r="AD88" s="36"/>
      <c r="AE88" s="36"/>
    </row>
    <row r="89" spans="1:65" s="2" customFormat="1" ht="10.35" customHeight="1">
      <c r="A89" s="36"/>
      <c r="B89" s="37"/>
      <c r="C89" s="38"/>
      <c r="D89" s="38"/>
      <c r="E89" s="38"/>
      <c r="F89" s="38"/>
      <c r="G89" s="38"/>
      <c r="H89" s="38"/>
      <c r="I89" s="117"/>
      <c r="J89" s="38"/>
      <c r="K89" s="38"/>
      <c r="L89" s="118"/>
      <c r="S89" s="36"/>
      <c r="T89" s="36"/>
      <c r="U89" s="36"/>
      <c r="V89" s="36"/>
      <c r="W89" s="36"/>
      <c r="X89" s="36"/>
      <c r="Y89" s="36"/>
      <c r="Z89" s="36"/>
      <c r="AA89" s="36"/>
      <c r="AB89" s="36"/>
      <c r="AC89" s="36"/>
      <c r="AD89" s="36"/>
      <c r="AE89" s="36"/>
    </row>
    <row r="90" spans="1:65" s="11" customFormat="1" ht="29.25" customHeight="1">
      <c r="A90" s="166"/>
      <c r="B90" s="167"/>
      <c r="C90" s="168" t="s">
        <v>155</v>
      </c>
      <c r="D90" s="169" t="s">
        <v>57</v>
      </c>
      <c r="E90" s="169" t="s">
        <v>53</v>
      </c>
      <c r="F90" s="169" t="s">
        <v>54</v>
      </c>
      <c r="G90" s="169" t="s">
        <v>156</v>
      </c>
      <c r="H90" s="169" t="s">
        <v>157</v>
      </c>
      <c r="I90" s="170" t="s">
        <v>158</v>
      </c>
      <c r="J90" s="169" t="s">
        <v>146</v>
      </c>
      <c r="K90" s="171" t="s">
        <v>159</v>
      </c>
      <c r="L90" s="172"/>
      <c r="M90" s="70" t="s">
        <v>19</v>
      </c>
      <c r="N90" s="71" t="s">
        <v>42</v>
      </c>
      <c r="O90" s="71" t="s">
        <v>160</v>
      </c>
      <c r="P90" s="71" t="s">
        <v>161</v>
      </c>
      <c r="Q90" s="71" t="s">
        <v>162</v>
      </c>
      <c r="R90" s="71" t="s">
        <v>163</v>
      </c>
      <c r="S90" s="71" t="s">
        <v>164</v>
      </c>
      <c r="T90" s="72" t="s">
        <v>165</v>
      </c>
      <c r="U90" s="166"/>
      <c r="V90" s="166"/>
      <c r="W90" s="166"/>
      <c r="X90" s="166"/>
      <c r="Y90" s="166"/>
      <c r="Z90" s="166"/>
      <c r="AA90" s="166"/>
      <c r="AB90" s="166"/>
      <c r="AC90" s="166"/>
      <c r="AD90" s="166"/>
      <c r="AE90" s="166"/>
    </row>
    <row r="91" spans="1:65" s="2" customFormat="1" ht="22.9" customHeight="1">
      <c r="A91" s="36"/>
      <c r="B91" s="37"/>
      <c r="C91" s="77" t="s">
        <v>166</v>
      </c>
      <c r="D91" s="38"/>
      <c r="E91" s="38"/>
      <c r="F91" s="38"/>
      <c r="G91" s="38"/>
      <c r="H91" s="38"/>
      <c r="I91" s="117"/>
      <c r="J91" s="173">
        <f>BK91</f>
        <v>0</v>
      </c>
      <c r="K91" s="38"/>
      <c r="L91" s="41"/>
      <c r="M91" s="73"/>
      <c r="N91" s="174"/>
      <c r="O91" s="74"/>
      <c r="P91" s="175">
        <f>P92+P98+P107+P121+P129+P137</f>
        <v>0</v>
      </c>
      <c r="Q91" s="74"/>
      <c r="R91" s="175">
        <f>R92+R98+R107+R121+R129+R137</f>
        <v>0</v>
      </c>
      <c r="S91" s="74"/>
      <c r="T91" s="176">
        <f>T92+T98+T107+T121+T129+T137</f>
        <v>0</v>
      </c>
      <c r="U91" s="36"/>
      <c r="V91" s="36"/>
      <c r="W91" s="36"/>
      <c r="X91" s="36"/>
      <c r="Y91" s="36"/>
      <c r="Z91" s="36"/>
      <c r="AA91" s="36"/>
      <c r="AB91" s="36"/>
      <c r="AC91" s="36"/>
      <c r="AD91" s="36"/>
      <c r="AE91" s="36"/>
      <c r="AT91" s="19" t="s">
        <v>71</v>
      </c>
      <c r="AU91" s="19" t="s">
        <v>147</v>
      </c>
      <c r="BK91" s="177">
        <f>BK92+BK98+BK107+BK121+BK129+BK137</f>
        <v>0</v>
      </c>
    </row>
    <row r="92" spans="1:65" s="12" customFormat="1" ht="25.9" customHeight="1">
      <c r="B92" s="178"/>
      <c r="C92" s="179"/>
      <c r="D92" s="180" t="s">
        <v>71</v>
      </c>
      <c r="E92" s="181" t="s">
        <v>1241</v>
      </c>
      <c r="F92" s="181" t="s">
        <v>2134</v>
      </c>
      <c r="G92" s="179"/>
      <c r="H92" s="179"/>
      <c r="I92" s="182"/>
      <c r="J92" s="183">
        <f>BK92</f>
        <v>0</v>
      </c>
      <c r="K92" s="179"/>
      <c r="L92" s="184"/>
      <c r="M92" s="185"/>
      <c r="N92" s="186"/>
      <c r="O92" s="186"/>
      <c r="P92" s="187">
        <f>SUM(P93:P97)</f>
        <v>0</v>
      </c>
      <c r="Q92" s="186"/>
      <c r="R92" s="187">
        <f>SUM(R93:R97)</f>
        <v>0</v>
      </c>
      <c r="S92" s="186"/>
      <c r="T92" s="188">
        <f>SUM(T93:T97)</f>
        <v>0</v>
      </c>
      <c r="AR92" s="189" t="s">
        <v>80</v>
      </c>
      <c r="AT92" s="190" t="s">
        <v>71</v>
      </c>
      <c r="AU92" s="190" t="s">
        <v>72</v>
      </c>
      <c r="AY92" s="189" t="s">
        <v>169</v>
      </c>
      <c r="BK92" s="191">
        <f>SUM(BK93:BK97)</f>
        <v>0</v>
      </c>
    </row>
    <row r="93" spans="1:65" s="2" customFormat="1" ht="16.5" customHeight="1">
      <c r="A93" s="36"/>
      <c r="B93" s="37"/>
      <c r="C93" s="254" t="s">
        <v>80</v>
      </c>
      <c r="D93" s="254" t="s">
        <v>315</v>
      </c>
      <c r="E93" s="255" t="s">
        <v>2135</v>
      </c>
      <c r="F93" s="256" t="s">
        <v>2136</v>
      </c>
      <c r="G93" s="257" t="s">
        <v>1245</v>
      </c>
      <c r="H93" s="258">
        <v>1</v>
      </c>
      <c r="I93" s="259"/>
      <c r="J93" s="260">
        <f>ROUND(I93*H93,2)</f>
        <v>0</v>
      </c>
      <c r="K93" s="256" t="s">
        <v>19</v>
      </c>
      <c r="L93" s="261"/>
      <c r="M93" s="262" t="s">
        <v>19</v>
      </c>
      <c r="N93" s="263" t="s">
        <v>43</v>
      </c>
      <c r="O93" s="66"/>
      <c r="P93" s="203">
        <f>O93*H93</f>
        <v>0</v>
      </c>
      <c r="Q93" s="203">
        <v>0</v>
      </c>
      <c r="R93" s="203">
        <f>Q93*H93</f>
        <v>0</v>
      </c>
      <c r="S93" s="203">
        <v>0</v>
      </c>
      <c r="T93" s="204">
        <f>S93*H93</f>
        <v>0</v>
      </c>
      <c r="U93" s="36"/>
      <c r="V93" s="36"/>
      <c r="W93" s="36"/>
      <c r="X93" s="36"/>
      <c r="Y93" s="36"/>
      <c r="Z93" s="36"/>
      <c r="AA93" s="36"/>
      <c r="AB93" s="36"/>
      <c r="AC93" s="36"/>
      <c r="AD93" s="36"/>
      <c r="AE93" s="36"/>
      <c r="AR93" s="205" t="s">
        <v>222</v>
      </c>
      <c r="AT93" s="205" t="s">
        <v>315</v>
      </c>
      <c r="AU93" s="205" t="s">
        <v>80</v>
      </c>
      <c r="AY93" s="19" t="s">
        <v>169</v>
      </c>
      <c r="BE93" s="206">
        <f>IF(N93="základní",J93,0)</f>
        <v>0</v>
      </c>
      <c r="BF93" s="206">
        <f>IF(N93="snížená",J93,0)</f>
        <v>0</v>
      </c>
      <c r="BG93" s="206">
        <f>IF(N93="zákl. přenesená",J93,0)</f>
        <v>0</v>
      </c>
      <c r="BH93" s="206">
        <f>IF(N93="sníž. přenesená",J93,0)</f>
        <v>0</v>
      </c>
      <c r="BI93" s="206">
        <f>IF(N93="nulová",J93,0)</f>
        <v>0</v>
      </c>
      <c r="BJ93" s="19" t="s">
        <v>80</v>
      </c>
      <c r="BK93" s="206">
        <f>ROUND(I93*H93,2)</f>
        <v>0</v>
      </c>
      <c r="BL93" s="19" t="s">
        <v>176</v>
      </c>
      <c r="BM93" s="205" t="s">
        <v>2137</v>
      </c>
    </row>
    <row r="94" spans="1:65" s="2" customFormat="1" ht="16.5" customHeight="1">
      <c r="A94" s="36"/>
      <c r="B94" s="37"/>
      <c r="C94" s="254" t="s">
        <v>83</v>
      </c>
      <c r="D94" s="254" t="s">
        <v>315</v>
      </c>
      <c r="E94" s="255" t="s">
        <v>2138</v>
      </c>
      <c r="F94" s="256" t="s">
        <v>2139</v>
      </c>
      <c r="G94" s="257" t="s">
        <v>1245</v>
      </c>
      <c r="H94" s="258">
        <v>2</v>
      </c>
      <c r="I94" s="259"/>
      <c r="J94" s="260">
        <f>ROUND(I94*H94,2)</f>
        <v>0</v>
      </c>
      <c r="K94" s="256" t="s">
        <v>19</v>
      </c>
      <c r="L94" s="261"/>
      <c r="M94" s="262" t="s">
        <v>19</v>
      </c>
      <c r="N94" s="263" t="s">
        <v>43</v>
      </c>
      <c r="O94" s="66"/>
      <c r="P94" s="203">
        <f>O94*H94</f>
        <v>0</v>
      </c>
      <c r="Q94" s="203">
        <v>0</v>
      </c>
      <c r="R94" s="203">
        <f>Q94*H94</f>
        <v>0</v>
      </c>
      <c r="S94" s="203">
        <v>0</v>
      </c>
      <c r="T94" s="204">
        <f>S94*H94</f>
        <v>0</v>
      </c>
      <c r="U94" s="36"/>
      <c r="V94" s="36"/>
      <c r="W94" s="36"/>
      <c r="X94" s="36"/>
      <c r="Y94" s="36"/>
      <c r="Z94" s="36"/>
      <c r="AA94" s="36"/>
      <c r="AB94" s="36"/>
      <c r="AC94" s="36"/>
      <c r="AD94" s="36"/>
      <c r="AE94" s="36"/>
      <c r="AR94" s="205" t="s">
        <v>222</v>
      </c>
      <c r="AT94" s="205" t="s">
        <v>315</v>
      </c>
      <c r="AU94" s="205" t="s">
        <v>80</v>
      </c>
      <c r="AY94" s="19" t="s">
        <v>169</v>
      </c>
      <c r="BE94" s="206">
        <f>IF(N94="základní",J94,0)</f>
        <v>0</v>
      </c>
      <c r="BF94" s="206">
        <f>IF(N94="snížená",J94,0)</f>
        <v>0</v>
      </c>
      <c r="BG94" s="206">
        <f>IF(N94="zákl. přenesená",J94,0)</f>
        <v>0</v>
      </c>
      <c r="BH94" s="206">
        <f>IF(N94="sníž. přenesená",J94,0)</f>
        <v>0</v>
      </c>
      <c r="BI94" s="206">
        <f>IF(N94="nulová",J94,0)</f>
        <v>0</v>
      </c>
      <c r="BJ94" s="19" t="s">
        <v>80</v>
      </c>
      <c r="BK94" s="206">
        <f>ROUND(I94*H94,2)</f>
        <v>0</v>
      </c>
      <c r="BL94" s="19" t="s">
        <v>176</v>
      </c>
      <c r="BM94" s="205" t="s">
        <v>2140</v>
      </c>
    </row>
    <row r="95" spans="1:65" s="2" customFormat="1" ht="16.5" customHeight="1">
      <c r="A95" s="36"/>
      <c r="B95" s="37"/>
      <c r="C95" s="254" t="s">
        <v>188</v>
      </c>
      <c r="D95" s="254" t="s">
        <v>315</v>
      </c>
      <c r="E95" s="255" t="s">
        <v>2141</v>
      </c>
      <c r="F95" s="256" t="s">
        <v>2142</v>
      </c>
      <c r="G95" s="257" t="s">
        <v>1245</v>
      </c>
      <c r="H95" s="258">
        <v>1</v>
      </c>
      <c r="I95" s="259"/>
      <c r="J95" s="260">
        <f>ROUND(I95*H95,2)</f>
        <v>0</v>
      </c>
      <c r="K95" s="256" t="s">
        <v>19</v>
      </c>
      <c r="L95" s="261"/>
      <c r="M95" s="262" t="s">
        <v>19</v>
      </c>
      <c r="N95" s="263" t="s">
        <v>43</v>
      </c>
      <c r="O95" s="66"/>
      <c r="P95" s="203">
        <f>O95*H95</f>
        <v>0</v>
      </c>
      <c r="Q95" s="203">
        <v>0</v>
      </c>
      <c r="R95" s="203">
        <f>Q95*H95</f>
        <v>0</v>
      </c>
      <c r="S95" s="203">
        <v>0</v>
      </c>
      <c r="T95" s="204">
        <f>S95*H95</f>
        <v>0</v>
      </c>
      <c r="U95" s="36"/>
      <c r="V95" s="36"/>
      <c r="W95" s="36"/>
      <c r="X95" s="36"/>
      <c r="Y95" s="36"/>
      <c r="Z95" s="36"/>
      <c r="AA95" s="36"/>
      <c r="AB95" s="36"/>
      <c r="AC95" s="36"/>
      <c r="AD95" s="36"/>
      <c r="AE95" s="36"/>
      <c r="AR95" s="205" t="s">
        <v>222</v>
      </c>
      <c r="AT95" s="205" t="s">
        <v>315</v>
      </c>
      <c r="AU95" s="205" t="s">
        <v>80</v>
      </c>
      <c r="AY95" s="19" t="s">
        <v>169</v>
      </c>
      <c r="BE95" s="206">
        <f>IF(N95="základní",J95,0)</f>
        <v>0</v>
      </c>
      <c r="BF95" s="206">
        <f>IF(N95="snížená",J95,0)</f>
        <v>0</v>
      </c>
      <c r="BG95" s="206">
        <f>IF(N95="zákl. přenesená",J95,0)</f>
        <v>0</v>
      </c>
      <c r="BH95" s="206">
        <f>IF(N95="sníž. přenesená",J95,0)</f>
        <v>0</v>
      </c>
      <c r="BI95" s="206">
        <f>IF(N95="nulová",J95,0)</f>
        <v>0</v>
      </c>
      <c r="BJ95" s="19" t="s">
        <v>80</v>
      </c>
      <c r="BK95" s="206">
        <f>ROUND(I95*H95,2)</f>
        <v>0</v>
      </c>
      <c r="BL95" s="19" t="s">
        <v>176</v>
      </c>
      <c r="BM95" s="205" t="s">
        <v>2143</v>
      </c>
    </row>
    <row r="96" spans="1:65" s="2" customFormat="1" ht="16.5" customHeight="1">
      <c r="A96" s="36"/>
      <c r="B96" s="37"/>
      <c r="C96" s="254" t="s">
        <v>176</v>
      </c>
      <c r="D96" s="254" t="s">
        <v>315</v>
      </c>
      <c r="E96" s="255" t="s">
        <v>2144</v>
      </c>
      <c r="F96" s="256" t="s">
        <v>2145</v>
      </c>
      <c r="G96" s="257" t="s">
        <v>1245</v>
      </c>
      <c r="H96" s="258">
        <v>1</v>
      </c>
      <c r="I96" s="259"/>
      <c r="J96" s="260">
        <f>ROUND(I96*H96,2)</f>
        <v>0</v>
      </c>
      <c r="K96" s="256" t="s">
        <v>19</v>
      </c>
      <c r="L96" s="261"/>
      <c r="M96" s="262" t="s">
        <v>19</v>
      </c>
      <c r="N96" s="263" t="s">
        <v>43</v>
      </c>
      <c r="O96" s="66"/>
      <c r="P96" s="203">
        <f>O96*H96</f>
        <v>0</v>
      </c>
      <c r="Q96" s="203">
        <v>0</v>
      </c>
      <c r="R96" s="203">
        <f>Q96*H96</f>
        <v>0</v>
      </c>
      <c r="S96" s="203">
        <v>0</v>
      </c>
      <c r="T96" s="204">
        <f>S96*H96</f>
        <v>0</v>
      </c>
      <c r="U96" s="36"/>
      <c r="V96" s="36"/>
      <c r="W96" s="36"/>
      <c r="X96" s="36"/>
      <c r="Y96" s="36"/>
      <c r="Z96" s="36"/>
      <c r="AA96" s="36"/>
      <c r="AB96" s="36"/>
      <c r="AC96" s="36"/>
      <c r="AD96" s="36"/>
      <c r="AE96" s="36"/>
      <c r="AR96" s="205" t="s">
        <v>222</v>
      </c>
      <c r="AT96" s="205" t="s">
        <v>315</v>
      </c>
      <c r="AU96" s="205" t="s">
        <v>80</v>
      </c>
      <c r="AY96" s="19" t="s">
        <v>169</v>
      </c>
      <c r="BE96" s="206">
        <f>IF(N96="základní",J96,0)</f>
        <v>0</v>
      </c>
      <c r="BF96" s="206">
        <f>IF(N96="snížená",J96,0)</f>
        <v>0</v>
      </c>
      <c r="BG96" s="206">
        <f>IF(N96="zákl. přenesená",J96,0)</f>
        <v>0</v>
      </c>
      <c r="BH96" s="206">
        <f>IF(N96="sníž. přenesená",J96,0)</f>
        <v>0</v>
      </c>
      <c r="BI96" s="206">
        <f>IF(N96="nulová",J96,0)</f>
        <v>0</v>
      </c>
      <c r="BJ96" s="19" t="s">
        <v>80</v>
      </c>
      <c r="BK96" s="206">
        <f>ROUND(I96*H96,2)</f>
        <v>0</v>
      </c>
      <c r="BL96" s="19" t="s">
        <v>176</v>
      </c>
      <c r="BM96" s="205" t="s">
        <v>2146</v>
      </c>
    </row>
    <row r="97" spans="1:65" s="2" customFormat="1" ht="16.5" customHeight="1">
      <c r="A97" s="36"/>
      <c r="B97" s="37"/>
      <c r="C97" s="254" t="s">
        <v>204</v>
      </c>
      <c r="D97" s="254" t="s">
        <v>315</v>
      </c>
      <c r="E97" s="255" t="s">
        <v>2147</v>
      </c>
      <c r="F97" s="256" t="s">
        <v>2148</v>
      </c>
      <c r="G97" s="257" t="s">
        <v>324</v>
      </c>
      <c r="H97" s="258">
        <v>850</v>
      </c>
      <c r="I97" s="259"/>
      <c r="J97" s="260">
        <f>ROUND(I97*H97,2)</f>
        <v>0</v>
      </c>
      <c r="K97" s="256" t="s">
        <v>19</v>
      </c>
      <c r="L97" s="261"/>
      <c r="M97" s="262" t="s">
        <v>19</v>
      </c>
      <c r="N97" s="263" t="s">
        <v>43</v>
      </c>
      <c r="O97" s="66"/>
      <c r="P97" s="203">
        <f>O97*H97</f>
        <v>0</v>
      </c>
      <c r="Q97" s="203">
        <v>0</v>
      </c>
      <c r="R97" s="203">
        <f>Q97*H97</f>
        <v>0</v>
      </c>
      <c r="S97" s="203">
        <v>0</v>
      </c>
      <c r="T97" s="204">
        <f>S97*H97</f>
        <v>0</v>
      </c>
      <c r="U97" s="36"/>
      <c r="V97" s="36"/>
      <c r="W97" s="36"/>
      <c r="X97" s="36"/>
      <c r="Y97" s="36"/>
      <c r="Z97" s="36"/>
      <c r="AA97" s="36"/>
      <c r="AB97" s="36"/>
      <c r="AC97" s="36"/>
      <c r="AD97" s="36"/>
      <c r="AE97" s="36"/>
      <c r="AR97" s="205" t="s">
        <v>222</v>
      </c>
      <c r="AT97" s="205" t="s">
        <v>315</v>
      </c>
      <c r="AU97" s="205" t="s">
        <v>80</v>
      </c>
      <c r="AY97" s="19" t="s">
        <v>169</v>
      </c>
      <c r="BE97" s="206">
        <f>IF(N97="základní",J97,0)</f>
        <v>0</v>
      </c>
      <c r="BF97" s="206">
        <f>IF(N97="snížená",J97,0)</f>
        <v>0</v>
      </c>
      <c r="BG97" s="206">
        <f>IF(N97="zákl. přenesená",J97,0)</f>
        <v>0</v>
      </c>
      <c r="BH97" s="206">
        <f>IF(N97="sníž. přenesená",J97,0)</f>
        <v>0</v>
      </c>
      <c r="BI97" s="206">
        <f>IF(N97="nulová",J97,0)</f>
        <v>0</v>
      </c>
      <c r="BJ97" s="19" t="s">
        <v>80</v>
      </c>
      <c r="BK97" s="206">
        <f>ROUND(I97*H97,2)</f>
        <v>0</v>
      </c>
      <c r="BL97" s="19" t="s">
        <v>176</v>
      </c>
      <c r="BM97" s="205" t="s">
        <v>2149</v>
      </c>
    </row>
    <row r="98" spans="1:65" s="12" customFormat="1" ht="25.9" customHeight="1">
      <c r="B98" s="178"/>
      <c r="C98" s="179"/>
      <c r="D98" s="180" t="s">
        <v>71</v>
      </c>
      <c r="E98" s="181" t="s">
        <v>1247</v>
      </c>
      <c r="F98" s="181" t="s">
        <v>2150</v>
      </c>
      <c r="G98" s="179"/>
      <c r="H98" s="179"/>
      <c r="I98" s="182"/>
      <c r="J98" s="183">
        <f>BK98</f>
        <v>0</v>
      </c>
      <c r="K98" s="179"/>
      <c r="L98" s="184"/>
      <c r="M98" s="185"/>
      <c r="N98" s="186"/>
      <c r="O98" s="186"/>
      <c r="P98" s="187">
        <f>SUM(P99:P106)</f>
        <v>0</v>
      </c>
      <c r="Q98" s="186"/>
      <c r="R98" s="187">
        <f>SUM(R99:R106)</f>
        <v>0</v>
      </c>
      <c r="S98" s="186"/>
      <c r="T98" s="188">
        <f>SUM(T99:T106)</f>
        <v>0</v>
      </c>
      <c r="AR98" s="189" t="s">
        <v>80</v>
      </c>
      <c r="AT98" s="190" t="s">
        <v>71</v>
      </c>
      <c r="AU98" s="190" t="s">
        <v>72</v>
      </c>
      <c r="AY98" s="189" t="s">
        <v>169</v>
      </c>
      <c r="BK98" s="191">
        <f>SUM(BK99:BK106)</f>
        <v>0</v>
      </c>
    </row>
    <row r="99" spans="1:65" s="2" customFormat="1" ht="16.5" customHeight="1">
      <c r="A99" s="36"/>
      <c r="B99" s="37"/>
      <c r="C99" s="254" t="s">
        <v>211</v>
      </c>
      <c r="D99" s="254" t="s">
        <v>315</v>
      </c>
      <c r="E99" s="255" t="s">
        <v>2151</v>
      </c>
      <c r="F99" s="256" t="s">
        <v>2152</v>
      </c>
      <c r="G99" s="257" t="s">
        <v>1245</v>
      </c>
      <c r="H99" s="258">
        <v>12</v>
      </c>
      <c r="I99" s="259"/>
      <c r="J99" s="260">
        <f t="shared" ref="J99:J106" si="0">ROUND(I99*H99,2)</f>
        <v>0</v>
      </c>
      <c r="K99" s="256" t="s">
        <v>19</v>
      </c>
      <c r="L99" s="261"/>
      <c r="M99" s="262" t="s">
        <v>19</v>
      </c>
      <c r="N99" s="263" t="s">
        <v>43</v>
      </c>
      <c r="O99" s="66"/>
      <c r="P99" s="203">
        <f t="shared" ref="P99:P106" si="1">O99*H99</f>
        <v>0</v>
      </c>
      <c r="Q99" s="203">
        <v>0</v>
      </c>
      <c r="R99" s="203">
        <f t="shared" ref="R99:R106" si="2">Q99*H99</f>
        <v>0</v>
      </c>
      <c r="S99" s="203">
        <v>0</v>
      </c>
      <c r="T99" s="204">
        <f t="shared" ref="T99:T106" si="3">S99*H99</f>
        <v>0</v>
      </c>
      <c r="U99" s="36"/>
      <c r="V99" s="36"/>
      <c r="W99" s="36"/>
      <c r="X99" s="36"/>
      <c r="Y99" s="36"/>
      <c r="Z99" s="36"/>
      <c r="AA99" s="36"/>
      <c r="AB99" s="36"/>
      <c r="AC99" s="36"/>
      <c r="AD99" s="36"/>
      <c r="AE99" s="36"/>
      <c r="AR99" s="205" t="s">
        <v>222</v>
      </c>
      <c r="AT99" s="205" t="s">
        <v>315</v>
      </c>
      <c r="AU99" s="205" t="s">
        <v>80</v>
      </c>
      <c r="AY99" s="19" t="s">
        <v>169</v>
      </c>
      <c r="BE99" s="206">
        <f t="shared" ref="BE99:BE106" si="4">IF(N99="základní",J99,0)</f>
        <v>0</v>
      </c>
      <c r="BF99" s="206">
        <f t="shared" ref="BF99:BF106" si="5">IF(N99="snížená",J99,0)</f>
        <v>0</v>
      </c>
      <c r="BG99" s="206">
        <f t="shared" ref="BG99:BG106" si="6">IF(N99="zákl. přenesená",J99,0)</f>
        <v>0</v>
      </c>
      <c r="BH99" s="206">
        <f t="shared" ref="BH99:BH106" si="7">IF(N99="sníž. přenesená",J99,0)</f>
        <v>0</v>
      </c>
      <c r="BI99" s="206">
        <f t="shared" ref="BI99:BI106" si="8">IF(N99="nulová",J99,0)</f>
        <v>0</v>
      </c>
      <c r="BJ99" s="19" t="s">
        <v>80</v>
      </c>
      <c r="BK99" s="206">
        <f t="shared" ref="BK99:BK106" si="9">ROUND(I99*H99,2)</f>
        <v>0</v>
      </c>
      <c r="BL99" s="19" t="s">
        <v>176</v>
      </c>
      <c r="BM99" s="205" t="s">
        <v>2153</v>
      </c>
    </row>
    <row r="100" spans="1:65" s="2" customFormat="1" ht="16.5" customHeight="1">
      <c r="A100" s="36"/>
      <c r="B100" s="37"/>
      <c r="C100" s="254" t="s">
        <v>215</v>
      </c>
      <c r="D100" s="254" t="s">
        <v>315</v>
      </c>
      <c r="E100" s="255" t="s">
        <v>2154</v>
      </c>
      <c r="F100" s="256" t="s">
        <v>2155</v>
      </c>
      <c r="G100" s="257" t="s">
        <v>1245</v>
      </c>
      <c r="H100" s="258">
        <v>12</v>
      </c>
      <c r="I100" s="259"/>
      <c r="J100" s="260">
        <f t="shared" si="0"/>
        <v>0</v>
      </c>
      <c r="K100" s="256" t="s">
        <v>19</v>
      </c>
      <c r="L100" s="261"/>
      <c r="M100" s="262" t="s">
        <v>19</v>
      </c>
      <c r="N100" s="263" t="s">
        <v>43</v>
      </c>
      <c r="O100" s="66"/>
      <c r="P100" s="203">
        <f t="shared" si="1"/>
        <v>0</v>
      </c>
      <c r="Q100" s="203">
        <v>0</v>
      </c>
      <c r="R100" s="203">
        <f t="shared" si="2"/>
        <v>0</v>
      </c>
      <c r="S100" s="203">
        <v>0</v>
      </c>
      <c r="T100" s="204">
        <f t="shared" si="3"/>
        <v>0</v>
      </c>
      <c r="U100" s="36"/>
      <c r="V100" s="36"/>
      <c r="W100" s="36"/>
      <c r="X100" s="36"/>
      <c r="Y100" s="36"/>
      <c r="Z100" s="36"/>
      <c r="AA100" s="36"/>
      <c r="AB100" s="36"/>
      <c r="AC100" s="36"/>
      <c r="AD100" s="36"/>
      <c r="AE100" s="36"/>
      <c r="AR100" s="205" t="s">
        <v>222</v>
      </c>
      <c r="AT100" s="205" t="s">
        <v>315</v>
      </c>
      <c r="AU100" s="205" t="s">
        <v>80</v>
      </c>
      <c r="AY100" s="19" t="s">
        <v>169</v>
      </c>
      <c r="BE100" s="206">
        <f t="shared" si="4"/>
        <v>0</v>
      </c>
      <c r="BF100" s="206">
        <f t="shared" si="5"/>
        <v>0</v>
      </c>
      <c r="BG100" s="206">
        <f t="shared" si="6"/>
        <v>0</v>
      </c>
      <c r="BH100" s="206">
        <f t="shared" si="7"/>
        <v>0</v>
      </c>
      <c r="BI100" s="206">
        <f t="shared" si="8"/>
        <v>0</v>
      </c>
      <c r="BJ100" s="19" t="s">
        <v>80</v>
      </c>
      <c r="BK100" s="206">
        <f t="shared" si="9"/>
        <v>0</v>
      </c>
      <c r="BL100" s="19" t="s">
        <v>176</v>
      </c>
      <c r="BM100" s="205" t="s">
        <v>2156</v>
      </c>
    </row>
    <row r="101" spans="1:65" s="2" customFormat="1" ht="16.5" customHeight="1">
      <c r="A101" s="36"/>
      <c r="B101" s="37"/>
      <c r="C101" s="254" t="s">
        <v>222</v>
      </c>
      <c r="D101" s="254" t="s">
        <v>315</v>
      </c>
      <c r="E101" s="255" t="s">
        <v>2157</v>
      </c>
      <c r="F101" s="256" t="s">
        <v>2158</v>
      </c>
      <c r="G101" s="257" t="s">
        <v>1245</v>
      </c>
      <c r="H101" s="258">
        <v>21</v>
      </c>
      <c r="I101" s="259"/>
      <c r="J101" s="260">
        <f t="shared" si="0"/>
        <v>0</v>
      </c>
      <c r="K101" s="256" t="s">
        <v>19</v>
      </c>
      <c r="L101" s="261"/>
      <c r="M101" s="262" t="s">
        <v>19</v>
      </c>
      <c r="N101" s="263" t="s">
        <v>43</v>
      </c>
      <c r="O101" s="66"/>
      <c r="P101" s="203">
        <f t="shared" si="1"/>
        <v>0</v>
      </c>
      <c r="Q101" s="203">
        <v>0</v>
      </c>
      <c r="R101" s="203">
        <f t="shared" si="2"/>
        <v>0</v>
      </c>
      <c r="S101" s="203">
        <v>0</v>
      </c>
      <c r="T101" s="204">
        <f t="shared" si="3"/>
        <v>0</v>
      </c>
      <c r="U101" s="36"/>
      <c r="V101" s="36"/>
      <c r="W101" s="36"/>
      <c r="X101" s="36"/>
      <c r="Y101" s="36"/>
      <c r="Z101" s="36"/>
      <c r="AA101" s="36"/>
      <c r="AB101" s="36"/>
      <c r="AC101" s="36"/>
      <c r="AD101" s="36"/>
      <c r="AE101" s="36"/>
      <c r="AR101" s="205" t="s">
        <v>222</v>
      </c>
      <c r="AT101" s="205" t="s">
        <v>315</v>
      </c>
      <c r="AU101" s="205" t="s">
        <v>80</v>
      </c>
      <c r="AY101" s="19" t="s">
        <v>169</v>
      </c>
      <c r="BE101" s="206">
        <f t="shared" si="4"/>
        <v>0</v>
      </c>
      <c r="BF101" s="206">
        <f t="shared" si="5"/>
        <v>0</v>
      </c>
      <c r="BG101" s="206">
        <f t="shared" si="6"/>
        <v>0</v>
      </c>
      <c r="BH101" s="206">
        <f t="shared" si="7"/>
        <v>0</v>
      </c>
      <c r="BI101" s="206">
        <f t="shared" si="8"/>
        <v>0</v>
      </c>
      <c r="BJ101" s="19" t="s">
        <v>80</v>
      </c>
      <c r="BK101" s="206">
        <f t="shared" si="9"/>
        <v>0</v>
      </c>
      <c r="BL101" s="19" t="s">
        <v>176</v>
      </c>
      <c r="BM101" s="205" t="s">
        <v>2159</v>
      </c>
    </row>
    <row r="102" spans="1:65" s="2" customFormat="1" ht="16.5" customHeight="1">
      <c r="A102" s="36"/>
      <c r="B102" s="37"/>
      <c r="C102" s="254" t="s">
        <v>228</v>
      </c>
      <c r="D102" s="254" t="s">
        <v>315</v>
      </c>
      <c r="E102" s="255" t="s">
        <v>2160</v>
      </c>
      <c r="F102" s="256" t="s">
        <v>2161</v>
      </c>
      <c r="G102" s="257" t="s">
        <v>1245</v>
      </c>
      <c r="H102" s="258">
        <v>4</v>
      </c>
      <c r="I102" s="259"/>
      <c r="J102" s="260">
        <f t="shared" si="0"/>
        <v>0</v>
      </c>
      <c r="K102" s="256" t="s">
        <v>19</v>
      </c>
      <c r="L102" s="261"/>
      <c r="M102" s="262" t="s">
        <v>19</v>
      </c>
      <c r="N102" s="263" t="s">
        <v>43</v>
      </c>
      <c r="O102" s="66"/>
      <c r="P102" s="203">
        <f t="shared" si="1"/>
        <v>0</v>
      </c>
      <c r="Q102" s="203">
        <v>0</v>
      </c>
      <c r="R102" s="203">
        <f t="shared" si="2"/>
        <v>0</v>
      </c>
      <c r="S102" s="203">
        <v>0</v>
      </c>
      <c r="T102" s="204">
        <f t="shared" si="3"/>
        <v>0</v>
      </c>
      <c r="U102" s="36"/>
      <c r="V102" s="36"/>
      <c r="W102" s="36"/>
      <c r="X102" s="36"/>
      <c r="Y102" s="36"/>
      <c r="Z102" s="36"/>
      <c r="AA102" s="36"/>
      <c r="AB102" s="36"/>
      <c r="AC102" s="36"/>
      <c r="AD102" s="36"/>
      <c r="AE102" s="36"/>
      <c r="AR102" s="205" t="s">
        <v>222</v>
      </c>
      <c r="AT102" s="205" t="s">
        <v>315</v>
      </c>
      <c r="AU102" s="205" t="s">
        <v>80</v>
      </c>
      <c r="AY102" s="19" t="s">
        <v>169</v>
      </c>
      <c r="BE102" s="206">
        <f t="shared" si="4"/>
        <v>0</v>
      </c>
      <c r="BF102" s="206">
        <f t="shared" si="5"/>
        <v>0</v>
      </c>
      <c r="BG102" s="206">
        <f t="shared" si="6"/>
        <v>0</v>
      </c>
      <c r="BH102" s="206">
        <f t="shared" si="7"/>
        <v>0</v>
      </c>
      <c r="BI102" s="206">
        <f t="shared" si="8"/>
        <v>0</v>
      </c>
      <c r="BJ102" s="19" t="s">
        <v>80</v>
      </c>
      <c r="BK102" s="206">
        <f t="shared" si="9"/>
        <v>0</v>
      </c>
      <c r="BL102" s="19" t="s">
        <v>176</v>
      </c>
      <c r="BM102" s="205" t="s">
        <v>2162</v>
      </c>
    </row>
    <row r="103" spans="1:65" s="2" customFormat="1" ht="16.5" customHeight="1">
      <c r="A103" s="36"/>
      <c r="B103" s="37"/>
      <c r="C103" s="254" t="s">
        <v>232</v>
      </c>
      <c r="D103" s="254" t="s">
        <v>315</v>
      </c>
      <c r="E103" s="255" t="s">
        <v>2163</v>
      </c>
      <c r="F103" s="256" t="s">
        <v>2164</v>
      </c>
      <c r="G103" s="257" t="s">
        <v>1245</v>
      </c>
      <c r="H103" s="258">
        <v>1</v>
      </c>
      <c r="I103" s="259"/>
      <c r="J103" s="260">
        <f t="shared" si="0"/>
        <v>0</v>
      </c>
      <c r="K103" s="256" t="s">
        <v>19</v>
      </c>
      <c r="L103" s="261"/>
      <c r="M103" s="262" t="s">
        <v>19</v>
      </c>
      <c r="N103" s="263" t="s">
        <v>43</v>
      </c>
      <c r="O103" s="66"/>
      <c r="P103" s="203">
        <f t="shared" si="1"/>
        <v>0</v>
      </c>
      <c r="Q103" s="203">
        <v>0</v>
      </c>
      <c r="R103" s="203">
        <f t="shared" si="2"/>
        <v>0</v>
      </c>
      <c r="S103" s="203">
        <v>0</v>
      </c>
      <c r="T103" s="204">
        <f t="shared" si="3"/>
        <v>0</v>
      </c>
      <c r="U103" s="36"/>
      <c r="V103" s="36"/>
      <c r="W103" s="36"/>
      <c r="X103" s="36"/>
      <c r="Y103" s="36"/>
      <c r="Z103" s="36"/>
      <c r="AA103" s="36"/>
      <c r="AB103" s="36"/>
      <c r="AC103" s="36"/>
      <c r="AD103" s="36"/>
      <c r="AE103" s="36"/>
      <c r="AR103" s="205" t="s">
        <v>222</v>
      </c>
      <c r="AT103" s="205" t="s">
        <v>315</v>
      </c>
      <c r="AU103" s="205" t="s">
        <v>80</v>
      </c>
      <c r="AY103" s="19" t="s">
        <v>169</v>
      </c>
      <c r="BE103" s="206">
        <f t="shared" si="4"/>
        <v>0</v>
      </c>
      <c r="BF103" s="206">
        <f t="shared" si="5"/>
        <v>0</v>
      </c>
      <c r="BG103" s="206">
        <f t="shared" si="6"/>
        <v>0</v>
      </c>
      <c r="BH103" s="206">
        <f t="shared" si="7"/>
        <v>0</v>
      </c>
      <c r="BI103" s="206">
        <f t="shared" si="8"/>
        <v>0</v>
      </c>
      <c r="BJ103" s="19" t="s">
        <v>80</v>
      </c>
      <c r="BK103" s="206">
        <f t="shared" si="9"/>
        <v>0</v>
      </c>
      <c r="BL103" s="19" t="s">
        <v>176</v>
      </c>
      <c r="BM103" s="205" t="s">
        <v>2165</v>
      </c>
    </row>
    <row r="104" spans="1:65" s="2" customFormat="1" ht="16.5" customHeight="1">
      <c r="A104" s="36"/>
      <c r="B104" s="37"/>
      <c r="C104" s="254" t="s">
        <v>240</v>
      </c>
      <c r="D104" s="254" t="s">
        <v>315</v>
      </c>
      <c r="E104" s="255" t="s">
        <v>2166</v>
      </c>
      <c r="F104" s="256" t="s">
        <v>2167</v>
      </c>
      <c r="G104" s="257" t="s">
        <v>1245</v>
      </c>
      <c r="H104" s="258">
        <v>1</v>
      </c>
      <c r="I104" s="259"/>
      <c r="J104" s="260">
        <f t="shared" si="0"/>
        <v>0</v>
      </c>
      <c r="K104" s="256" t="s">
        <v>19</v>
      </c>
      <c r="L104" s="261"/>
      <c r="M104" s="262" t="s">
        <v>19</v>
      </c>
      <c r="N104" s="263" t="s">
        <v>43</v>
      </c>
      <c r="O104" s="66"/>
      <c r="P104" s="203">
        <f t="shared" si="1"/>
        <v>0</v>
      </c>
      <c r="Q104" s="203">
        <v>0</v>
      </c>
      <c r="R104" s="203">
        <f t="shared" si="2"/>
        <v>0</v>
      </c>
      <c r="S104" s="203">
        <v>0</v>
      </c>
      <c r="T104" s="204">
        <f t="shared" si="3"/>
        <v>0</v>
      </c>
      <c r="U104" s="36"/>
      <c r="V104" s="36"/>
      <c r="W104" s="36"/>
      <c r="X104" s="36"/>
      <c r="Y104" s="36"/>
      <c r="Z104" s="36"/>
      <c r="AA104" s="36"/>
      <c r="AB104" s="36"/>
      <c r="AC104" s="36"/>
      <c r="AD104" s="36"/>
      <c r="AE104" s="36"/>
      <c r="AR104" s="205" t="s">
        <v>222</v>
      </c>
      <c r="AT104" s="205" t="s">
        <v>315</v>
      </c>
      <c r="AU104" s="205" t="s">
        <v>80</v>
      </c>
      <c r="AY104" s="19" t="s">
        <v>169</v>
      </c>
      <c r="BE104" s="206">
        <f t="shared" si="4"/>
        <v>0</v>
      </c>
      <c r="BF104" s="206">
        <f t="shared" si="5"/>
        <v>0</v>
      </c>
      <c r="BG104" s="206">
        <f t="shared" si="6"/>
        <v>0</v>
      </c>
      <c r="BH104" s="206">
        <f t="shared" si="7"/>
        <v>0</v>
      </c>
      <c r="BI104" s="206">
        <f t="shared" si="8"/>
        <v>0</v>
      </c>
      <c r="BJ104" s="19" t="s">
        <v>80</v>
      </c>
      <c r="BK104" s="206">
        <f t="shared" si="9"/>
        <v>0</v>
      </c>
      <c r="BL104" s="19" t="s">
        <v>176</v>
      </c>
      <c r="BM104" s="205" t="s">
        <v>2168</v>
      </c>
    </row>
    <row r="105" spans="1:65" s="2" customFormat="1" ht="16.5" customHeight="1">
      <c r="A105" s="36"/>
      <c r="B105" s="37"/>
      <c r="C105" s="254" t="s">
        <v>245</v>
      </c>
      <c r="D105" s="254" t="s">
        <v>315</v>
      </c>
      <c r="E105" s="255" t="s">
        <v>2169</v>
      </c>
      <c r="F105" s="256" t="s">
        <v>2170</v>
      </c>
      <c r="G105" s="257" t="s">
        <v>1245</v>
      </c>
      <c r="H105" s="258">
        <v>4</v>
      </c>
      <c r="I105" s="259"/>
      <c r="J105" s="260">
        <f t="shared" si="0"/>
        <v>0</v>
      </c>
      <c r="K105" s="256" t="s">
        <v>19</v>
      </c>
      <c r="L105" s="261"/>
      <c r="M105" s="262" t="s">
        <v>19</v>
      </c>
      <c r="N105" s="263" t="s">
        <v>43</v>
      </c>
      <c r="O105" s="66"/>
      <c r="P105" s="203">
        <f t="shared" si="1"/>
        <v>0</v>
      </c>
      <c r="Q105" s="203">
        <v>0</v>
      </c>
      <c r="R105" s="203">
        <f t="shared" si="2"/>
        <v>0</v>
      </c>
      <c r="S105" s="203">
        <v>0</v>
      </c>
      <c r="T105" s="204">
        <f t="shared" si="3"/>
        <v>0</v>
      </c>
      <c r="U105" s="36"/>
      <c r="V105" s="36"/>
      <c r="W105" s="36"/>
      <c r="X105" s="36"/>
      <c r="Y105" s="36"/>
      <c r="Z105" s="36"/>
      <c r="AA105" s="36"/>
      <c r="AB105" s="36"/>
      <c r="AC105" s="36"/>
      <c r="AD105" s="36"/>
      <c r="AE105" s="36"/>
      <c r="AR105" s="205" t="s">
        <v>222</v>
      </c>
      <c r="AT105" s="205" t="s">
        <v>315</v>
      </c>
      <c r="AU105" s="205" t="s">
        <v>80</v>
      </c>
      <c r="AY105" s="19" t="s">
        <v>169</v>
      </c>
      <c r="BE105" s="206">
        <f t="shared" si="4"/>
        <v>0</v>
      </c>
      <c r="BF105" s="206">
        <f t="shared" si="5"/>
        <v>0</v>
      </c>
      <c r="BG105" s="206">
        <f t="shared" si="6"/>
        <v>0</v>
      </c>
      <c r="BH105" s="206">
        <f t="shared" si="7"/>
        <v>0</v>
      </c>
      <c r="BI105" s="206">
        <f t="shared" si="8"/>
        <v>0</v>
      </c>
      <c r="BJ105" s="19" t="s">
        <v>80</v>
      </c>
      <c r="BK105" s="206">
        <f t="shared" si="9"/>
        <v>0</v>
      </c>
      <c r="BL105" s="19" t="s">
        <v>176</v>
      </c>
      <c r="BM105" s="205" t="s">
        <v>2171</v>
      </c>
    </row>
    <row r="106" spans="1:65" s="2" customFormat="1" ht="16.5" customHeight="1">
      <c r="A106" s="36"/>
      <c r="B106" s="37"/>
      <c r="C106" s="254" t="s">
        <v>251</v>
      </c>
      <c r="D106" s="254" t="s">
        <v>315</v>
      </c>
      <c r="E106" s="255" t="s">
        <v>2172</v>
      </c>
      <c r="F106" s="256" t="s">
        <v>2173</v>
      </c>
      <c r="G106" s="257" t="s">
        <v>1245</v>
      </c>
      <c r="H106" s="258">
        <v>4</v>
      </c>
      <c r="I106" s="259"/>
      <c r="J106" s="260">
        <f t="shared" si="0"/>
        <v>0</v>
      </c>
      <c r="K106" s="256" t="s">
        <v>19</v>
      </c>
      <c r="L106" s="261"/>
      <c r="M106" s="262" t="s">
        <v>19</v>
      </c>
      <c r="N106" s="263" t="s">
        <v>43</v>
      </c>
      <c r="O106" s="66"/>
      <c r="P106" s="203">
        <f t="shared" si="1"/>
        <v>0</v>
      </c>
      <c r="Q106" s="203">
        <v>0</v>
      </c>
      <c r="R106" s="203">
        <f t="shared" si="2"/>
        <v>0</v>
      </c>
      <c r="S106" s="203">
        <v>0</v>
      </c>
      <c r="T106" s="204">
        <f t="shared" si="3"/>
        <v>0</v>
      </c>
      <c r="U106" s="36"/>
      <c r="V106" s="36"/>
      <c r="W106" s="36"/>
      <c r="X106" s="36"/>
      <c r="Y106" s="36"/>
      <c r="Z106" s="36"/>
      <c r="AA106" s="36"/>
      <c r="AB106" s="36"/>
      <c r="AC106" s="36"/>
      <c r="AD106" s="36"/>
      <c r="AE106" s="36"/>
      <c r="AR106" s="205" t="s">
        <v>222</v>
      </c>
      <c r="AT106" s="205" t="s">
        <v>315</v>
      </c>
      <c r="AU106" s="205" t="s">
        <v>80</v>
      </c>
      <c r="AY106" s="19" t="s">
        <v>169</v>
      </c>
      <c r="BE106" s="206">
        <f t="shared" si="4"/>
        <v>0</v>
      </c>
      <c r="BF106" s="206">
        <f t="shared" si="5"/>
        <v>0</v>
      </c>
      <c r="BG106" s="206">
        <f t="shared" si="6"/>
        <v>0</v>
      </c>
      <c r="BH106" s="206">
        <f t="shared" si="7"/>
        <v>0</v>
      </c>
      <c r="BI106" s="206">
        <f t="shared" si="8"/>
        <v>0</v>
      </c>
      <c r="BJ106" s="19" t="s">
        <v>80</v>
      </c>
      <c r="BK106" s="206">
        <f t="shared" si="9"/>
        <v>0</v>
      </c>
      <c r="BL106" s="19" t="s">
        <v>176</v>
      </c>
      <c r="BM106" s="205" t="s">
        <v>2174</v>
      </c>
    </row>
    <row r="107" spans="1:65" s="12" customFormat="1" ht="25.9" customHeight="1">
      <c r="B107" s="178"/>
      <c r="C107" s="179"/>
      <c r="D107" s="180" t="s">
        <v>71</v>
      </c>
      <c r="E107" s="181" t="s">
        <v>1334</v>
      </c>
      <c r="F107" s="181" t="s">
        <v>2175</v>
      </c>
      <c r="G107" s="179"/>
      <c r="H107" s="179"/>
      <c r="I107" s="182"/>
      <c r="J107" s="183">
        <f>BK107</f>
        <v>0</v>
      </c>
      <c r="K107" s="179"/>
      <c r="L107" s="184"/>
      <c r="M107" s="185"/>
      <c r="N107" s="186"/>
      <c r="O107" s="186"/>
      <c r="P107" s="187">
        <f>SUM(P108:P120)</f>
        <v>0</v>
      </c>
      <c r="Q107" s="186"/>
      <c r="R107" s="187">
        <f>SUM(R108:R120)</f>
        <v>0</v>
      </c>
      <c r="S107" s="186"/>
      <c r="T107" s="188">
        <f>SUM(T108:T120)</f>
        <v>0</v>
      </c>
      <c r="AR107" s="189" t="s">
        <v>80</v>
      </c>
      <c r="AT107" s="190" t="s">
        <v>71</v>
      </c>
      <c r="AU107" s="190" t="s">
        <v>72</v>
      </c>
      <c r="AY107" s="189" t="s">
        <v>169</v>
      </c>
      <c r="BK107" s="191">
        <f>SUM(BK108:BK120)</f>
        <v>0</v>
      </c>
    </row>
    <row r="108" spans="1:65" s="2" customFormat="1" ht="16.5" customHeight="1">
      <c r="A108" s="36"/>
      <c r="B108" s="37"/>
      <c r="C108" s="254" t="s">
        <v>256</v>
      </c>
      <c r="D108" s="254" t="s">
        <v>315</v>
      </c>
      <c r="E108" s="255" t="s">
        <v>2176</v>
      </c>
      <c r="F108" s="256" t="s">
        <v>2177</v>
      </c>
      <c r="G108" s="257" t="s">
        <v>1245</v>
      </c>
      <c r="H108" s="258">
        <v>33</v>
      </c>
      <c r="I108" s="259"/>
      <c r="J108" s="260">
        <f t="shared" ref="J108:J120" si="10">ROUND(I108*H108,2)</f>
        <v>0</v>
      </c>
      <c r="K108" s="256" t="s">
        <v>19</v>
      </c>
      <c r="L108" s="261"/>
      <c r="M108" s="262" t="s">
        <v>19</v>
      </c>
      <c r="N108" s="263" t="s">
        <v>43</v>
      </c>
      <c r="O108" s="66"/>
      <c r="P108" s="203">
        <f t="shared" ref="P108:P120" si="11">O108*H108</f>
        <v>0</v>
      </c>
      <c r="Q108" s="203">
        <v>0</v>
      </c>
      <c r="R108" s="203">
        <f t="shared" ref="R108:R120" si="12">Q108*H108</f>
        <v>0</v>
      </c>
      <c r="S108" s="203">
        <v>0</v>
      </c>
      <c r="T108" s="204">
        <f t="shared" ref="T108:T120" si="13">S108*H108</f>
        <v>0</v>
      </c>
      <c r="U108" s="36"/>
      <c r="V108" s="36"/>
      <c r="W108" s="36"/>
      <c r="X108" s="36"/>
      <c r="Y108" s="36"/>
      <c r="Z108" s="36"/>
      <c r="AA108" s="36"/>
      <c r="AB108" s="36"/>
      <c r="AC108" s="36"/>
      <c r="AD108" s="36"/>
      <c r="AE108" s="36"/>
      <c r="AR108" s="205" t="s">
        <v>222</v>
      </c>
      <c r="AT108" s="205" t="s">
        <v>315</v>
      </c>
      <c r="AU108" s="205" t="s">
        <v>80</v>
      </c>
      <c r="AY108" s="19" t="s">
        <v>169</v>
      </c>
      <c r="BE108" s="206">
        <f t="shared" ref="BE108:BE120" si="14">IF(N108="základní",J108,0)</f>
        <v>0</v>
      </c>
      <c r="BF108" s="206">
        <f t="shared" ref="BF108:BF120" si="15">IF(N108="snížená",J108,0)</f>
        <v>0</v>
      </c>
      <c r="BG108" s="206">
        <f t="shared" ref="BG108:BG120" si="16">IF(N108="zákl. přenesená",J108,0)</f>
        <v>0</v>
      </c>
      <c r="BH108" s="206">
        <f t="shared" ref="BH108:BH120" si="17">IF(N108="sníž. přenesená",J108,0)</f>
        <v>0</v>
      </c>
      <c r="BI108" s="206">
        <f t="shared" ref="BI108:BI120" si="18">IF(N108="nulová",J108,0)</f>
        <v>0</v>
      </c>
      <c r="BJ108" s="19" t="s">
        <v>80</v>
      </c>
      <c r="BK108" s="206">
        <f t="shared" ref="BK108:BK120" si="19">ROUND(I108*H108,2)</f>
        <v>0</v>
      </c>
      <c r="BL108" s="19" t="s">
        <v>176</v>
      </c>
      <c r="BM108" s="205" t="s">
        <v>2178</v>
      </c>
    </row>
    <row r="109" spans="1:65" s="2" customFormat="1" ht="16.5" customHeight="1">
      <c r="A109" s="36"/>
      <c r="B109" s="37"/>
      <c r="C109" s="254" t="s">
        <v>8</v>
      </c>
      <c r="D109" s="254" t="s">
        <v>315</v>
      </c>
      <c r="E109" s="255" t="s">
        <v>2179</v>
      </c>
      <c r="F109" s="256" t="s">
        <v>2180</v>
      </c>
      <c r="G109" s="257" t="s">
        <v>1245</v>
      </c>
      <c r="H109" s="258">
        <v>3</v>
      </c>
      <c r="I109" s="259"/>
      <c r="J109" s="260">
        <f t="shared" si="10"/>
        <v>0</v>
      </c>
      <c r="K109" s="256" t="s">
        <v>19</v>
      </c>
      <c r="L109" s="261"/>
      <c r="M109" s="262" t="s">
        <v>19</v>
      </c>
      <c r="N109" s="263" t="s">
        <v>43</v>
      </c>
      <c r="O109" s="66"/>
      <c r="P109" s="203">
        <f t="shared" si="11"/>
        <v>0</v>
      </c>
      <c r="Q109" s="203">
        <v>0</v>
      </c>
      <c r="R109" s="203">
        <f t="shared" si="12"/>
        <v>0</v>
      </c>
      <c r="S109" s="203">
        <v>0</v>
      </c>
      <c r="T109" s="204">
        <f t="shared" si="13"/>
        <v>0</v>
      </c>
      <c r="U109" s="36"/>
      <c r="V109" s="36"/>
      <c r="W109" s="36"/>
      <c r="X109" s="36"/>
      <c r="Y109" s="36"/>
      <c r="Z109" s="36"/>
      <c r="AA109" s="36"/>
      <c r="AB109" s="36"/>
      <c r="AC109" s="36"/>
      <c r="AD109" s="36"/>
      <c r="AE109" s="36"/>
      <c r="AR109" s="205" t="s">
        <v>222</v>
      </c>
      <c r="AT109" s="205" t="s">
        <v>315</v>
      </c>
      <c r="AU109" s="205" t="s">
        <v>80</v>
      </c>
      <c r="AY109" s="19" t="s">
        <v>169</v>
      </c>
      <c r="BE109" s="206">
        <f t="shared" si="14"/>
        <v>0</v>
      </c>
      <c r="BF109" s="206">
        <f t="shared" si="15"/>
        <v>0</v>
      </c>
      <c r="BG109" s="206">
        <f t="shared" si="16"/>
        <v>0</v>
      </c>
      <c r="BH109" s="206">
        <f t="shared" si="17"/>
        <v>0</v>
      </c>
      <c r="BI109" s="206">
        <f t="shared" si="18"/>
        <v>0</v>
      </c>
      <c r="BJ109" s="19" t="s">
        <v>80</v>
      </c>
      <c r="BK109" s="206">
        <f t="shared" si="19"/>
        <v>0</v>
      </c>
      <c r="BL109" s="19" t="s">
        <v>176</v>
      </c>
      <c r="BM109" s="205" t="s">
        <v>2181</v>
      </c>
    </row>
    <row r="110" spans="1:65" s="2" customFormat="1" ht="16.5" customHeight="1">
      <c r="A110" s="36"/>
      <c r="B110" s="37"/>
      <c r="C110" s="254" t="s">
        <v>273</v>
      </c>
      <c r="D110" s="254" t="s">
        <v>315</v>
      </c>
      <c r="E110" s="255" t="s">
        <v>2182</v>
      </c>
      <c r="F110" s="256" t="s">
        <v>2183</v>
      </c>
      <c r="G110" s="257" t="s">
        <v>1245</v>
      </c>
      <c r="H110" s="258">
        <v>25</v>
      </c>
      <c r="I110" s="259"/>
      <c r="J110" s="260">
        <f t="shared" si="10"/>
        <v>0</v>
      </c>
      <c r="K110" s="256" t="s">
        <v>19</v>
      </c>
      <c r="L110" s="261"/>
      <c r="M110" s="262" t="s">
        <v>19</v>
      </c>
      <c r="N110" s="263" t="s">
        <v>43</v>
      </c>
      <c r="O110" s="66"/>
      <c r="P110" s="203">
        <f t="shared" si="11"/>
        <v>0</v>
      </c>
      <c r="Q110" s="203">
        <v>0</v>
      </c>
      <c r="R110" s="203">
        <f t="shared" si="12"/>
        <v>0</v>
      </c>
      <c r="S110" s="203">
        <v>0</v>
      </c>
      <c r="T110" s="204">
        <f t="shared" si="13"/>
        <v>0</v>
      </c>
      <c r="U110" s="36"/>
      <c r="V110" s="36"/>
      <c r="W110" s="36"/>
      <c r="X110" s="36"/>
      <c r="Y110" s="36"/>
      <c r="Z110" s="36"/>
      <c r="AA110" s="36"/>
      <c r="AB110" s="36"/>
      <c r="AC110" s="36"/>
      <c r="AD110" s="36"/>
      <c r="AE110" s="36"/>
      <c r="AR110" s="205" t="s">
        <v>222</v>
      </c>
      <c r="AT110" s="205" t="s">
        <v>315</v>
      </c>
      <c r="AU110" s="205" t="s">
        <v>80</v>
      </c>
      <c r="AY110" s="19" t="s">
        <v>169</v>
      </c>
      <c r="BE110" s="206">
        <f t="shared" si="14"/>
        <v>0</v>
      </c>
      <c r="BF110" s="206">
        <f t="shared" si="15"/>
        <v>0</v>
      </c>
      <c r="BG110" s="206">
        <f t="shared" si="16"/>
        <v>0</v>
      </c>
      <c r="BH110" s="206">
        <f t="shared" si="17"/>
        <v>0</v>
      </c>
      <c r="BI110" s="206">
        <f t="shared" si="18"/>
        <v>0</v>
      </c>
      <c r="BJ110" s="19" t="s">
        <v>80</v>
      </c>
      <c r="BK110" s="206">
        <f t="shared" si="19"/>
        <v>0</v>
      </c>
      <c r="BL110" s="19" t="s">
        <v>176</v>
      </c>
      <c r="BM110" s="205" t="s">
        <v>2184</v>
      </c>
    </row>
    <row r="111" spans="1:65" s="2" customFormat="1" ht="16.5" customHeight="1">
      <c r="A111" s="36"/>
      <c r="B111" s="37"/>
      <c r="C111" s="254" t="s">
        <v>279</v>
      </c>
      <c r="D111" s="254" t="s">
        <v>315</v>
      </c>
      <c r="E111" s="255" t="s">
        <v>2185</v>
      </c>
      <c r="F111" s="256" t="s">
        <v>2186</v>
      </c>
      <c r="G111" s="257" t="s">
        <v>1245</v>
      </c>
      <c r="H111" s="258">
        <v>1</v>
      </c>
      <c r="I111" s="259"/>
      <c r="J111" s="260">
        <f t="shared" si="10"/>
        <v>0</v>
      </c>
      <c r="K111" s="256" t="s">
        <v>19</v>
      </c>
      <c r="L111" s="261"/>
      <c r="M111" s="262" t="s">
        <v>19</v>
      </c>
      <c r="N111" s="263" t="s">
        <v>43</v>
      </c>
      <c r="O111" s="66"/>
      <c r="P111" s="203">
        <f t="shared" si="11"/>
        <v>0</v>
      </c>
      <c r="Q111" s="203">
        <v>0</v>
      </c>
      <c r="R111" s="203">
        <f t="shared" si="12"/>
        <v>0</v>
      </c>
      <c r="S111" s="203">
        <v>0</v>
      </c>
      <c r="T111" s="204">
        <f t="shared" si="13"/>
        <v>0</v>
      </c>
      <c r="U111" s="36"/>
      <c r="V111" s="36"/>
      <c r="W111" s="36"/>
      <c r="X111" s="36"/>
      <c r="Y111" s="36"/>
      <c r="Z111" s="36"/>
      <c r="AA111" s="36"/>
      <c r="AB111" s="36"/>
      <c r="AC111" s="36"/>
      <c r="AD111" s="36"/>
      <c r="AE111" s="36"/>
      <c r="AR111" s="205" t="s">
        <v>222</v>
      </c>
      <c r="AT111" s="205" t="s">
        <v>315</v>
      </c>
      <c r="AU111" s="205" t="s">
        <v>80</v>
      </c>
      <c r="AY111" s="19" t="s">
        <v>169</v>
      </c>
      <c r="BE111" s="206">
        <f t="shared" si="14"/>
        <v>0</v>
      </c>
      <c r="BF111" s="206">
        <f t="shared" si="15"/>
        <v>0</v>
      </c>
      <c r="BG111" s="206">
        <f t="shared" si="16"/>
        <v>0</v>
      </c>
      <c r="BH111" s="206">
        <f t="shared" si="17"/>
        <v>0</v>
      </c>
      <c r="BI111" s="206">
        <f t="shared" si="18"/>
        <v>0</v>
      </c>
      <c r="BJ111" s="19" t="s">
        <v>80</v>
      </c>
      <c r="BK111" s="206">
        <f t="shared" si="19"/>
        <v>0</v>
      </c>
      <c r="BL111" s="19" t="s">
        <v>176</v>
      </c>
      <c r="BM111" s="205" t="s">
        <v>2187</v>
      </c>
    </row>
    <row r="112" spans="1:65" s="2" customFormat="1" ht="16.5" customHeight="1">
      <c r="A112" s="36"/>
      <c r="B112" s="37"/>
      <c r="C112" s="254" t="s">
        <v>283</v>
      </c>
      <c r="D112" s="254" t="s">
        <v>315</v>
      </c>
      <c r="E112" s="255" t="s">
        <v>2188</v>
      </c>
      <c r="F112" s="256" t="s">
        <v>2189</v>
      </c>
      <c r="G112" s="257" t="s">
        <v>1245</v>
      </c>
      <c r="H112" s="258">
        <v>3</v>
      </c>
      <c r="I112" s="259"/>
      <c r="J112" s="260">
        <f t="shared" si="10"/>
        <v>0</v>
      </c>
      <c r="K112" s="256" t="s">
        <v>19</v>
      </c>
      <c r="L112" s="261"/>
      <c r="M112" s="262" t="s">
        <v>19</v>
      </c>
      <c r="N112" s="263" t="s">
        <v>43</v>
      </c>
      <c r="O112" s="66"/>
      <c r="P112" s="203">
        <f t="shared" si="11"/>
        <v>0</v>
      </c>
      <c r="Q112" s="203">
        <v>0</v>
      </c>
      <c r="R112" s="203">
        <f t="shared" si="12"/>
        <v>0</v>
      </c>
      <c r="S112" s="203">
        <v>0</v>
      </c>
      <c r="T112" s="204">
        <f t="shared" si="13"/>
        <v>0</v>
      </c>
      <c r="U112" s="36"/>
      <c r="V112" s="36"/>
      <c r="W112" s="36"/>
      <c r="X112" s="36"/>
      <c r="Y112" s="36"/>
      <c r="Z112" s="36"/>
      <c r="AA112" s="36"/>
      <c r="AB112" s="36"/>
      <c r="AC112" s="36"/>
      <c r="AD112" s="36"/>
      <c r="AE112" s="36"/>
      <c r="AR112" s="205" t="s">
        <v>222</v>
      </c>
      <c r="AT112" s="205" t="s">
        <v>315</v>
      </c>
      <c r="AU112" s="205" t="s">
        <v>80</v>
      </c>
      <c r="AY112" s="19" t="s">
        <v>169</v>
      </c>
      <c r="BE112" s="206">
        <f t="shared" si="14"/>
        <v>0</v>
      </c>
      <c r="BF112" s="206">
        <f t="shared" si="15"/>
        <v>0</v>
      </c>
      <c r="BG112" s="206">
        <f t="shared" si="16"/>
        <v>0</v>
      </c>
      <c r="BH112" s="206">
        <f t="shared" si="17"/>
        <v>0</v>
      </c>
      <c r="BI112" s="206">
        <f t="shared" si="18"/>
        <v>0</v>
      </c>
      <c r="BJ112" s="19" t="s">
        <v>80</v>
      </c>
      <c r="BK112" s="206">
        <f t="shared" si="19"/>
        <v>0</v>
      </c>
      <c r="BL112" s="19" t="s">
        <v>176</v>
      </c>
      <c r="BM112" s="205" t="s">
        <v>2190</v>
      </c>
    </row>
    <row r="113" spans="1:65" s="2" customFormat="1" ht="16.5" customHeight="1">
      <c r="A113" s="36"/>
      <c r="B113" s="37"/>
      <c r="C113" s="254" t="s">
        <v>288</v>
      </c>
      <c r="D113" s="254" t="s">
        <v>315</v>
      </c>
      <c r="E113" s="255" t="s">
        <v>2191</v>
      </c>
      <c r="F113" s="256" t="s">
        <v>2192</v>
      </c>
      <c r="G113" s="257" t="s">
        <v>1245</v>
      </c>
      <c r="H113" s="258">
        <v>1</v>
      </c>
      <c r="I113" s="259"/>
      <c r="J113" s="260">
        <f t="shared" si="10"/>
        <v>0</v>
      </c>
      <c r="K113" s="256" t="s">
        <v>19</v>
      </c>
      <c r="L113" s="261"/>
      <c r="M113" s="262" t="s">
        <v>19</v>
      </c>
      <c r="N113" s="263" t="s">
        <v>43</v>
      </c>
      <c r="O113" s="66"/>
      <c r="P113" s="203">
        <f t="shared" si="11"/>
        <v>0</v>
      </c>
      <c r="Q113" s="203">
        <v>0</v>
      </c>
      <c r="R113" s="203">
        <f t="shared" si="12"/>
        <v>0</v>
      </c>
      <c r="S113" s="203">
        <v>0</v>
      </c>
      <c r="T113" s="204">
        <f t="shared" si="13"/>
        <v>0</v>
      </c>
      <c r="U113" s="36"/>
      <c r="V113" s="36"/>
      <c r="W113" s="36"/>
      <c r="X113" s="36"/>
      <c r="Y113" s="36"/>
      <c r="Z113" s="36"/>
      <c r="AA113" s="36"/>
      <c r="AB113" s="36"/>
      <c r="AC113" s="36"/>
      <c r="AD113" s="36"/>
      <c r="AE113" s="36"/>
      <c r="AR113" s="205" t="s">
        <v>222</v>
      </c>
      <c r="AT113" s="205" t="s">
        <v>315</v>
      </c>
      <c r="AU113" s="205" t="s">
        <v>80</v>
      </c>
      <c r="AY113" s="19" t="s">
        <v>169</v>
      </c>
      <c r="BE113" s="206">
        <f t="shared" si="14"/>
        <v>0</v>
      </c>
      <c r="BF113" s="206">
        <f t="shared" si="15"/>
        <v>0</v>
      </c>
      <c r="BG113" s="206">
        <f t="shared" si="16"/>
        <v>0</v>
      </c>
      <c r="BH113" s="206">
        <f t="shared" si="17"/>
        <v>0</v>
      </c>
      <c r="BI113" s="206">
        <f t="shared" si="18"/>
        <v>0</v>
      </c>
      <c r="BJ113" s="19" t="s">
        <v>80</v>
      </c>
      <c r="BK113" s="206">
        <f t="shared" si="19"/>
        <v>0</v>
      </c>
      <c r="BL113" s="19" t="s">
        <v>176</v>
      </c>
      <c r="BM113" s="205" t="s">
        <v>2193</v>
      </c>
    </row>
    <row r="114" spans="1:65" s="2" customFormat="1" ht="16.5" customHeight="1">
      <c r="A114" s="36"/>
      <c r="B114" s="37"/>
      <c r="C114" s="254" t="s">
        <v>293</v>
      </c>
      <c r="D114" s="254" t="s">
        <v>315</v>
      </c>
      <c r="E114" s="255" t="s">
        <v>2194</v>
      </c>
      <c r="F114" s="256" t="s">
        <v>2195</v>
      </c>
      <c r="G114" s="257" t="s">
        <v>1245</v>
      </c>
      <c r="H114" s="258">
        <v>54</v>
      </c>
      <c r="I114" s="259"/>
      <c r="J114" s="260">
        <f t="shared" si="10"/>
        <v>0</v>
      </c>
      <c r="K114" s="256" t="s">
        <v>19</v>
      </c>
      <c r="L114" s="261"/>
      <c r="M114" s="262" t="s">
        <v>19</v>
      </c>
      <c r="N114" s="263" t="s">
        <v>43</v>
      </c>
      <c r="O114" s="66"/>
      <c r="P114" s="203">
        <f t="shared" si="11"/>
        <v>0</v>
      </c>
      <c r="Q114" s="203">
        <v>0</v>
      </c>
      <c r="R114" s="203">
        <f t="shared" si="12"/>
        <v>0</v>
      </c>
      <c r="S114" s="203">
        <v>0</v>
      </c>
      <c r="T114" s="204">
        <f t="shared" si="13"/>
        <v>0</v>
      </c>
      <c r="U114" s="36"/>
      <c r="V114" s="36"/>
      <c r="W114" s="36"/>
      <c r="X114" s="36"/>
      <c r="Y114" s="36"/>
      <c r="Z114" s="36"/>
      <c r="AA114" s="36"/>
      <c r="AB114" s="36"/>
      <c r="AC114" s="36"/>
      <c r="AD114" s="36"/>
      <c r="AE114" s="36"/>
      <c r="AR114" s="205" t="s">
        <v>222</v>
      </c>
      <c r="AT114" s="205" t="s">
        <v>315</v>
      </c>
      <c r="AU114" s="205" t="s">
        <v>80</v>
      </c>
      <c r="AY114" s="19" t="s">
        <v>169</v>
      </c>
      <c r="BE114" s="206">
        <f t="shared" si="14"/>
        <v>0</v>
      </c>
      <c r="BF114" s="206">
        <f t="shared" si="15"/>
        <v>0</v>
      </c>
      <c r="BG114" s="206">
        <f t="shared" si="16"/>
        <v>0</v>
      </c>
      <c r="BH114" s="206">
        <f t="shared" si="17"/>
        <v>0</v>
      </c>
      <c r="BI114" s="206">
        <f t="shared" si="18"/>
        <v>0</v>
      </c>
      <c r="BJ114" s="19" t="s">
        <v>80</v>
      </c>
      <c r="BK114" s="206">
        <f t="shared" si="19"/>
        <v>0</v>
      </c>
      <c r="BL114" s="19" t="s">
        <v>176</v>
      </c>
      <c r="BM114" s="205" t="s">
        <v>2196</v>
      </c>
    </row>
    <row r="115" spans="1:65" s="2" customFormat="1" ht="16.5" customHeight="1">
      <c r="A115" s="36"/>
      <c r="B115" s="37"/>
      <c r="C115" s="254" t="s">
        <v>7</v>
      </c>
      <c r="D115" s="254" t="s">
        <v>315</v>
      </c>
      <c r="E115" s="255" t="s">
        <v>2197</v>
      </c>
      <c r="F115" s="256" t="s">
        <v>2198</v>
      </c>
      <c r="G115" s="257" t="s">
        <v>1245</v>
      </c>
      <c r="H115" s="258">
        <v>3</v>
      </c>
      <c r="I115" s="259"/>
      <c r="J115" s="260">
        <f t="shared" si="10"/>
        <v>0</v>
      </c>
      <c r="K115" s="256" t="s">
        <v>19</v>
      </c>
      <c r="L115" s="261"/>
      <c r="M115" s="262" t="s">
        <v>19</v>
      </c>
      <c r="N115" s="263" t="s">
        <v>43</v>
      </c>
      <c r="O115" s="66"/>
      <c r="P115" s="203">
        <f t="shared" si="11"/>
        <v>0</v>
      </c>
      <c r="Q115" s="203">
        <v>0</v>
      </c>
      <c r="R115" s="203">
        <f t="shared" si="12"/>
        <v>0</v>
      </c>
      <c r="S115" s="203">
        <v>0</v>
      </c>
      <c r="T115" s="204">
        <f t="shared" si="13"/>
        <v>0</v>
      </c>
      <c r="U115" s="36"/>
      <c r="V115" s="36"/>
      <c r="W115" s="36"/>
      <c r="X115" s="36"/>
      <c r="Y115" s="36"/>
      <c r="Z115" s="36"/>
      <c r="AA115" s="36"/>
      <c r="AB115" s="36"/>
      <c r="AC115" s="36"/>
      <c r="AD115" s="36"/>
      <c r="AE115" s="36"/>
      <c r="AR115" s="205" t="s">
        <v>222</v>
      </c>
      <c r="AT115" s="205" t="s">
        <v>315</v>
      </c>
      <c r="AU115" s="205" t="s">
        <v>80</v>
      </c>
      <c r="AY115" s="19" t="s">
        <v>169</v>
      </c>
      <c r="BE115" s="206">
        <f t="shared" si="14"/>
        <v>0</v>
      </c>
      <c r="BF115" s="206">
        <f t="shared" si="15"/>
        <v>0</v>
      </c>
      <c r="BG115" s="206">
        <f t="shared" si="16"/>
        <v>0</v>
      </c>
      <c r="BH115" s="206">
        <f t="shared" si="17"/>
        <v>0</v>
      </c>
      <c r="BI115" s="206">
        <f t="shared" si="18"/>
        <v>0</v>
      </c>
      <c r="BJ115" s="19" t="s">
        <v>80</v>
      </c>
      <c r="BK115" s="206">
        <f t="shared" si="19"/>
        <v>0</v>
      </c>
      <c r="BL115" s="19" t="s">
        <v>176</v>
      </c>
      <c r="BM115" s="205" t="s">
        <v>2199</v>
      </c>
    </row>
    <row r="116" spans="1:65" s="2" customFormat="1" ht="16.5" customHeight="1">
      <c r="A116" s="36"/>
      <c r="B116" s="37"/>
      <c r="C116" s="254" t="s">
        <v>300</v>
      </c>
      <c r="D116" s="254" t="s">
        <v>315</v>
      </c>
      <c r="E116" s="255" t="s">
        <v>2200</v>
      </c>
      <c r="F116" s="256" t="s">
        <v>2201</v>
      </c>
      <c r="G116" s="257" t="s">
        <v>1245</v>
      </c>
      <c r="H116" s="258">
        <v>1</v>
      </c>
      <c r="I116" s="259"/>
      <c r="J116" s="260">
        <f t="shared" si="10"/>
        <v>0</v>
      </c>
      <c r="K116" s="256" t="s">
        <v>19</v>
      </c>
      <c r="L116" s="261"/>
      <c r="M116" s="262" t="s">
        <v>19</v>
      </c>
      <c r="N116" s="263" t="s">
        <v>43</v>
      </c>
      <c r="O116" s="66"/>
      <c r="P116" s="203">
        <f t="shared" si="11"/>
        <v>0</v>
      </c>
      <c r="Q116" s="203">
        <v>0</v>
      </c>
      <c r="R116" s="203">
        <f t="shared" si="12"/>
        <v>0</v>
      </c>
      <c r="S116" s="203">
        <v>0</v>
      </c>
      <c r="T116" s="204">
        <f t="shared" si="13"/>
        <v>0</v>
      </c>
      <c r="U116" s="36"/>
      <c r="V116" s="36"/>
      <c r="W116" s="36"/>
      <c r="X116" s="36"/>
      <c r="Y116" s="36"/>
      <c r="Z116" s="36"/>
      <c r="AA116" s="36"/>
      <c r="AB116" s="36"/>
      <c r="AC116" s="36"/>
      <c r="AD116" s="36"/>
      <c r="AE116" s="36"/>
      <c r="AR116" s="205" t="s">
        <v>222</v>
      </c>
      <c r="AT116" s="205" t="s">
        <v>315</v>
      </c>
      <c r="AU116" s="205" t="s">
        <v>80</v>
      </c>
      <c r="AY116" s="19" t="s">
        <v>169</v>
      </c>
      <c r="BE116" s="206">
        <f t="shared" si="14"/>
        <v>0</v>
      </c>
      <c r="BF116" s="206">
        <f t="shared" si="15"/>
        <v>0</v>
      </c>
      <c r="BG116" s="206">
        <f t="shared" si="16"/>
        <v>0</v>
      </c>
      <c r="BH116" s="206">
        <f t="shared" si="17"/>
        <v>0</v>
      </c>
      <c r="BI116" s="206">
        <f t="shared" si="18"/>
        <v>0</v>
      </c>
      <c r="BJ116" s="19" t="s">
        <v>80</v>
      </c>
      <c r="BK116" s="206">
        <f t="shared" si="19"/>
        <v>0</v>
      </c>
      <c r="BL116" s="19" t="s">
        <v>176</v>
      </c>
      <c r="BM116" s="205" t="s">
        <v>2202</v>
      </c>
    </row>
    <row r="117" spans="1:65" s="2" customFormat="1" ht="16.5" customHeight="1">
      <c r="A117" s="36"/>
      <c r="B117" s="37"/>
      <c r="C117" s="254" t="s">
        <v>305</v>
      </c>
      <c r="D117" s="254" t="s">
        <v>315</v>
      </c>
      <c r="E117" s="255" t="s">
        <v>2203</v>
      </c>
      <c r="F117" s="256" t="s">
        <v>2204</v>
      </c>
      <c r="G117" s="257" t="s">
        <v>1245</v>
      </c>
      <c r="H117" s="258">
        <v>1</v>
      </c>
      <c r="I117" s="259"/>
      <c r="J117" s="260">
        <f t="shared" si="10"/>
        <v>0</v>
      </c>
      <c r="K117" s="256" t="s">
        <v>19</v>
      </c>
      <c r="L117" s="261"/>
      <c r="M117" s="262" t="s">
        <v>19</v>
      </c>
      <c r="N117" s="263" t="s">
        <v>43</v>
      </c>
      <c r="O117" s="66"/>
      <c r="P117" s="203">
        <f t="shared" si="11"/>
        <v>0</v>
      </c>
      <c r="Q117" s="203">
        <v>0</v>
      </c>
      <c r="R117" s="203">
        <f t="shared" si="12"/>
        <v>0</v>
      </c>
      <c r="S117" s="203">
        <v>0</v>
      </c>
      <c r="T117" s="204">
        <f t="shared" si="13"/>
        <v>0</v>
      </c>
      <c r="U117" s="36"/>
      <c r="V117" s="36"/>
      <c r="W117" s="36"/>
      <c r="X117" s="36"/>
      <c r="Y117" s="36"/>
      <c r="Z117" s="36"/>
      <c r="AA117" s="36"/>
      <c r="AB117" s="36"/>
      <c r="AC117" s="36"/>
      <c r="AD117" s="36"/>
      <c r="AE117" s="36"/>
      <c r="AR117" s="205" t="s">
        <v>222</v>
      </c>
      <c r="AT117" s="205" t="s">
        <v>315</v>
      </c>
      <c r="AU117" s="205" t="s">
        <v>80</v>
      </c>
      <c r="AY117" s="19" t="s">
        <v>169</v>
      </c>
      <c r="BE117" s="206">
        <f t="shared" si="14"/>
        <v>0</v>
      </c>
      <c r="BF117" s="206">
        <f t="shared" si="15"/>
        <v>0</v>
      </c>
      <c r="BG117" s="206">
        <f t="shared" si="16"/>
        <v>0</v>
      </c>
      <c r="BH117" s="206">
        <f t="shared" si="17"/>
        <v>0</v>
      </c>
      <c r="BI117" s="206">
        <f t="shared" si="18"/>
        <v>0</v>
      </c>
      <c r="BJ117" s="19" t="s">
        <v>80</v>
      </c>
      <c r="BK117" s="206">
        <f t="shared" si="19"/>
        <v>0</v>
      </c>
      <c r="BL117" s="19" t="s">
        <v>176</v>
      </c>
      <c r="BM117" s="205" t="s">
        <v>2205</v>
      </c>
    </row>
    <row r="118" spans="1:65" s="2" customFormat="1" ht="16.5" customHeight="1">
      <c r="A118" s="36"/>
      <c r="B118" s="37"/>
      <c r="C118" s="254" t="s">
        <v>309</v>
      </c>
      <c r="D118" s="254" t="s">
        <v>315</v>
      </c>
      <c r="E118" s="255" t="s">
        <v>2206</v>
      </c>
      <c r="F118" s="256" t="s">
        <v>2207</v>
      </c>
      <c r="G118" s="257" t="s">
        <v>1245</v>
      </c>
      <c r="H118" s="258">
        <v>2</v>
      </c>
      <c r="I118" s="259"/>
      <c r="J118" s="260">
        <f t="shared" si="10"/>
        <v>0</v>
      </c>
      <c r="K118" s="256" t="s">
        <v>19</v>
      </c>
      <c r="L118" s="261"/>
      <c r="M118" s="262" t="s">
        <v>19</v>
      </c>
      <c r="N118" s="263" t="s">
        <v>43</v>
      </c>
      <c r="O118" s="66"/>
      <c r="P118" s="203">
        <f t="shared" si="11"/>
        <v>0</v>
      </c>
      <c r="Q118" s="203">
        <v>0</v>
      </c>
      <c r="R118" s="203">
        <f t="shared" si="12"/>
        <v>0</v>
      </c>
      <c r="S118" s="203">
        <v>0</v>
      </c>
      <c r="T118" s="204">
        <f t="shared" si="13"/>
        <v>0</v>
      </c>
      <c r="U118" s="36"/>
      <c r="V118" s="36"/>
      <c r="W118" s="36"/>
      <c r="X118" s="36"/>
      <c r="Y118" s="36"/>
      <c r="Z118" s="36"/>
      <c r="AA118" s="36"/>
      <c r="AB118" s="36"/>
      <c r="AC118" s="36"/>
      <c r="AD118" s="36"/>
      <c r="AE118" s="36"/>
      <c r="AR118" s="205" t="s">
        <v>222</v>
      </c>
      <c r="AT118" s="205" t="s">
        <v>315</v>
      </c>
      <c r="AU118" s="205" t="s">
        <v>80</v>
      </c>
      <c r="AY118" s="19" t="s">
        <v>169</v>
      </c>
      <c r="BE118" s="206">
        <f t="shared" si="14"/>
        <v>0</v>
      </c>
      <c r="BF118" s="206">
        <f t="shared" si="15"/>
        <v>0</v>
      </c>
      <c r="BG118" s="206">
        <f t="shared" si="16"/>
        <v>0</v>
      </c>
      <c r="BH118" s="206">
        <f t="shared" si="17"/>
        <v>0</v>
      </c>
      <c r="BI118" s="206">
        <f t="shared" si="18"/>
        <v>0</v>
      </c>
      <c r="BJ118" s="19" t="s">
        <v>80</v>
      </c>
      <c r="BK118" s="206">
        <f t="shared" si="19"/>
        <v>0</v>
      </c>
      <c r="BL118" s="19" t="s">
        <v>176</v>
      </c>
      <c r="BM118" s="205" t="s">
        <v>2208</v>
      </c>
    </row>
    <row r="119" spans="1:65" s="2" customFormat="1" ht="16.5" customHeight="1">
      <c r="A119" s="36"/>
      <c r="B119" s="37"/>
      <c r="C119" s="254" t="s">
        <v>314</v>
      </c>
      <c r="D119" s="254" t="s">
        <v>315</v>
      </c>
      <c r="E119" s="255" t="s">
        <v>2209</v>
      </c>
      <c r="F119" s="256" t="s">
        <v>2210</v>
      </c>
      <c r="G119" s="257" t="s">
        <v>1245</v>
      </c>
      <c r="H119" s="258">
        <v>63</v>
      </c>
      <c r="I119" s="259"/>
      <c r="J119" s="260">
        <f t="shared" si="10"/>
        <v>0</v>
      </c>
      <c r="K119" s="256" t="s">
        <v>19</v>
      </c>
      <c r="L119" s="261"/>
      <c r="M119" s="262" t="s">
        <v>19</v>
      </c>
      <c r="N119" s="263" t="s">
        <v>43</v>
      </c>
      <c r="O119" s="66"/>
      <c r="P119" s="203">
        <f t="shared" si="11"/>
        <v>0</v>
      </c>
      <c r="Q119" s="203">
        <v>0</v>
      </c>
      <c r="R119" s="203">
        <f t="shared" si="12"/>
        <v>0</v>
      </c>
      <c r="S119" s="203">
        <v>0</v>
      </c>
      <c r="T119" s="204">
        <f t="shared" si="13"/>
        <v>0</v>
      </c>
      <c r="U119" s="36"/>
      <c r="V119" s="36"/>
      <c r="W119" s="36"/>
      <c r="X119" s="36"/>
      <c r="Y119" s="36"/>
      <c r="Z119" s="36"/>
      <c r="AA119" s="36"/>
      <c r="AB119" s="36"/>
      <c r="AC119" s="36"/>
      <c r="AD119" s="36"/>
      <c r="AE119" s="36"/>
      <c r="AR119" s="205" t="s">
        <v>222</v>
      </c>
      <c r="AT119" s="205" t="s">
        <v>315</v>
      </c>
      <c r="AU119" s="205" t="s">
        <v>80</v>
      </c>
      <c r="AY119" s="19" t="s">
        <v>169</v>
      </c>
      <c r="BE119" s="206">
        <f t="shared" si="14"/>
        <v>0</v>
      </c>
      <c r="BF119" s="206">
        <f t="shared" si="15"/>
        <v>0</v>
      </c>
      <c r="BG119" s="206">
        <f t="shared" si="16"/>
        <v>0</v>
      </c>
      <c r="BH119" s="206">
        <f t="shared" si="17"/>
        <v>0</v>
      </c>
      <c r="BI119" s="206">
        <f t="shared" si="18"/>
        <v>0</v>
      </c>
      <c r="BJ119" s="19" t="s">
        <v>80</v>
      </c>
      <c r="BK119" s="206">
        <f t="shared" si="19"/>
        <v>0</v>
      </c>
      <c r="BL119" s="19" t="s">
        <v>176</v>
      </c>
      <c r="BM119" s="205" t="s">
        <v>2211</v>
      </c>
    </row>
    <row r="120" spans="1:65" s="2" customFormat="1" ht="16.5" customHeight="1">
      <c r="A120" s="36"/>
      <c r="B120" s="37"/>
      <c r="C120" s="254" t="s">
        <v>321</v>
      </c>
      <c r="D120" s="254" t="s">
        <v>315</v>
      </c>
      <c r="E120" s="255" t="s">
        <v>2212</v>
      </c>
      <c r="F120" s="256" t="s">
        <v>2213</v>
      </c>
      <c r="G120" s="257" t="s">
        <v>1245</v>
      </c>
      <c r="H120" s="258">
        <v>3</v>
      </c>
      <c r="I120" s="259"/>
      <c r="J120" s="260">
        <f t="shared" si="10"/>
        <v>0</v>
      </c>
      <c r="K120" s="256" t="s">
        <v>19</v>
      </c>
      <c r="L120" s="261"/>
      <c r="M120" s="262" t="s">
        <v>19</v>
      </c>
      <c r="N120" s="263" t="s">
        <v>43</v>
      </c>
      <c r="O120" s="66"/>
      <c r="P120" s="203">
        <f t="shared" si="11"/>
        <v>0</v>
      </c>
      <c r="Q120" s="203">
        <v>0</v>
      </c>
      <c r="R120" s="203">
        <f t="shared" si="12"/>
        <v>0</v>
      </c>
      <c r="S120" s="203">
        <v>0</v>
      </c>
      <c r="T120" s="204">
        <f t="shared" si="13"/>
        <v>0</v>
      </c>
      <c r="U120" s="36"/>
      <c r="V120" s="36"/>
      <c r="W120" s="36"/>
      <c r="X120" s="36"/>
      <c r="Y120" s="36"/>
      <c r="Z120" s="36"/>
      <c r="AA120" s="36"/>
      <c r="AB120" s="36"/>
      <c r="AC120" s="36"/>
      <c r="AD120" s="36"/>
      <c r="AE120" s="36"/>
      <c r="AR120" s="205" t="s">
        <v>222</v>
      </c>
      <c r="AT120" s="205" t="s">
        <v>315</v>
      </c>
      <c r="AU120" s="205" t="s">
        <v>80</v>
      </c>
      <c r="AY120" s="19" t="s">
        <v>169</v>
      </c>
      <c r="BE120" s="206">
        <f t="shared" si="14"/>
        <v>0</v>
      </c>
      <c r="BF120" s="206">
        <f t="shared" si="15"/>
        <v>0</v>
      </c>
      <c r="BG120" s="206">
        <f t="shared" si="16"/>
        <v>0</v>
      </c>
      <c r="BH120" s="206">
        <f t="shared" si="17"/>
        <v>0</v>
      </c>
      <c r="BI120" s="206">
        <f t="shared" si="18"/>
        <v>0</v>
      </c>
      <c r="BJ120" s="19" t="s">
        <v>80</v>
      </c>
      <c r="BK120" s="206">
        <f t="shared" si="19"/>
        <v>0</v>
      </c>
      <c r="BL120" s="19" t="s">
        <v>176</v>
      </c>
      <c r="BM120" s="205" t="s">
        <v>2214</v>
      </c>
    </row>
    <row r="121" spans="1:65" s="12" customFormat="1" ht="25.9" customHeight="1">
      <c r="B121" s="178"/>
      <c r="C121" s="179"/>
      <c r="D121" s="180" t="s">
        <v>71</v>
      </c>
      <c r="E121" s="181" t="s">
        <v>1352</v>
      </c>
      <c r="F121" s="181" t="s">
        <v>2215</v>
      </c>
      <c r="G121" s="179"/>
      <c r="H121" s="179"/>
      <c r="I121" s="182"/>
      <c r="J121" s="183">
        <f>BK121</f>
        <v>0</v>
      </c>
      <c r="K121" s="179"/>
      <c r="L121" s="184"/>
      <c r="M121" s="185"/>
      <c r="N121" s="186"/>
      <c r="O121" s="186"/>
      <c r="P121" s="187">
        <f>SUM(P122:P128)</f>
        <v>0</v>
      </c>
      <c r="Q121" s="186"/>
      <c r="R121" s="187">
        <f>SUM(R122:R128)</f>
        <v>0</v>
      </c>
      <c r="S121" s="186"/>
      <c r="T121" s="188">
        <f>SUM(T122:T128)</f>
        <v>0</v>
      </c>
      <c r="AR121" s="189" t="s">
        <v>80</v>
      </c>
      <c r="AT121" s="190" t="s">
        <v>71</v>
      </c>
      <c r="AU121" s="190" t="s">
        <v>72</v>
      </c>
      <c r="AY121" s="189" t="s">
        <v>169</v>
      </c>
      <c r="BK121" s="191">
        <f>SUM(BK122:BK128)</f>
        <v>0</v>
      </c>
    </row>
    <row r="122" spans="1:65" s="2" customFormat="1" ht="16.5" customHeight="1">
      <c r="A122" s="36"/>
      <c r="B122" s="37"/>
      <c r="C122" s="254" t="s">
        <v>331</v>
      </c>
      <c r="D122" s="254" t="s">
        <v>315</v>
      </c>
      <c r="E122" s="255" t="s">
        <v>2216</v>
      </c>
      <c r="F122" s="256" t="s">
        <v>2217</v>
      </c>
      <c r="G122" s="257" t="s">
        <v>324</v>
      </c>
      <c r="H122" s="258">
        <v>770</v>
      </c>
      <c r="I122" s="259"/>
      <c r="J122" s="260">
        <f t="shared" ref="J122:J128" si="20">ROUND(I122*H122,2)</f>
        <v>0</v>
      </c>
      <c r="K122" s="256" t="s">
        <v>19</v>
      </c>
      <c r="L122" s="261"/>
      <c r="M122" s="262" t="s">
        <v>19</v>
      </c>
      <c r="N122" s="263" t="s">
        <v>43</v>
      </c>
      <c r="O122" s="66"/>
      <c r="P122" s="203">
        <f t="shared" ref="P122:P128" si="21">O122*H122</f>
        <v>0</v>
      </c>
      <c r="Q122" s="203">
        <v>0</v>
      </c>
      <c r="R122" s="203">
        <f t="shared" ref="R122:R128" si="22">Q122*H122</f>
        <v>0</v>
      </c>
      <c r="S122" s="203">
        <v>0</v>
      </c>
      <c r="T122" s="204">
        <f t="shared" ref="T122:T128" si="23">S122*H122</f>
        <v>0</v>
      </c>
      <c r="U122" s="36"/>
      <c r="V122" s="36"/>
      <c r="W122" s="36"/>
      <c r="X122" s="36"/>
      <c r="Y122" s="36"/>
      <c r="Z122" s="36"/>
      <c r="AA122" s="36"/>
      <c r="AB122" s="36"/>
      <c r="AC122" s="36"/>
      <c r="AD122" s="36"/>
      <c r="AE122" s="36"/>
      <c r="AR122" s="205" t="s">
        <v>222</v>
      </c>
      <c r="AT122" s="205" t="s">
        <v>315</v>
      </c>
      <c r="AU122" s="205" t="s">
        <v>80</v>
      </c>
      <c r="AY122" s="19" t="s">
        <v>169</v>
      </c>
      <c r="BE122" s="206">
        <f t="shared" ref="BE122:BE128" si="24">IF(N122="základní",J122,0)</f>
        <v>0</v>
      </c>
      <c r="BF122" s="206">
        <f t="shared" ref="BF122:BF128" si="25">IF(N122="snížená",J122,0)</f>
        <v>0</v>
      </c>
      <c r="BG122" s="206">
        <f t="shared" ref="BG122:BG128" si="26">IF(N122="zákl. přenesená",J122,0)</f>
        <v>0</v>
      </c>
      <c r="BH122" s="206">
        <f t="shared" ref="BH122:BH128" si="27">IF(N122="sníž. přenesená",J122,0)</f>
        <v>0</v>
      </c>
      <c r="BI122" s="206">
        <f t="shared" ref="BI122:BI128" si="28">IF(N122="nulová",J122,0)</f>
        <v>0</v>
      </c>
      <c r="BJ122" s="19" t="s">
        <v>80</v>
      </c>
      <c r="BK122" s="206">
        <f t="shared" ref="BK122:BK128" si="29">ROUND(I122*H122,2)</f>
        <v>0</v>
      </c>
      <c r="BL122" s="19" t="s">
        <v>176</v>
      </c>
      <c r="BM122" s="205" t="s">
        <v>2218</v>
      </c>
    </row>
    <row r="123" spans="1:65" s="2" customFormat="1" ht="16.5" customHeight="1">
      <c r="A123" s="36"/>
      <c r="B123" s="37"/>
      <c r="C123" s="254" t="s">
        <v>335</v>
      </c>
      <c r="D123" s="254" t="s">
        <v>315</v>
      </c>
      <c r="E123" s="255" t="s">
        <v>2219</v>
      </c>
      <c r="F123" s="256" t="s">
        <v>2220</v>
      </c>
      <c r="G123" s="257" t="s">
        <v>790</v>
      </c>
      <c r="H123" s="258">
        <v>1</v>
      </c>
      <c r="I123" s="259"/>
      <c r="J123" s="260">
        <f t="shared" si="20"/>
        <v>0</v>
      </c>
      <c r="K123" s="256" t="s">
        <v>19</v>
      </c>
      <c r="L123" s="261"/>
      <c r="M123" s="262" t="s">
        <v>19</v>
      </c>
      <c r="N123" s="263" t="s">
        <v>43</v>
      </c>
      <c r="O123" s="66"/>
      <c r="P123" s="203">
        <f t="shared" si="21"/>
        <v>0</v>
      </c>
      <c r="Q123" s="203">
        <v>0</v>
      </c>
      <c r="R123" s="203">
        <f t="shared" si="22"/>
        <v>0</v>
      </c>
      <c r="S123" s="203">
        <v>0</v>
      </c>
      <c r="T123" s="204">
        <f t="shared" si="23"/>
        <v>0</v>
      </c>
      <c r="U123" s="36"/>
      <c r="V123" s="36"/>
      <c r="W123" s="36"/>
      <c r="X123" s="36"/>
      <c r="Y123" s="36"/>
      <c r="Z123" s="36"/>
      <c r="AA123" s="36"/>
      <c r="AB123" s="36"/>
      <c r="AC123" s="36"/>
      <c r="AD123" s="36"/>
      <c r="AE123" s="36"/>
      <c r="AR123" s="205" t="s">
        <v>222</v>
      </c>
      <c r="AT123" s="205" t="s">
        <v>315</v>
      </c>
      <c r="AU123" s="205" t="s">
        <v>80</v>
      </c>
      <c r="AY123" s="19" t="s">
        <v>169</v>
      </c>
      <c r="BE123" s="206">
        <f t="shared" si="24"/>
        <v>0</v>
      </c>
      <c r="BF123" s="206">
        <f t="shared" si="25"/>
        <v>0</v>
      </c>
      <c r="BG123" s="206">
        <f t="shared" si="26"/>
        <v>0</v>
      </c>
      <c r="BH123" s="206">
        <f t="shared" si="27"/>
        <v>0</v>
      </c>
      <c r="BI123" s="206">
        <f t="shared" si="28"/>
        <v>0</v>
      </c>
      <c r="BJ123" s="19" t="s">
        <v>80</v>
      </c>
      <c r="BK123" s="206">
        <f t="shared" si="29"/>
        <v>0</v>
      </c>
      <c r="BL123" s="19" t="s">
        <v>176</v>
      </c>
      <c r="BM123" s="205" t="s">
        <v>2221</v>
      </c>
    </row>
    <row r="124" spans="1:65" s="2" customFormat="1" ht="16.5" customHeight="1">
      <c r="A124" s="36"/>
      <c r="B124" s="37"/>
      <c r="C124" s="254" t="s">
        <v>341</v>
      </c>
      <c r="D124" s="254" t="s">
        <v>315</v>
      </c>
      <c r="E124" s="255" t="s">
        <v>2222</v>
      </c>
      <c r="F124" s="256" t="s">
        <v>2217</v>
      </c>
      <c r="G124" s="257" t="s">
        <v>324</v>
      </c>
      <c r="H124" s="258">
        <v>90</v>
      </c>
      <c r="I124" s="259"/>
      <c r="J124" s="260">
        <f t="shared" si="20"/>
        <v>0</v>
      </c>
      <c r="K124" s="256" t="s">
        <v>19</v>
      </c>
      <c r="L124" s="261"/>
      <c r="M124" s="262" t="s">
        <v>19</v>
      </c>
      <c r="N124" s="263" t="s">
        <v>43</v>
      </c>
      <c r="O124" s="66"/>
      <c r="P124" s="203">
        <f t="shared" si="21"/>
        <v>0</v>
      </c>
      <c r="Q124" s="203">
        <v>0</v>
      </c>
      <c r="R124" s="203">
        <f t="shared" si="22"/>
        <v>0</v>
      </c>
      <c r="S124" s="203">
        <v>0</v>
      </c>
      <c r="T124" s="204">
        <f t="shared" si="23"/>
        <v>0</v>
      </c>
      <c r="U124" s="36"/>
      <c r="V124" s="36"/>
      <c r="W124" s="36"/>
      <c r="X124" s="36"/>
      <c r="Y124" s="36"/>
      <c r="Z124" s="36"/>
      <c r="AA124" s="36"/>
      <c r="AB124" s="36"/>
      <c r="AC124" s="36"/>
      <c r="AD124" s="36"/>
      <c r="AE124" s="36"/>
      <c r="AR124" s="205" t="s">
        <v>222</v>
      </c>
      <c r="AT124" s="205" t="s">
        <v>315</v>
      </c>
      <c r="AU124" s="205" t="s">
        <v>80</v>
      </c>
      <c r="AY124" s="19" t="s">
        <v>169</v>
      </c>
      <c r="BE124" s="206">
        <f t="shared" si="24"/>
        <v>0</v>
      </c>
      <c r="BF124" s="206">
        <f t="shared" si="25"/>
        <v>0</v>
      </c>
      <c r="BG124" s="206">
        <f t="shared" si="26"/>
        <v>0</v>
      </c>
      <c r="BH124" s="206">
        <f t="shared" si="27"/>
        <v>0</v>
      </c>
      <c r="BI124" s="206">
        <f t="shared" si="28"/>
        <v>0</v>
      </c>
      <c r="BJ124" s="19" t="s">
        <v>80</v>
      </c>
      <c r="BK124" s="206">
        <f t="shared" si="29"/>
        <v>0</v>
      </c>
      <c r="BL124" s="19" t="s">
        <v>176</v>
      </c>
      <c r="BM124" s="205" t="s">
        <v>2223</v>
      </c>
    </row>
    <row r="125" spans="1:65" s="2" customFormat="1" ht="16.5" customHeight="1">
      <c r="A125" s="36"/>
      <c r="B125" s="37"/>
      <c r="C125" s="254" t="s">
        <v>346</v>
      </c>
      <c r="D125" s="254" t="s">
        <v>315</v>
      </c>
      <c r="E125" s="255" t="s">
        <v>2224</v>
      </c>
      <c r="F125" s="256" t="s">
        <v>2225</v>
      </c>
      <c r="G125" s="257" t="s">
        <v>790</v>
      </c>
      <c r="H125" s="258">
        <v>1</v>
      </c>
      <c r="I125" s="259"/>
      <c r="J125" s="260">
        <f t="shared" si="20"/>
        <v>0</v>
      </c>
      <c r="K125" s="256" t="s">
        <v>19</v>
      </c>
      <c r="L125" s="261"/>
      <c r="M125" s="262" t="s">
        <v>19</v>
      </c>
      <c r="N125" s="263" t="s">
        <v>43</v>
      </c>
      <c r="O125" s="66"/>
      <c r="P125" s="203">
        <f t="shared" si="21"/>
        <v>0</v>
      </c>
      <c r="Q125" s="203">
        <v>0</v>
      </c>
      <c r="R125" s="203">
        <f t="shared" si="22"/>
        <v>0</v>
      </c>
      <c r="S125" s="203">
        <v>0</v>
      </c>
      <c r="T125" s="204">
        <f t="shared" si="23"/>
        <v>0</v>
      </c>
      <c r="U125" s="36"/>
      <c r="V125" s="36"/>
      <c r="W125" s="36"/>
      <c r="X125" s="36"/>
      <c r="Y125" s="36"/>
      <c r="Z125" s="36"/>
      <c r="AA125" s="36"/>
      <c r="AB125" s="36"/>
      <c r="AC125" s="36"/>
      <c r="AD125" s="36"/>
      <c r="AE125" s="36"/>
      <c r="AR125" s="205" t="s">
        <v>222</v>
      </c>
      <c r="AT125" s="205" t="s">
        <v>315</v>
      </c>
      <c r="AU125" s="205" t="s">
        <v>80</v>
      </c>
      <c r="AY125" s="19" t="s">
        <v>169</v>
      </c>
      <c r="BE125" s="206">
        <f t="shared" si="24"/>
        <v>0</v>
      </c>
      <c r="BF125" s="206">
        <f t="shared" si="25"/>
        <v>0</v>
      </c>
      <c r="BG125" s="206">
        <f t="shared" si="26"/>
        <v>0</v>
      </c>
      <c r="BH125" s="206">
        <f t="shared" si="27"/>
        <v>0</v>
      </c>
      <c r="BI125" s="206">
        <f t="shared" si="28"/>
        <v>0</v>
      </c>
      <c r="BJ125" s="19" t="s">
        <v>80</v>
      </c>
      <c r="BK125" s="206">
        <f t="shared" si="29"/>
        <v>0</v>
      </c>
      <c r="BL125" s="19" t="s">
        <v>176</v>
      </c>
      <c r="BM125" s="205" t="s">
        <v>2226</v>
      </c>
    </row>
    <row r="126" spans="1:65" s="2" customFormat="1" ht="16.5" customHeight="1">
      <c r="A126" s="36"/>
      <c r="B126" s="37"/>
      <c r="C126" s="254" t="s">
        <v>351</v>
      </c>
      <c r="D126" s="254" t="s">
        <v>315</v>
      </c>
      <c r="E126" s="255" t="s">
        <v>2227</v>
      </c>
      <c r="F126" s="256" t="s">
        <v>2228</v>
      </c>
      <c r="G126" s="257" t="s">
        <v>324</v>
      </c>
      <c r="H126" s="258">
        <v>380</v>
      </c>
      <c r="I126" s="259"/>
      <c r="J126" s="260">
        <f t="shared" si="20"/>
        <v>0</v>
      </c>
      <c r="K126" s="256" t="s">
        <v>19</v>
      </c>
      <c r="L126" s="261"/>
      <c r="M126" s="262" t="s">
        <v>19</v>
      </c>
      <c r="N126" s="263" t="s">
        <v>43</v>
      </c>
      <c r="O126" s="66"/>
      <c r="P126" s="203">
        <f t="shared" si="21"/>
        <v>0</v>
      </c>
      <c r="Q126" s="203">
        <v>0</v>
      </c>
      <c r="R126" s="203">
        <f t="shared" si="22"/>
        <v>0</v>
      </c>
      <c r="S126" s="203">
        <v>0</v>
      </c>
      <c r="T126" s="204">
        <f t="shared" si="23"/>
        <v>0</v>
      </c>
      <c r="U126" s="36"/>
      <c r="V126" s="36"/>
      <c r="W126" s="36"/>
      <c r="X126" s="36"/>
      <c r="Y126" s="36"/>
      <c r="Z126" s="36"/>
      <c r="AA126" s="36"/>
      <c r="AB126" s="36"/>
      <c r="AC126" s="36"/>
      <c r="AD126" s="36"/>
      <c r="AE126" s="36"/>
      <c r="AR126" s="205" t="s">
        <v>222</v>
      </c>
      <c r="AT126" s="205" t="s">
        <v>315</v>
      </c>
      <c r="AU126" s="205" t="s">
        <v>80</v>
      </c>
      <c r="AY126" s="19" t="s">
        <v>169</v>
      </c>
      <c r="BE126" s="206">
        <f t="shared" si="24"/>
        <v>0</v>
      </c>
      <c r="BF126" s="206">
        <f t="shared" si="25"/>
        <v>0</v>
      </c>
      <c r="BG126" s="206">
        <f t="shared" si="26"/>
        <v>0</v>
      </c>
      <c r="BH126" s="206">
        <f t="shared" si="27"/>
        <v>0</v>
      </c>
      <c r="BI126" s="206">
        <f t="shared" si="28"/>
        <v>0</v>
      </c>
      <c r="BJ126" s="19" t="s">
        <v>80</v>
      </c>
      <c r="BK126" s="206">
        <f t="shared" si="29"/>
        <v>0</v>
      </c>
      <c r="BL126" s="19" t="s">
        <v>176</v>
      </c>
      <c r="BM126" s="205" t="s">
        <v>2229</v>
      </c>
    </row>
    <row r="127" spans="1:65" s="2" customFormat="1" ht="16.5" customHeight="1">
      <c r="A127" s="36"/>
      <c r="B127" s="37"/>
      <c r="C127" s="254" t="s">
        <v>358</v>
      </c>
      <c r="D127" s="254" t="s">
        <v>315</v>
      </c>
      <c r="E127" s="255" t="s">
        <v>2230</v>
      </c>
      <c r="F127" s="256" t="s">
        <v>2231</v>
      </c>
      <c r="G127" s="257" t="s">
        <v>790</v>
      </c>
      <c r="H127" s="258">
        <v>1</v>
      </c>
      <c r="I127" s="259"/>
      <c r="J127" s="260">
        <f t="shared" si="20"/>
        <v>0</v>
      </c>
      <c r="K127" s="256" t="s">
        <v>19</v>
      </c>
      <c r="L127" s="261"/>
      <c r="M127" s="262" t="s">
        <v>19</v>
      </c>
      <c r="N127" s="263" t="s">
        <v>43</v>
      </c>
      <c r="O127" s="66"/>
      <c r="P127" s="203">
        <f t="shared" si="21"/>
        <v>0</v>
      </c>
      <c r="Q127" s="203">
        <v>0</v>
      </c>
      <c r="R127" s="203">
        <f t="shared" si="22"/>
        <v>0</v>
      </c>
      <c r="S127" s="203">
        <v>0</v>
      </c>
      <c r="T127" s="204">
        <f t="shared" si="23"/>
        <v>0</v>
      </c>
      <c r="U127" s="36"/>
      <c r="V127" s="36"/>
      <c r="W127" s="36"/>
      <c r="X127" s="36"/>
      <c r="Y127" s="36"/>
      <c r="Z127" s="36"/>
      <c r="AA127" s="36"/>
      <c r="AB127" s="36"/>
      <c r="AC127" s="36"/>
      <c r="AD127" s="36"/>
      <c r="AE127" s="36"/>
      <c r="AR127" s="205" t="s">
        <v>222</v>
      </c>
      <c r="AT127" s="205" t="s">
        <v>315</v>
      </c>
      <c r="AU127" s="205" t="s">
        <v>80</v>
      </c>
      <c r="AY127" s="19" t="s">
        <v>169</v>
      </c>
      <c r="BE127" s="206">
        <f t="shared" si="24"/>
        <v>0</v>
      </c>
      <c r="BF127" s="206">
        <f t="shared" si="25"/>
        <v>0</v>
      </c>
      <c r="BG127" s="206">
        <f t="shared" si="26"/>
        <v>0</v>
      </c>
      <c r="BH127" s="206">
        <f t="shared" si="27"/>
        <v>0</v>
      </c>
      <c r="BI127" s="206">
        <f t="shared" si="28"/>
        <v>0</v>
      </c>
      <c r="BJ127" s="19" t="s">
        <v>80</v>
      </c>
      <c r="BK127" s="206">
        <f t="shared" si="29"/>
        <v>0</v>
      </c>
      <c r="BL127" s="19" t="s">
        <v>176</v>
      </c>
      <c r="BM127" s="205" t="s">
        <v>2232</v>
      </c>
    </row>
    <row r="128" spans="1:65" s="2" customFormat="1" ht="16.5" customHeight="1">
      <c r="A128" s="36"/>
      <c r="B128" s="37"/>
      <c r="C128" s="254" t="s">
        <v>362</v>
      </c>
      <c r="D128" s="254" t="s">
        <v>315</v>
      </c>
      <c r="E128" s="255" t="s">
        <v>2233</v>
      </c>
      <c r="F128" s="256" t="s">
        <v>2234</v>
      </c>
      <c r="G128" s="257" t="s">
        <v>324</v>
      </c>
      <c r="H128" s="258">
        <v>10</v>
      </c>
      <c r="I128" s="259"/>
      <c r="J128" s="260">
        <f t="shared" si="20"/>
        <v>0</v>
      </c>
      <c r="K128" s="256" t="s">
        <v>19</v>
      </c>
      <c r="L128" s="261"/>
      <c r="M128" s="262" t="s">
        <v>19</v>
      </c>
      <c r="N128" s="263" t="s">
        <v>43</v>
      </c>
      <c r="O128" s="66"/>
      <c r="P128" s="203">
        <f t="shared" si="21"/>
        <v>0</v>
      </c>
      <c r="Q128" s="203">
        <v>0</v>
      </c>
      <c r="R128" s="203">
        <f t="shared" si="22"/>
        <v>0</v>
      </c>
      <c r="S128" s="203">
        <v>0</v>
      </c>
      <c r="T128" s="204">
        <f t="shared" si="23"/>
        <v>0</v>
      </c>
      <c r="U128" s="36"/>
      <c r="V128" s="36"/>
      <c r="W128" s="36"/>
      <c r="X128" s="36"/>
      <c r="Y128" s="36"/>
      <c r="Z128" s="36"/>
      <c r="AA128" s="36"/>
      <c r="AB128" s="36"/>
      <c r="AC128" s="36"/>
      <c r="AD128" s="36"/>
      <c r="AE128" s="36"/>
      <c r="AR128" s="205" t="s">
        <v>222</v>
      </c>
      <c r="AT128" s="205" t="s">
        <v>315</v>
      </c>
      <c r="AU128" s="205" t="s">
        <v>80</v>
      </c>
      <c r="AY128" s="19" t="s">
        <v>169</v>
      </c>
      <c r="BE128" s="206">
        <f t="shared" si="24"/>
        <v>0</v>
      </c>
      <c r="BF128" s="206">
        <f t="shared" si="25"/>
        <v>0</v>
      </c>
      <c r="BG128" s="206">
        <f t="shared" si="26"/>
        <v>0</v>
      </c>
      <c r="BH128" s="206">
        <f t="shared" si="27"/>
        <v>0</v>
      </c>
      <c r="BI128" s="206">
        <f t="shared" si="28"/>
        <v>0</v>
      </c>
      <c r="BJ128" s="19" t="s">
        <v>80</v>
      </c>
      <c r="BK128" s="206">
        <f t="shared" si="29"/>
        <v>0</v>
      </c>
      <c r="BL128" s="19" t="s">
        <v>176</v>
      </c>
      <c r="BM128" s="205" t="s">
        <v>2235</v>
      </c>
    </row>
    <row r="129" spans="1:65" s="12" customFormat="1" ht="25.9" customHeight="1">
      <c r="B129" s="178"/>
      <c r="C129" s="179"/>
      <c r="D129" s="180" t="s">
        <v>71</v>
      </c>
      <c r="E129" s="181" t="s">
        <v>1416</v>
      </c>
      <c r="F129" s="181" t="s">
        <v>2236</v>
      </c>
      <c r="G129" s="179"/>
      <c r="H129" s="179"/>
      <c r="I129" s="182"/>
      <c r="J129" s="183">
        <f>BK129</f>
        <v>0</v>
      </c>
      <c r="K129" s="179"/>
      <c r="L129" s="184"/>
      <c r="M129" s="185"/>
      <c r="N129" s="186"/>
      <c r="O129" s="186"/>
      <c r="P129" s="187">
        <f>SUM(P130:P136)</f>
        <v>0</v>
      </c>
      <c r="Q129" s="186"/>
      <c r="R129" s="187">
        <f>SUM(R130:R136)</f>
        <v>0</v>
      </c>
      <c r="S129" s="186"/>
      <c r="T129" s="188">
        <f>SUM(T130:T136)</f>
        <v>0</v>
      </c>
      <c r="AR129" s="189" t="s">
        <v>80</v>
      </c>
      <c r="AT129" s="190" t="s">
        <v>71</v>
      </c>
      <c r="AU129" s="190" t="s">
        <v>72</v>
      </c>
      <c r="AY129" s="189" t="s">
        <v>169</v>
      </c>
      <c r="BK129" s="191">
        <f>SUM(BK130:BK136)</f>
        <v>0</v>
      </c>
    </row>
    <row r="130" spans="1:65" s="2" customFormat="1" ht="16.5" customHeight="1">
      <c r="A130" s="36"/>
      <c r="B130" s="37"/>
      <c r="C130" s="254" t="s">
        <v>369</v>
      </c>
      <c r="D130" s="254" t="s">
        <v>315</v>
      </c>
      <c r="E130" s="255" t="s">
        <v>2237</v>
      </c>
      <c r="F130" s="256" t="s">
        <v>2238</v>
      </c>
      <c r="G130" s="257" t="s">
        <v>1245</v>
      </c>
      <c r="H130" s="258">
        <v>1</v>
      </c>
      <c r="I130" s="259"/>
      <c r="J130" s="260">
        <f t="shared" ref="J130:J136" si="30">ROUND(I130*H130,2)</f>
        <v>0</v>
      </c>
      <c r="K130" s="256" t="s">
        <v>19</v>
      </c>
      <c r="L130" s="261"/>
      <c r="M130" s="262" t="s">
        <v>19</v>
      </c>
      <c r="N130" s="263" t="s">
        <v>43</v>
      </c>
      <c r="O130" s="66"/>
      <c r="P130" s="203">
        <f t="shared" ref="P130:P136" si="31">O130*H130</f>
        <v>0</v>
      </c>
      <c r="Q130" s="203">
        <v>0</v>
      </c>
      <c r="R130" s="203">
        <f t="shared" ref="R130:R136" si="32">Q130*H130</f>
        <v>0</v>
      </c>
      <c r="S130" s="203">
        <v>0</v>
      </c>
      <c r="T130" s="204">
        <f t="shared" ref="T130:T136" si="33">S130*H130</f>
        <v>0</v>
      </c>
      <c r="U130" s="36"/>
      <c r="V130" s="36"/>
      <c r="W130" s="36"/>
      <c r="X130" s="36"/>
      <c r="Y130" s="36"/>
      <c r="Z130" s="36"/>
      <c r="AA130" s="36"/>
      <c r="AB130" s="36"/>
      <c r="AC130" s="36"/>
      <c r="AD130" s="36"/>
      <c r="AE130" s="36"/>
      <c r="AR130" s="205" t="s">
        <v>222</v>
      </c>
      <c r="AT130" s="205" t="s">
        <v>315</v>
      </c>
      <c r="AU130" s="205" t="s">
        <v>80</v>
      </c>
      <c r="AY130" s="19" t="s">
        <v>169</v>
      </c>
      <c r="BE130" s="206">
        <f t="shared" ref="BE130:BE136" si="34">IF(N130="základní",J130,0)</f>
        <v>0</v>
      </c>
      <c r="BF130" s="206">
        <f t="shared" ref="BF130:BF136" si="35">IF(N130="snížená",J130,0)</f>
        <v>0</v>
      </c>
      <c r="BG130" s="206">
        <f t="shared" ref="BG130:BG136" si="36">IF(N130="zákl. přenesená",J130,0)</f>
        <v>0</v>
      </c>
      <c r="BH130" s="206">
        <f t="shared" ref="BH130:BH136" si="37">IF(N130="sníž. přenesená",J130,0)</f>
        <v>0</v>
      </c>
      <c r="BI130" s="206">
        <f t="shared" ref="BI130:BI136" si="38">IF(N130="nulová",J130,0)</f>
        <v>0</v>
      </c>
      <c r="BJ130" s="19" t="s">
        <v>80</v>
      </c>
      <c r="BK130" s="206">
        <f t="shared" ref="BK130:BK136" si="39">ROUND(I130*H130,2)</f>
        <v>0</v>
      </c>
      <c r="BL130" s="19" t="s">
        <v>176</v>
      </c>
      <c r="BM130" s="205" t="s">
        <v>2239</v>
      </c>
    </row>
    <row r="131" spans="1:65" s="2" customFormat="1" ht="16.5" customHeight="1">
      <c r="A131" s="36"/>
      <c r="B131" s="37"/>
      <c r="C131" s="254" t="s">
        <v>373</v>
      </c>
      <c r="D131" s="254" t="s">
        <v>315</v>
      </c>
      <c r="E131" s="255" t="s">
        <v>2240</v>
      </c>
      <c r="F131" s="256" t="s">
        <v>2241</v>
      </c>
      <c r="G131" s="257" t="s">
        <v>1245</v>
      </c>
      <c r="H131" s="258">
        <v>1</v>
      </c>
      <c r="I131" s="259"/>
      <c r="J131" s="260">
        <f t="shared" si="30"/>
        <v>0</v>
      </c>
      <c r="K131" s="256" t="s">
        <v>19</v>
      </c>
      <c r="L131" s="261"/>
      <c r="M131" s="262" t="s">
        <v>19</v>
      </c>
      <c r="N131" s="263" t="s">
        <v>43</v>
      </c>
      <c r="O131" s="66"/>
      <c r="P131" s="203">
        <f t="shared" si="31"/>
        <v>0</v>
      </c>
      <c r="Q131" s="203">
        <v>0</v>
      </c>
      <c r="R131" s="203">
        <f t="shared" si="32"/>
        <v>0</v>
      </c>
      <c r="S131" s="203">
        <v>0</v>
      </c>
      <c r="T131" s="204">
        <f t="shared" si="33"/>
        <v>0</v>
      </c>
      <c r="U131" s="36"/>
      <c r="V131" s="36"/>
      <c r="W131" s="36"/>
      <c r="X131" s="36"/>
      <c r="Y131" s="36"/>
      <c r="Z131" s="36"/>
      <c r="AA131" s="36"/>
      <c r="AB131" s="36"/>
      <c r="AC131" s="36"/>
      <c r="AD131" s="36"/>
      <c r="AE131" s="36"/>
      <c r="AR131" s="205" t="s">
        <v>222</v>
      </c>
      <c r="AT131" s="205" t="s">
        <v>315</v>
      </c>
      <c r="AU131" s="205" t="s">
        <v>80</v>
      </c>
      <c r="AY131" s="19" t="s">
        <v>169</v>
      </c>
      <c r="BE131" s="206">
        <f t="shared" si="34"/>
        <v>0</v>
      </c>
      <c r="BF131" s="206">
        <f t="shared" si="35"/>
        <v>0</v>
      </c>
      <c r="BG131" s="206">
        <f t="shared" si="36"/>
        <v>0</v>
      </c>
      <c r="BH131" s="206">
        <f t="shared" si="37"/>
        <v>0</v>
      </c>
      <c r="BI131" s="206">
        <f t="shared" si="38"/>
        <v>0</v>
      </c>
      <c r="BJ131" s="19" t="s">
        <v>80</v>
      </c>
      <c r="BK131" s="206">
        <f t="shared" si="39"/>
        <v>0</v>
      </c>
      <c r="BL131" s="19" t="s">
        <v>176</v>
      </c>
      <c r="BM131" s="205" t="s">
        <v>2242</v>
      </c>
    </row>
    <row r="132" spans="1:65" s="2" customFormat="1" ht="16.5" customHeight="1">
      <c r="A132" s="36"/>
      <c r="B132" s="37"/>
      <c r="C132" s="254" t="s">
        <v>379</v>
      </c>
      <c r="D132" s="254" t="s">
        <v>315</v>
      </c>
      <c r="E132" s="255" t="s">
        <v>2243</v>
      </c>
      <c r="F132" s="256" t="s">
        <v>2244</v>
      </c>
      <c r="G132" s="257" t="s">
        <v>1245</v>
      </c>
      <c r="H132" s="258">
        <v>1</v>
      </c>
      <c r="I132" s="259"/>
      <c r="J132" s="260">
        <f t="shared" si="30"/>
        <v>0</v>
      </c>
      <c r="K132" s="256" t="s">
        <v>19</v>
      </c>
      <c r="L132" s="261"/>
      <c r="M132" s="262" t="s">
        <v>19</v>
      </c>
      <c r="N132" s="263" t="s">
        <v>43</v>
      </c>
      <c r="O132" s="66"/>
      <c r="P132" s="203">
        <f t="shared" si="31"/>
        <v>0</v>
      </c>
      <c r="Q132" s="203">
        <v>0</v>
      </c>
      <c r="R132" s="203">
        <f t="shared" si="32"/>
        <v>0</v>
      </c>
      <c r="S132" s="203">
        <v>0</v>
      </c>
      <c r="T132" s="204">
        <f t="shared" si="33"/>
        <v>0</v>
      </c>
      <c r="U132" s="36"/>
      <c r="V132" s="36"/>
      <c r="W132" s="36"/>
      <c r="X132" s="36"/>
      <c r="Y132" s="36"/>
      <c r="Z132" s="36"/>
      <c r="AA132" s="36"/>
      <c r="AB132" s="36"/>
      <c r="AC132" s="36"/>
      <c r="AD132" s="36"/>
      <c r="AE132" s="36"/>
      <c r="AR132" s="205" t="s">
        <v>222</v>
      </c>
      <c r="AT132" s="205" t="s">
        <v>315</v>
      </c>
      <c r="AU132" s="205" t="s">
        <v>80</v>
      </c>
      <c r="AY132" s="19" t="s">
        <v>169</v>
      </c>
      <c r="BE132" s="206">
        <f t="shared" si="34"/>
        <v>0</v>
      </c>
      <c r="BF132" s="206">
        <f t="shared" si="35"/>
        <v>0</v>
      </c>
      <c r="BG132" s="206">
        <f t="shared" si="36"/>
        <v>0</v>
      </c>
      <c r="BH132" s="206">
        <f t="shared" si="37"/>
        <v>0</v>
      </c>
      <c r="BI132" s="206">
        <f t="shared" si="38"/>
        <v>0</v>
      </c>
      <c r="BJ132" s="19" t="s">
        <v>80</v>
      </c>
      <c r="BK132" s="206">
        <f t="shared" si="39"/>
        <v>0</v>
      </c>
      <c r="BL132" s="19" t="s">
        <v>176</v>
      </c>
      <c r="BM132" s="205" t="s">
        <v>2245</v>
      </c>
    </row>
    <row r="133" spans="1:65" s="2" customFormat="1" ht="16.5" customHeight="1">
      <c r="A133" s="36"/>
      <c r="B133" s="37"/>
      <c r="C133" s="254" t="s">
        <v>386</v>
      </c>
      <c r="D133" s="254" t="s">
        <v>315</v>
      </c>
      <c r="E133" s="255" t="s">
        <v>2246</v>
      </c>
      <c r="F133" s="256" t="s">
        <v>2247</v>
      </c>
      <c r="G133" s="257" t="s">
        <v>1245</v>
      </c>
      <c r="H133" s="258">
        <v>3</v>
      </c>
      <c r="I133" s="259"/>
      <c r="J133" s="260">
        <f t="shared" si="30"/>
        <v>0</v>
      </c>
      <c r="K133" s="256" t="s">
        <v>19</v>
      </c>
      <c r="L133" s="261"/>
      <c r="M133" s="262" t="s">
        <v>19</v>
      </c>
      <c r="N133" s="263" t="s">
        <v>43</v>
      </c>
      <c r="O133" s="66"/>
      <c r="P133" s="203">
        <f t="shared" si="31"/>
        <v>0</v>
      </c>
      <c r="Q133" s="203">
        <v>0</v>
      </c>
      <c r="R133" s="203">
        <f t="shared" si="32"/>
        <v>0</v>
      </c>
      <c r="S133" s="203">
        <v>0</v>
      </c>
      <c r="T133" s="204">
        <f t="shared" si="33"/>
        <v>0</v>
      </c>
      <c r="U133" s="36"/>
      <c r="V133" s="36"/>
      <c r="W133" s="36"/>
      <c r="X133" s="36"/>
      <c r="Y133" s="36"/>
      <c r="Z133" s="36"/>
      <c r="AA133" s="36"/>
      <c r="AB133" s="36"/>
      <c r="AC133" s="36"/>
      <c r="AD133" s="36"/>
      <c r="AE133" s="36"/>
      <c r="AR133" s="205" t="s">
        <v>222</v>
      </c>
      <c r="AT133" s="205" t="s">
        <v>315</v>
      </c>
      <c r="AU133" s="205" t="s">
        <v>80</v>
      </c>
      <c r="AY133" s="19" t="s">
        <v>169</v>
      </c>
      <c r="BE133" s="206">
        <f t="shared" si="34"/>
        <v>0</v>
      </c>
      <c r="BF133" s="206">
        <f t="shared" si="35"/>
        <v>0</v>
      </c>
      <c r="BG133" s="206">
        <f t="shared" si="36"/>
        <v>0</v>
      </c>
      <c r="BH133" s="206">
        <f t="shared" si="37"/>
        <v>0</v>
      </c>
      <c r="BI133" s="206">
        <f t="shared" si="38"/>
        <v>0</v>
      </c>
      <c r="BJ133" s="19" t="s">
        <v>80</v>
      </c>
      <c r="BK133" s="206">
        <f t="shared" si="39"/>
        <v>0</v>
      </c>
      <c r="BL133" s="19" t="s">
        <v>176</v>
      </c>
      <c r="BM133" s="205" t="s">
        <v>2248</v>
      </c>
    </row>
    <row r="134" spans="1:65" s="2" customFormat="1" ht="16.5" customHeight="1">
      <c r="A134" s="36"/>
      <c r="B134" s="37"/>
      <c r="C134" s="254" t="s">
        <v>391</v>
      </c>
      <c r="D134" s="254" t="s">
        <v>315</v>
      </c>
      <c r="E134" s="255" t="s">
        <v>2249</v>
      </c>
      <c r="F134" s="256" t="s">
        <v>2250</v>
      </c>
      <c r="G134" s="257" t="s">
        <v>1245</v>
      </c>
      <c r="H134" s="258">
        <v>1</v>
      </c>
      <c r="I134" s="259"/>
      <c r="J134" s="260">
        <f t="shared" si="30"/>
        <v>0</v>
      </c>
      <c r="K134" s="256" t="s">
        <v>19</v>
      </c>
      <c r="L134" s="261"/>
      <c r="M134" s="262" t="s">
        <v>19</v>
      </c>
      <c r="N134" s="263" t="s">
        <v>43</v>
      </c>
      <c r="O134" s="66"/>
      <c r="P134" s="203">
        <f t="shared" si="31"/>
        <v>0</v>
      </c>
      <c r="Q134" s="203">
        <v>0</v>
      </c>
      <c r="R134" s="203">
        <f t="shared" si="32"/>
        <v>0</v>
      </c>
      <c r="S134" s="203">
        <v>0</v>
      </c>
      <c r="T134" s="204">
        <f t="shared" si="33"/>
        <v>0</v>
      </c>
      <c r="U134" s="36"/>
      <c r="V134" s="36"/>
      <c r="W134" s="36"/>
      <c r="X134" s="36"/>
      <c r="Y134" s="36"/>
      <c r="Z134" s="36"/>
      <c r="AA134" s="36"/>
      <c r="AB134" s="36"/>
      <c r="AC134" s="36"/>
      <c r="AD134" s="36"/>
      <c r="AE134" s="36"/>
      <c r="AR134" s="205" t="s">
        <v>222</v>
      </c>
      <c r="AT134" s="205" t="s">
        <v>315</v>
      </c>
      <c r="AU134" s="205" t="s">
        <v>80</v>
      </c>
      <c r="AY134" s="19" t="s">
        <v>169</v>
      </c>
      <c r="BE134" s="206">
        <f t="shared" si="34"/>
        <v>0</v>
      </c>
      <c r="BF134" s="206">
        <f t="shared" si="35"/>
        <v>0</v>
      </c>
      <c r="BG134" s="206">
        <f t="shared" si="36"/>
        <v>0</v>
      </c>
      <c r="BH134" s="206">
        <f t="shared" si="37"/>
        <v>0</v>
      </c>
      <c r="BI134" s="206">
        <f t="shared" si="38"/>
        <v>0</v>
      </c>
      <c r="BJ134" s="19" t="s">
        <v>80</v>
      </c>
      <c r="BK134" s="206">
        <f t="shared" si="39"/>
        <v>0</v>
      </c>
      <c r="BL134" s="19" t="s">
        <v>176</v>
      </c>
      <c r="BM134" s="205" t="s">
        <v>2251</v>
      </c>
    </row>
    <row r="135" spans="1:65" s="2" customFormat="1" ht="16.5" customHeight="1">
      <c r="A135" s="36"/>
      <c r="B135" s="37"/>
      <c r="C135" s="254" t="s">
        <v>395</v>
      </c>
      <c r="D135" s="254" t="s">
        <v>315</v>
      </c>
      <c r="E135" s="255" t="s">
        <v>2252</v>
      </c>
      <c r="F135" s="256" t="s">
        <v>2253</v>
      </c>
      <c r="G135" s="257" t="s">
        <v>1245</v>
      </c>
      <c r="H135" s="258">
        <v>1</v>
      </c>
      <c r="I135" s="259"/>
      <c r="J135" s="260">
        <f t="shared" si="30"/>
        <v>0</v>
      </c>
      <c r="K135" s="256" t="s">
        <v>19</v>
      </c>
      <c r="L135" s="261"/>
      <c r="M135" s="262" t="s">
        <v>19</v>
      </c>
      <c r="N135" s="263" t="s">
        <v>43</v>
      </c>
      <c r="O135" s="66"/>
      <c r="P135" s="203">
        <f t="shared" si="31"/>
        <v>0</v>
      </c>
      <c r="Q135" s="203">
        <v>0</v>
      </c>
      <c r="R135" s="203">
        <f t="shared" si="32"/>
        <v>0</v>
      </c>
      <c r="S135" s="203">
        <v>0</v>
      </c>
      <c r="T135" s="204">
        <f t="shared" si="33"/>
        <v>0</v>
      </c>
      <c r="U135" s="36"/>
      <c r="V135" s="36"/>
      <c r="W135" s="36"/>
      <c r="X135" s="36"/>
      <c r="Y135" s="36"/>
      <c r="Z135" s="36"/>
      <c r="AA135" s="36"/>
      <c r="AB135" s="36"/>
      <c r="AC135" s="36"/>
      <c r="AD135" s="36"/>
      <c r="AE135" s="36"/>
      <c r="AR135" s="205" t="s">
        <v>222</v>
      </c>
      <c r="AT135" s="205" t="s">
        <v>315</v>
      </c>
      <c r="AU135" s="205" t="s">
        <v>80</v>
      </c>
      <c r="AY135" s="19" t="s">
        <v>169</v>
      </c>
      <c r="BE135" s="206">
        <f t="shared" si="34"/>
        <v>0</v>
      </c>
      <c r="BF135" s="206">
        <f t="shared" si="35"/>
        <v>0</v>
      </c>
      <c r="BG135" s="206">
        <f t="shared" si="36"/>
        <v>0</v>
      </c>
      <c r="BH135" s="206">
        <f t="shared" si="37"/>
        <v>0</v>
      </c>
      <c r="BI135" s="206">
        <f t="shared" si="38"/>
        <v>0</v>
      </c>
      <c r="BJ135" s="19" t="s">
        <v>80</v>
      </c>
      <c r="BK135" s="206">
        <f t="shared" si="39"/>
        <v>0</v>
      </c>
      <c r="BL135" s="19" t="s">
        <v>176</v>
      </c>
      <c r="BM135" s="205" t="s">
        <v>2254</v>
      </c>
    </row>
    <row r="136" spans="1:65" s="2" customFormat="1" ht="16.5" customHeight="1">
      <c r="A136" s="36"/>
      <c r="B136" s="37"/>
      <c r="C136" s="254" t="s">
        <v>401</v>
      </c>
      <c r="D136" s="254" t="s">
        <v>315</v>
      </c>
      <c r="E136" s="255" t="s">
        <v>2255</v>
      </c>
      <c r="F136" s="256" t="s">
        <v>2256</v>
      </c>
      <c r="G136" s="257" t="s">
        <v>790</v>
      </c>
      <c r="H136" s="258">
        <v>1</v>
      </c>
      <c r="I136" s="259"/>
      <c r="J136" s="260">
        <f t="shared" si="30"/>
        <v>0</v>
      </c>
      <c r="K136" s="256" t="s">
        <v>19</v>
      </c>
      <c r="L136" s="261"/>
      <c r="M136" s="262" t="s">
        <v>19</v>
      </c>
      <c r="N136" s="263" t="s">
        <v>43</v>
      </c>
      <c r="O136" s="66"/>
      <c r="P136" s="203">
        <f t="shared" si="31"/>
        <v>0</v>
      </c>
      <c r="Q136" s="203">
        <v>0</v>
      </c>
      <c r="R136" s="203">
        <f t="shared" si="32"/>
        <v>0</v>
      </c>
      <c r="S136" s="203">
        <v>0</v>
      </c>
      <c r="T136" s="204">
        <f t="shared" si="33"/>
        <v>0</v>
      </c>
      <c r="U136" s="36"/>
      <c r="V136" s="36"/>
      <c r="W136" s="36"/>
      <c r="X136" s="36"/>
      <c r="Y136" s="36"/>
      <c r="Z136" s="36"/>
      <c r="AA136" s="36"/>
      <c r="AB136" s="36"/>
      <c r="AC136" s="36"/>
      <c r="AD136" s="36"/>
      <c r="AE136" s="36"/>
      <c r="AR136" s="205" t="s">
        <v>222</v>
      </c>
      <c r="AT136" s="205" t="s">
        <v>315</v>
      </c>
      <c r="AU136" s="205" t="s">
        <v>80</v>
      </c>
      <c r="AY136" s="19" t="s">
        <v>169</v>
      </c>
      <c r="BE136" s="206">
        <f t="shared" si="34"/>
        <v>0</v>
      </c>
      <c r="BF136" s="206">
        <f t="shared" si="35"/>
        <v>0</v>
      </c>
      <c r="BG136" s="206">
        <f t="shared" si="36"/>
        <v>0</v>
      </c>
      <c r="BH136" s="206">
        <f t="shared" si="37"/>
        <v>0</v>
      </c>
      <c r="BI136" s="206">
        <f t="shared" si="38"/>
        <v>0</v>
      </c>
      <c r="BJ136" s="19" t="s">
        <v>80</v>
      </c>
      <c r="BK136" s="206">
        <f t="shared" si="39"/>
        <v>0</v>
      </c>
      <c r="BL136" s="19" t="s">
        <v>176</v>
      </c>
      <c r="BM136" s="205" t="s">
        <v>2257</v>
      </c>
    </row>
    <row r="137" spans="1:65" s="12" customFormat="1" ht="25.9" customHeight="1">
      <c r="B137" s="178"/>
      <c r="C137" s="179"/>
      <c r="D137" s="180" t="s">
        <v>71</v>
      </c>
      <c r="E137" s="181" t="s">
        <v>1448</v>
      </c>
      <c r="F137" s="181" t="s">
        <v>2258</v>
      </c>
      <c r="G137" s="179"/>
      <c r="H137" s="179"/>
      <c r="I137" s="182"/>
      <c r="J137" s="183">
        <f>BK137</f>
        <v>0</v>
      </c>
      <c r="K137" s="179"/>
      <c r="L137" s="184"/>
      <c r="M137" s="185"/>
      <c r="N137" s="186"/>
      <c r="O137" s="186"/>
      <c r="P137" s="187">
        <f>SUM(P138:P147)</f>
        <v>0</v>
      </c>
      <c r="Q137" s="186"/>
      <c r="R137" s="187">
        <f>SUM(R138:R147)</f>
        <v>0</v>
      </c>
      <c r="S137" s="186"/>
      <c r="T137" s="188">
        <f>SUM(T138:T147)</f>
        <v>0</v>
      </c>
      <c r="AR137" s="189" t="s">
        <v>80</v>
      </c>
      <c r="AT137" s="190" t="s">
        <v>71</v>
      </c>
      <c r="AU137" s="190" t="s">
        <v>72</v>
      </c>
      <c r="AY137" s="189" t="s">
        <v>169</v>
      </c>
      <c r="BK137" s="191">
        <f>SUM(BK138:BK147)</f>
        <v>0</v>
      </c>
    </row>
    <row r="138" spans="1:65" s="2" customFormat="1" ht="24" customHeight="1">
      <c r="A138" s="36"/>
      <c r="B138" s="37"/>
      <c r="C138" s="194" t="s">
        <v>407</v>
      </c>
      <c r="D138" s="194" t="s">
        <v>171</v>
      </c>
      <c r="E138" s="195" t="s">
        <v>2259</v>
      </c>
      <c r="F138" s="196" t="s">
        <v>2260</v>
      </c>
      <c r="G138" s="197" t="s">
        <v>324</v>
      </c>
      <c r="H138" s="198">
        <v>990</v>
      </c>
      <c r="I138" s="199"/>
      <c r="J138" s="200">
        <f t="shared" ref="J138:J147" si="40">ROUND(I138*H138,2)</f>
        <v>0</v>
      </c>
      <c r="K138" s="196" t="s">
        <v>19</v>
      </c>
      <c r="L138" s="41"/>
      <c r="M138" s="201" t="s">
        <v>19</v>
      </c>
      <c r="N138" s="202" t="s">
        <v>43</v>
      </c>
      <c r="O138" s="66"/>
      <c r="P138" s="203">
        <f t="shared" ref="P138:P147" si="41">O138*H138</f>
        <v>0</v>
      </c>
      <c r="Q138" s="203">
        <v>0</v>
      </c>
      <c r="R138" s="203">
        <f t="shared" ref="R138:R147" si="42">Q138*H138</f>
        <v>0</v>
      </c>
      <c r="S138" s="203">
        <v>0</v>
      </c>
      <c r="T138" s="204">
        <f t="shared" ref="T138:T147" si="43">S138*H138</f>
        <v>0</v>
      </c>
      <c r="U138" s="36"/>
      <c r="V138" s="36"/>
      <c r="W138" s="36"/>
      <c r="X138" s="36"/>
      <c r="Y138" s="36"/>
      <c r="Z138" s="36"/>
      <c r="AA138" s="36"/>
      <c r="AB138" s="36"/>
      <c r="AC138" s="36"/>
      <c r="AD138" s="36"/>
      <c r="AE138" s="36"/>
      <c r="AR138" s="205" t="s">
        <v>176</v>
      </c>
      <c r="AT138" s="205" t="s">
        <v>171</v>
      </c>
      <c r="AU138" s="205" t="s">
        <v>80</v>
      </c>
      <c r="AY138" s="19" t="s">
        <v>169</v>
      </c>
      <c r="BE138" s="206">
        <f t="shared" ref="BE138:BE147" si="44">IF(N138="základní",J138,0)</f>
        <v>0</v>
      </c>
      <c r="BF138" s="206">
        <f t="shared" ref="BF138:BF147" si="45">IF(N138="snížená",J138,0)</f>
        <v>0</v>
      </c>
      <c r="BG138" s="206">
        <f t="shared" ref="BG138:BG147" si="46">IF(N138="zákl. přenesená",J138,0)</f>
        <v>0</v>
      </c>
      <c r="BH138" s="206">
        <f t="shared" ref="BH138:BH147" si="47">IF(N138="sníž. přenesená",J138,0)</f>
        <v>0</v>
      </c>
      <c r="BI138" s="206">
        <f t="shared" ref="BI138:BI147" si="48">IF(N138="nulová",J138,0)</f>
        <v>0</v>
      </c>
      <c r="BJ138" s="19" t="s">
        <v>80</v>
      </c>
      <c r="BK138" s="206">
        <f t="shared" ref="BK138:BK147" si="49">ROUND(I138*H138,2)</f>
        <v>0</v>
      </c>
      <c r="BL138" s="19" t="s">
        <v>176</v>
      </c>
      <c r="BM138" s="205" t="s">
        <v>2261</v>
      </c>
    </row>
    <row r="139" spans="1:65" s="2" customFormat="1" ht="16.5" customHeight="1">
      <c r="A139" s="36"/>
      <c r="B139" s="37"/>
      <c r="C139" s="194" t="s">
        <v>568</v>
      </c>
      <c r="D139" s="194" t="s">
        <v>171</v>
      </c>
      <c r="E139" s="195" t="s">
        <v>2262</v>
      </c>
      <c r="F139" s="196" t="s">
        <v>2263</v>
      </c>
      <c r="G139" s="197" t="s">
        <v>1245</v>
      </c>
      <c r="H139" s="198">
        <v>4</v>
      </c>
      <c r="I139" s="199"/>
      <c r="J139" s="200">
        <f t="shared" si="40"/>
        <v>0</v>
      </c>
      <c r="K139" s="196" t="s">
        <v>19</v>
      </c>
      <c r="L139" s="41"/>
      <c r="M139" s="201" t="s">
        <v>19</v>
      </c>
      <c r="N139" s="202" t="s">
        <v>43</v>
      </c>
      <c r="O139" s="66"/>
      <c r="P139" s="203">
        <f t="shared" si="41"/>
        <v>0</v>
      </c>
      <c r="Q139" s="203">
        <v>0</v>
      </c>
      <c r="R139" s="203">
        <f t="shared" si="42"/>
        <v>0</v>
      </c>
      <c r="S139" s="203">
        <v>0</v>
      </c>
      <c r="T139" s="204">
        <f t="shared" si="43"/>
        <v>0</v>
      </c>
      <c r="U139" s="36"/>
      <c r="V139" s="36"/>
      <c r="W139" s="36"/>
      <c r="X139" s="36"/>
      <c r="Y139" s="36"/>
      <c r="Z139" s="36"/>
      <c r="AA139" s="36"/>
      <c r="AB139" s="36"/>
      <c r="AC139" s="36"/>
      <c r="AD139" s="36"/>
      <c r="AE139" s="36"/>
      <c r="AR139" s="205" t="s">
        <v>176</v>
      </c>
      <c r="AT139" s="205" t="s">
        <v>171</v>
      </c>
      <c r="AU139" s="205" t="s">
        <v>80</v>
      </c>
      <c r="AY139" s="19" t="s">
        <v>169</v>
      </c>
      <c r="BE139" s="206">
        <f t="shared" si="44"/>
        <v>0</v>
      </c>
      <c r="BF139" s="206">
        <f t="shared" si="45"/>
        <v>0</v>
      </c>
      <c r="BG139" s="206">
        <f t="shared" si="46"/>
        <v>0</v>
      </c>
      <c r="BH139" s="206">
        <f t="shared" si="47"/>
        <v>0</v>
      </c>
      <c r="BI139" s="206">
        <f t="shared" si="48"/>
        <v>0</v>
      </c>
      <c r="BJ139" s="19" t="s">
        <v>80</v>
      </c>
      <c r="BK139" s="206">
        <f t="shared" si="49"/>
        <v>0</v>
      </c>
      <c r="BL139" s="19" t="s">
        <v>176</v>
      </c>
      <c r="BM139" s="205" t="s">
        <v>2264</v>
      </c>
    </row>
    <row r="140" spans="1:65" s="2" customFormat="1" ht="16.5" customHeight="1">
      <c r="A140" s="36"/>
      <c r="B140" s="37"/>
      <c r="C140" s="194" t="s">
        <v>572</v>
      </c>
      <c r="D140" s="194" t="s">
        <v>171</v>
      </c>
      <c r="E140" s="195" t="s">
        <v>2265</v>
      </c>
      <c r="F140" s="196" t="s">
        <v>2266</v>
      </c>
      <c r="G140" s="197" t="s">
        <v>790</v>
      </c>
      <c r="H140" s="198">
        <v>1</v>
      </c>
      <c r="I140" s="199"/>
      <c r="J140" s="200">
        <f t="shared" si="40"/>
        <v>0</v>
      </c>
      <c r="K140" s="196" t="s">
        <v>19</v>
      </c>
      <c r="L140" s="41"/>
      <c r="M140" s="201" t="s">
        <v>19</v>
      </c>
      <c r="N140" s="202" t="s">
        <v>43</v>
      </c>
      <c r="O140" s="66"/>
      <c r="P140" s="203">
        <f t="shared" si="41"/>
        <v>0</v>
      </c>
      <c r="Q140" s="203">
        <v>0</v>
      </c>
      <c r="R140" s="203">
        <f t="shared" si="42"/>
        <v>0</v>
      </c>
      <c r="S140" s="203">
        <v>0</v>
      </c>
      <c r="T140" s="204">
        <f t="shared" si="43"/>
        <v>0</v>
      </c>
      <c r="U140" s="36"/>
      <c r="V140" s="36"/>
      <c r="W140" s="36"/>
      <c r="X140" s="36"/>
      <c r="Y140" s="36"/>
      <c r="Z140" s="36"/>
      <c r="AA140" s="36"/>
      <c r="AB140" s="36"/>
      <c r="AC140" s="36"/>
      <c r="AD140" s="36"/>
      <c r="AE140" s="36"/>
      <c r="AR140" s="205" t="s">
        <v>176</v>
      </c>
      <c r="AT140" s="205" t="s">
        <v>171</v>
      </c>
      <c r="AU140" s="205" t="s">
        <v>80</v>
      </c>
      <c r="AY140" s="19" t="s">
        <v>169</v>
      </c>
      <c r="BE140" s="206">
        <f t="shared" si="44"/>
        <v>0</v>
      </c>
      <c r="BF140" s="206">
        <f t="shared" si="45"/>
        <v>0</v>
      </c>
      <c r="BG140" s="206">
        <f t="shared" si="46"/>
        <v>0</v>
      </c>
      <c r="BH140" s="206">
        <f t="shared" si="47"/>
        <v>0</v>
      </c>
      <c r="BI140" s="206">
        <f t="shared" si="48"/>
        <v>0</v>
      </c>
      <c r="BJ140" s="19" t="s">
        <v>80</v>
      </c>
      <c r="BK140" s="206">
        <f t="shared" si="49"/>
        <v>0</v>
      </c>
      <c r="BL140" s="19" t="s">
        <v>176</v>
      </c>
      <c r="BM140" s="205" t="s">
        <v>2267</v>
      </c>
    </row>
    <row r="141" spans="1:65" s="2" customFormat="1" ht="16.5" customHeight="1">
      <c r="A141" s="36"/>
      <c r="B141" s="37"/>
      <c r="C141" s="194" t="s">
        <v>576</v>
      </c>
      <c r="D141" s="194" t="s">
        <v>171</v>
      </c>
      <c r="E141" s="195" t="s">
        <v>2268</v>
      </c>
      <c r="F141" s="196" t="s">
        <v>2269</v>
      </c>
      <c r="G141" s="197" t="s">
        <v>790</v>
      </c>
      <c r="H141" s="198">
        <v>1</v>
      </c>
      <c r="I141" s="199"/>
      <c r="J141" s="200">
        <f t="shared" si="40"/>
        <v>0</v>
      </c>
      <c r="K141" s="196" t="s">
        <v>19</v>
      </c>
      <c r="L141" s="41"/>
      <c r="M141" s="201" t="s">
        <v>19</v>
      </c>
      <c r="N141" s="202" t="s">
        <v>43</v>
      </c>
      <c r="O141" s="66"/>
      <c r="P141" s="203">
        <f t="shared" si="41"/>
        <v>0</v>
      </c>
      <c r="Q141" s="203">
        <v>0</v>
      </c>
      <c r="R141" s="203">
        <f t="shared" si="42"/>
        <v>0</v>
      </c>
      <c r="S141" s="203">
        <v>0</v>
      </c>
      <c r="T141" s="204">
        <f t="shared" si="43"/>
        <v>0</v>
      </c>
      <c r="U141" s="36"/>
      <c r="V141" s="36"/>
      <c r="W141" s="36"/>
      <c r="X141" s="36"/>
      <c r="Y141" s="36"/>
      <c r="Z141" s="36"/>
      <c r="AA141" s="36"/>
      <c r="AB141" s="36"/>
      <c r="AC141" s="36"/>
      <c r="AD141" s="36"/>
      <c r="AE141" s="36"/>
      <c r="AR141" s="205" t="s">
        <v>176</v>
      </c>
      <c r="AT141" s="205" t="s">
        <v>171</v>
      </c>
      <c r="AU141" s="205" t="s">
        <v>80</v>
      </c>
      <c r="AY141" s="19" t="s">
        <v>169</v>
      </c>
      <c r="BE141" s="206">
        <f t="shared" si="44"/>
        <v>0</v>
      </c>
      <c r="BF141" s="206">
        <f t="shared" si="45"/>
        <v>0</v>
      </c>
      <c r="BG141" s="206">
        <f t="shared" si="46"/>
        <v>0</v>
      </c>
      <c r="BH141" s="206">
        <f t="shared" si="47"/>
        <v>0</v>
      </c>
      <c r="BI141" s="206">
        <f t="shared" si="48"/>
        <v>0</v>
      </c>
      <c r="BJ141" s="19" t="s">
        <v>80</v>
      </c>
      <c r="BK141" s="206">
        <f t="shared" si="49"/>
        <v>0</v>
      </c>
      <c r="BL141" s="19" t="s">
        <v>176</v>
      </c>
      <c r="BM141" s="205" t="s">
        <v>2270</v>
      </c>
    </row>
    <row r="142" spans="1:65" s="2" customFormat="1" ht="16.5" customHeight="1">
      <c r="A142" s="36"/>
      <c r="B142" s="37"/>
      <c r="C142" s="194" t="s">
        <v>581</v>
      </c>
      <c r="D142" s="194" t="s">
        <v>171</v>
      </c>
      <c r="E142" s="195" t="s">
        <v>2271</v>
      </c>
      <c r="F142" s="196" t="s">
        <v>2272</v>
      </c>
      <c r="G142" s="197" t="s">
        <v>1320</v>
      </c>
      <c r="H142" s="198">
        <v>1</v>
      </c>
      <c r="I142" s="199"/>
      <c r="J142" s="200">
        <f t="shared" si="40"/>
        <v>0</v>
      </c>
      <c r="K142" s="196" t="s">
        <v>19</v>
      </c>
      <c r="L142" s="41"/>
      <c r="M142" s="201" t="s">
        <v>19</v>
      </c>
      <c r="N142" s="202" t="s">
        <v>43</v>
      </c>
      <c r="O142" s="66"/>
      <c r="P142" s="203">
        <f t="shared" si="41"/>
        <v>0</v>
      </c>
      <c r="Q142" s="203">
        <v>0</v>
      </c>
      <c r="R142" s="203">
        <f t="shared" si="42"/>
        <v>0</v>
      </c>
      <c r="S142" s="203">
        <v>0</v>
      </c>
      <c r="T142" s="204">
        <f t="shared" si="43"/>
        <v>0</v>
      </c>
      <c r="U142" s="36"/>
      <c r="V142" s="36"/>
      <c r="W142" s="36"/>
      <c r="X142" s="36"/>
      <c r="Y142" s="36"/>
      <c r="Z142" s="36"/>
      <c r="AA142" s="36"/>
      <c r="AB142" s="36"/>
      <c r="AC142" s="36"/>
      <c r="AD142" s="36"/>
      <c r="AE142" s="36"/>
      <c r="AR142" s="205" t="s">
        <v>176</v>
      </c>
      <c r="AT142" s="205" t="s">
        <v>171</v>
      </c>
      <c r="AU142" s="205" t="s">
        <v>80</v>
      </c>
      <c r="AY142" s="19" t="s">
        <v>169</v>
      </c>
      <c r="BE142" s="206">
        <f t="shared" si="44"/>
        <v>0</v>
      </c>
      <c r="BF142" s="206">
        <f t="shared" si="45"/>
        <v>0</v>
      </c>
      <c r="BG142" s="206">
        <f t="shared" si="46"/>
        <v>0</v>
      </c>
      <c r="BH142" s="206">
        <f t="shared" si="47"/>
        <v>0</v>
      </c>
      <c r="BI142" s="206">
        <f t="shared" si="48"/>
        <v>0</v>
      </c>
      <c r="BJ142" s="19" t="s">
        <v>80</v>
      </c>
      <c r="BK142" s="206">
        <f t="shared" si="49"/>
        <v>0</v>
      </c>
      <c r="BL142" s="19" t="s">
        <v>176</v>
      </c>
      <c r="BM142" s="205" t="s">
        <v>2273</v>
      </c>
    </row>
    <row r="143" spans="1:65" s="2" customFormat="1" ht="16.5" customHeight="1">
      <c r="A143" s="36"/>
      <c r="B143" s="37"/>
      <c r="C143" s="194" t="s">
        <v>585</v>
      </c>
      <c r="D143" s="194" t="s">
        <v>171</v>
      </c>
      <c r="E143" s="195" t="s">
        <v>2274</v>
      </c>
      <c r="F143" s="196" t="s">
        <v>2275</v>
      </c>
      <c r="G143" s="197" t="s">
        <v>2276</v>
      </c>
      <c r="H143" s="198">
        <v>5</v>
      </c>
      <c r="I143" s="199"/>
      <c r="J143" s="200">
        <f t="shared" si="40"/>
        <v>0</v>
      </c>
      <c r="K143" s="196" t="s">
        <v>19</v>
      </c>
      <c r="L143" s="41"/>
      <c r="M143" s="201" t="s">
        <v>19</v>
      </c>
      <c r="N143" s="202" t="s">
        <v>43</v>
      </c>
      <c r="O143" s="66"/>
      <c r="P143" s="203">
        <f t="shared" si="41"/>
        <v>0</v>
      </c>
      <c r="Q143" s="203">
        <v>0</v>
      </c>
      <c r="R143" s="203">
        <f t="shared" si="42"/>
        <v>0</v>
      </c>
      <c r="S143" s="203">
        <v>0</v>
      </c>
      <c r="T143" s="204">
        <f t="shared" si="43"/>
        <v>0</v>
      </c>
      <c r="U143" s="36"/>
      <c r="V143" s="36"/>
      <c r="W143" s="36"/>
      <c r="X143" s="36"/>
      <c r="Y143" s="36"/>
      <c r="Z143" s="36"/>
      <c r="AA143" s="36"/>
      <c r="AB143" s="36"/>
      <c r="AC143" s="36"/>
      <c r="AD143" s="36"/>
      <c r="AE143" s="36"/>
      <c r="AR143" s="205" t="s">
        <v>176</v>
      </c>
      <c r="AT143" s="205" t="s">
        <v>171</v>
      </c>
      <c r="AU143" s="205" t="s">
        <v>80</v>
      </c>
      <c r="AY143" s="19" t="s">
        <v>169</v>
      </c>
      <c r="BE143" s="206">
        <f t="shared" si="44"/>
        <v>0</v>
      </c>
      <c r="BF143" s="206">
        <f t="shared" si="45"/>
        <v>0</v>
      </c>
      <c r="BG143" s="206">
        <f t="shared" si="46"/>
        <v>0</v>
      </c>
      <c r="BH143" s="206">
        <f t="shared" si="47"/>
        <v>0</v>
      </c>
      <c r="BI143" s="206">
        <f t="shared" si="48"/>
        <v>0</v>
      </c>
      <c r="BJ143" s="19" t="s">
        <v>80</v>
      </c>
      <c r="BK143" s="206">
        <f t="shared" si="49"/>
        <v>0</v>
      </c>
      <c r="BL143" s="19" t="s">
        <v>176</v>
      </c>
      <c r="BM143" s="205" t="s">
        <v>2277</v>
      </c>
    </row>
    <row r="144" spans="1:65" s="2" customFormat="1" ht="16.5" customHeight="1">
      <c r="A144" s="36"/>
      <c r="B144" s="37"/>
      <c r="C144" s="194" t="s">
        <v>590</v>
      </c>
      <c r="D144" s="194" t="s">
        <v>171</v>
      </c>
      <c r="E144" s="195" t="s">
        <v>2278</v>
      </c>
      <c r="F144" s="196" t="s">
        <v>2279</v>
      </c>
      <c r="G144" s="197" t="s">
        <v>1245</v>
      </c>
      <c r="H144" s="198">
        <v>1</v>
      </c>
      <c r="I144" s="199"/>
      <c r="J144" s="200">
        <f t="shared" si="40"/>
        <v>0</v>
      </c>
      <c r="K144" s="196" t="s">
        <v>19</v>
      </c>
      <c r="L144" s="41"/>
      <c r="M144" s="201" t="s">
        <v>19</v>
      </c>
      <c r="N144" s="202" t="s">
        <v>43</v>
      </c>
      <c r="O144" s="66"/>
      <c r="P144" s="203">
        <f t="shared" si="41"/>
        <v>0</v>
      </c>
      <c r="Q144" s="203">
        <v>0</v>
      </c>
      <c r="R144" s="203">
        <f t="shared" si="42"/>
        <v>0</v>
      </c>
      <c r="S144" s="203">
        <v>0</v>
      </c>
      <c r="T144" s="204">
        <f t="shared" si="43"/>
        <v>0</v>
      </c>
      <c r="U144" s="36"/>
      <c r="V144" s="36"/>
      <c r="W144" s="36"/>
      <c r="X144" s="36"/>
      <c r="Y144" s="36"/>
      <c r="Z144" s="36"/>
      <c r="AA144" s="36"/>
      <c r="AB144" s="36"/>
      <c r="AC144" s="36"/>
      <c r="AD144" s="36"/>
      <c r="AE144" s="36"/>
      <c r="AR144" s="205" t="s">
        <v>176</v>
      </c>
      <c r="AT144" s="205" t="s">
        <v>171</v>
      </c>
      <c r="AU144" s="205" t="s">
        <v>80</v>
      </c>
      <c r="AY144" s="19" t="s">
        <v>169</v>
      </c>
      <c r="BE144" s="206">
        <f t="shared" si="44"/>
        <v>0</v>
      </c>
      <c r="BF144" s="206">
        <f t="shared" si="45"/>
        <v>0</v>
      </c>
      <c r="BG144" s="206">
        <f t="shared" si="46"/>
        <v>0</v>
      </c>
      <c r="BH144" s="206">
        <f t="shared" si="47"/>
        <v>0</v>
      </c>
      <c r="BI144" s="206">
        <f t="shared" si="48"/>
        <v>0</v>
      </c>
      <c r="BJ144" s="19" t="s">
        <v>80</v>
      </c>
      <c r="BK144" s="206">
        <f t="shared" si="49"/>
        <v>0</v>
      </c>
      <c r="BL144" s="19" t="s">
        <v>176</v>
      </c>
      <c r="BM144" s="205" t="s">
        <v>2280</v>
      </c>
    </row>
    <row r="145" spans="1:65" s="2" customFormat="1" ht="16.5" customHeight="1">
      <c r="A145" s="36"/>
      <c r="B145" s="37"/>
      <c r="C145" s="194" t="s">
        <v>594</v>
      </c>
      <c r="D145" s="194" t="s">
        <v>171</v>
      </c>
      <c r="E145" s="195" t="s">
        <v>2281</v>
      </c>
      <c r="F145" s="196" t="s">
        <v>2282</v>
      </c>
      <c r="G145" s="197" t="s">
        <v>2276</v>
      </c>
      <c r="H145" s="198">
        <v>2</v>
      </c>
      <c r="I145" s="199"/>
      <c r="J145" s="200">
        <f t="shared" si="40"/>
        <v>0</v>
      </c>
      <c r="K145" s="196" t="s">
        <v>19</v>
      </c>
      <c r="L145" s="41"/>
      <c r="M145" s="201" t="s">
        <v>19</v>
      </c>
      <c r="N145" s="202" t="s">
        <v>43</v>
      </c>
      <c r="O145" s="66"/>
      <c r="P145" s="203">
        <f t="shared" si="41"/>
        <v>0</v>
      </c>
      <c r="Q145" s="203">
        <v>0</v>
      </c>
      <c r="R145" s="203">
        <f t="shared" si="42"/>
        <v>0</v>
      </c>
      <c r="S145" s="203">
        <v>0</v>
      </c>
      <c r="T145" s="204">
        <f t="shared" si="43"/>
        <v>0</v>
      </c>
      <c r="U145" s="36"/>
      <c r="V145" s="36"/>
      <c r="W145" s="36"/>
      <c r="X145" s="36"/>
      <c r="Y145" s="36"/>
      <c r="Z145" s="36"/>
      <c r="AA145" s="36"/>
      <c r="AB145" s="36"/>
      <c r="AC145" s="36"/>
      <c r="AD145" s="36"/>
      <c r="AE145" s="36"/>
      <c r="AR145" s="205" t="s">
        <v>176</v>
      </c>
      <c r="AT145" s="205" t="s">
        <v>171</v>
      </c>
      <c r="AU145" s="205" t="s">
        <v>80</v>
      </c>
      <c r="AY145" s="19" t="s">
        <v>169</v>
      </c>
      <c r="BE145" s="206">
        <f t="shared" si="44"/>
        <v>0</v>
      </c>
      <c r="BF145" s="206">
        <f t="shared" si="45"/>
        <v>0</v>
      </c>
      <c r="BG145" s="206">
        <f t="shared" si="46"/>
        <v>0</v>
      </c>
      <c r="BH145" s="206">
        <f t="shared" si="47"/>
        <v>0</v>
      </c>
      <c r="BI145" s="206">
        <f t="shared" si="48"/>
        <v>0</v>
      </c>
      <c r="BJ145" s="19" t="s">
        <v>80</v>
      </c>
      <c r="BK145" s="206">
        <f t="shared" si="49"/>
        <v>0</v>
      </c>
      <c r="BL145" s="19" t="s">
        <v>176</v>
      </c>
      <c r="BM145" s="205" t="s">
        <v>2283</v>
      </c>
    </row>
    <row r="146" spans="1:65" s="2" customFormat="1" ht="48" customHeight="1">
      <c r="A146" s="36"/>
      <c r="B146" s="37"/>
      <c r="C146" s="194" t="s">
        <v>598</v>
      </c>
      <c r="D146" s="194" t="s">
        <v>171</v>
      </c>
      <c r="E146" s="195" t="s">
        <v>2284</v>
      </c>
      <c r="F146" s="196" t="s">
        <v>789</v>
      </c>
      <c r="G146" s="197" t="s">
        <v>790</v>
      </c>
      <c r="H146" s="198">
        <v>1</v>
      </c>
      <c r="I146" s="199"/>
      <c r="J146" s="200">
        <f t="shared" si="40"/>
        <v>0</v>
      </c>
      <c r="K146" s="196" t="s">
        <v>19</v>
      </c>
      <c r="L146" s="41"/>
      <c r="M146" s="201" t="s">
        <v>19</v>
      </c>
      <c r="N146" s="202" t="s">
        <v>43</v>
      </c>
      <c r="O146" s="66"/>
      <c r="P146" s="203">
        <f t="shared" si="41"/>
        <v>0</v>
      </c>
      <c r="Q146" s="203">
        <v>0</v>
      </c>
      <c r="R146" s="203">
        <f t="shared" si="42"/>
        <v>0</v>
      </c>
      <c r="S146" s="203">
        <v>0</v>
      </c>
      <c r="T146" s="204">
        <f t="shared" si="43"/>
        <v>0</v>
      </c>
      <c r="U146" s="36"/>
      <c r="V146" s="36"/>
      <c r="W146" s="36"/>
      <c r="X146" s="36"/>
      <c r="Y146" s="36"/>
      <c r="Z146" s="36"/>
      <c r="AA146" s="36"/>
      <c r="AB146" s="36"/>
      <c r="AC146" s="36"/>
      <c r="AD146" s="36"/>
      <c r="AE146" s="36"/>
      <c r="AR146" s="205" t="s">
        <v>176</v>
      </c>
      <c r="AT146" s="205" t="s">
        <v>171</v>
      </c>
      <c r="AU146" s="205" t="s">
        <v>80</v>
      </c>
      <c r="AY146" s="19" t="s">
        <v>169</v>
      </c>
      <c r="BE146" s="206">
        <f t="shared" si="44"/>
        <v>0</v>
      </c>
      <c r="BF146" s="206">
        <f t="shared" si="45"/>
        <v>0</v>
      </c>
      <c r="BG146" s="206">
        <f t="shared" si="46"/>
        <v>0</v>
      </c>
      <c r="BH146" s="206">
        <f t="shared" si="47"/>
        <v>0</v>
      </c>
      <c r="BI146" s="206">
        <f t="shared" si="48"/>
        <v>0</v>
      </c>
      <c r="BJ146" s="19" t="s">
        <v>80</v>
      </c>
      <c r="BK146" s="206">
        <f t="shared" si="49"/>
        <v>0</v>
      </c>
      <c r="BL146" s="19" t="s">
        <v>176</v>
      </c>
      <c r="BM146" s="205" t="s">
        <v>2285</v>
      </c>
    </row>
    <row r="147" spans="1:65" s="2" customFormat="1" ht="16.5" customHeight="1">
      <c r="A147" s="36"/>
      <c r="B147" s="37"/>
      <c r="C147" s="194" t="s">
        <v>602</v>
      </c>
      <c r="D147" s="194" t="s">
        <v>171</v>
      </c>
      <c r="E147" s="195" t="s">
        <v>2286</v>
      </c>
      <c r="F147" s="196" t="s">
        <v>2287</v>
      </c>
      <c r="G147" s="197" t="s">
        <v>790</v>
      </c>
      <c r="H147" s="198">
        <v>1</v>
      </c>
      <c r="I147" s="199"/>
      <c r="J147" s="200">
        <f t="shared" si="40"/>
        <v>0</v>
      </c>
      <c r="K147" s="196" t="s">
        <v>19</v>
      </c>
      <c r="L147" s="41"/>
      <c r="M147" s="272" t="s">
        <v>19</v>
      </c>
      <c r="N147" s="273" t="s">
        <v>43</v>
      </c>
      <c r="O147" s="266"/>
      <c r="P147" s="274">
        <f t="shared" si="41"/>
        <v>0</v>
      </c>
      <c r="Q147" s="274">
        <v>0</v>
      </c>
      <c r="R147" s="274">
        <f t="shared" si="42"/>
        <v>0</v>
      </c>
      <c r="S147" s="274">
        <v>0</v>
      </c>
      <c r="T147" s="275">
        <f t="shared" si="43"/>
        <v>0</v>
      </c>
      <c r="U147" s="36"/>
      <c r="V147" s="36"/>
      <c r="W147" s="36"/>
      <c r="X147" s="36"/>
      <c r="Y147" s="36"/>
      <c r="Z147" s="36"/>
      <c r="AA147" s="36"/>
      <c r="AB147" s="36"/>
      <c r="AC147" s="36"/>
      <c r="AD147" s="36"/>
      <c r="AE147" s="36"/>
      <c r="AR147" s="205" t="s">
        <v>176</v>
      </c>
      <c r="AT147" s="205" t="s">
        <v>171</v>
      </c>
      <c r="AU147" s="205" t="s">
        <v>80</v>
      </c>
      <c r="AY147" s="19" t="s">
        <v>169</v>
      </c>
      <c r="BE147" s="206">
        <f t="shared" si="44"/>
        <v>0</v>
      </c>
      <c r="BF147" s="206">
        <f t="shared" si="45"/>
        <v>0</v>
      </c>
      <c r="BG147" s="206">
        <f t="shared" si="46"/>
        <v>0</v>
      </c>
      <c r="BH147" s="206">
        <f t="shared" si="47"/>
        <v>0</v>
      </c>
      <c r="BI147" s="206">
        <f t="shared" si="48"/>
        <v>0</v>
      </c>
      <c r="BJ147" s="19" t="s">
        <v>80</v>
      </c>
      <c r="BK147" s="206">
        <f t="shared" si="49"/>
        <v>0</v>
      </c>
      <c r="BL147" s="19" t="s">
        <v>176</v>
      </c>
      <c r="BM147" s="205" t="s">
        <v>2288</v>
      </c>
    </row>
    <row r="148" spans="1:65" s="2" customFormat="1" ht="6.95" customHeight="1">
      <c r="A148" s="36"/>
      <c r="B148" s="49"/>
      <c r="C148" s="50"/>
      <c r="D148" s="50"/>
      <c r="E148" s="50"/>
      <c r="F148" s="50"/>
      <c r="G148" s="50"/>
      <c r="H148" s="50"/>
      <c r="I148" s="144"/>
      <c r="J148" s="50"/>
      <c r="K148" s="50"/>
      <c r="L148" s="41"/>
      <c r="M148" s="36"/>
      <c r="O148" s="36"/>
      <c r="P148" s="36"/>
      <c r="Q148" s="36"/>
      <c r="R148" s="36"/>
      <c r="S148" s="36"/>
      <c r="T148" s="36"/>
      <c r="U148" s="36"/>
      <c r="V148" s="36"/>
      <c r="W148" s="36"/>
      <c r="X148" s="36"/>
      <c r="Y148" s="36"/>
      <c r="Z148" s="36"/>
      <c r="AA148" s="36"/>
      <c r="AB148" s="36"/>
      <c r="AC148" s="36"/>
      <c r="AD148" s="36"/>
      <c r="AE148" s="36"/>
    </row>
  </sheetData>
  <sheetProtection algorithmName="SHA-512" hashValue="VSHubHNy7xh4EHqdQFIMMqRLC/rPYB/6J8OsPu48ooZreHjIN4YdfGoX85JbBEy9THKnvpnuxRpYIPT/E4tzZA==" saltValue="MUjW1FrTZdG/f9lO2fHXjP/XyjYjIAmE3DpWhqAOzbGi7WQ7A6VeMU1csb/eUjYzXyqL4juB6rERyVARkkVpjw==" spinCount="100000" sheet="1" objects="1" scenarios="1" formatColumns="0" formatRows="0" autoFilter="0"/>
  <autoFilter ref="C90:K147"/>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6"/>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140</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2" customFormat="1" ht="12" customHeight="1">
      <c r="A8" s="36"/>
      <c r="B8" s="41"/>
      <c r="C8" s="36"/>
      <c r="D8" s="116" t="s">
        <v>142</v>
      </c>
      <c r="E8" s="36"/>
      <c r="F8" s="36"/>
      <c r="G8" s="36"/>
      <c r="H8" s="36"/>
      <c r="I8" s="117"/>
      <c r="J8" s="36"/>
      <c r="K8" s="36"/>
      <c r="L8" s="118"/>
      <c r="S8" s="36"/>
      <c r="T8" s="36"/>
      <c r="U8" s="36"/>
      <c r="V8" s="36"/>
      <c r="W8" s="36"/>
      <c r="X8" s="36"/>
      <c r="Y8" s="36"/>
      <c r="Z8" s="36"/>
      <c r="AA8" s="36"/>
      <c r="AB8" s="36"/>
      <c r="AC8" s="36"/>
      <c r="AD8" s="36"/>
      <c r="AE8" s="36"/>
    </row>
    <row r="9" spans="1:46" s="2" customFormat="1" ht="16.5" customHeight="1">
      <c r="A9" s="36"/>
      <c r="B9" s="41"/>
      <c r="C9" s="36"/>
      <c r="D9" s="36"/>
      <c r="E9" s="400" t="s">
        <v>2289</v>
      </c>
      <c r="F9" s="401"/>
      <c r="G9" s="401"/>
      <c r="H9" s="401"/>
      <c r="I9" s="117"/>
      <c r="J9" s="36"/>
      <c r="K9" s="36"/>
      <c r="L9" s="118"/>
      <c r="S9" s="36"/>
      <c r="T9" s="36"/>
      <c r="U9" s="36"/>
      <c r="V9" s="36"/>
      <c r="W9" s="36"/>
      <c r="X9" s="36"/>
      <c r="Y9" s="36"/>
      <c r="Z9" s="36"/>
      <c r="AA9" s="36"/>
      <c r="AB9" s="36"/>
      <c r="AC9" s="36"/>
      <c r="AD9" s="36"/>
      <c r="AE9" s="36"/>
    </row>
    <row r="10" spans="1:46" s="2" customFormat="1" ht="11.25">
      <c r="A10" s="36"/>
      <c r="B10" s="41"/>
      <c r="C10" s="36"/>
      <c r="D10" s="36"/>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2" customHeight="1">
      <c r="A11" s="36"/>
      <c r="B11" s="41"/>
      <c r="C11" s="36"/>
      <c r="D11" s="116" t="s">
        <v>18</v>
      </c>
      <c r="E11" s="36"/>
      <c r="F11" s="105" t="s">
        <v>19</v>
      </c>
      <c r="G11" s="36"/>
      <c r="H11" s="36"/>
      <c r="I11" s="119" t="s">
        <v>20</v>
      </c>
      <c r="J11" s="105" t="s">
        <v>19</v>
      </c>
      <c r="K11" s="36"/>
      <c r="L11" s="118"/>
      <c r="S11" s="36"/>
      <c r="T11" s="36"/>
      <c r="U11" s="36"/>
      <c r="V11" s="36"/>
      <c r="W11" s="36"/>
      <c r="X11" s="36"/>
      <c r="Y11" s="36"/>
      <c r="Z11" s="36"/>
      <c r="AA11" s="36"/>
      <c r="AB11" s="36"/>
      <c r="AC11" s="36"/>
      <c r="AD11" s="36"/>
      <c r="AE11" s="36"/>
    </row>
    <row r="12" spans="1:46" s="2" customFormat="1" ht="12" customHeight="1">
      <c r="A12" s="36"/>
      <c r="B12" s="41"/>
      <c r="C12" s="36"/>
      <c r="D12" s="116" t="s">
        <v>21</v>
      </c>
      <c r="E12" s="36"/>
      <c r="F12" s="105" t="s">
        <v>22</v>
      </c>
      <c r="G12" s="36"/>
      <c r="H12" s="36"/>
      <c r="I12" s="119" t="s">
        <v>23</v>
      </c>
      <c r="J12" s="120" t="str">
        <f>'Rekapitulace stavby'!AN8</f>
        <v>23. 10. 2019</v>
      </c>
      <c r="K12" s="36"/>
      <c r="L12" s="11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7"/>
      <c r="J13" s="36"/>
      <c r="K13" s="36"/>
      <c r="L13" s="118"/>
      <c r="S13" s="36"/>
      <c r="T13" s="36"/>
      <c r="U13" s="36"/>
      <c r="V13" s="36"/>
      <c r="W13" s="36"/>
      <c r="X13" s="36"/>
      <c r="Y13" s="36"/>
      <c r="Z13" s="36"/>
      <c r="AA13" s="36"/>
      <c r="AB13" s="36"/>
      <c r="AC13" s="36"/>
      <c r="AD13" s="36"/>
      <c r="AE13" s="36"/>
    </row>
    <row r="14" spans="1:46" s="2" customFormat="1" ht="12" customHeight="1">
      <c r="A14" s="36"/>
      <c r="B14" s="41"/>
      <c r="C14" s="36"/>
      <c r="D14" s="116" t="s">
        <v>25</v>
      </c>
      <c r="E14" s="36"/>
      <c r="F14" s="36"/>
      <c r="G14" s="36"/>
      <c r="H14" s="36"/>
      <c r="I14" s="119" t="s">
        <v>26</v>
      </c>
      <c r="J14" s="105" t="s">
        <v>27</v>
      </c>
      <c r="K14" s="36"/>
      <c r="L14" s="118"/>
      <c r="S14" s="36"/>
      <c r="T14" s="36"/>
      <c r="U14" s="36"/>
      <c r="V14" s="36"/>
      <c r="W14" s="36"/>
      <c r="X14" s="36"/>
      <c r="Y14" s="36"/>
      <c r="Z14" s="36"/>
      <c r="AA14" s="36"/>
      <c r="AB14" s="36"/>
      <c r="AC14" s="36"/>
      <c r="AD14" s="36"/>
      <c r="AE14" s="36"/>
    </row>
    <row r="15" spans="1:46" s="2" customFormat="1" ht="18" customHeight="1">
      <c r="A15" s="36"/>
      <c r="B15" s="41"/>
      <c r="C15" s="36"/>
      <c r="D15" s="36"/>
      <c r="E15" s="105" t="s">
        <v>28</v>
      </c>
      <c r="F15" s="36"/>
      <c r="G15" s="36"/>
      <c r="H15" s="36"/>
      <c r="I15" s="119" t="s">
        <v>29</v>
      </c>
      <c r="J15" s="105" t="s">
        <v>19</v>
      </c>
      <c r="K15" s="36"/>
      <c r="L15" s="11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7"/>
      <c r="J16" s="36"/>
      <c r="K16" s="36"/>
      <c r="L16" s="118"/>
      <c r="S16" s="36"/>
      <c r="T16" s="36"/>
      <c r="U16" s="36"/>
      <c r="V16" s="36"/>
      <c r="W16" s="36"/>
      <c r="X16" s="36"/>
      <c r="Y16" s="36"/>
      <c r="Z16" s="36"/>
      <c r="AA16" s="36"/>
      <c r="AB16" s="36"/>
      <c r="AC16" s="36"/>
      <c r="AD16" s="36"/>
      <c r="AE16" s="36"/>
    </row>
    <row r="17" spans="1:31" s="2" customFormat="1" ht="12" customHeight="1">
      <c r="A17" s="36"/>
      <c r="B17" s="41"/>
      <c r="C17" s="36"/>
      <c r="D17" s="116" t="s">
        <v>30</v>
      </c>
      <c r="E17" s="36"/>
      <c r="F17" s="36"/>
      <c r="G17" s="36"/>
      <c r="H17" s="36"/>
      <c r="I17" s="119" t="s">
        <v>26</v>
      </c>
      <c r="J17" s="32" t="str">
        <f>'Rekapitulace stavby'!AN13</f>
        <v>Vyplň údaj</v>
      </c>
      <c r="K17" s="36"/>
      <c r="L17" s="118"/>
      <c r="S17" s="36"/>
      <c r="T17" s="36"/>
      <c r="U17" s="36"/>
      <c r="V17" s="36"/>
      <c r="W17" s="36"/>
      <c r="X17" s="36"/>
      <c r="Y17" s="36"/>
      <c r="Z17" s="36"/>
      <c r="AA17" s="36"/>
      <c r="AB17" s="36"/>
      <c r="AC17" s="36"/>
      <c r="AD17" s="36"/>
      <c r="AE17" s="36"/>
    </row>
    <row r="18" spans="1:31" s="2" customFormat="1" ht="18" customHeight="1">
      <c r="A18" s="36"/>
      <c r="B18" s="41"/>
      <c r="C18" s="36"/>
      <c r="D18" s="36"/>
      <c r="E18" s="402" t="str">
        <f>'Rekapitulace stavby'!E14</f>
        <v>Vyplň údaj</v>
      </c>
      <c r="F18" s="403"/>
      <c r="G18" s="403"/>
      <c r="H18" s="403"/>
      <c r="I18" s="119" t="s">
        <v>29</v>
      </c>
      <c r="J18" s="32" t="str">
        <f>'Rekapitulace stavby'!AN14</f>
        <v>Vyplň údaj</v>
      </c>
      <c r="K18" s="36"/>
      <c r="L18" s="11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7"/>
      <c r="J19" s="36"/>
      <c r="K19" s="36"/>
      <c r="L19" s="118"/>
      <c r="S19" s="36"/>
      <c r="T19" s="36"/>
      <c r="U19" s="36"/>
      <c r="V19" s="36"/>
      <c r="W19" s="36"/>
      <c r="X19" s="36"/>
      <c r="Y19" s="36"/>
      <c r="Z19" s="36"/>
      <c r="AA19" s="36"/>
      <c r="AB19" s="36"/>
      <c r="AC19" s="36"/>
      <c r="AD19" s="36"/>
      <c r="AE19" s="36"/>
    </row>
    <row r="20" spans="1:31" s="2" customFormat="1" ht="12" customHeight="1">
      <c r="A20" s="36"/>
      <c r="B20" s="41"/>
      <c r="C20" s="36"/>
      <c r="D20" s="116" t="s">
        <v>32</v>
      </c>
      <c r="E20" s="36"/>
      <c r="F20" s="36"/>
      <c r="G20" s="36"/>
      <c r="H20" s="36"/>
      <c r="I20" s="119" t="s">
        <v>26</v>
      </c>
      <c r="J20" s="105" t="str">
        <f>IF('Rekapitulace stavby'!AN16="","",'Rekapitulace stavby'!AN16)</f>
        <v/>
      </c>
      <c r="K20" s="36"/>
      <c r="L20" s="118"/>
      <c r="S20" s="36"/>
      <c r="T20" s="36"/>
      <c r="U20" s="36"/>
      <c r="V20" s="36"/>
      <c r="W20" s="36"/>
      <c r="X20" s="36"/>
      <c r="Y20" s="36"/>
      <c r="Z20" s="36"/>
      <c r="AA20" s="36"/>
      <c r="AB20" s="36"/>
      <c r="AC20" s="36"/>
      <c r="AD20" s="36"/>
      <c r="AE20" s="36"/>
    </row>
    <row r="21" spans="1:31" s="2" customFormat="1" ht="18" customHeight="1">
      <c r="A21" s="36"/>
      <c r="B21" s="41"/>
      <c r="C21" s="36"/>
      <c r="D21" s="36"/>
      <c r="E21" s="105" t="str">
        <f>IF('Rekapitulace stavby'!E17="","",'Rekapitulace stavby'!E17)</f>
        <v xml:space="preserve"> </v>
      </c>
      <c r="F21" s="36"/>
      <c r="G21" s="36"/>
      <c r="H21" s="36"/>
      <c r="I21" s="119" t="s">
        <v>29</v>
      </c>
      <c r="J21" s="105" t="str">
        <f>IF('Rekapitulace stavby'!AN17="","",'Rekapitulace stavby'!AN17)</f>
        <v/>
      </c>
      <c r="K21" s="36"/>
      <c r="L21" s="11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7"/>
      <c r="J22" s="36"/>
      <c r="K22" s="36"/>
      <c r="L22" s="118"/>
      <c r="S22" s="36"/>
      <c r="T22" s="36"/>
      <c r="U22" s="36"/>
      <c r="V22" s="36"/>
      <c r="W22" s="36"/>
      <c r="X22" s="36"/>
      <c r="Y22" s="36"/>
      <c r="Z22" s="36"/>
      <c r="AA22" s="36"/>
      <c r="AB22" s="36"/>
      <c r="AC22" s="36"/>
      <c r="AD22" s="36"/>
      <c r="AE22" s="36"/>
    </row>
    <row r="23" spans="1:31" s="2" customFormat="1" ht="12" customHeight="1">
      <c r="A23" s="36"/>
      <c r="B23" s="41"/>
      <c r="C23" s="36"/>
      <c r="D23" s="116" t="s">
        <v>35</v>
      </c>
      <c r="E23" s="36"/>
      <c r="F23" s="36"/>
      <c r="G23" s="36"/>
      <c r="H23" s="36"/>
      <c r="I23" s="119" t="s">
        <v>26</v>
      </c>
      <c r="J23" s="105" t="str">
        <f>IF('Rekapitulace stavby'!AN19="","",'Rekapitulace stavby'!AN19)</f>
        <v/>
      </c>
      <c r="K23" s="36"/>
      <c r="L23" s="118"/>
      <c r="S23" s="36"/>
      <c r="T23" s="36"/>
      <c r="U23" s="36"/>
      <c r="V23" s="36"/>
      <c r="W23" s="36"/>
      <c r="X23" s="36"/>
      <c r="Y23" s="36"/>
      <c r="Z23" s="36"/>
      <c r="AA23" s="36"/>
      <c r="AB23" s="36"/>
      <c r="AC23" s="36"/>
      <c r="AD23" s="36"/>
      <c r="AE23" s="36"/>
    </row>
    <row r="24" spans="1:31" s="2" customFormat="1" ht="18" customHeight="1">
      <c r="A24" s="36"/>
      <c r="B24" s="41"/>
      <c r="C24" s="36"/>
      <c r="D24" s="36"/>
      <c r="E24" s="105" t="str">
        <f>IF('Rekapitulace stavby'!E20="","",'Rekapitulace stavby'!E20)</f>
        <v xml:space="preserve"> </v>
      </c>
      <c r="F24" s="36"/>
      <c r="G24" s="36"/>
      <c r="H24" s="36"/>
      <c r="I24" s="119" t="s">
        <v>29</v>
      </c>
      <c r="J24" s="105" t="str">
        <f>IF('Rekapitulace stavby'!AN20="","",'Rekapitulace stavby'!AN20)</f>
        <v/>
      </c>
      <c r="K24" s="36"/>
      <c r="L24" s="11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7"/>
      <c r="J25" s="36"/>
      <c r="K25" s="36"/>
      <c r="L25" s="118"/>
      <c r="S25" s="36"/>
      <c r="T25" s="36"/>
      <c r="U25" s="36"/>
      <c r="V25" s="36"/>
      <c r="W25" s="36"/>
      <c r="X25" s="36"/>
      <c r="Y25" s="36"/>
      <c r="Z25" s="36"/>
      <c r="AA25" s="36"/>
      <c r="AB25" s="36"/>
      <c r="AC25" s="36"/>
      <c r="AD25" s="36"/>
      <c r="AE25" s="36"/>
    </row>
    <row r="26" spans="1:31" s="2" customFormat="1" ht="12" customHeight="1">
      <c r="A26" s="36"/>
      <c r="B26" s="41"/>
      <c r="C26" s="36"/>
      <c r="D26" s="116" t="s">
        <v>36</v>
      </c>
      <c r="E26" s="36"/>
      <c r="F26" s="36"/>
      <c r="G26" s="36"/>
      <c r="H26" s="36"/>
      <c r="I26" s="117"/>
      <c r="J26" s="36"/>
      <c r="K26" s="36"/>
      <c r="L26" s="118"/>
      <c r="S26" s="36"/>
      <c r="T26" s="36"/>
      <c r="U26" s="36"/>
      <c r="V26" s="36"/>
      <c r="W26" s="36"/>
      <c r="X26" s="36"/>
      <c r="Y26" s="36"/>
      <c r="Z26" s="36"/>
      <c r="AA26" s="36"/>
      <c r="AB26" s="36"/>
      <c r="AC26" s="36"/>
      <c r="AD26" s="36"/>
      <c r="AE26" s="36"/>
    </row>
    <row r="27" spans="1:31" s="8" customFormat="1" ht="16.5" customHeight="1">
      <c r="A27" s="121"/>
      <c r="B27" s="122"/>
      <c r="C27" s="121"/>
      <c r="D27" s="121"/>
      <c r="E27" s="404" t="s">
        <v>19</v>
      </c>
      <c r="F27" s="404"/>
      <c r="G27" s="404"/>
      <c r="H27" s="404"/>
      <c r="I27" s="123"/>
      <c r="J27" s="121"/>
      <c r="K27" s="121"/>
      <c r="L27" s="124"/>
      <c r="S27" s="121"/>
      <c r="T27" s="121"/>
      <c r="U27" s="121"/>
      <c r="V27" s="121"/>
      <c r="W27" s="121"/>
      <c r="X27" s="121"/>
      <c r="Y27" s="121"/>
      <c r="Z27" s="121"/>
      <c r="AA27" s="121"/>
      <c r="AB27" s="121"/>
      <c r="AC27" s="121"/>
      <c r="AD27" s="121"/>
      <c r="AE27" s="121"/>
    </row>
    <row r="28" spans="1:31" s="2" customFormat="1" ht="6.95" customHeight="1">
      <c r="A28" s="36"/>
      <c r="B28" s="41"/>
      <c r="C28" s="36"/>
      <c r="D28" s="36"/>
      <c r="E28" s="36"/>
      <c r="F28" s="36"/>
      <c r="G28" s="36"/>
      <c r="H28" s="36"/>
      <c r="I28" s="117"/>
      <c r="J28" s="36"/>
      <c r="K28" s="36"/>
      <c r="L28" s="118"/>
      <c r="S28" s="36"/>
      <c r="T28" s="36"/>
      <c r="U28" s="36"/>
      <c r="V28" s="36"/>
      <c r="W28" s="36"/>
      <c r="X28" s="36"/>
      <c r="Y28" s="36"/>
      <c r="Z28" s="36"/>
      <c r="AA28" s="36"/>
      <c r="AB28" s="36"/>
      <c r="AC28" s="36"/>
      <c r="AD28" s="36"/>
      <c r="AE28" s="36"/>
    </row>
    <row r="29" spans="1:31" s="2" customFormat="1" ht="6.95" customHeight="1">
      <c r="A29" s="36"/>
      <c r="B29" s="41"/>
      <c r="C29" s="36"/>
      <c r="D29" s="125"/>
      <c r="E29" s="125"/>
      <c r="F29" s="125"/>
      <c r="G29" s="125"/>
      <c r="H29" s="125"/>
      <c r="I29" s="126"/>
      <c r="J29" s="125"/>
      <c r="K29" s="125"/>
      <c r="L29" s="118"/>
      <c r="S29" s="36"/>
      <c r="T29" s="36"/>
      <c r="U29" s="36"/>
      <c r="V29" s="36"/>
      <c r="W29" s="36"/>
      <c r="X29" s="36"/>
      <c r="Y29" s="36"/>
      <c r="Z29" s="36"/>
      <c r="AA29" s="36"/>
      <c r="AB29" s="36"/>
      <c r="AC29" s="36"/>
      <c r="AD29" s="36"/>
      <c r="AE29" s="36"/>
    </row>
    <row r="30" spans="1:31" s="2" customFormat="1" ht="25.35" customHeight="1">
      <c r="A30" s="36"/>
      <c r="B30" s="41"/>
      <c r="C30" s="36"/>
      <c r="D30" s="127" t="s">
        <v>38</v>
      </c>
      <c r="E30" s="36"/>
      <c r="F30" s="36"/>
      <c r="G30" s="36"/>
      <c r="H30" s="36"/>
      <c r="I30" s="117"/>
      <c r="J30" s="128">
        <f>ROUND(J85, 2)</f>
        <v>0</v>
      </c>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14.45" customHeight="1">
      <c r="A32" s="36"/>
      <c r="B32" s="41"/>
      <c r="C32" s="36"/>
      <c r="D32" s="36"/>
      <c r="E32" s="36"/>
      <c r="F32" s="129" t="s">
        <v>40</v>
      </c>
      <c r="G32" s="36"/>
      <c r="H32" s="36"/>
      <c r="I32" s="130" t="s">
        <v>39</v>
      </c>
      <c r="J32" s="129" t="s">
        <v>41</v>
      </c>
      <c r="K32" s="36"/>
      <c r="L32" s="118"/>
      <c r="S32" s="36"/>
      <c r="T32" s="36"/>
      <c r="U32" s="36"/>
      <c r="V32" s="36"/>
      <c r="W32" s="36"/>
      <c r="X32" s="36"/>
      <c r="Y32" s="36"/>
      <c r="Z32" s="36"/>
      <c r="AA32" s="36"/>
      <c r="AB32" s="36"/>
      <c r="AC32" s="36"/>
      <c r="AD32" s="36"/>
      <c r="AE32" s="36"/>
    </row>
    <row r="33" spans="1:31" s="2" customFormat="1" ht="14.45" customHeight="1">
      <c r="A33" s="36"/>
      <c r="B33" s="41"/>
      <c r="C33" s="36"/>
      <c r="D33" s="131" t="s">
        <v>42</v>
      </c>
      <c r="E33" s="116" t="s">
        <v>43</v>
      </c>
      <c r="F33" s="132">
        <f>ROUND((SUM(BE85:BE125)),  2)</f>
        <v>0</v>
      </c>
      <c r="G33" s="36"/>
      <c r="H33" s="36"/>
      <c r="I33" s="133">
        <v>0.21</v>
      </c>
      <c r="J33" s="132">
        <f>ROUND(((SUM(BE85:BE125))*I33),  2)</f>
        <v>0</v>
      </c>
      <c r="K33" s="36"/>
      <c r="L33" s="118"/>
      <c r="S33" s="36"/>
      <c r="T33" s="36"/>
      <c r="U33" s="36"/>
      <c r="V33" s="36"/>
      <c r="W33" s="36"/>
      <c r="X33" s="36"/>
      <c r="Y33" s="36"/>
      <c r="Z33" s="36"/>
      <c r="AA33" s="36"/>
      <c r="AB33" s="36"/>
      <c r="AC33" s="36"/>
      <c r="AD33" s="36"/>
      <c r="AE33" s="36"/>
    </row>
    <row r="34" spans="1:31" s="2" customFormat="1" ht="14.45" customHeight="1">
      <c r="A34" s="36"/>
      <c r="B34" s="41"/>
      <c r="C34" s="36"/>
      <c r="D34" s="36"/>
      <c r="E34" s="116" t="s">
        <v>44</v>
      </c>
      <c r="F34" s="132">
        <f>ROUND((SUM(BF85:BF125)),  2)</f>
        <v>0</v>
      </c>
      <c r="G34" s="36"/>
      <c r="H34" s="36"/>
      <c r="I34" s="133">
        <v>0.15</v>
      </c>
      <c r="J34" s="132">
        <f>ROUND(((SUM(BF85:BF125))*I34),  2)</f>
        <v>0</v>
      </c>
      <c r="K34" s="36"/>
      <c r="L34" s="118"/>
      <c r="S34" s="36"/>
      <c r="T34" s="36"/>
      <c r="U34" s="36"/>
      <c r="V34" s="36"/>
      <c r="W34" s="36"/>
      <c r="X34" s="36"/>
      <c r="Y34" s="36"/>
      <c r="Z34" s="36"/>
      <c r="AA34" s="36"/>
      <c r="AB34" s="36"/>
      <c r="AC34" s="36"/>
      <c r="AD34" s="36"/>
      <c r="AE34" s="36"/>
    </row>
    <row r="35" spans="1:31" s="2" customFormat="1" ht="14.45" hidden="1" customHeight="1">
      <c r="A35" s="36"/>
      <c r="B35" s="41"/>
      <c r="C35" s="36"/>
      <c r="D35" s="36"/>
      <c r="E35" s="116" t="s">
        <v>45</v>
      </c>
      <c r="F35" s="132">
        <f>ROUND((SUM(BG85:BG125)),  2)</f>
        <v>0</v>
      </c>
      <c r="G35" s="36"/>
      <c r="H35" s="36"/>
      <c r="I35" s="133">
        <v>0.21</v>
      </c>
      <c r="J35" s="132">
        <f>0</f>
        <v>0</v>
      </c>
      <c r="K35" s="36"/>
      <c r="L35" s="118"/>
      <c r="S35" s="36"/>
      <c r="T35" s="36"/>
      <c r="U35" s="36"/>
      <c r="V35" s="36"/>
      <c r="W35" s="36"/>
      <c r="X35" s="36"/>
      <c r="Y35" s="36"/>
      <c r="Z35" s="36"/>
      <c r="AA35" s="36"/>
      <c r="AB35" s="36"/>
      <c r="AC35" s="36"/>
      <c r="AD35" s="36"/>
      <c r="AE35" s="36"/>
    </row>
    <row r="36" spans="1:31" s="2" customFormat="1" ht="14.45" hidden="1" customHeight="1">
      <c r="A36" s="36"/>
      <c r="B36" s="41"/>
      <c r="C36" s="36"/>
      <c r="D36" s="36"/>
      <c r="E36" s="116" t="s">
        <v>46</v>
      </c>
      <c r="F36" s="132">
        <f>ROUND((SUM(BH85:BH125)),  2)</f>
        <v>0</v>
      </c>
      <c r="G36" s="36"/>
      <c r="H36" s="36"/>
      <c r="I36" s="133">
        <v>0.15</v>
      </c>
      <c r="J36" s="132">
        <f>0</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47</v>
      </c>
      <c r="F37" s="132">
        <f>ROUND((SUM(BI85:BI125)),  2)</f>
        <v>0</v>
      </c>
      <c r="G37" s="36"/>
      <c r="H37" s="36"/>
      <c r="I37" s="133">
        <v>0</v>
      </c>
      <c r="J37" s="132">
        <f>0</f>
        <v>0</v>
      </c>
      <c r="K37" s="36"/>
      <c r="L37" s="11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7"/>
      <c r="J38" s="36"/>
      <c r="K38" s="36"/>
      <c r="L38" s="118"/>
      <c r="S38" s="36"/>
      <c r="T38" s="36"/>
      <c r="U38" s="36"/>
      <c r="V38" s="36"/>
      <c r="W38" s="36"/>
      <c r="X38" s="36"/>
      <c r="Y38" s="36"/>
      <c r="Z38" s="36"/>
      <c r="AA38" s="36"/>
      <c r="AB38" s="36"/>
      <c r="AC38" s="36"/>
      <c r="AD38" s="36"/>
      <c r="AE38" s="36"/>
    </row>
    <row r="39" spans="1:31" s="2" customFormat="1" ht="25.35" customHeight="1">
      <c r="A39" s="36"/>
      <c r="B39" s="41"/>
      <c r="C39" s="134"/>
      <c r="D39" s="135" t="s">
        <v>48</v>
      </c>
      <c r="E39" s="136"/>
      <c r="F39" s="136"/>
      <c r="G39" s="137" t="s">
        <v>49</v>
      </c>
      <c r="H39" s="138" t="s">
        <v>50</v>
      </c>
      <c r="I39" s="139"/>
      <c r="J39" s="140">
        <f>SUM(J30:J37)</f>
        <v>0</v>
      </c>
      <c r="K39" s="141"/>
      <c r="L39" s="118"/>
      <c r="S39" s="36"/>
      <c r="T39" s="36"/>
      <c r="U39" s="36"/>
      <c r="V39" s="36"/>
      <c r="W39" s="36"/>
      <c r="X39" s="36"/>
      <c r="Y39" s="36"/>
      <c r="Z39" s="36"/>
      <c r="AA39" s="36"/>
      <c r="AB39" s="36"/>
      <c r="AC39" s="36"/>
      <c r="AD39" s="36"/>
      <c r="AE39" s="36"/>
    </row>
    <row r="40" spans="1:31" s="2" customFormat="1" ht="14.45" customHeight="1">
      <c r="A40" s="36"/>
      <c r="B40" s="142"/>
      <c r="C40" s="143"/>
      <c r="D40" s="143"/>
      <c r="E40" s="143"/>
      <c r="F40" s="143"/>
      <c r="G40" s="143"/>
      <c r="H40" s="143"/>
      <c r="I40" s="144"/>
      <c r="J40" s="143"/>
      <c r="K40" s="143"/>
      <c r="L40" s="118"/>
      <c r="S40" s="36"/>
      <c r="T40" s="36"/>
      <c r="U40" s="36"/>
      <c r="V40" s="36"/>
      <c r="W40" s="36"/>
      <c r="X40" s="36"/>
      <c r="Y40" s="36"/>
      <c r="Z40" s="36"/>
      <c r="AA40" s="36"/>
      <c r="AB40" s="36"/>
      <c r="AC40" s="36"/>
      <c r="AD40" s="36"/>
      <c r="AE40" s="36"/>
    </row>
    <row r="44" spans="1:31" s="2" customFormat="1" ht="6.95" customHeight="1">
      <c r="A44" s="36"/>
      <c r="B44" s="145"/>
      <c r="C44" s="146"/>
      <c r="D44" s="146"/>
      <c r="E44" s="146"/>
      <c r="F44" s="146"/>
      <c r="G44" s="146"/>
      <c r="H44" s="146"/>
      <c r="I44" s="147"/>
      <c r="J44" s="146"/>
      <c r="K44" s="146"/>
      <c r="L44" s="118"/>
      <c r="S44" s="36"/>
      <c r="T44" s="36"/>
      <c r="U44" s="36"/>
      <c r="V44" s="36"/>
      <c r="W44" s="36"/>
      <c r="X44" s="36"/>
      <c r="Y44" s="36"/>
      <c r="Z44" s="36"/>
      <c r="AA44" s="36"/>
      <c r="AB44" s="36"/>
      <c r="AC44" s="36"/>
      <c r="AD44" s="36"/>
      <c r="AE44" s="36"/>
    </row>
    <row r="45" spans="1:31" s="2" customFormat="1" ht="24.95" customHeight="1">
      <c r="A45" s="36"/>
      <c r="B45" s="37"/>
      <c r="C45" s="25" t="s">
        <v>144</v>
      </c>
      <c r="D45" s="38"/>
      <c r="E45" s="38"/>
      <c r="F45" s="38"/>
      <c r="G45" s="38"/>
      <c r="H45" s="38"/>
      <c r="I45" s="117"/>
      <c r="J45" s="38"/>
      <c r="K45" s="38"/>
      <c r="L45" s="11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7"/>
      <c r="J46" s="38"/>
      <c r="K46" s="38"/>
      <c r="L46" s="11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16.5" customHeight="1">
      <c r="A48" s="36"/>
      <c r="B48" s="37"/>
      <c r="C48" s="38"/>
      <c r="D48" s="38"/>
      <c r="E48" s="405" t="str">
        <f>E7</f>
        <v>Revitalizace koupaliště Lhotka - II. etapa 1. část</v>
      </c>
      <c r="F48" s="406"/>
      <c r="G48" s="406"/>
      <c r="H48" s="406"/>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142</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374" t="str">
        <f>E9</f>
        <v>VRN - Vedlejší rozpočtové náklady</v>
      </c>
      <c r="F50" s="407"/>
      <c r="G50" s="407"/>
      <c r="H50" s="407"/>
      <c r="I50" s="117"/>
      <c r="J50" s="38"/>
      <c r="K50" s="38"/>
      <c r="L50" s="11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7"/>
      <c r="J51" s="38"/>
      <c r="K51" s="38"/>
      <c r="L51" s="11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Praha 4 k.ú. Lhotka 728071</v>
      </c>
      <c r="G52" s="38"/>
      <c r="H52" s="38"/>
      <c r="I52" s="119" t="s">
        <v>23</v>
      </c>
      <c r="J52" s="61" t="str">
        <f>IF(J12="","",J12)</f>
        <v>23. 10. 2019</v>
      </c>
      <c r="K52" s="38"/>
      <c r="L52" s="11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MČ Praha4,Antala Staška 2059/80b,140 46 Praha4-Krč</v>
      </c>
      <c r="G54" s="38"/>
      <c r="H54" s="38"/>
      <c r="I54" s="119" t="s">
        <v>32</v>
      </c>
      <c r="J54" s="34" t="str">
        <f>E21</f>
        <v xml:space="preserve"> </v>
      </c>
      <c r="K54" s="38"/>
      <c r="L54" s="118"/>
      <c r="S54" s="36"/>
      <c r="T54" s="36"/>
      <c r="U54" s="36"/>
      <c r="V54" s="36"/>
      <c r="W54" s="36"/>
      <c r="X54" s="36"/>
      <c r="Y54" s="36"/>
      <c r="Z54" s="36"/>
      <c r="AA54" s="36"/>
      <c r="AB54" s="36"/>
      <c r="AC54" s="36"/>
      <c r="AD54" s="36"/>
      <c r="AE54" s="36"/>
    </row>
    <row r="55" spans="1:47" s="2" customFormat="1" ht="15.2" customHeight="1">
      <c r="A55" s="36"/>
      <c r="B55" s="37"/>
      <c r="C55" s="31" t="s">
        <v>30</v>
      </c>
      <c r="D55" s="38"/>
      <c r="E55" s="38"/>
      <c r="F55" s="29" t="str">
        <f>IF(E18="","",E18)</f>
        <v>Vyplň údaj</v>
      </c>
      <c r="G55" s="38"/>
      <c r="H55" s="38"/>
      <c r="I55" s="119" t="s">
        <v>35</v>
      </c>
      <c r="J55" s="34" t="str">
        <f>E24</f>
        <v xml:space="preserve"> </v>
      </c>
      <c r="K55" s="38"/>
      <c r="L55" s="11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7"/>
      <c r="J56" s="38"/>
      <c r="K56" s="38"/>
      <c r="L56" s="118"/>
      <c r="S56" s="36"/>
      <c r="T56" s="36"/>
      <c r="U56" s="36"/>
      <c r="V56" s="36"/>
      <c r="W56" s="36"/>
      <c r="X56" s="36"/>
      <c r="Y56" s="36"/>
      <c r="Z56" s="36"/>
      <c r="AA56" s="36"/>
      <c r="AB56" s="36"/>
      <c r="AC56" s="36"/>
      <c r="AD56" s="36"/>
      <c r="AE56" s="36"/>
    </row>
    <row r="57" spans="1:47" s="2" customFormat="1" ht="29.25" customHeight="1">
      <c r="A57" s="36"/>
      <c r="B57" s="37"/>
      <c r="C57" s="148" t="s">
        <v>145</v>
      </c>
      <c r="D57" s="149"/>
      <c r="E57" s="149"/>
      <c r="F57" s="149"/>
      <c r="G57" s="149"/>
      <c r="H57" s="149"/>
      <c r="I57" s="150"/>
      <c r="J57" s="151" t="s">
        <v>146</v>
      </c>
      <c r="K57" s="149"/>
      <c r="L57" s="11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7"/>
      <c r="J58" s="38"/>
      <c r="K58" s="38"/>
      <c r="L58" s="118"/>
      <c r="S58" s="36"/>
      <c r="T58" s="36"/>
      <c r="U58" s="36"/>
      <c r="V58" s="36"/>
      <c r="W58" s="36"/>
      <c r="X58" s="36"/>
      <c r="Y58" s="36"/>
      <c r="Z58" s="36"/>
      <c r="AA58" s="36"/>
      <c r="AB58" s="36"/>
      <c r="AC58" s="36"/>
      <c r="AD58" s="36"/>
      <c r="AE58" s="36"/>
    </row>
    <row r="59" spans="1:47" s="2" customFormat="1" ht="22.9" customHeight="1">
      <c r="A59" s="36"/>
      <c r="B59" s="37"/>
      <c r="C59" s="152" t="s">
        <v>70</v>
      </c>
      <c r="D59" s="38"/>
      <c r="E59" s="38"/>
      <c r="F59" s="38"/>
      <c r="G59" s="38"/>
      <c r="H59" s="38"/>
      <c r="I59" s="117"/>
      <c r="J59" s="79">
        <f>J85</f>
        <v>0</v>
      </c>
      <c r="K59" s="38"/>
      <c r="L59" s="118"/>
      <c r="S59" s="36"/>
      <c r="T59" s="36"/>
      <c r="U59" s="36"/>
      <c r="V59" s="36"/>
      <c r="W59" s="36"/>
      <c r="X59" s="36"/>
      <c r="Y59" s="36"/>
      <c r="Z59" s="36"/>
      <c r="AA59" s="36"/>
      <c r="AB59" s="36"/>
      <c r="AC59" s="36"/>
      <c r="AD59" s="36"/>
      <c r="AE59" s="36"/>
      <c r="AU59" s="19" t="s">
        <v>147</v>
      </c>
    </row>
    <row r="60" spans="1:47" s="9" customFormat="1" ht="24.95" customHeight="1">
      <c r="B60" s="153"/>
      <c r="C60" s="154"/>
      <c r="D60" s="155" t="s">
        <v>2290</v>
      </c>
      <c r="E60" s="156"/>
      <c r="F60" s="156"/>
      <c r="G60" s="156"/>
      <c r="H60" s="156"/>
      <c r="I60" s="157"/>
      <c r="J60" s="158">
        <f>J86</f>
        <v>0</v>
      </c>
      <c r="K60" s="154"/>
      <c r="L60" s="159"/>
    </row>
    <row r="61" spans="1:47" s="10" customFormat="1" ht="19.899999999999999" customHeight="1">
      <c r="B61" s="160"/>
      <c r="C61" s="99"/>
      <c r="D61" s="161" t="s">
        <v>2291</v>
      </c>
      <c r="E61" s="162"/>
      <c r="F61" s="162"/>
      <c r="G61" s="162"/>
      <c r="H61" s="162"/>
      <c r="I61" s="163"/>
      <c r="J61" s="164">
        <f>J87</f>
        <v>0</v>
      </c>
      <c r="K61" s="99"/>
      <c r="L61" s="165"/>
    </row>
    <row r="62" spans="1:47" s="10" customFormat="1" ht="19.899999999999999" customHeight="1">
      <c r="B62" s="160"/>
      <c r="C62" s="99"/>
      <c r="D62" s="161" t="s">
        <v>2292</v>
      </c>
      <c r="E62" s="162"/>
      <c r="F62" s="162"/>
      <c r="G62" s="162"/>
      <c r="H62" s="162"/>
      <c r="I62" s="163"/>
      <c r="J62" s="164">
        <f>J91</f>
        <v>0</v>
      </c>
      <c r="K62" s="99"/>
      <c r="L62" s="165"/>
    </row>
    <row r="63" spans="1:47" s="10" customFormat="1" ht="19.899999999999999" customHeight="1">
      <c r="B63" s="160"/>
      <c r="C63" s="99"/>
      <c r="D63" s="161" t="s">
        <v>2293</v>
      </c>
      <c r="E63" s="162"/>
      <c r="F63" s="162"/>
      <c r="G63" s="162"/>
      <c r="H63" s="162"/>
      <c r="I63" s="163"/>
      <c r="J63" s="164">
        <f>J111</f>
        <v>0</v>
      </c>
      <c r="K63" s="99"/>
      <c r="L63" s="165"/>
    </row>
    <row r="64" spans="1:47" s="10" customFormat="1" ht="19.899999999999999" customHeight="1">
      <c r="B64" s="160"/>
      <c r="C64" s="99"/>
      <c r="D64" s="161" t="s">
        <v>2294</v>
      </c>
      <c r="E64" s="162"/>
      <c r="F64" s="162"/>
      <c r="G64" s="162"/>
      <c r="H64" s="162"/>
      <c r="I64" s="163"/>
      <c r="J64" s="164">
        <f>J115</f>
        <v>0</v>
      </c>
      <c r="K64" s="99"/>
      <c r="L64" s="165"/>
    </row>
    <row r="65" spans="1:31" s="10" customFormat="1" ht="19.899999999999999" customHeight="1">
      <c r="B65" s="160"/>
      <c r="C65" s="99"/>
      <c r="D65" s="161" t="s">
        <v>2295</v>
      </c>
      <c r="E65" s="162"/>
      <c r="F65" s="162"/>
      <c r="G65" s="162"/>
      <c r="H65" s="162"/>
      <c r="I65" s="163"/>
      <c r="J65" s="164">
        <f>J119</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5" t="s">
        <v>154</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1" t="s">
        <v>16</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16.5" customHeight="1">
      <c r="A75" s="36"/>
      <c r="B75" s="37"/>
      <c r="C75" s="38"/>
      <c r="D75" s="38"/>
      <c r="E75" s="405" t="str">
        <f>E7</f>
        <v>Revitalizace koupaliště Lhotka - II. etapa 1. část</v>
      </c>
      <c r="F75" s="406"/>
      <c r="G75" s="406"/>
      <c r="H75" s="406"/>
      <c r="I75" s="117"/>
      <c r="J75" s="38"/>
      <c r="K75" s="38"/>
      <c r="L75" s="118"/>
      <c r="S75" s="36"/>
      <c r="T75" s="36"/>
      <c r="U75" s="36"/>
      <c r="V75" s="36"/>
      <c r="W75" s="36"/>
      <c r="X75" s="36"/>
      <c r="Y75" s="36"/>
      <c r="Z75" s="36"/>
      <c r="AA75" s="36"/>
      <c r="AB75" s="36"/>
      <c r="AC75" s="36"/>
      <c r="AD75" s="36"/>
      <c r="AE75" s="36"/>
    </row>
    <row r="76" spans="1:31" s="2" customFormat="1" ht="12" customHeight="1">
      <c r="A76" s="36"/>
      <c r="B76" s="37"/>
      <c r="C76" s="31" t="s">
        <v>142</v>
      </c>
      <c r="D76" s="38"/>
      <c r="E76" s="38"/>
      <c r="F76" s="38"/>
      <c r="G76" s="38"/>
      <c r="H76" s="38"/>
      <c r="I76" s="117"/>
      <c r="J76" s="38"/>
      <c r="K76" s="38"/>
      <c r="L76" s="118"/>
      <c r="S76" s="36"/>
      <c r="T76" s="36"/>
      <c r="U76" s="36"/>
      <c r="V76" s="36"/>
      <c r="W76" s="36"/>
      <c r="X76" s="36"/>
      <c r="Y76" s="36"/>
      <c r="Z76" s="36"/>
      <c r="AA76" s="36"/>
      <c r="AB76" s="36"/>
      <c r="AC76" s="36"/>
      <c r="AD76" s="36"/>
      <c r="AE76" s="36"/>
    </row>
    <row r="77" spans="1:31" s="2" customFormat="1" ht="16.5" customHeight="1">
      <c r="A77" s="36"/>
      <c r="B77" s="37"/>
      <c r="C77" s="38"/>
      <c r="D77" s="38"/>
      <c r="E77" s="374" t="str">
        <f>E9</f>
        <v>VRN - Vedlejší rozpočtové náklady</v>
      </c>
      <c r="F77" s="407"/>
      <c r="G77" s="407"/>
      <c r="H77" s="407"/>
      <c r="I77" s="117"/>
      <c r="J77" s="38"/>
      <c r="K77" s="38"/>
      <c r="L77" s="11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2" customHeight="1">
      <c r="A79" s="36"/>
      <c r="B79" s="37"/>
      <c r="C79" s="31" t="s">
        <v>21</v>
      </c>
      <c r="D79" s="38"/>
      <c r="E79" s="38"/>
      <c r="F79" s="29" t="str">
        <f>F12</f>
        <v>Praha 4 k.ú. Lhotka 728071</v>
      </c>
      <c r="G79" s="38"/>
      <c r="H79" s="38"/>
      <c r="I79" s="119" t="s">
        <v>23</v>
      </c>
      <c r="J79" s="61" t="str">
        <f>IF(J12="","",J12)</f>
        <v>23. 10. 2019</v>
      </c>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5.2" customHeight="1">
      <c r="A81" s="36"/>
      <c r="B81" s="37"/>
      <c r="C81" s="31" t="s">
        <v>25</v>
      </c>
      <c r="D81" s="38"/>
      <c r="E81" s="38"/>
      <c r="F81" s="29" t="str">
        <f>E15</f>
        <v>MČ Praha4,Antala Staška 2059/80b,140 46 Praha4-Krč</v>
      </c>
      <c r="G81" s="38"/>
      <c r="H81" s="38"/>
      <c r="I81" s="119" t="s">
        <v>32</v>
      </c>
      <c r="J81" s="34" t="str">
        <f>E21</f>
        <v xml:space="preserve"> </v>
      </c>
      <c r="K81" s="38"/>
      <c r="L81" s="118"/>
      <c r="S81" s="36"/>
      <c r="T81" s="36"/>
      <c r="U81" s="36"/>
      <c r="V81" s="36"/>
      <c r="W81" s="36"/>
      <c r="X81" s="36"/>
      <c r="Y81" s="36"/>
      <c r="Z81" s="36"/>
      <c r="AA81" s="36"/>
      <c r="AB81" s="36"/>
      <c r="AC81" s="36"/>
      <c r="AD81" s="36"/>
      <c r="AE81" s="36"/>
    </row>
    <row r="82" spans="1:65" s="2" customFormat="1" ht="15.2" customHeight="1">
      <c r="A82" s="36"/>
      <c r="B82" s="37"/>
      <c r="C82" s="31" t="s">
        <v>30</v>
      </c>
      <c r="D82" s="38"/>
      <c r="E82" s="38"/>
      <c r="F82" s="29" t="str">
        <f>IF(E18="","",E18)</f>
        <v>Vyplň údaj</v>
      </c>
      <c r="G82" s="38"/>
      <c r="H82" s="38"/>
      <c r="I82" s="119" t="s">
        <v>35</v>
      </c>
      <c r="J82" s="34" t="str">
        <f>E24</f>
        <v xml:space="preserve"> </v>
      </c>
      <c r="K82" s="38"/>
      <c r="L82" s="118"/>
      <c r="S82" s="36"/>
      <c r="T82" s="36"/>
      <c r="U82" s="36"/>
      <c r="V82" s="36"/>
      <c r="W82" s="36"/>
      <c r="X82" s="36"/>
      <c r="Y82" s="36"/>
      <c r="Z82" s="36"/>
      <c r="AA82" s="36"/>
      <c r="AB82" s="36"/>
      <c r="AC82" s="36"/>
      <c r="AD82" s="36"/>
      <c r="AE82" s="36"/>
    </row>
    <row r="83" spans="1:65" s="2" customFormat="1" ht="10.35" customHeight="1">
      <c r="A83" s="36"/>
      <c r="B83" s="37"/>
      <c r="C83" s="38"/>
      <c r="D83" s="38"/>
      <c r="E83" s="38"/>
      <c r="F83" s="38"/>
      <c r="G83" s="38"/>
      <c r="H83" s="38"/>
      <c r="I83" s="117"/>
      <c r="J83" s="38"/>
      <c r="K83" s="38"/>
      <c r="L83" s="118"/>
      <c r="S83" s="36"/>
      <c r="T83" s="36"/>
      <c r="U83" s="36"/>
      <c r="V83" s="36"/>
      <c r="W83" s="36"/>
      <c r="X83" s="36"/>
      <c r="Y83" s="36"/>
      <c r="Z83" s="36"/>
      <c r="AA83" s="36"/>
      <c r="AB83" s="36"/>
      <c r="AC83" s="36"/>
      <c r="AD83" s="36"/>
      <c r="AE83" s="36"/>
    </row>
    <row r="84" spans="1:65" s="11" customFormat="1" ht="29.25" customHeight="1">
      <c r="A84" s="166"/>
      <c r="B84" s="167"/>
      <c r="C84" s="168" t="s">
        <v>155</v>
      </c>
      <c r="D84" s="169" t="s">
        <v>57</v>
      </c>
      <c r="E84" s="169" t="s">
        <v>53</v>
      </c>
      <c r="F84" s="169" t="s">
        <v>54</v>
      </c>
      <c r="G84" s="169" t="s">
        <v>156</v>
      </c>
      <c r="H84" s="169" t="s">
        <v>157</v>
      </c>
      <c r="I84" s="170" t="s">
        <v>158</v>
      </c>
      <c r="J84" s="169" t="s">
        <v>146</v>
      </c>
      <c r="K84" s="171" t="s">
        <v>159</v>
      </c>
      <c r="L84" s="172"/>
      <c r="M84" s="70" t="s">
        <v>19</v>
      </c>
      <c r="N84" s="71" t="s">
        <v>42</v>
      </c>
      <c r="O84" s="71" t="s">
        <v>160</v>
      </c>
      <c r="P84" s="71" t="s">
        <v>161</v>
      </c>
      <c r="Q84" s="71" t="s">
        <v>162</v>
      </c>
      <c r="R84" s="71" t="s">
        <v>163</v>
      </c>
      <c r="S84" s="71" t="s">
        <v>164</v>
      </c>
      <c r="T84" s="72" t="s">
        <v>165</v>
      </c>
      <c r="U84" s="166"/>
      <c r="V84" s="166"/>
      <c r="W84" s="166"/>
      <c r="X84" s="166"/>
      <c r="Y84" s="166"/>
      <c r="Z84" s="166"/>
      <c r="AA84" s="166"/>
      <c r="AB84" s="166"/>
      <c r="AC84" s="166"/>
      <c r="AD84" s="166"/>
      <c r="AE84" s="166"/>
    </row>
    <row r="85" spans="1:65" s="2" customFormat="1" ht="22.9" customHeight="1">
      <c r="A85" s="36"/>
      <c r="B85" s="37"/>
      <c r="C85" s="77" t="s">
        <v>166</v>
      </c>
      <c r="D85" s="38"/>
      <c r="E85" s="38"/>
      <c r="F85" s="38"/>
      <c r="G85" s="38"/>
      <c r="H85" s="38"/>
      <c r="I85" s="117"/>
      <c r="J85" s="173">
        <f>BK85</f>
        <v>0</v>
      </c>
      <c r="K85" s="38"/>
      <c r="L85" s="41"/>
      <c r="M85" s="73"/>
      <c r="N85" s="174"/>
      <c r="O85" s="74"/>
      <c r="P85" s="175">
        <f>P86</f>
        <v>0</v>
      </c>
      <c r="Q85" s="74"/>
      <c r="R85" s="175">
        <f>R86</f>
        <v>0</v>
      </c>
      <c r="S85" s="74"/>
      <c r="T85" s="176">
        <f>T86</f>
        <v>0</v>
      </c>
      <c r="U85" s="36"/>
      <c r="V85" s="36"/>
      <c r="W85" s="36"/>
      <c r="X85" s="36"/>
      <c r="Y85" s="36"/>
      <c r="Z85" s="36"/>
      <c r="AA85" s="36"/>
      <c r="AB85" s="36"/>
      <c r="AC85" s="36"/>
      <c r="AD85" s="36"/>
      <c r="AE85" s="36"/>
      <c r="AT85" s="19" t="s">
        <v>71</v>
      </c>
      <c r="AU85" s="19" t="s">
        <v>147</v>
      </c>
      <c r="BK85" s="177">
        <f>BK86</f>
        <v>0</v>
      </c>
    </row>
    <row r="86" spans="1:65" s="12" customFormat="1" ht="25.9" customHeight="1">
      <c r="B86" s="178"/>
      <c r="C86" s="179"/>
      <c r="D86" s="180" t="s">
        <v>71</v>
      </c>
      <c r="E86" s="181" t="s">
        <v>138</v>
      </c>
      <c r="F86" s="181" t="s">
        <v>2296</v>
      </c>
      <c r="G86" s="179"/>
      <c r="H86" s="179"/>
      <c r="I86" s="182"/>
      <c r="J86" s="183">
        <f>BK86</f>
        <v>0</v>
      </c>
      <c r="K86" s="179"/>
      <c r="L86" s="184"/>
      <c r="M86" s="185"/>
      <c r="N86" s="186"/>
      <c r="O86" s="186"/>
      <c r="P86" s="187">
        <f>P87+P91+P111+P115+P119</f>
        <v>0</v>
      </c>
      <c r="Q86" s="186"/>
      <c r="R86" s="187">
        <f>R87+R91+R111+R115+R119</f>
        <v>0</v>
      </c>
      <c r="S86" s="186"/>
      <c r="T86" s="188">
        <f>T87+T91+T111+T115+T119</f>
        <v>0</v>
      </c>
      <c r="AR86" s="189" t="s">
        <v>204</v>
      </c>
      <c r="AT86" s="190" t="s">
        <v>71</v>
      </c>
      <c r="AU86" s="190" t="s">
        <v>72</v>
      </c>
      <c r="AY86" s="189" t="s">
        <v>169</v>
      </c>
      <c r="BK86" s="191">
        <f>BK87+BK91+BK111+BK115+BK119</f>
        <v>0</v>
      </c>
    </row>
    <row r="87" spans="1:65" s="12" customFormat="1" ht="22.9" customHeight="1">
      <c r="B87" s="178"/>
      <c r="C87" s="179"/>
      <c r="D87" s="180" t="s">
        <v>71</v>
      </c>
      <c r="E87" s="192" t="s">
        <v>2297</v>
      </c>
      <c r="F87" s="192" t="s">
        <v>2298</v>
      </c>
      <c r="G87" s="179"/>
      <c r="H87" s="179"/>
      <c r="I87" s="182"/>
      <c r="J87" s="193">
        <f>BK87</f>
        <v>0</v>
      </c>
      <c r="K87" s="179"/>
      <c r="L87" s="184"/>
      <c r="M87" s="185"/>
      <c r="N87" s="186"/>
      <c r="O87" s="186"/>
      <c r="P87" s="187">
        <f>SUM(P88:P90)</f>
        <v>0</v>
      </c>
      <c r="Q87" s="186"/>
      <c r="R87" s="187">
        <f>SUM(R88:R90)</f>
        <v>0</v>
      </c>
      <c r="S87" s="186"/>
      <c r="T87" s="188">
        <f>SUM(T88:T90)</f>
        <v>0</v>
      </c>
      <c r="AR87" s="189" t="s">
        <v>204</v>
      </c>
      <c r="AT87" s="190" t="s">
        <v>71</v>
      </c>
      <c r="AU87" s="190" t="s">
        <v>80</v>
      </c>
      <c r="AY87" s="189" t="s">
        <v>169</v>
      </c>
      <c r="BK87" s="191">
        <f>SUM(BK88:BK90)</f>
        <v>0</v>
      </c>
    </row>
    <row r="88" spans="1:65" s="2" customFormat="1" ht="16.5" customHeight="1">
      <c r="A88" s="36"/>
      <c r="B88" s="37"/>
      <c r="C88" s="194" t="s">
        <v>80</v>
      </c>
      <c r="D88" s="194" t="s">
        <v>171</v>
      </c>
      <c r="E88" s="195" t="s">
        <v>2299</v>
      </c>
      <c r="F88" s="196" t="s">
        <v>2300</v>
      </c>
      <c r="G88" s="197" t="s">
        <v>354</v>
      </c>
      <c r="H88" s="198">
        <v>1</v>
      </c>
      <c r="I88" s="199"/>
      <c r="J88" s="200">
        <f>ROUND(I88*H88,2)</f>
        <v>0</v>
      </c>
      <c r="K88" s="196" t="s">
        <v>19</v>
      </c>
      <c r="L88" s="41"/>
      <c r="M88" s="201" t="s">
        <v>19</v>
      </c>
      <c r="N88" s="202" t="s">
        <v>43</v>
      </c>
      <c r="O88" s="66"/>
      <c r="P88" s="203">
        <f>O88*H88</f>
        <v>0</v>
      </c>
      <c r="Q88" s="203">
        <v>0</v>
      </c>
      <c r="R88" s="203">
        <f>Q88*H88</f>
        <v>0</v>
      </c>
      <c r="S88" s="203">
        <v>0</v>
      </c>
      <c r="T88" s="204">
        <f>S88*H88</f>
        <v>0</v>
      </c>
      <c r="U88" s="36"/>
      <c r="V88" s="36"/>
      <c r="W88" s="36"/>
      <c r="X88" s="36"/>
      <c r="Y88" s="36"/>
      <c r="Z88" s="36"/>
      <c r="AA88" s="36"/>
      <c r="AB88" s="36"/>
      <c r="AC88" s="36"/>
      <c r="AD88" s="36"/>
      <c r="AE88" s="36"/>
      <c r="AR88" s="205" t="s">
        <v>2301</v>
      </c>
      <c r="AT88" s="205" t="s">
        <v>171</v>
      </c>
      <c r="AU88" s="205" t="s">
        <v>83</v>
      </c>
      <c r="AY88" s="19" t="s">
        <v>169</v>
      </c>
      <c r="BE88" s="206">
        <f>IF(N88="základní",J88,0)</f>
        <v>0</v>
      </c>
      <c r="BF88" s="206">
        <f>IF(N88="snížená",J88,0)</f>
        <v>0</v>
      </c>
      <c r="BG88" s="206">
        <f>IF(N88="zákl. přenesená",J88,0)</f>
        <v>0</v>
      </c>
      <c r="BH88" s="206">
        <f>IF(N88="sníž. přenesená",J88,0)</f>
        <v>0</v>
      </c>
      <c r="BI88" s="206">
        <f>IF(N88="nulová",J88,0)</f>
        <v>0</v>
      </c>
      <c r="BJ88" s="19" t="s">
        <v>80</v>
      </c>
      <c r="BK88" s="206">
        <f>ROUND(I88*H88,2)</f>
        <v>0</v>
      </c>
      <c r="BL88" s="19" t="s">
        <v>2301</v>
      </c>
      <c r="BM88" s="205" t="s">
        <v>2302</v>
      </c>
    </row>
    <row r="89" spans="1:65" s="2" customFormat="1" ht="16.5" customHeight="1">
      <c r="A89" s="36"/>
      <c r="B89" s="37"/>
      <c r="C89" s="194" t="s">
        <v>83</v>
      </c>
      <c r="D89" s="194" t="s">
        <v>171</v>
      </c>
      <c r="E89" s="195" t="s">
        <v>2303</v>
      </c>
      <c r="F89" s="196" t="s">
        <v>2304</v>
      </c>
      <c r="G89" s="197" t="s">
        <v>354</v>
      </c>
      <c r="H89" s="198">
        <v>1</v>
      </c>
      <c r="I89" s="199"/>
      <c r="J89" s="200">
        <f>ROUND(I89*H89,2)</f>
        <v>0</v>
      </c>
      <c r="K89" s="196" t="s">
        <v>19</v>
      </c>
      <c r="L89" s="41"/>
      <c r="M89" s="201" t="s">
        <v>19</v>
      </c>
      <c r="N89" s="202" t="s">
        <v>43</v>
      </c>
      <c r="O89" s="66"/>
      <c r="P89" s="203">
        <f>O89*H89</f>
        <v>0</v>
      </c>
      <c r="Q89" s="203">
        <v>0</v>
      </c>
      <c r="R89" s="203">
        <f>Q89*H89</f>
        <v>0</v>
      </c>
      <c r="S89" s="203">
        <v>0</v>
      </c>
      <c r="T89" s="204">
        <f>S89*H89</f>
        <v>0</v>
      </c>
      <c r="U89" s="36"/>
      <c r="V89" s="36"/>
      <c r="W89" s="36"/>
      <c r="X89" s="36"/>
      <c r="Y89" s="36"/>
      <c r="Z89" s="36"/>
      <c r="AA89" s="36"/>
      <c r="AB89" s="36"/>
      <c r="AC89" s="36"/>
      <c r="AD89" s="36"/>
      <c r="AE89" s="36"/>
      <c r="AR89" s="205" t="s">
        <v>2301</v>
      </c>
      <c r="AT89" s="205" t="s">
        <v>171</v>
      </c>
      <c r="AU89" s="205" t="s">
        <v>83</v>
      </c>
      <c r="AY89" s="19" t="s">
        <v>169</v>
      </c>
      <c r="BE89" s="206">
        <f>IF(N89="základní",J89,0)</f>
        <v>0</v>
      </c>
      <c r="BF89" s="206">
        <f>IF(N89="snížená",J89,0)</f>
        <v>0</v>
      </c>
      <c r="BG89" s="206">
        <f>IF(N89="zákl. přenesená",J89,0)</f>
        <v>0</v>
      </c>
      <c r="BH89" s="206">
        <f>IF(N89="sníž. přenesená",J89,0)</f>
        <v>0</v>
      </c>
      <c r="BI89" s="206">
        <f>IF(N89="nulová",J89,0)</f>
        <v>0</v>
      </c>
      <c r="BJ89" s="19" t="s">
        <v>80</v>
      </c>
      <c r="BK89" s="206">
        <f>ROUND(I89*H89,2)</f>
        <v>0</v>
      </c>
      <c r="BL89" s="19" t="s">
        <v>2301</v>
      </c>
      <c r="BM89" s="205" t="s">
        <v>2305</v>
      </c>
    </row>
    <row r="90" spans="1:65" s="2" customFormat="1" ht="16.5" customHeight="1">
      <c r="A90" s="36"/>
      <c r="B90" s="37"/>
      <c r="C90" s="194" t="s">
        <v>188</v>
      </c>
      <c r="D90" s="194" t="s">
        <v>171</v>
      </c>
      <c r="E90" s="195" t="s">
        <v>2306</v>
      </c>
      <c r="F90" s="196" t="s">
        <v>2307</v>
      </c>
      <c r="G90" s="197" t="s">
        <v>354</v>
      </c>
      <c r="H90" s="198">
        <v>1</v>
      </c>
      <c r="I90" s="199"/>
      <c r="J90" s="200">
        <f>ROUND(I90*H90,2)</f>
        <v>0</v>
      </c>
      <c r="K90" s="196" t="s">
        <v>19</v>
      </c>
      <c r="L90" s="41"/>
      <c r="M90" s="201" t="s">
        <v>19</v>
      </c>
      <c r="N90" s="202" t="s">
        <v>43</v>
      </c>
      <c r="O90" s="66"/>
      <c r="P90" s="203">
        <f>O90*H90</f>
        <v>0</v>
      </c>
      <c r="Q90" s="203">
        <v>0</v>
      </c>
      <c r="R90" s="203">
        <f>Q90*H90</f>
        <v>0</v>
      </c>
      <c r="S90" s="203">
        <v>0</v>
      </c>
      <c r="T90" s="204">
        <f>S90*H90</f>
        <v>0</v>
      </c>
      <c r="U90" s="36"/>
      <c r="V90" s="36"/>
      <c r="W90" s="36"/>
      <c r="X90" s="36"/>
      <c r="Y90" s="36"/>
      <c r="Z90" s="36"/>
      <c r="AA90" s="36"/>
      <c r="AB90" s="36"/>
      <c r="AC90" s="36"/>
      <c r="AD90" s="36"/>
      <c r="AE90" s="36"/>
      <c r="AR90" s="205" t="s">
        <v>2301</v>
      </c>
      <c r="AT90" s="205" t="s">
        <v>171</v>
      </c>
      <c r="AU90" s="205" t="s">
        <v>83</v>
      </c>
      <c r="AY90" s="19" t="s">
        <v>169</v>
      </c>
      <c r="BE90" s="206">
        <f>IF(N90="základní",J90,0)</f>
        <v>0</v>
      </c>
      <c r="BF90" s="206">
        <f>IF(N90="snížená",J90,0)</f>
        <v>0</v>
      </c>
      <c r="BG90" s="206">
        <f>IF(N90="zákl. přenesená",J90,0)</f>
        <v>0</v>
      </c>
      <c r="BH90" s="206">
        <f>IF(N90="sníž. přenesená",J90,0)</f>
        <v>0</v>
      </c>
      <c r="BI90" s="206">
        <f>IF(N90="nulová",J90,0)</f>
        <v>0</v>
      </c>
      <c r="BJ90" s="19" t="s">
        <v>80</v>
      </c>
      <c r="BK90" s="206">
        <f>ROUND(I90*H90,2)</f>
        <v>0</v>
      </c>
      <c r="BL90" s="19" t="s">
        <v>2301</v>
      </c>
      <c r="BM90" s="205" t="s">
        <v>2308</v>
      </c>
    </row>
    <row r="91" spans="1:65" s="12" customFormat="1" ht="22.9" customHeight="1">
      <c r="B91" s="178"/>
      <c r="C91" s="179"/>
      <c r="D91" s="180" t="s">
        <v>71</v>
      </c>
      <c r="E91" s="192" t="s">
        <v>2309</v>
      </c>
      <c r="F91" s="192" t="s">
        <v>2310</v>
      </c>
      <c r="G91" s="179"/>
      <c r="H91" s="179"/>
      <c r="I91" s="182"/>
      <c r="J91" s="193">
        <f>BK91</f>
        <v>0</v>
      </c>
      <c r="K91" s="179"/>
      <c r="L91" s="184"/>
      <c r="M91" s="185"/>
      <c r="N91" s="186"/>
      <c r="O91" s="186"/>
      <c r="P91" s="187">
        <f>SUM(P92:P110)</f>
        <v>0</v>
      </c>
      <c r="Q91" s="186"/>
      <c r="R91" s="187">
        <f>SUM(R92:R110)</f>
        <v>0</v>
      </c>
      <c r="S91" s="186"/>
      <c r="T91" s="188">
        <f>SUM(T92:T110)</f>
        <v>0</v>
      </c>
      <c r="AR91" s="189" t="s">
        <v>204</v>
      </c>
      <c r="AT91" s="190" t="s">
        <v>71</v>
      </c>
      <c r="AU91" s="190" t="s">
        <v>80</v>
      </c>
      <c r="AY91" s="189" t="s">
        <v>169</v>
      </c>
      <c r="BK91" s="191">
        <f>SUM(BK92:BK110)</f>
        <v>0</v>
      </c>
    </row>
    <row r="92" spans="1:65" s="2" customFormat="1" ht="16.5" customHeight="1">
      <c r="A92" s="36"/>
      <c r="B92" s="37"/>
      <c r="C92" s="194" t="s">
        <v>176</v>
      </c>
      <c r="D92" s="194" t="s">
        <v>171</v>
      </c>
      <c r="E92" s="195" t="s">
        <v>2311</v>
      </c>
      <c r="F92" s="196" t="s">
        <v>2312</v>
      </c>
      <c r="G92" s="197" t="s">
        <v>354</v>
      </c>
      <c r="H92" s="198">
        <v>1</v>
      </c>
      <c r="I92" s="199"/>
      <c r="J92" s="200">
        <f>ROUND(I92*H92,2)</f>
        <v>0</v>
      </c>
      <c r="K92" s="196" t="s">
        <v>19</v>
      </c>
      <c r="L92" s="41"/>
      <c r="M92" s="201" t="s">
        <v>19</v>
      </c>
      <c r="N92" s="202" t="s">
        <v>43</v>
      </c>
      <c r="O92" s="66"/>
      <c r="P92" s="203">
        <f>O92*H92</f>
        <v>0</v>
      </c>
      <c r="Q92" s="203">
        <v>0</v>
      </c>
      <c r="R92" s="203">
        <f>Q92*H92</f>
        <v>0</v>
      </c>
      <c r="S92" s="203">
        <v>0</v>
      </c>
      <c r="T92" s="204">
        <f>S92*H92</f>
        <v>0</v>
      </c>
      <c r="U92" s="36"/>
      <c r="V92" s="36"/>
      <c r="W92" s="36"/>
      <c r="X92" s="36"/>
      <c r="Y92" s="36"/>
      <c r="Z92" s="36"/>
      <c r="AA92" s="36"/>
      <c r="AB92" s="36"/>
      <c r="AC92" s="36"/>
      <c r="AD92" s="36"/>
      <c r="AE92" s="36"/>
      <c r="AR92" s="205" t="s">
        <v>2301</v>
      </c>
      <c r="AT92" s="205" t="s">
        <v>171</v>
      </c>
      <c r="AU92" s="205" t="s">
        <v>83</v>
      </c>
      <c r="AY92" s="19" t="s">
        <v>169</v>
      </c>
      <c r="BE92" s="206">
        <f>IF(N92="základní",J92,0)</f>
        <v>0</v>
      </c>
      <c r="BF92" s="206">
        <f>IF(N92="snížená",J92,0)</f>
        <v>0</v>
      </c>
      <c r="BG92" s="206">
        <f>IF(N92="zákl. přenesená",J92,0)</f>
        <v>0</v>
      </c>
      <c r="BH92" s="206">
        <f>IF(N92="sníž. přenesená",J92,0)</f>
        <v>0</v>
      </c>
      <c r="BI92" s="206">
        <f>IF(N92="nulová",J92,0)</f>
        <v>0</v>
      </c>
      <c r="BJ92" s="19" t="s">
        <v>80</v>
      </c>
      <c r="BK92" s="206">
        <f>ROUND(I92*H92,2)</f>
        <v>0</v>
      </c>
      <c r="BL92" s="19" t="s">
        <v>2301</v>
      </c>
      <c r="BM92" s="205" t="s">
        <v>2313</v>
      </c>
    </row>
    <row r="93" spans="1:65" s="13" customFormat="1" ht="11.25">
      <c r="B93" s="211"/>
      <c r="C93" s="212"/>
      <c r="D93" s="207" t="s">
        <v>180</v>
      </c>
      <c r="E93" s="213" t="s">
        <v>19</v>
      </c>
      <c r="F93" s="214" t="s">
        <v>80</v>
      </c>
      <c r="G93" s="212"/>
      <c r="H93" s="215">
        <v>1</v>
      </c>
      <c r="I93" s="216"/>
      <c r="J93" s="212"/>
      <c r="K93" s="212"/>
      <c r="L93" s="217"/>
      <c r="M93" s="218"/>
      <c r="N93" s="219"/>
      <c r="O93" s="219"/>
      <c r="P93" s="219"/>
      <c r="Q93" s="219"/>
      <c r="R93" s="219"/>
      <c r="S93" s="219"/>
      <c r="T93" s="220"/>
      <c r="AT93" s="221" t="s">
        <v>180</v>
      </c>
      <c r="AU93" s="221" t="s">
        <v>83</v>
      </c>
      <c r="AV93" s="13" t="s">
        <v>83</v>
      </c>
      <c r="AW93" s="13" t="s">
        <v>34</v>
      </c>
      <c r="AX93" s="13" t="s">
        <v>80</v>
      </c>
      <c r="AY93" s="221" t="s">
        <v>169</v>
      </c>
    </row>
    <row r="94" spans="1:65" s="2" customFormat="1" ht="16.5" customHeight="1">
      <c r="A94" s="36"/>
      <c r="B94" s="37"/>
      <c r="C94" s="194" t="s">
        <v>204</v>
      </c>
      <c r="D94" s="194" t="s">
        <v>171</v>
      </c>
      <c r="E94" s="195" t="s">
        <v>2314</v>
      </c>
      <c r="F94" s="196" t="s">
        <v>2315</v>
      </c>
      <c r="G94" s="197" t="s">
        <v>324</v>
      </c>
      <c r="H94" s="198">
        <v>376</v>
      </c>
      <c r="I94" s="199"/>
      <c r="J94" s="200">
        <f>ROUND(I94*H94,2)</f>
        <v>0</v>
      </c>
      <c r="K94" s="196" t="s">
        <v>19</v>
      </c>
      <c r="L94" s="41"/>
      <c r="M94" s="201" t="s">
        <v>19</v>
      </c>
      <c r="N94" s="202" t="s">
        <v>43</v>
      </c>
      <c r="O94" s="66"/>
      <c r="P94" s="203">
        <f>O94*H94</f>
        <v>0</v>
      </c>
      <c r="Q94" s="203">
        <v>0</v>
      </c>
      <c r="R94" s="203">
        <f>Q94*H94</f>
        <v>0</v>
      </c>
      <c r="S94" s="203">
        <v>0</v>
      </c>
      <c r="T94" s="204">
        <f>S94*H94</f>
        <v>0</v>
      </c>
      <c r="U94" s="36"/>
      <c r="V94" s="36"/>
      <c r="W94" s="36"/>
      <c r="X94" s="36"/>
      <c r="Y94" s="36"/>
      <c r="Z94" s="36"/>
      <c r="AA94" s="36"/>
      <c r="AB94" s="36"/>
      <c r="AC94" s="36"/>
      <c r="AD94" s="36"/>
      <c r="AE94" s="36"/>
      <c r="AR94" s="205" t="s">
        <v>2301</v>
      </c>
      <c r="AT94" s="205" t="s">
        <v>171</v>
      </c>
      <c r="AU94" s="205" t="s">
        <v>83</v>
      </c>
      <c r="AY94" s="19" t="s">
        <v>169</v>
      </c>
      <c r="BE94" s="206">
        <f>IF(N94="základní",J94,0)</f>
        <v>0</v>
      </c>
      <c r="BF94" s="206">
        <f>IF(N94="snížená",J94,0)</f>
        <v>0</v>
      </c>
      <c r="BG94" s="206">
        <f>IF(N94="zákl. přenesená",J94,0)</f>
        <v>0</v>
      </c>
      <c r="BH94" s="206">
        <f>IF(N94="sníž. přenesená",J94,0)</f>
        <v>0</v>
      </c>
      <c r="BI94" s="206">
        <f>IF(N94="nulová",J94,0)</f>
        <v>0</v>
      </c>
      <c r="BJ94" s="19" t="s">
        <v>80</v>
      </c>
      <c r="BK94" s="206">
        <f>ROUND(I94*H94,2)</f>
        <v>0</v>
      </c>
      <c r="BL94" s="19" t="s">
        <v>2301</v>
      </c>
      <c r="BM94" s="205" t="s">
        <v>2316</v>
      </c>
    </row>
    <row r="95" spans="1:65" s="13" customFormat="1" ht="11.25">
      <c r="B95" s="211"/>
      <c r="C95" s="212"/>
      <c r="D95" s="207" t="s">
        <v>180</v>
      </c>
      <c r="E95" s="213" t="s">
        <v>19</v>
      </c>
      <c r="F95" s="214" t="s">
        <v>2317</v>
      </c>
      <c r="G95" s="212"/>
      <c r="H95" s="215">
        <v>376</v>
      </c>
      <c r="I95" s="216"/>
      <c r="J95" s="212"/>
      <c r="K95" s="212"/>
      <c r="L95" s="217"/>
      <c r="M95" s="218"/>
      <c r="N95" s="219"/>
      <c r="O95" s="219"/>
      <c r="P95" s="219"/>
      <c r="Q95" s="219"/>
      <c r="R95" s="219"/>
      <c r="S95" s="219"/>
      <c r="T95" s="220"/>
      <c r="AT95" s="221" t="s">
        <v>180</v>
      </c>
      <c r="AU95" s="221" t="s">
        <v>83</v>
      </c>
      <c r="AV95" s="13" t="s">
        <v>83</v>
      </c>
      <c r="AW95" s="13" t="s">
        <v>34</v>
      </c>
      <c r="AX95" s="13" t="s">
        <v>72</v>
      </c>
      <c r="AY95" s="221" t="s">
        <v>169</v>
      </c>
    </row>
    <row r="96" spans="1:65" s="14" customFormat="1" ht="11.25">
      <c r="B96" s="222"/>
      <c r="C96" s="223"/>
      <c r="D96" s="207" t="s">
        <v>180</v>
      </c>
      <c r="E96" s="224" t="s">
        <v>19</v>
      </c>
      <c r="F96" s="225" t="s">
        <v>182</v>
      </c>
      <c r="G96" s="223"/>
      <c r="H96" s="226">
        <v>376</v>
      </c>
      <c r="I96" s="227"/>
      <c r="J96" s="223"/>
      <c r="K96" s="223"/>
      <c r="L96" s="228"/>
      <c r="M96" s="229"/>
      <c r="N96" s="230"/>
      <c r="O96" s="230"/>
      <c r="P96" s="230"/>
      <c r="Q96" s="230"/>
      <c r="R96" s="230"/>
      <c r="S96" s="230"/>
      <c r="T96" s="231"/>
      <c r="AT96" s="232" t="s">
        <v>180</v>
      </c>
      <c r="AU96" s="232" t="s">
        <v>83</v>
      </c>
      <c r="AV96" s="14" t="s">
        <v>176</v>
      </c>
      <c r="AW96" s="14" t="s">
        <v>4</v>
      </c>
      <c r="AX96" s="14" t="s">
        <v>80</v>
      </c>
      <c r="AY96" s="232" t="s">
        <v>169</v>
      </c>
    </row>
    <row r="97" spans="1:65" s="2" customFormat="1" ht="16.5" customHeight="1">
      <c r="A97" s="36"/>
      <c r="B97" s="37"/>
      <c r="C97" s="194" t="s">
        <v>211</v>
      </c>
      <c r="D97" s="194" t="s">
        <v>171</v>
      </c>
      <c r="E97" s="195" t="s">
        <v>2318</v>
      </c>
      <c r="F97" s="196" t="s">
        <v>2319</v>
      </c>
      <c r="G97" s="197" t="s">
        <v>324</v>
      </c>
      <c r="H97" s="198">
        <v>376</v>
      </c>
      <c r="I97" s="199"/>
      <c r="J97" s="200">
        <f>ROUND(I97*H97,2)</f>
        <v>0</v>
      </c>
      <c r="K97" s="196" t="s">
        <v>19</v>
      </c>
      <c r="L97" s="41"/>
      <c r="M97" s="201" t="s">
        <v>19</v>
      </c>
      <c r="N97" s="202" t="s">
        <v>43</v>
      </c>
      <c r="O97" s="66"/>
      <c r="P97" s="203">
        <f>O97*H97</f>
        <v>0</v>
      </c>
      <c r="Q97" s="203">
        <v>0</v>
      </c>
      <c r="R97" s="203">
        <f>Q97*H97</f>
        <v>0</v>
      </c>
      <c r="S97" s="203">
        <v>0</v>
      </c>
      <c r="T97" s="204">
        <f>S97*H97</f>
        <v>0</v>
      </c>
      <c r="U97" s="36"/>
      <c r="V97" s="36"/>
      <c r="W97" s="36"/>
      <c r="X97" s="36"/>
      <c r="Y97" s="36"/>
      <c r="Z97" s="36"/>
      <c r="AA97" s="36"/>
      <c r="AB97" s="36"/>
      <c r="AC97" s="36"/>
      <c r="AD97" s="36"/>
      <c r="AE97" s="36"/>
      <c r="AR97" s="205" t="s">
        <v>2301</v>
      </c>
      <c r="AT97" s="205" t="s">
        <v>171</v>
      </c>
      <c r="AU97" s="205" t="s">
        <v>83</v>
      </c>
      <c r="AY97" s="19" t="s">
        <v>169</v>
      </c>
      <c r="BE97" s="206">
        <f>IF(N97="základní",J97,0)</f>
        <v>0</v>
      </c>
      <c r="BF97" s="206">
        <f>IF(N97="snížená",J97,0)</f>
        <v>0</v>
      </c>
      <c r="BG97" s="206">
        <f>IF(N97="zákl. přenesená",J97,0)</f>
        <v>0</v>
      </c>
      <c r="BH97" s="206">
        <f>IF(N97="sníž. přenesená",J97,0)</f>
        <v>0</v>
      </c>
      <c r="BI97" s="206">
        <f>IF(N97="nulová",J97,0)</f>
        <v>0</v>
      </c>
      <c r="BJ97" s="19" t="s">
        <v>80</v>
      </c>
      <c r="BK97" s="206">
        <f>ROUND(I97*H97,2)</f>
        <v>0</v>
      </c>
      <c r="BL97" s="19" t="s">
        <v>2301</v>
      </c>
      <c r="BM97" s="205" t="s">
        <v>2320</v>
      </c>
    </row>
    <row r="98" spans="1:65" s="13" customFormat="1" ht="11.25">
      <c r="B98" s="211"/>
      <c r="C98" s="212"/>
      <c r="D98" s="207" t="s">
        <v>180</v>
      </c>
      <c r="E98" s="213" t="s">
        <v>19</v>
      </c>
      <c r="F98" s="214" t="s">
        <v>2317</v>
      </c>
      <c r="G98" s="212"/>
      <c r="H98" s="215">
        <v>376</v>
      </c>
      <c r="I98" s="216"/>
      <c r="J98" s="212"/>
      <c r="K98" s="212"/>
      <c r="L98" s="217"/>
      <c r="M98" s="218"/>
      <c r="N98" s="219"/>
      <c r="O98" s="219"/>
      <c r="P98" s="219"/>
      <c r="Q98" s="219"/>
      <c r="R98" s="219"/>
      <c r="S98" s="219"/>
      <c r="T98" s="220"/>
      <c r="AT98" s="221" t="s">
        <v>180</v>
      </c>
      <c r="AU98" s="221" t="s">
        <v>83</v>
      </c>
      <c r="AV98" s="13" t="s">
        <v>83</v>
      </c>
      <c r="AW98" s="13" t="s">
        <v>34</v>
      </c>
      <c r="AX98" s="13" t="s">
        <v>72</v>
      </c>
      <c r="AY98" s="221" t="s">
        <v>169</v>
      </c>
    </row>
    <row r="99" spans="1:65" s="14" customFormat="1" ht="11.25">
      <c r="B99" s="222"/>
      <c r="C99" s="223"/>
      <c r="D99" s="207" t="s">
        <v>180</v>
      </c>
      <c r="E99" s="224" t="s">
        <v>19</v>
      </c>
      <c r="F99" s="225" t="s">
        <v>182</v>
      </c>
      <c r="G99" s="223"/>
      <c r="H99" s="226">
        <v>376</v>
      </c>
      <c r="I99" s="227"/>
      <c r="J99" s="223"/>
      <c r="K99" s="223"/>
      <c r="L99" s="228"/>
      <c r="M99" s="229"/>
      <c r="N99" s="230"/>
      <c r="O99" s="230"/>
      <c r="P99" s="230"/>
      <c r="Q99" s="230"/>
      <c r="R99" s="230"/>
      <c r="S99" s="230"/>
      <c r="T99" s="231"/>
      <c r="AT99" s="232" t="s">
        <v>180</v>
      </c>
      <c r="AU99" s="232" t="s">
        <v>83</v>
      </c>
      <c r="AV99" s="14" t="s">
        <v>176</v>
      </c>
      <c r="AW99" s="14" t="s">
        <v>4</v>
      </c>
      <c r="AX99" s="14" t="s">
        <v>80</v>
      </c>
      <c r="AY99" s="232" t="s">
        <v>169</v>
      </c>
    </row>
    <row r="100" spans="1:65" s="2" customFormat="1" ht="16.5" customHeight="1">
      <c r="A100" s="36"/>
      <c r="B100" s="37"/>
      <c r="C100" s="194" t="s">
        <v>215</v>
      </c>
      <c r="D100" s="194" t="s">
        <v>171</v>
      </c>
      <c r="E100" s="195" t="s">
        <v>2321</v>
      </c>
      <c r="F100" s="196" t="s">
        <v>2322</v>
      </c>
      <c r="G100" s="197" t="s">
        <v>324</v>
      </c>
      <c r="H100" s="198">
        <v>376</v>
      </c>
      <c r="I100" s="199"/>
      <c r="J100" s="200">
        <f>ROUND(I100*H100,2)</f>
        <v>0</v>
      </c>
      <c r="K100" s="196" t="s">
        <v>19</v>
      </c>
      <c r="L100" s="41"/>
      <c r="M100" s="201" t="s">
        <v>19</v>
      </c>
      <c r="N100" s="202" t="s">
        <v>43</v>
      </c>
      <c r="O100" s="66"/>
      <c r="P100" s="203">
        <f>O100*H100</f>
        <v>0</v>
      </c>
      <c r="Q100" s="203">
        <v>0</v>
      </c>
      <c r="R100" s="203">
        <f>Q100*H100</f>
        <v>0</v>
      </c>
      <c r="S100" s="203">
        <v>0</v>
      </c>
      <c r="T100" s="204">
        <f>S100*H100</f>
        <v>0</v>
      </c>
      <c r="U100" s="36"/>
      <c r="V100" s="36"/>
      <c r="W100" s="36"/>
      <c r="X100" s="36"/>
      <c r="Y100" s="36"/>
      <c r="Z100" s="36"/>
      <c r="AA100" s="36"/>
      <c r="AB100" s="36"/>
      <c r="AC100" s="36"/>
      <c r="AD100" s="36"/>
      <c r="AE100" s="36"/>
      <c r="AR100" s="205" t="s">
        <v>2301</v>
      </c>
      <c r="AT100" s="205" t="s">
        <v>171</v>
      </c>
      <c r="AU100" s="205" t="s">
        <v>83</v>
      </c>
      <c r="AY100" s="19" t="s">
        <v>169</v>
      </c>
      <c r="BE100" s="206">
        <f>IF(N100="základní",J100,0)</f>
        <v>0</v>
      </c>
      <c r="BF100" s="206">
        <f>IF(N100="snížená",J100,0)</f>
        <v>0</v>
      </c>
      <c r="BG100" s="206">
        <f>IF(N100="zákl. přenesená",J100,0)</f>
        <v>0</v>
      </c>
      <c r="BH100" s="206">
        <f>IF(N100="sníž. přenesená",J100,0)</f>
        <v>0</v>
      </c>
      <c r="BI100" s="206">
        <f>IF(N100="nulová",J100,0)</f>
        <v>0</v>
      </c>
      <c r="BJ100" s="19" t="s">
        <v>80</v>
      </c>
      <c r="BK100" s="206">
        <f>ROUND(I100*H100,2)</f>
        <v>0</v>
      </c>
      <c r="BL100" s="19" t="s">
        <v>2301</v>
      </c>
      <c r="BM100" s="205" t="s">
        <v>2323</v>
      </c>
    </row>
    <row r="101" spans="1:65" s="13" customFormat="1" ht="11.25">
      <c r="B101" s="211"/>
      <c r="C101" s="212"/>
      <c r="D101" s="207" t="s">
        <v>180</v>
      </c>
      <c r="E101" s="213" t="s">
        <v>19</v>
      </c>
      <c r="F101" s="214" t="s">
        <v>2317</v>
      </c>
      <c r="G101" s="212"/>
      <c r="H101" s="215">
        <v>376</v>
      </c>
      <c r="I101" s="216"/>
      <c r="J101" s="212"/>
      <c r="K101" s="212"/>
      <c r="L101" s="217"/>
      <c r="M101" s="218"/>
      <c r="N101" s="219"/>
      <c r="O101" s="219"/>
      <c r="P101" s="219"/>
      <c r="Q101" s="219"/>
      <c r="R101" s="219"/>
      <c r="S101" s="219"/>
      <c r="T101" s="220"/>
      <c r="AT101" s="221" t="s">
        <v>180</v>
      </c>
      <c r="AU101" s="221" t="s">
        <v>83</v>
      </c>
      <c r="AV101" s="13" t="s">
        <v>83</v>
      </c>
      <c r="AW101" s="13" t="s">
        <v>34</v>
      </c>
      <c r="AX101" s="13" t="s">
        <v>72</v>
      </c>
      <c r="AY101" s="221" t="s">
        <v>169</v>
      </c>
    </row>
    <row r="102" spans="1:65" s="14" customFormat="1" ht="11.25">
      <c r="B102" s="222"/>
      <c r="C102" s="223"/>
      <c r="D102" s="207" t="s">
        <v>180</v>
      </c>
      <c r="E102" s="224" t="s">
        <v>19</v>
      </c>
      <c r="F102" s="225" t="s">
        <v>182</v>
      </c>
      <c r="G102" s="223"/>
      <c r="H102" s="226">
        <v>376</v>
      </c>
      <c r="I102" s="227"/>
      <c r="J102" s="223"/>
      <c r="K102" s="223"/>
      <c r="L102" s="228"/>
      <c r="M102" s="229"/>
      <c r="N102" s="230"/>
      <c r="O102" s="230"/>
      <c r="P102" s="230"/>
      <c r="Q102" s="230"/>
      <c r="R102" s="230"/>
      <c r="S102" s="230"/>
      <c r="T102" s="231"/>
      <c r="AT102" s="232" t="s">
        <v>180</v>
      </c>
      <c r="AU102" s="232" t="s">
        <v>83</v>
      </c>
      <c r="AV102" s="14" t="s">
        <v>176</v>
      </c>
      <c r="AW102" s="14" t="s">
        <v>4</v>
      </c>
      <c r="AX102" s="14" t="s">
        <v>80</v>
      </c>
      <c r="AY102" s="232" t="s">
        <v>169</v>
      </c>
    </row>
    <row r="103" spans="1:65" s="2" customFormat="1" ht="16.5" customHeight="1">
      <c r="A103" s="36"/>
      <c r="B103" s="37"/>
      <c r="C103" s="194" t="s">
        <v>222</v>
      </c>
      <c r="D103" s="194" t="s">
        <v>171</v>
      </c>
      <c r="E103" s="195" t="s">
        <v>2324</v>
      </c>
      <c r="F103" s="196" t="s">
        <v>2325</v>
      </c>
      <c r="G103" s="197" t="s">
        <v>324</v>
      </c>
      <c r="H103" s="198">
        <v>376</v>
      </c>
      <c r="I103" s="199"/>
      <c r="J103" s="200">
        <f>ROUND(I103*H103,2)</f>
        <v>0</v>
      </c>
      <c r="K103" s="196" t="s">
        <v>19</v>
      </c>
      <c r="L103" s="41"/>
      <c r="M103" s="201" t="s">
        <v>19</v>
      </c>
      <c r="N103" s="202" t="s">
        <v>43</v>
      </c>
      <c r="O103" s="66"/>
      <c r="P103" s="203">
        <f>O103*H103</f>
        <v>0</v>
      </c>
      <c r="Q103" s="203">
        <v>0</v>
      </c>
      <c r="R103" s="203">
        <f>Q103*H103</f>
        <v>0</v>
      </c>
      <c r="S103" s="203">
        <v>0</v>
      </c>
      <c r="T103" s="204">
        <f>S103*H103</f>
        <v>0</v>
      </c>
      <c r="U103" s="36"/>
      <c r="V103" s="36"/>
      <c r="W103" s="36"/>
      <c r="X103" s="36"/>
      <c r="Y103" s="36"/>
      <c r="Z103" s="36"/>
      <c r="AA103" s="36"/>
      <c r="AB103" s="36"/>
      <c r="AC103" s="36"/>
      <c r="AD103" s="36"/>
      <c r="AE103" s="36"/>
      <c r="AR103" s="205" t="s">
        <v>2301</v>
      </c>
      <c r="AT103" s="205" t="s">
        <v>171</v>
      </c>
      <c r="AU103" s="205" t="s">
        <v>83</v>
      </c>
      <c r="AY103" s="19" t="s">
        <v>169</v>
      </c>
      <c r="BE103" s="206">
        <f>IF(N103="základní",J103,0)</f>
        <v>0</v>
      </c>
      <c r="BF103" s="206">
        <f>IF(N103="snížená",J103,0)</f>
        <v>0</v>
      </c>
      <c r="BG103" s="206">
        <f>IF(N103="zákl. přenesená",J103,0)</f>
        <v>0</v>
      </c>
      <c r="BH103" s="206">
        <f>IF(N103="sníž. přenesená",J103,0)</f>
        <v>0</v>
      </c>
      <c r="BI103" s="206">
        <f>IF(N103="nulová",J103,0)</f>
        <v>0</v>
      </c>
      <c r="BJ103" s="19" t="s">
        <v>80</v>
      </c>
      <c r="BK103" s="206">
        <f>ROUND(I103*H103,2)</f>
        <v>0</v>
      </c>
      <c r="BL103" s="19" t="s">
        <v>2301</v>
      </c>
      <c r="BM103" s="205" t="s">
        <v>2326</v>
      </c>
    </row>
    <row r="104" spans="1:65" s="13" customFormat="1" ht="11.25">
      <c r="B104" s="211"/>
      <c r="C104" s="212"/>
      <c r="D104" s="207" t="s">
        <v>180</v>
      </c>
      <c r="E104" s="213" t="s">
        <v>19</v>
      </c>
      <c r="F104" s="214" t="s">
        <v>2317</v>
      </c>
      <c r="G104" s="212"/>
      <c r="H104" s="215">
        <v>376</v>
      </c>
      <c r="I104" s="216"/>
      <c r="J104" s="212"/>
      <c r="K104" s="212"/>
      <c r="L104" s="217"/>
      <c r="M104" s="218"/>
      <c r="N104" s="219"/>
      <c r="O104" s="219"/>
      <c r="P104" s="219"/>
      <c r="Q104" s="219"/>
      <c r="R104" s="219"/>
      <c r="S104" s="219"/>
      <c r="T104" s="220"/>
      <c r="AT104" s="221" t="s">
        <v>180</v>
      </c>
      <c r="AU104" s="221" t="s">
        <v>83</v>
      </c>
      <c r="AV104" s="13" t="s">
        <v>83</v>
      </c>
      <c r="AW104" s="13" t="s">
        <v>34</v>
      </c>
      <c r="AX104" s="13" t="s">
        <v>72</v>
      </c>
      <c r="AY104" s="221" t="s">
        <v>169</v>
      </c>
    </row>
    <row r="105" spans="1:65" s="14" customFormat="1" ht="11.25">
      <c r="B105" s="222"/>
      <c r="C105" s="223"/>
      <c r="D105" s="207" t="s">
        <v>180</v>
      </c>
      <c r="E105" s="224" t="s">
        <v>19</v>
      </c>
      <c r="F105" s="225" t="s">
        <v>182</v>
      </c>
      <c r="G105" s="223"/>
      <c r="H105" s="226">
        <v>376</v>
      </c>
      <c r="I105" s="227"/>
      <c r="J105" s="223"/>
      <c r="K105" s="223"/>
      <c r="L105" s="228"/>
      <c r="M105" s="229"/>
      <c r="N105" s="230"/>
      <c r="O105" s="230"/>
      <c r="P105" s="230"/>
      <c r="Q105" s="230"/>
      <c r="R105" s="230"/>
      <c r="S105" s="230"/>
      <c r="T105" s="231"/>
      <c r="AT105" s="232" t="s">
        <v>180</v>
      </c>
      <c r="AU105" s="232" t="s">
        <v>83</v>
      </c>
      <c r="AV105" s="14" t="s">
        <v>176</v>
      </c>
      <c r="AW105" s="14" t="s">
        <v>4</v>
      </c>
      <c r="AX105" s="14" t="s">
        <v>80</v>
      </c>
      <c r="AY105" s="232" t="s">
        <v>169</v>
      </c>
    </row>
    <row r="106" spans="1:65" s="2" customFormat="1" ht="16.5" customHeight="1">
      <c r="A106" s="36"/>
      <c r="B106" s="37"/>
      <c r="C106" s="194" t="s">
        <v>228</v>
      </c>
      <c r="D106" s="194" t="s">
        <v>171</v>
      </c>
      <c r="E106" s="195" t="s">
        <v>2327</v>
      </c>
      <c r="F106" s="196" t="s">
        <v>2328</v>
      </c>
      <c r="G106" s="197" t="s">
        <v>324</v>
      </c>
      <c r="H106" s="198">
        <v>376</v>
      </c>
      <c r="I106" s="199"/>
      <c r="J106" s="200">
        <f>ROUND(I106*H106,2)</f>
        <v>0</v>
      </c>
      <c r="K106" s="196" t="s">
        <v>19</v>
      </c>
      <c r="L106" s="41"/>
      <c r="M106" s="201" t="s">
        <v>19</v>
      </c>
      <c r="N106" s="202" t="s">
        <v>43</v>
      </c>
      <c r="O106" s="66"/>
      <c r="P106" s="203">
        <f>O106*H106</f>
        <v>0</v>
      </c>
      <c r="Q106" s="203">
        <v>0</v>
      </c>
      <c r="R106" s="203">
        <f>Q106*H106</f>
        <v>0</v>
      </c>
      <c r="S106" s="203">
        <v>0</v>
      </c>
      <c r="T106" s="204">
        <f>S106*H106</f>
        <v>0</v>
      </c>
      <c r="U106" s="36"/>
      <c r="V106" s="36"/>
      <c r="W106" s="36"/>
      <c r="X106" s="36"/>
      <c r="Y106" s="36"/>
      <c r="Z106" s="36"/>
      <c r="AA106" s="36"/>
      <c r="AB106" s="36"/>
      <c r="AC106" s="36"/>
      <c r="AD106" s="36"/>
      <c r="AE106" s="36"/>
      <c r="AR106" s="205" t="s">
        <v>2301</v>
      </c>
      <c r="AT106" s="205" t="s">
        <v>171</v>
      </c>
      <c r="AU106" s="205" t="s">
        <v>83</v>
      </c>
      <c r="AY106" s="19" t="s">
        <v>169</v>
      </c>
      <c r="BE106" s="206">
        <f>IF(N106="základní",J106,0)</f>
        <v>0</v>
      </c>
      <c r="BF106" s="206">
        <f>IF(N106="snížená",J106,0)</f>
        <v>0</v>
      </c>
      <c r="BG106" s="206">
        <f>IF(N106="zákl. přenesená",J106,0)</f>
        <v>0</v>
      </c>
      <c r="BH106" s="206">
        <f>IF(N106="sníž. přenesená",J106,0)</f>
        <v>0</v>
      </c>
      <c r="BI106" s="206">
        <f>IF(N106="nulová",J106,0)</f>
        <v>0</v>
      </c>
      <c r="BJ106" s="19" t="s">
        <v>80</v>
      </c>
      <c r="BK106" s="206">
        <f>ROUND(I106*H106,2)</f>
        <v>0</v>
      </c>
      <c r="BL106" s="19" t="s">
        <v>2301</v>
      </c>
      <c r="BM106" s="205" t="s">
        <v>2329</v>
      </c>
    </row>
    <row r="107" spans="1:65" s="13" customFormat="1" ht="11.25">
      <c r="B107" s="211"/>
      <c r="C107" s="212"/>
      <c r="D107" s="207" t="s">
        <v>180</v>
      </c>
      <c r="E107" s="213" t="s">
        <v>19</v>
      </c>
      <c r="F107" s="214" t="s">
        <v>2317</v>
      </c>
      <c r="G107" s="212"/>
      <c r="H107" s="215">
        <v>376</v>
      </c>
      <c r="I107" s="216"/>
      <c r="J107" s="212"/>
      <c r="K107" s="212"/>
      <c r="L107" s="217"/>
      <c r="M107" s="218"/>
      <c r="N107" s="219"/>
      <c r="O107" s="219"/>
      <c r="P107" s="219"/>
      <c r="Q107" s="219"/>
      <c r="R107" s="219"/>
      <c r="S107" s="219"/>
      <c r="T107" s="220"/>
      <c r="AT107" s="221" t="s">
        <v>180</v>
      </c>
      <c r="AU107" s="221" t="s">
        <v>83</v>
      </c>
      <c r="AV107" s="13" t="s">
        <v>83</v>
      </c>
      <c r="AW107" s="13" t="s">
        <v>34</v>
      </c>
      <c r="AX107" s="13" t="s">
        <v>72</v>
      </c>
      <c r="AY107" s="221" t="s">
        <v>169</v>
      </c>
    </row>
    <row r="108" spans="1:65" s="14" customFormat="1" ht="11.25">
      <c r="B108" s="222"/>
      <c r="C108" s="223"/>
      <c r="D108" s="207" t="s">
        <v>180</v>
      </c>
      <c r="E108" s="224" t="s">
        <v>19</v>
      </c>
      <c r="F108" s="225" t="s">
        <v>182</v>
      </c>
      <c r="G108" s="223"/>
      <c r="H108" s="226">
        <v>376</v>
      </c>
      <c r="I108" s="227"/>
      <c r="J108" s="223"/>
      <c r="K108" s="223"/>
      <c r="L108" s="228"/>
      <c r="M108" s="229"/>
      <c r="N108" s="230"/>
      <c r="O108" s="230"/>
      <c r="P108" s="230"/>
      <c r="Q108" s="230"/>
      <c r="R108" s="230"/>
      <c r="S108" s="230"/>
      <c r="T108" s="231"/>
      <c r="AT108" s="232" t="s">
        <v>180</v>
      </c>
      <c r="AU108" s="232" t="s">
        <v>83</v>
      </c>
      <c r="AV108" s="14" t="s">
        <v>176</v>
      </c>
      <c r="AW108" s="14" t="s">
        <v>4</v>
      </c>
      <c r="AX108" s="14" t="s">
        <v>80</v>
      </c>
      <c r="AY108" s="232" t="s">
        <v>169</v>
      </c>
    </row>
    <row r="109" spans="1:65" s="2" customFormat="1" ht="16.5" customHeight="1">
      <c r="A109" s="36"/>
      <c r="B109" s="37"/>
      <c r="C109" s="194" t="s">
        <v>232</v>
      </c>
      <c r="D109" s="194" t="s">
        <v>171</v>
      </c>
      <c r="E109" s="195" t="s">
        <v>2330</v>
      </c>
      <c r="F109" s="196" t="s">
        <v>2331</v>
      </c>
      <c r="G109" s="197" t="s">
        <v>354</v>
      </c>
      <c r="H109" s="198">
        <v>1</v>
      </c>
      <c r="I109" s="199"/>
      <c r="J109" s="200">
        <f>ROUND(I109*H109,2)</f>
        <v>0</v>
      </c>
      <c r="K109" s="196" t="s">
        <v>19</v>
      </c>
      <c r="L109" s="41"/>
      <c r="M109" s="201" t="s">
        <v>19</v>
      </c>
      <c r="N109" s="202" t="s">
        <v>43</v>
      </c>
      <c r="O109" s="66"/>
      <c r="P109" s="203">
        <f>O109*H109</f>
        <v>0</v>
      </c>
      <c r="Q109" s="203">
        <v>0</v>
      </c>
      <c r="R109" s="203">
        <f>Q109*H109</f>
        <v>0</v>
      </c>
      <c r="S109" s="203">
        <v>0</v>
      </c>
      <c r="T109" s="204">
        <f>S109*H109</f>
        <v>0</v>
      </c>
      <c r="U109" s="36"/>
      <c r="V109" s="36"/>
      <c r="W109" s="36"/>
      <c r="X109" s="36"/>
      <c r="Y109" s="36"/>
      <c r="Z109" s="36"/>
      <c r="AA109" s="36"/>
      <c r="AB109" s="36"/>
      <c r="AC109" s="36"/>
      <c r="AD109" s="36"/>
      <c r="AE109" s="36"/>
      <c r="AR109" s="205" t="s">
        <v>2301</v>
      </c>
      <c r="AT109" s="205" t="s">
        <v>171</v>
      </c>
      <c r="AU109" s="205" t="s">
        <v>83</v>
      </c>
      <c r="AY109" s="19" t="s">
        <v>169</v>
      </c>
      <c r="BE109" s="206">
        <f>IF(N109="základní",J109,0)</f>
        <v>0</v>
      </c>
      <c r="BF109" s="206">
        <f>IF(N109="snížená",J109,0)</f>
        <v>0</v>
      </c>
      <c r="BG109" s="206">
        <f>IF(N109="zákl. přenesená",J109,0)</f>
        <v>0</v>
      </c>
      <c r="BH109" s="206">
        <f>IF(N109="sníž. přenesená",J109,0)</f>
        <v>0</v>
      </c>
      <c r="BI109" s="206">
        <f>IF(N109="nulová",J109,0)</f>
        <v>0</v>
      </c>
      <c r="BJ109" s="19" t="s">
        <v>80</v>
      </c>
      <c r="BK109" s="206">
        <f>ROUND(I109*H109,2)</f>
        <v>0</v>
      </c>
      <c r="BL109" s="19" t="s">
        <v>2301</v>
      </c>
      <c r="BM109" s="205" t="s">
        <v>2332</v>
      </c>
    </row>
    <row r="110" spans="1:65" s="2" customFormat="1" ht="16.5" customHeight="1">
      <c r="A110" s="36"/>
      <c r="B110" s="37"/>
      <c r="C110" s="194" t="s">
        <v>240</v>
      </c>
      <c r="D110" s="194" t="s">
        <v>171</v>
      </c>
      <c r="E110" s="195" t="s">
        <v>2333</v>
      </c>
      <c r="F110" s="196" t="s">
        <v>2334</v>
      </c>
      <c r="G110" s="197" t="s">
        <v>354</v>
      </c>
      <c r="H110" s="198">
        <v>1</v>
      </c>
      <c r="I110" s="199"/>
      <c r="J110" s="200">
        <f>ROUND(I110*H110,2)</f>
        <v>0</v>
      </c>
      <c r="K110" s="196" t="s">
        <v>19</v>
      </c>
      <c r="L110" s="41"/>
      <c r="M110" s="201" t="s">
        <v>19</v>
      </c>
      <c r="N110" s="202" t="s">
        <v>43</v>
      </c>
      <c r="O110" s="66"/>
      <c r="P110" s="203">
        <f>O110*H110</f>
        <v>0</v>
      </c>
      <c r="Q110" s="203">
        <v>0</v>
      </c>
      <c r="R110" s="203">
        <f>Q110*H110</f>
        <v>0</v>
      </c>
      <c r="S110" s="203">
        <v>0</v>
      </c>
      <c r="T110" s="204">
        <f>S110*H110</f>
        <v>0</v>
      </c>
      <c r="U110" s="36"/>
      <c r="V110" s="36"/>
      <c r="W110" s="36"/>
      <c r="X110" s="36"/>
      <c r="Y110" s="36"/>
      <c r="Z110" s="36"/>
      <c r="AA110" s="36"/>
      <c r="AB110" s="36"/>
      <c r="AC110" s="36"/>
      <c r="AD110" s="36"/>
      <c r="AE110" s="36"/>
      <c r="AR110" s="205" t="s">
        <v>2301</v>
      </c>
      <c r="AT110" s="205" t="s">
        <v>171</v>
      </c>
      <c r="AU110" s="205" t="s">
        <v>83</v>
      </c>
      <c r="AY110" s="19" t="s">
        <v>169</v>
      </c>
      <c r="BE110" s="206">
        <f>IF(N110="základní",J110,0)</f>
        <v>0</v>
      </c>
      <c r="BF110" s="206">
        <f>IF(N110="snížená",J110,0)</f>
        <v>0</v>
      </c>
      <c r="BG110" s="206">
        <f>IF(N110="zákl. přenesená",J110,0)</f>
        <v>0</v>
      </c>
      <c r="BH110" s="206">
        <f>IF(N110="sníž. přenesená",J110,0)</f>
        <v>0</v>
      </c>
      <c r="BI110" s="206">
        <f>IF(N110="nulová",J110,0)</f>
        <v>0</v>
      </c>
      <c r="BJ110" s="19" t="s">
        <v>80</v>
      </c>
      <c r="BK110" s="206">
        <f>ROUND(I110*H110,2)</f>
        <v>0</v>
      </c>
      <c r="BL110" s="19" t="s">
        <v>2301</v>
      </c>
      <c r="BM110" s="205" t="s">
        <v>2335</v>
      </c>
    </row>
    <row r="111" spans="1:65" s="12" customFormat="1" ht="22.9" customHeight="1">
      <c r="B111" s="178"/>
      <c r="C111" s="179"/>
      <c r="D111" s="180" t="s">
        <v>71</v>
      </c>
      <c r="E111" s="192" t="s">
        <v>2336</v>
      </c>
      <c r="F111" s="192" t="s">
        <v>2337</v>
      </c>
      <c r="G111" s="179"/>
      <c r="H111" s="179"/>
      <c r="I111" s="182"/>
      <c r="J111" s="193">
        <f>BK111</f>
        <v>0</v>
      </c>
      <c r="K111" s="179"/>
      <c r="L111" s="184"/>
      <c r="M111" s="185"/>
      <c r="N111" s="186"/>
      <c r="O111" s="186"/>
      <c r="P111" s="187">
        <f>SUM(P112:P114)</f>
        <v>0</v>
      </c>
      <c r="Q111" s="186"/>
      <c r="R111" s="187">
        <f>SUM(R112:R114)</f>
        <v>0</v>
      </c>
      <c r="S111" s="186"/>
      <c r="T111" s="188">
        <f>SUM(T112:T114)</f>
        <v>0</v>
      </c>
      <c r="AR111" s="189" t="s">
        <v>204</v>
      </c>
      <c r="AT111" s="190" t="s">
        <v>71</v>
      </c>
      <c r="AU111" s="190" t="s">
        <v>80</v>
      </c>
      <c r="AY111" s="189" t="s">
        <v>169</v>
      </c>
      <c r="BK111" s="191">
        <f>SUM(BK112:BK114)</f>
        <v>0</v>
      </c>
    </row>
    <row r="112" spans="1:65" s="2" customFormat="1" ht="16.5" customHeight="1">
      <c r="A112" s="36"/>
      <c r="B112" s="37"/>
      <c r="C112" s="194" t="s">
        <v>245</v>
      </c>
      <c r="D112" s="194" t="s">
        <v>171</v>
      </c>
      <c r="E112" s="195" t="s">
        <v>2338</v>
      </c>
      <c r="F112" s="196" t="s">
        <v>2337</v>
      </c>
      <c r="G112" s="197" t="s">
        <v>354</v>
      </c>
      <c r="H112" s="198">
        <v>1</v>
      </c>
      <c r="I112" s="199"/>
      <c r="J112" s="200">
        <f>ROUND(I112*H112,2)</f>
        <v>0</v>
      </c>
      <c r="K112" s="196" t="s">
        <v>19</v>
      </c>
      <c r="L112" s="41"/>
      <c r="M112" s="201" t="s">
        <v>19</v>
      </c>
      <c r="N112" s="202" t="s">
        <v>43</v>
      </c>
      <c r="O112" s="66"/>
      <c r="P112" s="203">
        <f>O112*H112</f>
        <v>0</v>
      </c>
      <c r="Q112" s="203">
        <v>0</v>
      </c>
      <c r="R112" s="203">
        <f>Q112*H112</f>
        <v>0</v>
      </c>
      <c r="S112" s="203">
        <v>0</v>
      </c>
      <c r="T112" s="204">
        <f>S112*H112</f>
        <v>0</v>
      </c>
      <c r="U112" s="36"/>
      <c r="V112" s="36"/>
      <c r="W112" s="36"/>
      <c r="X112" s="36"/>
      <c r="Y112" s="36"/>
      <c r="Z112" s="36"/>
      <c r="AA112" s="36"/>
      <c r="AB112" s="36"/>
      <c r="AC112" s="36"/>
      <c r="AD112" s="36"/>
      <c r="AE112" s="36"/>
      <c r="AR112" s="205" t="s">
        <v>2301</v>
      </c>
      <c r="AT112" s="205" t="s">
        <v>171</v>
      </c>
      <c r="AU112" s="205" t="s">
        <v>83</v>
      </c>
      <c r="AY112" s="19" t="s">
        <v>169</v>
      </c>
      <c r="BE112" s="206">
        <f>IF(N112="základní",J112,0)</f>
        <v>0</v>
      </c>
      <c r="BF112" s="206">
        <f>IF(N112="snížená",J112,0)</f>
        <v>0</v>
      </c>
      <c r="BG112" s="206">
        <f>IF(N112="zákl. přenesená",J112,0)</f>
        <v>0</v>
      </c>
      <c r="BH112" s="206">
        <f>IF(N112="sníž. přenesená",J112,0)</f>
        <v>0</v>
      </c>
      <c r="BI112" s="206">
        <f>IF(N112="nulová",J112,0)</f>
        <v>0</v>
      </c>
      <c r="BJ112" s="19" t="s">
        <v>80</v>
      </c>
      <c r="BK112" s="206">
        <f>ROUND(I112*H112,2)</f>
        <v>0</v>
      </c>
      <c r="BL112" s="19" t="s">
        <v>2301</v>
      </c>
      <c r="BM112" s="205" t="s">
        <v>2339</v>
      </c>
    </row>
    <row r="113" spans="1:65" s="2" customFormat="1" ht="16.5" customHeight="1">
      <c r="A113" s="36"/>
      <c r="B113" s="37"/>
      <c r="C113" s="194" t="s">
        <v>251</v>
      </c>
      <c r="D113" s="194" t="s">
        <v>171</v>
      </c>
      <c r="E113" s="195" t="s">
        <v>2340</v>
      </c>
      <c r="F113" s="196" t="s">
        <v>1459</v>
      </c>
      <c r="G113" s="197" t="s">
        <v>354</v>
      </c>
      <c r="H113" s="198">
        <v>1</v>
      </c>
      <c r="I113" s="199"/>
      <c r="J113" s="200">
        <f>ROUND(I113*H113,2)</f>
        <v>0</v>
      </c>
      <c r="K113" s="196" t="s">
        <v>19</v>
      </c>
      <c r="L113" s="41"/>
      <c r="M113" s="201" t="s">
        <v>19</v>
      </c>
      <c r="N113" s="202" t="s">
        <v>43</v>
      </c>
      <c r="O113" s="66"/>
      <c r="P113" s="203">
        <f>O113*H113</f>
        <v>0</v>
      </c>
      <c r="Q113" s="203">
        <v>0</v>
      </c>
      <c r="R113" s="203">
        <f>Q113*H113</f>
        <v>0</v>
      </c>
      <c r="S113" s="203">
        <v>0</v>
      </c>
      <c r="T113" s="204">
        <f>S113*H113</f>
        <v>0</v>
      </c>
      <c r="U113" s="36"/>
      <c r="V113" s="36"/>
      <c r="W113" s="36"/>
      <c r="X113" s="36"/>
      <c r="Y113" s="36"/>
      <c r="Z113" s="36"/>
      <c r="AA113" s="36"/>
      <c r="AB113" s="36"/>
      <c r="AC113" s="36"/>
      <c r="AD113" s="36"/>
      <c r="AE113" s="36"/>
      <c r="AR113" s="205" t="s">
        <v>2301</v>
      </c>
      <c r="AT113" s="205" t="s">
        <v>171</v>
      </c>
      <c r="AU113" s="205" t="s">
        <v>83</v>
      </c>
      <c r="AY113" s="19" t="s">
        <v>169</v>
      </c>
      <c r="BE113" s="206">
        <f>IF(N113="základní",J113,0)</f>
        <v>0</v>
      </c>
      <c r="BF113" s="206">
        <f>IF(N113="snížená",J113,0)</f>
        <v>0</v>
      </c>
      <c r="BG113" s="206">
        <f>IF(N113="zákl. přenesená",J113,0)</f>
        <v>0</v>
      </c>
      <c r="BH113" s="206">
        <f>IF(N113="sníž. přenesená",J113,0)</f>
        <v>0</v>
      </c>
      <c r="BI113" s="206">
        <f>IF(N113="nulová",J113,0)</f>
        <v>0</v>
      </c>
      <c r="BJ113" s="19" t="s">
        <v>80</v>
      </c>
      <c r="BK113" s="206">
        <f>ROUND(I113*H113,2)</f>
        <v>0</v>
      </c>
      <c r="BL113" s="19" t="s">
        <v>2301</v>
      </c>
      <c r="BM113" s="205" t="s">
        <v>2341</v>
      </c>
    </row>
    <row r="114" spans="1:65" s="2" customFormat="1" ht="16.5" customHeight="1">
      <c r="A114" s="36"/>
      <c r="B114" s="37"/>
      <c r="C114" s="194" t="s">
        <v>256</v>
      </c>
      <c r="D114" s="194" t="s">
        <v>171</v>
      </c>
      <c r="E114" s="195" t="s">
        <v>2342</v>
      </c>
      <c r="F114" s="196" t="s">
        <v>2343</v>
      </c>
      <c r="G114" s="197" t="s">
        <v>354</v>
      </c>
      <c r="H114" s="198">
        <v>1</v>
      </c>
      <c r="I114" s="199"/>
      <c r="J114" s="200">
        <f>ROUND(I114*H114,2)</f>
        <v>0</v>
      </c>
      <c r="K114" s="196" t="s">
        <v>19</v>
      </c>
      <c r="L114" s="41"/>
      <c r="M114" s="201" t="s">
        <v>19</v>
      </c>
      <c r="N114" s="202" t="s">
        <v>43</v>
      </c>
      <c r="O114" s="66"/>
      <c r="P114" s="203">
        <f>O114*H114</f>
        <v>0</v>
      </c>
      <c r="Q114" s="203">
        <v>0</v>
      </c>
      <c r="R114" s="203">
        <f>Q114*H114</f>
        <v>0</v>
      </c>
      <c r="S114" s="203">
        <v>0</v>
      </c>
      <c r="T114" s="204">
        <f>S114*H114</f>
        <v>0</v>
      </c>
      <c r="U114" s="36"/>
      <c r="V114" s="36"/>
      <c r="W114" s="36"/>
      <c r="X114" s="36"/>
      <c r="Y114" s="36"/>
      <c r="Z114" s="36"/>
      <c r="AA114" s="36"/>
      <c r="AB114" s="36"/>
      <c r="AC114" s="36"/>
      <c r="AD114" s="36"/>
      <c r="AE114" s="36"/>
      <c r="AR114" s="205" t="s">
        <v>2301</v>
      </c>
      <c r="AT114" s="205" t="s">
        <v>171</v>
      </c>
      <c r="AU114" s="205" t="s">
        <v>83</v>
      </c>
      <c r="AY114" s="19" t="s">
        <v>169</v>
      </c>
      <c r="BE114" s="206">
        <f>IF(N114="základní",J114,0)</f>
        <v>0</v>
      </c>
      <c r="BF114" s="206">
        <f>IF(N114="snížená",J114,0)</f>
        <v>0</v>
      </c>
      <c r="BG114" s="206">
        <f>IF(N114="zákl. přenesená",J114,0)</f>
        <v>0</v>
      </c>
      <c r="BH114" s="206">
        <f>IF(N114="sníž. přenesená",J114,0)</f>
        <v>0</v>
      </c>
      <c r="BI114" s="206">
        <f>IF(N114="nulová",J114,0)</f>
        <v>0</v>
      </c>
      <c r="BJ114" s="19" t="s">
        <v>80</v>
      </c>
      <c r="BK114" s="206">
        <f>ROUND(I114*H114,2)</f>
        <v>0</v>
      </c>
      <c r="BL114" s="19" t="s">
        <v>2301</v>
      </c>
      <c r="BM114" s="205" t="s">
        <v>2344</v>
      </c>
    </row>
    <row r="115" spans="1:65" s="12" customFormat="1" ht="22.9" customHeight="1">
      <c r="B115" s="178"/>
      <c r="C115" s="179"/>
      <c r="D115" s="180" t="s">
        <v>71</v>
      </c>
      <c r="E115" s="192" t="s">
        <v>2345</v>
      </c>
      <c r="F115" s="192" t="s">
        <v>2346</v>
      </c>
      <c r="G115" s="179"/>
      <c r="H115" s="179"/>
      <c r="I115" s="182"/>
      <c r="J115" s="193">
        <f>BK115</f>
        <v>0</v>
      </c>
      <c r="K115" s="179"/>
      <c r="L115" s="184"/>
      <c r="M115" s="185"/>
      <c r="N115" s="186"/>
      <c r="O115" s="186"/>
      <c r="P115" s="187">
        <f>SUM(P116:P118)</f>
        <v>0</v>
      </c>
      <c r="Q115" s="186"/>
      <c r="R115" s="187">
        <f>SUM(R116:R118)</f>
        <v>0</v>
      </c>
      <c r="S115" s="186"/>
      <c r="T115" s="188">
        <f>SUM(T116:T118)</f>
        <v>0</v>
      </c>
      <c r="AR115" s="189" t="s">
        <v>204</v>
      </c>
      <c r="AT115" s="190" t="s">
        <v>71</v>
      </c>
      <c r="AU115" s="190" t="s">
        <v>80</v>
      </c>
      <c r="AY115" s="189" t="s">
        <v>169</v>
      </c>
      <c r="BK115" s="191">
        <f>SUM(BK116:BK118)</f>
        <v>0</v>
      </c>
    </row>
    <row r="116" spans="1:65" s="2" customFormat="1" ht="16.5" customHeight="1">
      <c r="A116" s="36"/>
      <c r="B116" s="37"/>
      <c r="C116" s="194" t="s">
        <v>8</v>
      </c>
      <c r="D116" s="194" t="s">
        <v>171</v>
      </c>
      <c r="E116" s="195" t="s">
        <v>2347</v>
      </c>
      <c r="F116" s="196" t="s">
        <v>2348</v>
      </c>
      <c r="G116" s="197" t="s">
        <v>354</v>
      </c>
      <c r="H116" s="198">
        <v>1</v>
      </c>
      <c r="I116" s="199"/>
      <c r="J116" s="200">
        <f>ROUND(I116*H116,2)</f>
        <v>0</v>
      </c>
      <c r="K116" s="196" t="s">
        <v>19</v>
      </c>
      <c r="L116" s="41"/>
      <c r="M116" s="201" t="s">
        <v>19</v>
      </c>
      <c r="N116" s="202" t="s">
        <v>43</v>
      </c>
      <c r="O116" s="66"/>
      <c r="P116" s="203">
        <f>O116*H116</f>
        <v>0</v>
      </c>
      <c r="Q116" s="203">
        <v>0</v>
      </c>
      <c r="R116" s="203">
        <f>Q116*H116</f>
        <v>0</v>
      </c>
      <c r="S116" s="203">
        <v>0</v>
      </c>
      <c r="T116" s="204">
        <f>S116*H116</f>
        <v>0</v>
      </c>
      <c r="U116" s="36"/>
      <c r="V116" s="36"/>
      <c r="W116" s="36"/>
      <c r="X116" s="36"/>
      <c r="Y116" s="36"/>
      <c r="Z116" s="36"/>
      <c r="AA116" s="36"/>
      <c r="AB116" s="36"/>
      <c r="AC116" s="36"/>
      <c r="AD116" s="36"/>
      <c r="AE116" s="36"/>
      <c r="AR116" s="205" t="s">
        <v>2301</v>
      </c>
      <c r="AT116" s="205" t="s">
        <v>171</v>
      </c>
      <c r="AU116" s="205" t="s">
        <v>83</v>
      </c>
      <c r="AY116" s="19" t="s">
        <v>169</v>
      </c>
      <c r="BE116" s="206">
        <f>IF(N116="základní",J116,0)</f>
        <v>0</v>
      </c>
      <c r="BF116" s="206">
        <f>IF(N116="snížená",J116,0)</f>
        <v>0</v>
      </c>
      <c r="BG116" s="206">
        <f>IF(N116="zákl. přenesená",J116,0)</f>
        <v>0</v>
      </c>
      <c r="BH116" s="206">
        <f>IF(N116="sníž. přenesená",J116,0)</f>
        <v>0</v>
      </c>
      <c r="BI116" s="206">
        <f>IF(N116="nulová",J116,0)</f>
        <v>0</v>
      </c>
      <c r="BJ116" s="19" t="s">
        <v>80</v>
      </c>
      <c r="BK116" s="206">
        <f>ROUND(I116*H116,2)</f>
        <v>0</v>
      </c>
      <c r="BL116" s="19" t="s">
        <v>2301</v>
      </c>
      <c r="BM116" s="205" t="s">
        <v>2349</v>
      </c>
    </row>
    <row r="117" spans="1:65" s="2" customFormat="1" ht="16.5" customHeight="1">
      <c r="A117" s="36"/>
      <c r="B117" s="37"/>
      <c r="C117" s="194" t="s">
        <v>273</v>
      </c>
      <c r="D117" s="194" t="s">
        <v>171</v>
      </c>
      <c r="E117" s="195" t="s">
        <v>2350</v>
      </c>
      <c r="F117" s="196" t="s">
        <v>2351</v>
      </c>
      <c r="G117" s="197" t="s">
        <v>354</v>
      </c>
      <c r="H117" s="198">
        <v>1</v>
      </c>
      <c r="I117" s="199"/>
      <c r="J117" s="200">
        <f>ROUND(I117*H117,2)</f>
        <v>0</v>
      </c>
      <c r="K117" s="196" t="s">
        <v>19</v>
      </c>
      <c r="L117" s="41"/>
      <c r="M117" s="201" t="s">
        <v>19</v>
      </c>
      <c r="N117" s="202" t="s">
        <v>43</v>
      </c>
      <c r="O117" s="66"/>
      <c r="P117" s="203">
        <f>O117*H117</f>
        <v>0</v>
      </c>
      <c r="Q117" s="203">
        <v>0</v>
      </c>
      <c r="R117" s="203">
        <f>Q117*H117</f>
        <v>0</v>
      </c>
      <c r="S117" s="203">
        <v>0</v>
      </c>
      <c r="T117" s="204">
        <f>S117*H117</f>
        <v>0</v>
      </c>
      <c r="U117" s="36"/>
      <c r="V117" s="36"/>
      <c r="W117" s="36"/>
      <c r="X117" s="36"/>
      <c r="Y117" s="36"/>
      <c r="Z117" s="36"/>
      <c r="AA117" s="36"/>
      <c r="AB117" s="36"/>
      <c r="AC117" s="36"/>
      <c r="AD117" s="36"/>
      <c r="AE117" s="36"/>
      <c r="AR117" s="205" t="s">
        <v>2301</v>
      </c>
      <c r="AT117" s="205" t="s">
        <v>171</v>
      </c>
      <c r="AU117" s="205" t="s">
        <v>83</v>
      </c>
      <c r="AY117" s="19" t="s">
        <v>169</v>
      </c>
      <c r="BE117" s="206">
        <f>IF(N117="základní",J117,0)</f>
        <v>0</v>
      </c>
      <c r="BF117" s="206">
        <f>IF(N117="snížená",J117,0)</f>
        <v>0</v>
      </c>
      <c r="BG117" s="206">
        <f>IF(N117="zákl. přenesená",J117,0)</f>
        <v>0</v>
      </c>
      <c r="BH117" s="206">
        <f>IF(N117="sníž. přenesená",J117,0)</f>
        <v>0</v>
      </c>
      <c r="BI117" s="206">
        <f>IF(N117="nulová",J117,0)</f>
        <v>0</v>
      </c>
      <c r="BJ117" s="19" t="s">
        <v>80</v>
      </c>
      <c r="BK117" s="206">
        <f>ROUND(I117*H117,2)</f>
        <v>0</v>
      </c>
      <c r="BL117" s="19" t="s">
        <v>2301</v>
      </c>
      <c r="BM117" s="205" t="s">
        <v>2352</v>
      </c>
    </row>
    <row r="118" spans="1:65" s="13" customFormat="1" ht="11.25">
      <c r="B118" s="211"/>
      <c r="C118" s="212"/>
      <c r="D118" s="207" t="s">
        <v>180</v>
      </c>
      <c r="E118" s="213" t="s">
        <v>19</v>
      </c>
      <c r="F118" s="214" t="s">
        <v>80</v>
      </c>
      <c r="G118" s="212"/>
      <c r="H118" s="215">
        <v>1</v>
      </c>
      <c r="I118" s="216"/>
      <c r="J118" s="212"/>
      <c r="K118" s="212"/>
      <c r="L118" s="217"/>
      <c r="M118" s="218"/>
      <c r="N118" s="219"/>
      <c r="O118" s="219"/>
      <c r="P118" s="219"/>
      <c r="Q118" s="219"/>
      <c r="R118" s="219"/>
      <c r="S118" s="219"/>
      <c r="T118" s="220"/>
      <c r="AT118" s="221" t="s">
        <v>180</v>
      </c>
      <c r="AU118" s="221" t="s">
        <v>83</v>
      </c>
      <c r="AV118" s="13" t="s">
        <v>83</v>
      </c>
      <c r="AW118" s="13" t="s">
        <v>34</v>
      </c>
      <c r="AX118" s="13" t="s">
        <v>80</v>
      </c>
      <c r="AY118" s="221" t="s">
        <v>169</v>
      </c>
    </row>
    <row r="119" spans="1:65" s="12" customFormat="1" ht="22.9" customHeight="1">
      <c r="B119" s="178"/>
      <c r="C119" s="179"/>
      <c r="D119" s="180" t="s">
        <v>71</v>
      </c>
      <c r="E119" s="192" t="s">
        <v>2353</v>
      </c>
      <c r="F119" s="192" t="s">
        <v>2354</v>
      </c>
      <c r="G119" s="179"/>
      <c r="H119" s="179"/>
      <c r="I119" s="182"/>
      <c r="J119" s="193">
        <f>BK119</f>
        <v>0</v>
      </c>
      <c r="K119" s="179"/>
      <c r="L119" s="184"/>
      <c r="M119" s="185"/>
      <c r="N119" s="186"/>
      <c r="O119" s="186"/>
      <c r="P119" s="187">
        <f>SUM(P120:P125)</f>
        <v>0</v>
      </c>
      <c r="Q119" s="186"/>
      <c r="R119" s="187">
        <f>SUM(R120:R125)</f>
        <v>0</v>
      </c>
      <c r="S119" s="186"/>
      <c r="T119" s="188">
        <f>SUM(T120:T125)</f>
        <v>0</v>
      </c>
      <c r="AR119" s="189" t="s">
        <v>204</v>
      </c>
      <c r="AT119" s="190" t="s">
        <v>71</v>
      </c>
      <c r="AU119" s="190" t="s">
        <v>80</v>
      </c>
      <c r="AY119" s="189" t="s">
        <v>169</v>
      </c>
      <c r="BK119" s="191">
        <f>SUM(BK120:BK125)</f>
        <v>0</v>
      </c>
    </row>
    <row r="120" spans="1:65" s="2" customFormat="1" ht="16.5" customHeight="1">
      <c r="A120" s="36"/>
      <c r="B120" s="37"/>
      <c r="C120" s="194" t="s">
        <v>279</v>
      </c>
      <c r="D120" s="194" t="s">
        <v>171</v>
      </c>
      <c r="E120" s="195" t="s">
        <v>2355</v>
      </c>
      <c r="F120" s="196" t="s">
        <v>2356</v>
      </c>
      <c r="G120" s="197" t="s">
        <v>354</v>
      </c>
      <c r="H120" s="198">
        <v>1</v>
      </c>
      <c r="I120" s="199"/>
      <c r="J120" s="200">
        <f>ROUND(I120*H120,2)</f>
        <v>0</v>
      </c>
      <c r="K120" s="196" t="s">
        <v>19</v>
      </c>
      <c r="L120" s="41"/>
      <c r="M120" s="201" t="s">
        <v>19</v>
      </c>
      <c r="N120" s="202" t="s">
        <v>43</v>
      </c>
      <c r="O120" s="66"/>
      <c r="P120" s="203">
        <f>O120*H120</f>
        <v>0</v>
      </c>
      <c r="Q120" s="203">
        <v>0</v>
      </c>
      <c r="R120" s="203">
        <f>Q120*H120</f>
        <v>0</v>
      </c>
      <c r="S120" s="203">
        <v>0</v>
      </c>
      <c r="T120" s="204">
        <f>S120*H120</f>
        <v>0</v>
      </c>
      <c r="U120" s="36"/>
      <c r="V120" s="36"/>
      <c r="W120" s="36"/>
      <c r="X120" s="36"/>
      <c r="Y120" s="36"/>
      <c r="Z120" s="36"/>
      <c r="AA120" s="36"/>
      <c r="AB120" s="36"/>
      <c r="AC120" s="36"/>
      <c r="AD120" s="36"/>
      <c r="AE120" s="36"/>
      <c r="AR120" s="205" t="s">
        <v>2301</v>
      </c>
      <c r="AT120" s="205" t="s">
        <v>171</v>
      </c>
      <c r="AU120" s="205" t="s">
        <v>83</v>
      </c>
      <c r="AY120" s="19" t="s">
        <v>169</v>
      </c>
      <c r="BE120" s="206">
        <f>IF(N120="základní",J120,0)</f>
        <v>0</v>
      </c>
      <c r="BF120" s="206">
        <f>IF(N120="snížená",J120,0)</f>
        <v>0</v>
      </c>
      <c r="BG120" s="206">
        <f>IF(N120="zákl. přenesená",J120,0)</f>
        <v>0</v>
      </c>
      <c r="BH120" s="206">
        <f>IF(N120="sníž. přenesená",J120,0)</f>
        <v>0</v>
      </c>
      <c r="BI120" s="206">
        <f>IF(N120="nulová",J120,0)</f>
        <v>0</v>
      </c>
      <c r="BJ120" s="19" t="s">
        <v>80</v>
      </c>
      <c r="BK120" s="206">
        <f>ROUND(I120*H120,2)</f>
        <v>0</v>
      </c>
      <c r="BL120" s="19" t="s">
        <v>2301</v>
      </c>
      <c r="BM120" s="205" t="s">
        <v>2357</v>
      </c>
    </row>
    <row r="121" spans="1:65" s="15" customFormat="1" ht="11.25">
      <c r="B121" s="233"/>
      <c r="C121" s="234"/>
      <c r="D121" s="207" t="s">
        <v>180</v>
      </c>
      <c r="E121" s="235" t="s">
        <v>19</v>
      </c>
      <c r="F121" s="236" t="s">
        <v>2358</v>
      </c>
      <c r="G121" s="234"/>
      <c r="H121" s="235" t="s">
        <v>19</v>
      </c>
      <c r="I121" s="237"/>
      <c r="J121" s="234"/>
      <c r="K121" s="234"/>
      <c r="L121" s="238"/>
      <c r="M121" s="239"/>
      <c r="N121" s="240"/>
      <c r="O121" s="240"/>
      <c r="P121" s="240"/>
      <c r="Q121" s="240"/>
      <c r="R121" s="240"/>
      <c r="S121" s="240"/>
      <c r="T121" s="241"/>
      <c r="AT121" s="242" t="s">
        <v>180</v>
      </c>
      <c r="AU121" s="242" t="s">
        <v>83</v>
      </c>
      <c r="AV121" s="15" t="s">
        <v>80</v>
      </c>
      <c r="AW121" s="15" t="s">
        <v>34</v>
      </c>
      <c r="AX121" s="15" t="s">
        <v>72</v>
      </c>
      <c r="AY121" s="242" t="s">
        <v>169</v>
      </c>
    </row>
    <row r="122" spans="1:65" s="13" customFormat="1" ht="11.25">
      <c r="B122" s="211"/>
      <c r="C122" s="212"/>
      <c r="D122" s="207" t="s">
        <v>180</v>
      </c>
      <c r="E122" s="213" t="s">
        <v>19</v>
      </c>
      <c r="F122" s="214" t="s">
        <v>80</v>
      </c>
      <c r="G122" s="212"/>
      <c r="H122" s="215">
        <v>1</v>
      </c>
      <c r="I122" s="216"/>
      <c r="J122" s="212"/>
      <c r="K122" s="212"/>
      <c r="L122" s="217"/>
      <c r="M122" s="218"/>
      <c r="N122" s="219"/>
      <c r="O122" s="219"/>
      <c r="P122" s="219"/>
      <c r="Q122" s="219"/>
      <c r="R122" s="219"/>
      <c r="S122" s="219"/>
      <c r="T122" s="220"/>
      <c r="AT122" s="221" t="s">
        <v>180</v>
      </c>
      <c r="AU122" s="221" t="s">
        <v>83</v>
      </c>
      <c r="AV122" s="13" t="s">
        <v>83</v>
      </c>
      <c r="AW122" s="13" t="s">
        <v>34</v>
      </c>
      <c r="AX122" s="13" t="s">
        <v>72</v>
      </c>
      <c r="AY122" s="221" t="s">
        <v>169</v>
      </c>
    </row>
    <row r="123" spans="1:65" s="14" customFormat="1" ht="11.25">
      <c r="B123" s="222"/>
      <c r="C123" s="223"/>
      <c r="D123" s="207" t="s">
        <v>180</v>
      </c>
      <c r="E123" s="224" t="s">
        <v>19</v>
      </c>
      <c r="F123" s="225" t="s">
        <v>182</v>
      </c>
      <c r="G123" s="223"/>
      <c r="H123" s="226">
        <v>1</v>
      </c>
      <c r="I123" s="227"/>
      <c r="J123" s="223"/>
      <c r="K123" s="223"/>
      <c r="L123" s="228"/>
      <c r="M123" s="229"/>
      <c r="N123" s="230"/>
      <c r="O123" s="230"/>
      <c r="P123" s="230"/>
      <c r="Q123" s="230"/>
      <c r="R123" s="230"/>
      <c r="S123" s="230"/>
      <c r="T123" s="231"/>
      <c r="AT123" s="232" t="s">
        <v>180</v>
      </c>
      <c r="AU123" s="232" t="s">
        <v>83</v>
      </c>
      <c r="AV123" s="14" t="s">
        <v>176</v>
      </c>
      <c r="AW123" s="14" t="s">
        <v>34</v>
      </c>
      <c r="AX123" s="14" t="s">
        <v>80</v>
      </c>
      <c r="AY123" s="232" t="s">
        <v>169</v>
      </c>
    </row>
    <row r="124" spans="1:65" s="2" customFormat="1" ht="16.5" customHeight="1">
      <c r="A124" s="36"/>
      <c r="B124" s="37"/>
      <c r="C124" s="194" t="s">
        <v>283</v>
      </c>
      <c r="D124" s="194" t="s">
        <v>171</v>
      </c>
      <c r="E124" s="195" t="s">
        <v>2359</v>
      </c>
      <c r="F124" s="196" t="s">
        <v>2360</v>
      </c>
      <c r="G124" s="197" t="s">
        <v>1155</v>
      </c>
      <c r="H124" s="198">
        <v>1</v>
      </c>
      <c r="I124" s="199"/>
      <c r="J124" s="200">
        <f>ROUND(I124*H124,2)</f>
        <v>0</v>
      </c>
      <c r="K124" s="196" t="s">
        <v>19</v>
      </c>
      <c r="L124" s="41"/>
      <c r="M124" s="201" t="s">
        <v>19</v>
      </c>
      <c r="N124" s="202" t="s">
        <v>43</v>
      </c>
      <c r="O124" s="66"/>
      <c r="P124" s="203">
        <f>O124*H124</f>
        <v>0</v>
      </c>
      <c r="Q124" s="203">
        <v>0</v>
      </c>
      <c r="R124" s="203">
        <f>Q124*H124</f>
        <v>0</v>
      </c>
      <c r="S124" s="203">
        <v>0</v>
      </c>
      <c r="T124" s="204">
        <f>S124*H124</f>
        <v>0</v>
      </c>
      <c r="U124" s="36"/>
      <c r="V124" s="36"/>
      <c r="W124" s="36"/>
      <c r="X124" s="36"/>
      <c r="Y124" s="36"/>
      <c r="Z124" s="36"/>
      <c r="AA124" s="36"/>
      <c r="AB124" s="36"/>
      <c r="AC124" s="36"/>
      <c r="AD124" s="36"/>
      <c r="AE124" s="36"/>
      <c r="AR124" s="205" t="s">
        <v>2301</v>
      </c>
      <c r="AT124" s="205" t="s">
        <v>171</v>
      </c>
      <c r="AU124" s="205" t="s">
        <v>83</v>
      </c>
      <c r="AY124" s="19" t="s">
        <v>169</v>
      </c>
      <c r="BE124" s="206">
        <f>IF(N124="základní",J124,0)</f>
        <v>0</v>
      </c>
      <c r="BF124" s="206">
        <f>IF(N124="snížená",J124,0)</f>
        <v>0</v>
      </c>
      <c r="BG124" s="206">
        <f>IF(N124="zákl. přenesená",J124,0)</f>
        <v>0</v>
      </c>
      <c r="BH124" s="206">
        <f>IF(N124="sníž. přenesená",J124,0)</f>
        <v>0</v>
      </c>
      <c r="BI124" s="206">
        <f>IF(N124="nulová",J124,0)</f>
        <v>0</v>
      </c>
      <c r="BJ124" s="19" t="s">
        <v>80</v>
      </c>
      <c r="BK124" s="206">
        <f>ROUND(I124*H124,2)</f>
        <v>0</v>
      </c>
      <c r="BL124" s="19" t="s">
        <v>2301</v>
      </c>
      <c r="BM124" s="205" t="s">
        <v>2361</v>
      </c>
    </row>
    <row r="125" spans="1:65" s="2" customFormat="1" ht="16.5" customHeight="1">
      <c r="A125" s="36"/>
      <c r="B125" s="37"/>
      <c r="C125" s="194" t="s">
        <v>288</v>
      </c>
      <c r="D125" s="194" t="s">
        <v>171</v>
      </c>
      <c r="E125" s="195" t="s">
        <v>2362</v>
      </c>
      <c r="F125" s="196" t="s">
        <v>2363</v>
      </c>
      <c r="G125" s="197" t="s">
        <v>354</v>
      </c>
      <c r="H125" s="198">
        <v>1</v>
      </c>
      <c r="I125" s="199"/>
      <c r="J125" s="200">
        <f>ROUND(I125*H125,2)</f>
        <v>0</v>
      </c>
      <c r="K125" s="196" t="s">
        <v>19</v>
      </c>
      <c r="L125" s="41"/>
      <c r="M125" s="272" t="s">
        <v>19</v>
      </c>
      <c r="N125" s="273" t="s">
        <v>43</v>
      </c>
      <c r="O125" s="266"/>
      <c r="P125" s="274">
        <f>O125*H125</f>
        <v>0</v>
      </c>
      <c r="Q125" s="274">
        <v>0</v>
      </c>
      <c r="R125" s="274">
        <f>Q125*H125</f>
        <v>0</v>
      </c>
      <c r="S125" s="274">
        <v>0</v>
      </c>
      <c r="T125" s="275">
        <f>S125*H125</f>
        <v>0</v>
      </c>
      <c r="U125" s="36"/>
      <c r="V125" s="36"/>
      <c r="W125" s="36"/>
      <c r="X125" s="36"/>
      <c r="Y125" s="36"/>
      <c r="Z125" s="36"/>
      <c r="AA125" s="36"/>
      <c r="AB125" s="36"/>
      <c r="AC125" s="36"/>
      <c r="AD125" s="36"/>
      <c r="AE125" s="36"/>
      <c r="AR125" s="205" t="s">
        <v>2301</v>
      </c>
      <c r="AT125" s="205" t="s">
        <v>171</v>
      </c>
      <c r="AU125" s="205" t="s">
        <v>83</v>
      </c>
      <c r="AY125" s="19" t="s">
        <v>169</v>
      </c>
      <c r="BE125" s="206">
        <f>IF(N125="základní",J125,0)</f>
        <v>0</v>
      </c>
      <c r="BF125" s="206">
        <f>IF(N125="snížená",J125,0)</f>
        <v>0</v>
      </c>
      <c r="BG125" s="206">
        <f>IF(N125="zákl. přenesená",J125,0)</f>
        <v>0</v>
      </c>
      <c r="BH125" s="206">
        <f>IF(N125="sníž. přenesená",J125,0)</f>
        <v>0</v>
      </c>
      <c r="BI125" s="206">
        <f>IF(N125="nulová",J125,0)</f>
        <v>0</v>
      </c>
      <c r="BJ125" s="19" t="s">
        <v>80</v>
      </c>
      <c r="BK125" s="206">
        <f>ROUND(I125*H125,2)</f>
        <v>0</v>
      </c>
      <c r="BL125" s="19" t="s">
        <v>2301</v>
      </c>
      <c r="BM125" s="205" t="s">
        <v>2364</v>
      </c>
    </row>
    <row r="126" spans="1:65" s="2" customFormat="1" ht="6.95" customHeight="1">
      <c r="A126" s="36"/>
      <c r="B126" s="49"/>
      <c r="C126" s="50"/>
      <c r="D126" s="50"/>
      <c r="E126" s="50"/>
      <c r="F126" s="50"/>
      <c r="G126" s="50"/>
      <c r="H126" s="50"/>
      <c r="I126" s="144"/>
      <c r="J126" s="50"/>
      <c r="K126" s="50"/>
      <c r="L126" s="41"/>
      <c r="M126" s="36"/>
      <c r="O126" s="36"/>
      <c r="P126" s="36"/>
      <c r="Q126" s="36"/>
      <c r="R126" s="36"/>
      <c r="S126" s="36"/>
      <c r="T126" s="36"/>
      <c r="U126" s="36"/>
      <c r="V126" s="36"/>
      <c r="W126" s="36"/>
      <c r="X126" s="36"/>
      <c r="Y126" s="36"/>
      <c r="Z126" s="36"/>
      <c r="AA126" s="36"/>
      <c r="AB126" s="36"/>
      <c r="AC126" s="36"/>
      <c r="AD126" s="36"/>
      <c r="AE126" s="36"/>
    </row>
  </sheetData>
  <sheetProtection algorithmName="SHA-512" hashValue="g+ttoomtn8jzNql8QodpOKF5Bj53TycwchKAlI6mLmpojS9yCI+JfPKFC6/fUkQKZMAefgUGIdcBX57Z/ZP4HA==" saltValue="NeHCkyx58/mBpY6dGbF3EjRY3XiUhmOB2I8D4faxjjT58qaOHa3HvEylLnUEBzNAUjqJjghNUijh7EtmDUy3ow==" spinCount="100000" sheet="1" objects="1" scenarios="1" formatColumns="0" formatRows="0" autoFilter="0"/>
  <autoFilter ref="C84:K125"/>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76" customWidth="1"/>
    <col min="2" max="2" width="1.6640625" style="276" customWidth="1"/>
    <col min="3" max="4" width="5" style="276" customWidth="1"/>
    <col min="5" max="5" width="11.6640625" style="276" customWidth="1"/>
    <col min="6" max="6" width="9.1640625" style="276" customWidth="1"/>
    <col min="7" max="7" width="5" style="276" customWidth="1"/>
    <col min="8" max="8" width="77.83203125" style="276" customWidth="1"/>
    <col min="9" max="10" width="20" style="276" customWidth="1"/>
    <col min="11" max="11" width="1.6640625" style="276" customWidth="1"/>
  </cols>
  <sheetData>
    <row r="1" spans="2:11" s="1" customFormat="1" ht="37.5" customHeight="1"/>
    <row r="2" spans="2:11" s="1" customFormat="1" ht="7.5" customHeight="1">
      <c r="B2" s="277"/>
      <c r="C2" s="278"/>
      <c r="D2" s="278"/>
      <c r="E2" s="278"/>
      <c r="F2" s="278"/>
      <c r="G2" s="278"/>
      <c r="H2" s="278"/>
      <c r="I2" s="278"/>
      <c r="J2" s="278"/>
      <c r="K2" s="279"/>
    </row>
    <row r="3" spans="2:11" s="17" customFormat="1" ht="45" customHeight="1">
      <c r="B3" s="280"/>
      <c r="C3" s="411" t="s">
        <v>2365</v>
      </c>
      <c r="D3" s="411"/>
      <c r="E3" s="411"/>
      <c r="F3" s="411"/>
      <c r="G3" s="411"/>
      <c r="H3" s="411"/>
      <c r="I3" s="411"/>
      <c r="J3" s="411"/>
      <c r="K3" s="281"/>
    </row>
    <row r="4" spans="2:11" s="1" customFormat="1" ht="25.5" customHeight="1">
      <c r="B4" s="282"/>
      <c r="C4" s="415" t="s">
        <v>2366</v>
      </c>
      <c r="D4" s="415"/>
      <c r="E4" s="415"/>
      <c r="F4" s="415"/>
      <c r="G4" s="415"/>
      <c r="H4" s="415"/>
      <c r="I4" s="415"/>
      <c r="J4" s="415"/>
      <c r="K4" s="283"/>
    </row>
    <row r="5" spans="2:11" s="1" customFormat="1" ht="5.25" customHeight="1">
      <c r="B5" s="282"/>
      <c r="C5" s="284"/>
      <c r="D5" s="284"/>
      <c r="E5" s="284"/>
      <c r="F5" s="284"/>
      <c r="G5" s="284"/>
      <c r="H5" s="284"/>
      <c r="I5" s="284"/>
      <c r="J5" s="284"/>
      <c r="K5" s="283"/>
    </row>
    <row r="6" spans="2:11" s="1" customFormat="1" ht="15" customHeight="1">
      <c r="B6" s="282"/>
      <c r="C6" s="413" t="s">
        <v>2367</v>
      </c>
      <c r="D6" s="413"/>
      <c r="E6" s="413"/>
      <c r="F6" s="413"/>
      <c r="G6" s="413"/>
      <c r="H6" s="413"/>
      <c r="I6" s="413"/>
      <c r="J6" s="413"/>
      <c r="K6" s="283"/>
    </row>
    <row r="7" spans="2:11" s="1" customFormat="1" ht="15" customHeight="1">
      <c r="B7" s="286"/>
      <c r="C7" s="413" t="s">
        <v>2368</v>
      </c>
      <c r="D7" s="413"/>
      <c r="E7" s="413"/>
      <c r="F7" s="413"/>
      <c r="G7" s="413"/>
      <c r="H7" s="413"/>
      <c r="I7" s="413"/>
      <c r="J7" s="413"/>
      <c r="K7" s="283"/>
    </row>
    <row r="8" spans="2:11" s="1" customFormat="1" ht="12.75" customHeight="1">
      <c r="B8" s="286"/>
      <c r="C8" s="285"/>
      <c r="D8" s="285"/>
      <c r="E8" s="285"/>
      <c r="F8" s="285"/>
      <c r="G8" s="285"/>
      <c r="H8" s="285"/>
      <c r="I8" s="285"/>
      <c r="J8" s="285"/>
      <c r="K8" s="283"/>
    </row>
    <row r="9" spans="2:11" s="1" customFormat="1" ht="15" customHeight="1">
      <c r="B9" s="286"/>
      <c r="C9" s="413" t="s">
        <v>2369</v>
      </c>
      <c r="D9" s="413"/>
      <c r="E9" s="413"/>
      <c r="F9" s="413"/>
      <c r="G9" s="413"/>
      <c r="H9" s="413"/>
      <c r="I9" s="413"/>
      <c r="J9" s="413"/>
      <c r="K9" s="283"/>
    </row>
    <row r="10" spans="2:11" s="1" customFormat="1" ht="15" customHeight="1">
      <c r="B10" s="286"/>
      <c r="C10" s="285"/>
      <c r="D10" s="413" t="s">
        <v>2370</v>
      </c>
      <c r="E10" s="413"/>
      <c r="F10" s="413"/>
      <c r="G10" s="413"/>
      <c r="H10" s="413"/>
      <c r="I10" s="413"/>
      <c r="J10" s="413"/>
      <c r="K10" s="283"/>
    </row>
    <row r="11" spans="2:11" s="1" customFormat="1" ht="15" customHeight="1">
      <c r="B11" s="286"/>
      <c r="C11" s="287"/>
      <c r="D11" s="413" t="s">
        <v>2371</v>
      </c>
      <c r="E11" s="413"/>
      <c r="F11" s="413"/>
      <c r="G11" s="413"/>
      <c r="H11" s="413"/>
      <c r="I11" s="413"/>
      <c r="J11" s="413"/>
      <c r="K11" s="283"/>
    </row>
    <row r="12" spans="2:11" s="1" customFormat="1" ht="15" customHeight="1">
      <c r="B12" s="286"/>
      <c r="C12" s="287"/>
      <c r="D12" s="285"/>
      <c r="E12" s="285"/>
      <c r="F12" s="285"/>
      <c r="G12" s="285"/>
      <c r="H12" s="285"/>
      <c r="I12" s="285"/>
      <c r="J12" s="285"/>
      <c r="K12" s="283"/>
    </row>
    <row r="13" spans="2:11" s="1" customFormat="1" ht="15" customHeight="1">
      <c r="B13" s="286"/>
      <c r="C13" s="287"/>
      <c r="D13" s="288" t="s">
        <v>2372</v>
      </c>
      <c r="E13" s="285"/>
      <c r="F13" s="285"/>
      <c r="G13" s="285"/>
      <c r="H13" s="285"/>
      <c r="I13" s="285"/>
      <c r="J13" s="285"/>
      <c r="K13" s="283"/>
    </row>
    <row r="14" spans="2:11" s="1" customFormat="1" ht="12.75" customHeight="1">
      <c r="B14" s="286"/>
      <c r="C14" s="287"/>
      <c r="D14" s="287"/>
      <c r="E14" s="287"/>
      <c r="F14" s="287"/>
      <c r="G14" s="287"/>
      <c r="H14" s="287"/>
      <c r="I14" s="287"/>
      <c r="J14" s="287"/>
      <c r="K14" s="283"/>
    </row>
    <row r="15" spans="2:11" s="1" customFormat="1" ht="15" customHeight="1">
      <c r="B15" s="286"/>
      <c r="C15" s="287"/>
      <c r="D15" s="413" t="s">
        <v>2373</v>
      </c>
      <c r="E15" s="413"/>
      <c r="F15" s="413"/>
      <c r="G15" s="413"/>
      <c r="H15" s="413"/>
      <c r="I15" s="413"/>
      <c r="J15" s="413"/>
      <c r="K15" s="283"/>
    </row>
    <row r="16" spans="2:11" s="1" customFormat="1" ht="15" customHeight="1">
      <c r="B16" s="286"/>
      <c r="C16" s="287"/>
      <c r="D16" s="413" t="s">
        <v>2374</v>
      </c>
      <c r="E16" s="413"/>
      <c r="F16" s="413"/>
      <c r="G16" s="413"/>
      <c r="H16" s="413"/>
      <c r="I16" s="413"/>
      <c r="J16" s="413"/>
      <c r="K16" s="283"/>
    </row>
    <row r="17" spans="2:11" s="1" customFormat="1" ht="15" customHeight="1">
      <c r="B17" s="286"/>
      <c r="C17" s="287"/>
      <c r="D17" s="413" t="s">
        <v>2375</v>
      </c>
      <c r="E17" s="413"/>
      <c r="F17" s="413"/>
      <c r="G17" s="413"/>
      <c r="H17" s="413"/>
      <c r="I17" s="413"/>
      <c r="J17" s="413"/>
      <c r="K17" s="283"/>
    </row>
    <row r="18" spans="2:11" s="1" customFormat="1" ht="15" customHeight="1">
      <c r="B18" s="286"/>
      <c r="C18" s="287"/>
      <c r="D18" s="287"/>
      <c r="E18" s="289" t="s">
        <v>90</v>
      </c>
      <c r="F18" s="413" t="s">
        <v>2376</v>
      </c>
      <c r="G18" s="413"/>
      <c r="H18" s="413"/>
      <c r="I18" s="413"/>
      <c r="J18" s="413"/>
      <c r="K18" s="283"/>
    </row>
    <row r="19" spans="2:11" s="1" customFormat="1" ht="15" customHeight="1">
      <c r="B19" s="286"/>
      <c r="C19" s="287"/>
      <c r="D19" s="287"/>
      <c r="E19" s="289" t="s">
        <v>79</v>
      </c>
      <c r="F19" s="413" t="s">
        <v>2377</v>
      </c>
      <c r="G19" s="413"/>
      <c r="H19" s="413"/>
      <c r="I19" s="413"/>
      <c r="J19" s="413"/>
      <c r="K19" s="283"/>
    </row>
    <row r="20" spans="2:11" s="1" customFormat="1" ht="15" customHeight="1">
      <c r="B20" s="286"/>
      <c r="C20" s="287"/>
      <c r="D20" s="287"/>
      <c r="E20" s="289" t="s">
        <v>2378</v>
      </c>
      <c r="F20" s="413" t="s">
        <v>2379</v>
      </c>
      <c r="G20" s="413"/>
      <c r="H20" s="413"/>
      <c r="I20" s="413"/>
      <c r="J20" s="413"/>
      <c r="K20" s="283"/>
    </row>
    <row r="21" spans="2:11" s="1" customFormat="1" ht="15" customHeight="1">
      <c r="B21" s="286"/>
      <c r="C21" s="287"/>
      <c r="D21" s="287"/>
      <c r="E21" s="289" t="s">
        <v>2380</v>
      </c>
      <c r="F21" s="413" t="s">
        <v>2381</v>
      </c>
      <c r="G21" s="413"/>
      <c r="H21" s="413"/>
      <c r="I21" s="413"/>
      <c r="J21" s="413"/>
      <c r="K21" s="283"/>
    </row>
    <row r="22" spans="2:11" s="1" customFormat="1" ht="15" customHeight="1">
      <c r="B22" s="286"/>
      <c r="C22" s="287"/>
      <c r="D22" s="287"/>
      <c r="E22" s="289" t="s">
        <v>1753</v>
      </c>
      <c r="F22" s="413" t="s">
        <v>1754</v>
      </c>
      <c r="G22" s="413"/>
      <c r="H22" s="413"/>
      <c r="I22" s="413"/>
      <c r="J22" s="413"/>
      <c r="K22" s="283"/>
    </row>
    <row r="23" spans="2:11" s="1" customFormat="1" ht="15" customHeight="1">
      <c r="B23" s="286"/>
      <c r="C23" s="287"/>
      <c r="D23" s="287"/>
      <c r="E23" s="289" t="s">
        <v>95</v>
      </c>
      <c r="F23" s="413" t="s">
        <v>2382</v>
      </c>
      <c r="G23" s="413"/>
      <c r="H23" s="413"/>
      <c r="I23" s="413"/>
      <c r="J23" s="413"/>
      <c r="K23" s="283"/>
    </row>
    <row r="24" spans="2:11" s="1" customFormat="1" ht="12.75" customHeight="1">
      <c r="B24" s="286"/>
      <c r="C24" s="287"/>
      <c r="D24" s="287"/>
      <c r="E24" s="287"/>
      <c r="F24" s="287"/>
      <c r="G24" s="287"/>
      <c r="H24" s="287"/>
      <c r="I24" s="287"/>
      <c r="J24" s="287"/>
      <c r="K24" s="283"/>
    </row>
    <row r="25" spans="2:11" s="1" customFormat="1" ht="15" customHeight="1">
      <c r="B25" s="286"/>
      <c r="C25" s="413" t="s">
        <v>2383</v>
      </c>
      <c r="D25" s="413"/>
      <c r="E25" s="413"/>
      <c r="F25" s="413"/>
      <c r="G25" s="413"/>
      <c r="H25" s="413"/>
      <c r="I25" s="413"/>
      <c r="J25" s="413"/>
      <c r="K25" s="283"/>
    </row>
    <row r="26" spans="2:11" s="1" customFormat="1" ht="15" customHeight="1">
      <c r="B26" s="286"/>
      <c r="C26" s="413" t="s">
        <v>2384</v>
      </c>
      <c r="D26" s="413"/>
      <c r="E26" s="413"/>
      <c r="F26" s="413"/>
      <c r="G26" s="413"/>
      <c r="H26" s="413"/>
      <c r="I26" s="413"/>
      <c r="J26" s="413"/>
      <c r="K26" s="283"/>
    </row>
    <row r="27" spans="2:11" s="1" customFormat="1" ht="15" customHeight="1">
      <c r="B27" s="286"/>
      <c r="C27" s="285"/>
      <c r="D27" s="413" t="s">
        <v>2385</v>
      </c>
      <c r="E27" s="413"/>
      <c r="F27" s="413"/>
      <c r="G27" s="413"/>
      <c r="H27" s="413"/>
      <c r="I27" s="413"/>
      <c r="J27" s="413"/>
      <c r="K27" s="283"/>
    </row>
    <row r="28" spans="2:11" s="1" customFormat="1" ht="15" customHeight="1">
      <c r="B28" s="286"/>
      <c r="C28" s="287"/>
      <c r="D28" s="413" t="s">
        <v>2386</v>
      </c>
      <c r="E28" s="413"/>
      <c r="F28" s="413"/>
      <c r="G28" s="413"/>
      <c r="H28" s="413"/>
      <c r="I28" s="413"/>
      <c r="J28" s="413"/>
      <c r="K28" s="283"/>
    </row>
    <row r="29" spans="2:11" s="1" customFormat="1" ht="12.75" customHeight="1">
      <c r="B29" s="286"/>
      <c r="C29" s="287"/>
      <c r="D29" s="287"/>
      <c r="E29" s="287"/>
      <c r="F29" s="287"/>
      <c r="G29" s="287"/>
      <c r="H29" s="287"/>
      <c r="I29" s="287"/>
      <c r="J29" s="287"/>
      <c r="K29" s="283"/>
    </row>
    <row r="30" spans="2:11" s="1" customFormat="1" ht="15" customHeight="1">
      <c r="B30" s="286"/>
      <c r="C30" s="287"/>
      <c r="D30" s="413" t="s">
        <v>2387</v>
      </c>
      <c r="E30" s="413"/>
      <c r="F30" s="413"/>
      <c r="G30" s="413"/>
      <c r="H30" s="413"/>
      <c r="I30" s="413"/>
      <c r="J30" s="413"/>
      <c r="K30" s="283"/>
    </row>
    <row r="31" spans="2:11" s="1" customFormat="1" ht="15" customHeight="1">
      <c r="B31" s="286"/>
      <c r="C31" s="287"/>
      <c r="D31" s="413" t="s">
        <v>2388</v>
      </c>
      <c r="E31" s="413"/>
      <c r="F31" s="413"/>
      <c r="G31" s="413"/>
      <c r="H31" s="413"/>
      <c r="I31" s="413"/>
      <c r="J31" s="413"/>
      <c r="K31" s="283"/>
    </row>
    <row r="32" spans="2:11" s="1" customFormat="1" ht="12.75" customHeight="1">
      <c r="B32" s="286"/>
      <c r="C32" s="287"/>
      <c r="D32" s="287"/>
      <c r="E32" s="287"/>
      <c r="F32" s="287"/>
      <c r="G32" s="287"/>
      <c r="H32" s="287"/>
      <c r="I32" s="287"/>
      <c r="J32" s="287"/>
      <c r="K32" s="283"/>
    </row>
    <row r="33" spans="2:11" s="1" customFormat="1" ht="15" customHeight="1">
      <c r="B33" s="286"/>
      <c r="C33" s="287"/>
      <c r="D33" s="413" t="s">
        <v>2389</v>
      </c>
      <c r="E33" s="413"/>
      <c r="F33" s="413"/>
      <c r="G33" s="413"/>
      <c r="H33" s="413"/>
      <c r="I33" s="413"/>
      <c r="J33" s="413"/>
      <c r="K33" s="283"/>
    </row>
    <row r="34" spans="2:11" s="1" customFormat="1" ht="15" customHeight="1">
      <c r="B34" s="286"/>
      <c r="C34" s="287"/>
      <c r="D34" s="413" t="s">
        <v>2390</v>
      </c>
      <c r="E34" s="413"/>
      <c r="F34" s="413"/>
      <c r="G34" s="413"/>
      <c r="H34" s="413"/>
      <c r="I34" s="413"/>
      <c r="J34" s="413"/>
      <c r="K34" s="283"/>
    </row>
    <row r="35" spans="2:11" s="1" customFormat="1" ht="15" customHeight="1">
      <c r="B35" s="286"/>
      <c r="C35" s="287"/>
      <c r="D35" s="413" t="s">
        <v>2391</v>
      </c>
      <c r="E35" s="413"/>
      <c r="F35" s="413"/>
      <c r="G35" s="413"/>
      <c r="H35" s="413"/>
      <c r="I35" s="413"/>
      <c r="J35" s="413"/>
      <c r="K35" s="283"/>
    </row>
    <row r="36" spans="2:11" s="1" customFormat="1" ht="15" customHeight="1">
      <c r="B36" s="286"/>
      <c r="C36" s="287"/>
      <c r="D36" s="285"/>
      <c r="E36" s="288" t="s">
        <v>155</v>
      </c>
      <c r="F36" s="285"/>
      <c r="G36" s="413" t="s">
        <v>2392</v>
      </c>
      <c r="H36" s="413"/>
      <c r="I36" s="413"/>
      <c r="J36" s="413"/>
      <c r="K36" s="283"/>
    </row>
    <row r="37" spans="2:11" s="1" customFormat="1" ht="30.75" customHeight="1">
      <c r="B37" s="286"/>
      <c r="C37" s="287"/>
      <c r="D37" s="285"/>
      <c r="E37" s="288" t="s">
        <v>2393</v>
      </c>
      <c r="F37" s="285"/>
      <c r="G37" s="413" t="s">
        <v>2394</v>
      </c>
      <c r="H37" s="413"/>
      <c r="I37" s="413"/>
      <c r="J37" s="413"/>
      <c r="K37" s="283"/>
    </row>
    <row r="38" spans="2:11" s="1" customFormat="1" ht="15" customHeight="1">
      <c r="B38" s="286"/>
      <c r="C38" s="287"/>
      <c r="D38" s="285"/>
      <c r="E38" s="288" t="s">
        <v>53</v>
      </c>
      <c r="F38" s="285"/>
      <c r="G38" s="413" t="s">
        <v>2395</v>
      </c>
      <c r="H38" s="413"/>
      <c r="I38" s="413"/>
      <c r="J38" s="413"/>
      <c r="K38" s="283"/>
    </row>
    <row r="39" spans="2:11" s="1" customFormat="1" ht="15" customHeight="1">
      <c r="B39" s="286"/>
      <c r="C39" s="287"/>
      <c r="D39" s="285"/>
      <c r="E39" s="288" t="s">
        <v>54</v>
      </c>
      <c r="F39" s="285"/>
      <c r="G39" s="413" t="s">
        <v>2396</v>
      </c>
      <c r="H39" s="413"/>
      <c r="I39" s="413"/>
      <c r="J39" s="413"/>
      <c r="K39" s="283"/>
    </row>
    <row r="40" spans="2:11" s="1" customFormat="1" ht="15" customHeight="1">
      <c r="B40" s="286"/>
      <c r="C40" s="287"/>
      <c r="D40" s="285"/>
      <c r="E40" s="288" t="s">
        <v>156</v>
      </c>
      <c r="F40" s="285"/>
      <c r="G40" s="413" t="s">
        <v>2397</v>
      </c>
      <c r="H40" s="413"/>
      <c r="I40" s="413"/>
      <c r="J40" s="413"/>
      <c r="K40" s="283"/>
    </row>
    <row r="41" spans="2:11" s="1" customFormat="1" ht="15" customHeight="1">
      <c r="B41" s="286"/>
      <c r="C41" s="287"/>
      <c r="D41" s="285"/>
      <c r="E41" s="288" t="s">
        <v>157</v>
      </c>
      <c r="F41" s="285"/>
      <c r="G41" s="413" t="s">
        <v>2398</v>
      </c>
      <c r="H41" s="413"/>
      <c r="I41" s="413"/>
      <c r="J41" s="413"/>
      <c r="K41" s="283"/>
    </row>
    <row r="42" spans="2:11" s="1" customFormat="1" ht="15" customHeight="1">
      <c r="B42" s="286"/>
      <c r="C42" s="287"/>
      <c r="D42" s="285"/>
      <c r="E42" s="288" t="s">
        <v>2399</v>
      </c>
      <c r="F42" s="285"/>
      <c r="G42" s="413" t="s">
        <v>2400</v>
      </c>
      <c r="H42" s="413"/>
      <c r="I42" s="413"/>
      <c r="J42" s="413"/>
      <c r="K42" s="283"/>
    </row>
    <row r="43" spans="2:11" s="1" customFormat="1" ht="15" customHeight="1">
      <c r="B43" s="286"/>
      <c r="C43" s="287"/>
      <c r="D43" s="285"/>
      <c r="E43" s="288"/>
      <c r="F43" s="285"/>
      <c r="G43" s="413" t="s">
        <v>2401</v>
      </c>
      <c r="H43" s="413"/>
      <c r="I43" s="413"/>
      <c r="J43" s="413"/>
      <c r="K43" s="283"/>
    </row>
    <row r="44" spans="2:11" s="1" customFormat="1" ht="15" customHeight="1">
      <c r="B44" s="286"/>
      <c r="C44" s="287"/>
      <c r="D44" s="285"/>
      <c r="E44" s="288" t="s">
        <v>2402</v>
      </c>
      <c r="F44" s="285"/>
      <c r="G44" s="413" t="s">
        <v>2403</v>
      </c>
      <c r="H44" s="413"/>
      <c r="I44" s="413"/>
      <c r="J44" s="413"/>
      <c r="K44" s="283"/>
    </row>
    <row r="45" spans="2:11" s="1" customFormat="1" ht="15" customHeight="1">
      <c r="B45" s="286"/>
      <c r="C45" s="287"/>
      <c r="D45" s="285"/>
      <c r="E45" s="288" t="s">
        <v>159</v>
      </c>
      <c r="F45" s="285"/>
      <c r="G45" s="413" t="s">
        <v>2404</v>
      </c>
      <c r="H45" s="413"/>
      <c r="I45" s="413"/>
      <c r="J45" s="413"/>
      <c r="K45" s="283"/>
    </row>
    <row r="46" spans="2:11" s="1" customFormat="1" ht="12.75" customHeight="1">
      <c r="B46" s="286"/>
      <c r="C46" s="287"/>
      <c r="D46" s="285"/>
      <c r="E46" s="285"/>
      <c r="F46" s="285"/>
      <c r="G46" s="285"/>
      <c r="H46" s="285"/>
      <c r="I46" s="285"/>
      <c r="J46" s="285"/>
      <c r="K46" s="283"/>
    </row>
    <row r="47" spans="2:11" s="1" customFormat="1" ht="15" customHeight="1">
      <c r="B47" s="286"/>
      <c r="C47" s="287"/>
      <c r="D47" s="413" t="s">
        <v>2405</v>
      </c>
      <c r="E47" s="413"/>
      <c r="F47" s="413"/>
      <c r="G47" s="413"/>
      <c r="H47" s="413"/>
      <c r="I47" s="413"/>
      <c r="J47" s="413"/>
      <c r="K47" s="283"/>
    </row>
    <row r="48" spans="2:11" s="1" customFormat="1" ht="15" customHeight="1">
      <c r="B48" s="286"/>
      <c r="C48" s="287"/>
      <c r="D48" s="287"/>
      <c r="E48" s="413" t="s">
        <v>2406</v>
      </c>
      <c r="F48" s="413"/>
      <c r="G48" s="413"/>
      <c r="H48" s="413"/>
      <c r="I48" s="413"/>
      <c r="J48" s="413"/>
      <c r="K48" s="283"/>
    </row>
    <row r="49" spans="2:11" s="1" customFormat="1" ht="15" customHeight="1">
      <c r="B49" s="286"/>
      <c r="C49" s="287"/>
      <c r="D49" s="287"/>
      <c r="E49" s="413" t="s">
        <v>2407</v>
      </c>
      <c r="F49" s="413"/>
      <c r="G49" s="413"/>
      <c r="H49" s="413"/>
      <c r="I49" s="413"/>
      <c r="J49" s="413"/>
      <c r="K49" s="283"/>
    </row>
    <row r="50" spans="2:11" s="1" customFormat="1" ht="15" customHeight="1">
      <c r="B50" s="286"/>
      <c r="C50" s="287"/>
      <c r="D50" s="287"/>
      <c r="E50" s="413" t="s">
        <v>2408</v>
      </c>
      <c r="F50" s="413"/>
      <c r="G50" s="413"/>
      <c r="H50" s="413"/>
      <c r="I50" s="413"/>
      <c r="J50" s="413"/>
      <c r="K50" s="283"/>
    </row>
    <row r="51" spans="2:11" s="1" customFormat="1" ht="15" customHeight="1">
      <c r="B51" s="286"/>
      <c r="C51" s="287"/>
      <c r="D51" s="413" t="s">
        <v>2409</v>
      </c>
      <c r="E51" s="413"/>
      <c r="F51" s="413"/>
      <c r="G51" s="413"/>
      <c r="H51" s="413"/>
      <c r="I51" s="413"/>
      <c r="J51" s="413"/>
      <c r="K51" s="283"/>
    </row>
    <row r="52" spans="2:11" s="1" customFormat="1" ht="25.5" customHeight="1">
      <c r="B52" s="282"/>
      <c r="C52" s="415" t="s">
        <v>2410</v>
      </c>
      <c r="D52" s="415"/>
      <c r="E52" s="415"/>
      <c r="F52" s="415"/>
      <c r="G52" s="415"/>
      <c r="H52" s="415"/>
      <c r="I52" s="415"/>
      <c r="J52" s="415"/>
      <c r="K52" s="283"/>
    </row>
    <row r="53" spans="2:11" s="1" customFormat="1" ht="5.25" customHeight="1">
      <c r="B53" s="282"/>
      <c r="C53" s="284"/>
      <c r="D53" s="284"/>
      <c r="E53" s="284"/>
      <c r="F53" s="284"/>
      <c r="G53" s="284"/>
      <c r="H53" s="284"/>
      <c r="I53" s="284"/>
      <c r="J53" s="284"/>
      <c r="K53" s="283"/>
    </row>
    <row r="54" spans="2:11" s="1" customFormat="1" ht="15" customHeight="1">
      <c r="B54" s="282"/>
      <c r="C54" s="413" t="s">
        <v>2411</v>
      </c>
      <c r="D54" s="413"/>
      <c r="E54" s="413"/>
      <c r="F54" s="413"/>
      <c r="G54" s="413"/>
      <c r="H54" s="413"/>
      <c r="I54" s="413"/>
      <c r="J54" s="413"/>
      <c r="K54" s="283"/>
    </row>
    <row r="55" spans="2:11" s="1" customFormat="1" ht="15" customHeight="1">
      <c r="B55" s="282"/>
      <c r="C55" s="413" t="s">
        <v>2412</v>
      </c>
      <c r="D55" s="413"/>
      <c r="E55" s="413"/>
      <c r="F55" s="413"/>
      <c r="G55" s="413"/>
      <c r="H55" s="413"/>
      <c r="I55" s="413"/>
      <c r="J55" s="413"/>
      <c r="K55" s="283"/>
    </row>
    <row r="56" spans="2:11" s="1" customFormat="1" ht="12.75" customHeight="1">
      <c r="B56" s="282"/>
      <c r="C56" s="285"/>
      <c r="D56" s="285"/>
      <c r="E56" s="285"/>
      <c r="F56" s="285"/>
      <c r="G56" s="285"/>
      <c r="H56" s="285"/>
      <c r="I56" s="285"/>
      <c r="J56" s="285"/>
      <c r="K56" s="283"/>
    </row>
    <row r="57" spans="2:11" s="1" customFormat="1" ht="15" customHeight="1">
      <c r="B57" s="282"/>
      <c r="C57" s="413" t="s">
        <v>2413</v>
      </c>
      <c r="D57" s="413"/>
      <c r="E57" s="413"/>
      <c r="F57" s="413"/>
      <c r="G57" s="413"/>
      <c r="H57" s="413"/>
      <c r="I57" s="413"/>
      <c r="J57" s="413"/>
      <c r="K57" s="283"/>
    </row>
    <row r="58" spans="2:11" s="1" customFormat="1" ht="15" customHeight="1">
      <c r="B58" s="282"/>
      <c r="C58" s="287"/>
      <c r="D58" s="413" t="s">
        <v>2414</v>
      </c>
      <c r="E58" s="413"/>
      <c r="F58" s="413"/>
      <c r="G58" s="413"/>
      <c r="H58" s="413"/>
      <c r="I58" s="413"/>
      <c r="J58" s="413"/>
      <c r="K58" s="283"/>
    </row>
    <row r="59" spans="2:11" s="1" customFormat="1" ht="15" customHeight="1">
      <c r="B59" s="282"/>
      <c r="C59" s="287"/>
      <c r="D59" s="413" t="s">
        <v>2415</v>
      </c>
      <c r="E59" s="413"/>
      <c r="F59" s="413"/>
      <c r="G59" s="413"/>
      <c r="H59" s="413"/>
      <c r="I59" s="413"/>
      <c r="J59" s="413"/>
      <c r="K59" s="283"/>
    </row>
    <row r="60" spans="2:11" s="1" customFormat="1" ht="15" customHeight="1">
      <c r="B60" s="282"/>
      <c r="C60" s="287"/>
      <c r="D60" s="413" t="s">
        <v>2416</v>
      </c>
      <c r="E60" s="413"/>
      <c r="F60" s="413"/>
      <c r="G60" s="413"/>
      <c r="H60" s="413"/>
      <c r="I60" s="413"/>
      <c r="J60" s="413"/>
      <c r="K60" s="283"/>
    </row>
    <row r="61" spans="2:11" s="1" customFormat="1" ht="15" customHeight="1">
      <c r="B61" s="282"/>
      <c r="C61" s="287"/>
      <c r="D61" s="413" t="s">
        <v>2417</v>
      </c>
      <c r="E61" s="413"/>
      <c r="F61" s="413"/>
      <c r="G61" s="413"/>
      <c r="H61" s="413"/>
      <c r="I61" s="413"/>
      <c r="J61" s="413"/>
      <c r="K61" s="283"/>
    </row>
    <row r="62" spans="2:11" s="1" customFormat="1" ht="15" customHeight="1">
      <c r="B62" s="282"/>
      <c r="C62" s="287"/>
      <c r="D62" s="414" t="s">
        <v>2418</v>
      </c>
      <c r="E62" s="414"/>
      <c r="F62" s="414"/>
      <c r="G62" s="414"/>
      <c r="H62" s="414"/>
      <c r="I62" s="414"/>
      <c r="J62" s="414"/>
      <c r="K62" s="283"/>
    </row>
    <row r="63" spans="2:11" s="1" customFormat="1" ht="15" customHeight="1">
      <c r="B63" s="282"/>
      <c r="C63" s="287"/>
      <c r="D63" s="413" t="s">
        <v>2419</v>
      </c>
      <c r="E63" s="413"/>
      <c r="F63" s="413"/>
      <c r="G63" s="413"/>
      <c r="H63" s="413"/>
      <c r="I63" s="413"/>
      <c r="J63" s="413"/>
      <c r="K63" s="283"/>
    </row>
    <row r="64" spans="2:11" s="1" customFormat="1" ht="12.75" customHeight="1">
      <c r="B64" s="282"/>
      <c r="C64" s="287"/>
      <c r="D64" s="287"/>
      <c r="E64" s="290"/>
      <c r="F64" s="287"/>
      <c r="G64" s="287"/>
      <c r="H64" s="287"/>
      <c r="I64" s="287"/>
      <c r="J64" s="287"/>
      <c r="K64" s="283"/>
    </row>
    <row r="65" spans="2:11" s="1" customFormat="1" ht="15" customHeight="1">
      <c r="B65" s="282"/>
      <c r="C65" s="287"/>
      <c r="D65" s="413" t="s">
        <v>2420</v>
      </c>
      <c r="E65" s="413"/>
      <c r="F65" s="413"/>
      <c r="G65" s="413"/>
      <c r="H65" s="413"/>
      <c r="I65" s="413"/>
      <c r="J65" s="413"/>
      <c r="K65" s="283"/>
    </row>
    <row r="66" spans="2:11" s="1" customFormat="1" ht="15" customHeight="1">
      <c r="B66" s="282"/>
      <c r="C66" s="287"/>
      <c r="D66" s="414" t="s">
        <v>2421</v>
      </c>
      <c r="E66" s="414"/>
      <c r="F66" s="414"/>
      <c r="G66" s="414"/>
      <c r="H66" s="414"/>
      <c r="I66" s="414"/>
      <c r="J66" s="414"/>
      <c r="K66" s="283"/>
    </row>
    <row r="67" spans="2:11" s="1" customFormat="1" ht="15" customHeight="1">
      <c r="B67" s="282"/>
      <c r="C67" s="287"/>
      <c r="D67" s="413" t="s">
        <v>2422</v>
      </c>
      <c r="E67" s="413"/>
      <c r="F67" s="413"/>
      <c r="G67" s="413"/>
      <c r="H67" s="413"/>
      <c r="I67" s="413"/>
      <c r="J67" s="413"/>
      <c r="K67" s="283"/>
    </row>
    <row r="68" spans="2:11" s="1" customFormat="1" ht="15" customHeight="1">
      <c r="B68" s="282"/>
      <c r="C68" s="287"/>
      <c r="D68" s="413" t="s">
        <v>2423</v>
      </c>
      <c r="E68" s="413"/>
      <c r="F68" s="413"/>
      <c r="G68" s="413"/>
      <c r="H68" s="413"/>
      <c r="I68" s="413"/>
      <c r="J68" s="413"/>
      <c r="K68" s="283"/>
    </row>
    <row r="69" spans="2:11" s="1" customFormat="1" ht="15" customHeight="1">
      <c r="B69" s="282"/>
      <c r="C69" s="287"/>
      <c r="D69" s="413" t="s">
        <v>2424</v>
      </c>
      <c r="E69" s="413"/>
      <c r="F69" s="413"/>
      <c r="G69" s="413"/>
      <c r="H69" s="413"/>
      <c r="I69" s="413"/>
      <c r="J69" s="413"/>
      <c r="K69" s="283"/>
    </row>
    <row r="70" spans="2:11" s="1" customFormat="1" ht="15" customHeight="1">
      <c r="B70" s="282"/>
      <c r="C70" s="287"/>
      <c r="D70" s="413" t="s">
        <v>2425</v>
      </c>
      <c r="E70" s="413"/>
      <c r="F70" s="413"/>
      <c r="G70" s="413"/>
      <c r="H70" s="413"/>
      <c r="I70" s="413"/>
      <c r="J70" s="413"/>
      <c r="K70" s="283"/>
    </row>
    <row r="71" spans="2:11" s="1" customFormat="1" ht="12.75" customHeight="1">
      <c r="B71" s="291"/>
      <c r="C71" s="292"/>
      <c r="D71" s="292"/>
      <c r="E71" s="292"/>
      <c r="F71" s="292"/>
      <c r="G71" s="292"/>
      <c r="H71" s="292"/>
      <c r="I71" s="292"/>
      <c r="J71" s="292"/>
      <c r="K71" s="293"/>
    </row>
    <row r="72" spans="2:11" s="1" customFormat="1" ht="18.75" customHeight="1">
      <c r="B72" s="294"/>
      <c r="C72" s="294"/>
      <c r="D72" s="294"/>
      <c r="E72" s="294"/>
      <c r="F72" s="294"/>
      <c r="G72" s="294"/>
      <c r="H72" s="294"/>
      <c r="I72" s="294"/>
      <c r="J72" s="294"/>
      <c r="K72" s="295"/>
    </row>
    <row r="73" spans="2:11" s="1" customFormat="1" ht="18.75" customHeight="1">
      <c r="B73" s="295"/>
      <c r="C73" s="295"/>
      <c r="D73" s="295"/>
      <c r="E73" s="295"/>
      <c r="F73" s="295"/>
      <c r="G73" s="295"/>
      <c r="H73" s="295"/>
      <c r="I73" s="295"/>
      <c r="J73" s="295"/>
      <c r="K73" s="295"/>
    </row>
    <row r="74" spans="2:11" s="1" customFormat="1" ht="7.5" customHeight="1">
      <c r="B74" s="296"/>
      <c r="C74" s="297"/>
      <c r="D74" s="297"/>
      <c r="E74" s="297"/>
      <c r="F74" s="297"/>
      <c r="G74" s="297"/>
      <c r="H74" s="297"/>
      <c r="I74" s="297"/>
      <c r="J74" s="297"/>
      <c r="K74" s="298"/>
    </row>
    <row r="75" spans="2:11" s="1" customFormat="1" ht="45" customHeight="1">
      <c r="B75" s="299"/>
      <c r="C75" s="412" t="s">
        <v>2426</v>
      </c>
      <c r="D75" s="412"/>
      <c r="E75" s="412"/>
      <c r="F75" s="412"/>
      <c r="G75" s="412"/>
      <c r="H75" s="412"/>
      <c r="I75" s="412"/>
      <c r="J75" s="412"/>
      <c r="K75" s="300"/>
    </row>
    <row r="76" spans="2:11" s="1" customFormat="1" ht="17.25" customHeight="1">
      <c r="B76" s="299"/>
      <c r="C76" s="301" t="s">
        <v>2427</v>
      </c>
      <c r="D76" s="301"/>
      <c r="E76" s="301"/>
      <c r="F76" s="301" t="s">
        <v>2428</v>
      </c>
      <c r="G76" s="302"/>
      <c r="H76" s="301" t="s">
        <v>54</v>
      </c>
      <c r="I76" s="301" t="s">
        <v>57</v>
      </c>
      <c r="J76" s="301" t="s">
        <v>2429</v>
      </c>
      <c r="K76" s="300"/>
    </row>
    <row r="77" spans="2:11" s="1" customFormat="1" ht="17.25" customHeight="1">
      <c r="B77" s="299"/>
      <c r="C77" s="303" t="s">
        <v>2430</v>
      </c>
      <c r="D77" s="303"/>
      <c r="E77" s="303"/>
      <c r="F77" s="304" t="s">
        <v>2431</v>
      </c>
      <c r="G77" s="305"/>
      <c r="H77" s="303"/>
      <c r="I77" s="303"/>
      <c r="J77" s="303" t="s">
        <v>2432</v>
      </c>
      <c r="K77" s="300"/>
    </row>
    <row r="78" spans="2:11" s="1" customFormat="1" ht="5.25" customHeight="1">
      <c r="B78" s="299"/>
      <c r="C78" s="306"/>
      <c r="D78" s="306"/>
      <c r="E78" s="306"/>
      <c r="F78" s="306"/>
      <c r="G78" s="307"/>
      <c r="H78" s="306"/>
      <c r="I78" s="306"/>
      <c r="J78" s="306"/>
      <c r="K78" s="300"/>
    </row>
    <row r="79" spans="2:11" s="1" customFormat="1" ht="15" customHeight="1">
      <c r="B79" s="299"/>
      <c r="C79" s="288" t="s">
        <v>53</v>
      </c>
      <c r="D79" s="306"/>
      <c r="E79" s="306"/>
      <c r="F79" s="308" t="s">
        <v>2433</v>
      </c>
      <c r="G79" s="307"/>
      <c r="H79" s="288" t="s">
        <v>2434</v>
      </c>
      <c r="I79" s="288" t="s">
        <v>2435</v>
      </c>
      <c r="J79" s="288">
        <v>20</v>
      </c>
      <c r="K79" s="300"/>
    </row>
    <row r="80" spans="2:11" s="1" customFormat="1" ht="15" customHeight="1">
      <c r="B80" s="299"/>
      <c r="C80" s="288" t="s">
        <v>2436</v>
      </c>
      <c r="D80" s="288"/>
      <c r="E80" s="288"/>
      <c r="F80" s="308" t="s">
        <v>2433</v>
      </c>
      <c r="G80" s="307"/>
      <c r="H80" s="288" t="s">
        <v>2437</v>
      </c>
      <c r="I80" s="288" t="s">
        <v>2435</v>
      </c>
      <c r="J80" s="288">
        <v>120</v>
      </c>
      <c r="K80" s="300"/>
    </row>
    <row r="81" spans="2:11" s="1" customFormat="1" ht="15" customHeight="1">
      <c r="B81" s="309"/>
      <c r="C81" s="288" t="s">
        <v>2438</v>
      </c>
      <c r="D81" s="288"/>
      <c r="E81" s="288"/>
      <c r="F81" s="308" t="s">
        <v>2439</v>
      </c>
      <c r="G81" s="307"/>
      <c r="H81" s="288" t="s">
        <v>2440</v>
      </c>
      <c r="I81" s="288" t="s">
        <v>2435</v>
      </c>
      <c r="J81" s="288">
        <v>50</v>
      </c>
      <c r="K81" s="300"/>
    </row>
    <row r="82" spans="2:11" s="1" customFormat="1" ht="15" customHeight="1">
      <c r="B82" s="309"/>
      <c r="C82" s="288" t="s">
        <v>2441</v>
      </c>
      <c r="D82" s="288"/>
      <c r="E82" s="288"/>
      <c r="F82" s="308" t="s">
        <v>2433</v>
      </c>
      <c r="G82" s="307"/>
      <c r="H82" s="288" t="s">
        <v>2442</v>
      </c>
      <c r="I82" s="288" t="s">
        <v>2443</v>
      </c>
      <c r="J82" s="288"/>
      <c r="K82" s="300"/>
    </row>
    <row r="83" spans="2:11" s="1" customFormat="1" ht="15" customHeight="1">
      <c r="B83" s="309"/>
      <c r="C83" s="310" t="s">
        <v>2444</v>
      </c>
      <c r="D83" s="310"/>
      <c r="E83" s="310"/>
      <c r="F83" s="311" t="s">
        <v>2439</v>
      </c>
      <c r="G83" s="310"/>
      <c r="H83" s="310" t="s">
        <v>2445</v>
      </c>
      <c r="I83" s="310" t="s">
        <v>2435</v>
      </c>
      <c r="J83" s="310">
        <v>15</v>
      </c>
      <c r="K83" s="300"/>
    </row>
    <row r="84" spans="2:11" s="1" customFormat="1" ht="15" customHeight="1">
      <c r="B84" s="309"/>
      <c r="C84" s="310" t="s">
        <v>2446</v>
      </c>
      <c r="D84" s="310"/>
      <c r="E84" s="310"/>
      <c r="F84" s="311" t="s">
        <v>2439</v>
      </c>
      <c r="G84" s="310"/>
      <c r="H84" s="310" t="s">
        <v>2447</v>
      </c>
      <c r="I84" s="310" t="s">
        <v>2435</v>
      </c>
      <c r="J84" s="310">
        <v>15</v>
      </c>
      <c r="K84" s="300"/>
    </row>
    <row r="85" spans="2:11" s="1" customFormat="1" ht="15" customHeight="1">
      <c r="B85" s="309"/>
      <c r="C85" s="310" t="s">
        <v>2448</v>
      </c>
      <c r="D85" s="310"/>
      <c r="E85" s="310"/>
      <c r="F85" s="311" t="s">
        <v>2439</v>
      </c>
      <c r="G85" s="310"/>
      <c r="H85" s="310" t="s">
        <v>2449</v>
      </c>
      <c r="I85" s="310" t="s">
        <v>2435</v>
      </c>
      <c r="J85" s="310">
        <v>20</v>
      </c>
      <c r="K85" s="300"/>
    </row>
    <row r="86" spans="2:11" s="1" customFormat="1" ht="15" customHeight="1">
      <c r="B86" s="309"/>
      <c r="C86" s="310" t="s">
        <v>2450</v>
      </c>
      <c r="D86" s="310"/>
      <c r="E86" s="310"/>
      <c r="F86" s="311" t="s">
        <v>2439</v>
      </c>
      <c r="G86" s="310"/>
      <c r="H86" s="310" t="s">
        <v>2451</v>
      </c>
      <c r="I86" s="310" t="s">
        <v>2435</v>
      </c>
      <c r="J86" s="310">
        <v>20</v>
      </c>
      <c r="K86" s="300"/>
    </row>
    <row r="87" spans="2:11" s="1" customFormat="1" ht="15" customHeight="1">
      <c r="B87" s="309"/>
      <c r="C87" s="288" t="s">
        <v>2452</v>
      </c>
      <c r="D87" s="288"/>
      <c r="E87" s="288"/>
      <c r="F87" s="308" t="s">
        <v>2439</v>
      </c>
      <c r="G87" s="307"/>
      <c r="H87" s="288" t="s">
        <v>2453</v>
      </c>
      <c r="I87" s="288" t="s">
        <v>2435</v>
      </c>
      <c r="J87" s="288">
        <v>50</v>
      </c>
      <c r="K87" s="300"/>
    </row>
    <row r="88" spans="2:11" s="1" customFormat="1" ht="15" customHeight="1">
      <c r="B88" s="309"/>
      <c r="C88" s="288" t="s">
        <v>2454</v>
      </c>
      <c r="D88" s="288"/>
      <c r="E88" s="288"/>
      <c r="F88" s="308" t="s">
        <v>2439</v>
      </c>
      <c r="G88" s="307"/>
      <c r="H88" s="288" t="s">
        <v>2455</v>
      </c>
      <c r="I88" s="288" t="s">
        <v>2435</v>
      </c>
      <c r="J88" s="288">
        <v>20</v>
      </c>
      <c r="K88" s="300"/>
    </row>
    <row r="89" spans="2:11" s="1" customFormat="1" ht="15" customHeight="1">
      <c r="B89" s="309"/>
      <c r="C89" s="288" t="s">
        <v>2456</v>
      </c>
      <c r="D89" s="288"/>
      <c r="E89" s="288"/>
      <c r="F89" s="308" t="s">
        <v>2439</v>
      </c>
      <c r="G89" s="307"/>
      <c r="H89" s="288" t="s">
        <v>2457</v>
      </c>
      <c r="I89" s="288" t="s">
        <v>2435</v>
      </c>
      <c r="J89" s="288">
        <v>20</v>
      </c>
      <c r="K89" s="300"/>
    </row>
    <row r="90" spans="2:11" s="1" customFormat="1" ht="15" customHeight="1">
      <c r="B90" s="309"/>
      <c r="C90" s="288" t="s">
        <v>2458</v>
      </c>
      <c r="D90" s="288"/>
      <c r="E90" s="288"/>
      <c r="F90" s="308" t="s">
        <v>2439</v>
      </c>
      <c r="G90" s="307"/>
      <c r="H90" s="288" t="s">
        <v>2459</v>
      </c>
      <c r="I90" s="288" t="s">
        <v>2435</v>
      </c>
      <c r="J90" s="288">
        <v>50</v>
      </c>
      <c r="K90" s="300"/>
    </row>
    <row r="91" spans="2:11" s="1" customFormat="1" ht="15" customHeight="1">
      <c r="B91" s="309"/>
      <c r="C91" s="288" t="s">
        <v>2460</v>
      </c>
      <c r="D91" s="288"/>
      <c r="E91" s="288"/>
      <c r="F91" s="308" t="s">
        <v>2439</v>
      </c>
      <c r="G91" s="307"/>
      <c r="H91" s="288" t="s">
        <v>2460</v>
      </c>
      <c r="I91" s="288" t="s">
        <v>2435</v>
      </c>
      <c r="J91" s="288">
        <v>50</v>
      </c>
      <c r="K91" s="300"/>
    </row>
    <row r="92" spans="2:11" s="1" customFormat="1" ht="15" customHeight="1">
      <c r="B92" s="309"/>
      <c r="C92" s="288" t="s">
        <v>2461</v>
      </c>
      <c r="D92" s="288"/>
      <c r="E92" s="288"/>
      <c r="F92" s="308" t="s">
        <v>2439</v>
      </c>
      <c r="G92" s="307"/>
      <c r="H92" s="288" t="s">
        <v>2462</v>
      </c>
      <c r="I92" s="288" t="s">
        <v>2435</v>
      </c>
      <c r="J92" s="288">
        <v>255</v>
      </c>
      <c r="K92" s="300"/>
    </row>
    <row r="93" spans="2:11" s="1" customFormat="1" ht="15" customHeight="1">
      <c r="B93" s="309"/>
      <c r="C93" s="288" t="s">
        <v>2463</v>
      </c>
      <c r="D93" s="288"/>
      <c r="E93" s="288"/>
      <c r="F93" s="308" t="s">
        <v>2433</v>
      </c>
      <c r="G93" s="307"/>
      <c r="H93" s="288" t="s">
        <v>2464</v>
      </c>
      <c r="I93" s="288" t="s">
        <v>2465</v>
      </c>
      <c r="J93" s="288"/>
      <c r="K93" s="300"/>
    </row>
    <row r="94" spans="2:11" s="1" customFormat="1" ht="15" customHeight="1">
      <c r="B94" s="309"/>
      <c r="C94" s="288" t="s">
        <v>2466</v>
      </c>
      <c r="D94" s="288"/>
      <c r="E94" s="288"/>
      <c r="F94" s="308" t="s">
        <v>2433</v>
      </c>
      <c r="G94" s="307"/>
      <c r="H94" s="288" t="s">
        <v>2467</v>
      </c>
      <c r="I94" s="288" t="s">
        <v>2468</v>
      </c>
      <c r="J94" s="288"/>
      <c r="K94" s="300"/>
    </row>
    <row r="95" spans="2:11" s="1" customFormat="1" ht="15" customHeight="1">
      <c r="B95" s="309"/>
      <c r="C95" s="288" t="s">
        <v>2469</v>
      </c>
      <c r="D95" s="288"/>
      <c r="E95" s="288"/>
      <c r="F95" s="308" t="s">
        <v>2433</v>
      </c>
      <c r="G95" s="307"/>
      <c r="H95" s="288" t="s">
        <v>2469</v>
      </c>
      <c r="I95" s="288" t="s">
        <v>2468</v>
      </c>
      <c r="J95" s="288"/>
      <c r="K95" s="300"/>
    </row>
    <row r="96" spans="2:11" s="1" customFormat="1" ht="15" customHeight="1">
      <c r="B96" s="309"/>
      <c r="C96" s="288" t="s">
        <v>38</v>
      </c>
      <c r="D96" s="288"/>
      <c r="E96" s="288"/>
      <c r="F96" s="308" t="s">
        <v>2433</v>
      </c>
      <c r="G96" s="307"/>
      <c r="H96" s="288" t="s">
        <v>2470</v>
      </c>
      <c r="I96" s="288" t="s">
        <v>2468</v>
      </c>
      <c r="J96" s="288"/>
      <c r="K96" s="300"/>
    </row>
    <row r="97" spans="2:11" s="1" customFormat="1" ht="15" customHeight="1">
      <c r="B97" s="309"/>
      <c r="C97" s="288" t="s">
        <v>48</v>
      </c>
      <c r="D97" s="288"/>
      <c r="E97" s="288"/>
      <c r="F97" s="308" t="s">
        <v>2433</v>
      </c>
      <c r="G97" s="307"/>
      <c r="H97" s="288" t="s">
        <v>2471</v>
      </c>
      <c r="I97" s="288" t="s">
        <v>2468</v>
      </c>
      <c r="J97" s="288"/>
      <c r="K97" s="300"/>
    </row>
    <row r="98" spans="2:11" s="1" customFormat="1" ht="15" customHeight="1">
      <c r="B98" s="312"/>
      <c r="C98" s="313"/>
      <c r="D98" s="313"/>
      <c r="E98" s="313"/>
      <c r="F98" s="313"/>
      <c r="G98" s="313"/>
      <c r="H98" s="313"/>
      <c r="I98" s="313"/>
      <c r="J98" s="313"/>
      <c r="K98" s="314"/>
    </row>
    <row r="99" spans="2:11" s="1" customFormat="1" ht="18.75" customHeight="1">
      <c r="B99" s="315"/>
      <c r="C99" s="316"/>
      <c r="D99" s="316"/>
      <c r="E99" s="316"/>
      <c r="F99" s="316"/>
      <c r="G99" s="316"/>
      <c r="H99" s="316"/>
      <c r="I99" s="316"/>
      <c r="J99" s="316"/>
      <c r="K99" s="315"/>
    </row>
    <row r="100" spans="2:11" s="1" customFormat="1" ht="18.75" customHeight="1">
      <c r="B100" s="295"/>
      <c r="C100" s="295"/>
      <c r="D100" s="295"/>
      <c r="E100" s="295"/>
      <c r="F100" s="295"/>
      <c r="G100" s="295"/>
      <c r="H100" s="295"/>
      <c r="I100" s="295"/>
      <c r="J100" s="295"/>
      <c r="K100" s="295"/>
    </row>
    <row r="101" spans="2:11" s="1" customFormat="1" ht="7.5" customHeight="1">
      <c r="B101" s="296"/>
      <c r="C101" s="297"/>
      <c r="D101" s="297"/>
      <c r="E101" s="297"/>
      <c r="F101" s="297"/>
      <c r="G101" s="297"/>
      <c r="H101" s="297"/>
      <c r="I101" s="297"/>
      <c r="J101" s="297"/>
      <c r="K101" s="298"/>
    </row>
    <row r="102" spans="2:11" s="1" customFormat="1" ht="45" customHeight="1">
      <c r="B102" s="299"/>
      <c r="C102" s="412" t="s">
        <v>2472</v>
      </c>
      <c r="D102" s="412"/>
      <c r="E102" s="412"/>
      <c r="F102" s="412"/>
      <c r="G102" s="412"/>
      <c r="H102" s="412"/>
      <c r="I102" s="412"/>
      <c r="J102" s="412"/>
      <c r="K102" s="300"/>
    </row>
    <row r="103" spans="2:11" s="1" customFormat="1" ht="17.25" customHeight="1">
      <c r="B103" s="299"/>
      <c r="C103" s="301" t="s">
        <v>2427</v>
      </c>
      <c r="D103" s="301"/>
      <c r="E103" s="301"/>
      <c r="F103" s="301" t="s">
        <v>2428</v>
      </c>
      <c r="G103" s="302"/>
      <c r="H103" s="301" t="s">
        <v>54</v>
      </c>
      <c r="I103" s="301" t="s">
        <v>57</v>
      </c>
      <c r="J103" s="301" t="s">
        <v>2429</v>
      </c>
      <c r="K103" s="300"/>
    </row>
    <row r="104" spans="2:11" s="1" customFormat="1" ht="17.25" customHeight="1">
      <c r="B104" s="299"/>
      <c r="C104" s="303" t="s">
        <v>2430</v>
      </c>
      <c r="D104" s="303"/>
      <c r="E104" s="303"/>
      <c r="F104" s="304" t="s">
        <v>2431</v>
      </c>
      <c r="G104" s="305"/>
      <c r="H104" s="303"/>
      <c r="I104" s="303"/>
      <c r="J104" s="303" t="s">
        <v>2432</v>
      </c>
      <c r="K104" s="300"/>
    </row>
    <row r="105" spans="2:11" s="1" customFormat="1" ht="5.25" customHeight="1">
      <c r="B105" s="299"/>
      <c r="C105" s="301"/>
      <c r="D105" s="301"/>
      <c r="E105" s="301"/>
      <c r="F105" s="301"/>
      <c r="G105" s="317"/>
      <c r="H105" s="301"/>
      <c r="I105" s="301"/>
      <c r="J105" s="301"/>
      <c r="K105" s="300"/>
    </row>
    <row r="106" spans="2:11" s="1" customFormat="1" ht="15" customHeight="1">
      <c r="B106" s="299"/>
      <c r="C106" s="288" t="s">
        <v>53</v>
      </c>
      <c r="D106" s="306"/>
      <c r="E106" s="306"/>
      <c r="F106" s="308" t="s">
        <v>2433</v>
      </c>
      <c r="G106" s="317"/>
      <c r="H106" s="288" t="s">
        <v>2473</v>
      </c>
      <c r="I106" s="288" t="s">
        <v>2435</v>
      </c>
      <c r="J106" s="288">
        <v>20</v>
      </c>
      <c r="K106" s="300"/>
    </row>
    <row r="107" spans="2:11" s="1" customFormat="1" ht="15" customHeight="1">
      <c r="B107" s="299"/>
      <c r="C107" s="288" t="s">
        <v>2436</v>
      </c>
      <c r="D107" s="288"/>
      <c r="E107" s="288"/>
      <c r="F107" s="308" t="s">
        <v>2433</v>
      </c>
      <c r="G107" s="288"/>
      <c r="H107" s="288" t="s">
        <v>2473</v>
      </c>
      <c r="I107" s="288" t="s">
        <v>2435</v>
      </c>
      <c r="J107" s="288">
        <v>120</v>
      </c>
      <c r="K107" s="300"/>
    </row>
    <row r="108" spans="2:11" s="1" customFormat="1" ht="15" customHeight="1">
      <c r="B108" s="309"/>
      <c r="C108" s="288" t="s">
        <v>2438</v>
      </c>
      <c r="D108" s="288"/>
      <c r="E108" s="288"/>
      <c r="F108" s="308" t="s">
        <v>2439</v>
      </c>
      <c r="G108" s="288"/>
      <c r="H108" s="288" t="s">
        <v>2473</v>
      </c>
      <c r="I108" s="288" t="s">
        <v>2435</v>
      </c>
      <c r="J108" s="288">
        <v>50</v>
      </c>
      <c r="K108" s="300"/>
    </row>
    <row r="109" spans="2:11" s="1" customFormat="1" ht="15" customHeight="1">
      <c r="B109" s="309"/>
      <c r="C109" s="288" t="s">
        <v>2441</v>
      </c>
      <c r="D109" s="288"/>
      <c r="E109" s="288"/>
      <c r="F109" s="308" t="s">
        <v>2433</v>
      </c>
      <c r="G109" s="288"/>
      <c r="H109" s="288" t="s">
        <v>2473</v>
      </c>
      <c r="I109" s="288" t="s">
        <v>2443</v>
      </c>
      <c r="J109" s="288"/>
      <c r="K109" s="300"/>
    </row>
    <row r="110" spans="2:11" s="1" customFormat="1" ht="15" customHeight="1">
      <c r="B110" s="309"/>
      <c r="C110" s="288" t="s">
        <v>2452</v>
      </c>
      <c r="D110" s="288"/>
      <c r="E110" s="288"/>
      <c r="F110" s="308" t="s">
        <v>2439</v>
      </c>
      <c r="G110" s="288"/>
      <c r="H110" s="288" t="s">
        <v>2473</v>
      </c>
      <c r="I110" s="288" t="s">
        <v>2435</v>
      </c>
      <c r="J110" s="288">
        <v>50</v>
      </c>
      <c r="K110" s="300"/>
    </row>
    <row r="111" spans="2:11" s="1" customFormat="1" ht="15" customHeight="1">
      <c r="B111" s="309"/>
      <c r="C111" s="288" t="s">
        <v>2460</v>
      </c>
      <c r="D111" s="288"/>
      <c r="E111" s="288"/>
      <c r="F111" s="308" t="s">
        <v>2439</v>
      </c>
      <c r="G111" s="288"/>
      <c r="H111" s="288" t="s">
        <v>2473</v>
      </c>
      <c r="I111" s="288" t="s">
        <v>2435</v>
      </c>
      <c r="J111" s="288">
        <v>50</v>
      </c>
      <c r="K111" s="300"/>
    </row>
    <row r="112" spans="2:11" s="1" customFormat="1" ht="15" customHeight="1">
      <c r="B112" s="309"/>
      <c r="C112" s="288" t="s">
        <v>2458</v>
      </c>
      <c r="D112" s="288"/>
      <c r="E112" s="288"/>
      <c r="F112" s="308" t="s">
        <v>2439</v>
      </c>
      <c r="G112" s="288"/>
      <c r="H112" s="288" t="s">
        <v>2473</v>
      </c>
      <c r="I112" s="288" t="s">
        <v>2435</v>
      </c>
      <c r="J112" s="288">
        <v>50</v>
      </c>
      <c r="K112" s="300"/>
    </row>
    <row r="113" spans="2:11" s="1" customFormat="1" ht="15" customHeight="1">
      <c r="B113" s="309"/>
      <c r="C113" s="288" t="s">
        <v>53</v>
      </c>
      <c r="D113" s="288"/>
      <c r="E113" s="288"/>
      <c r="F113" s="308" t="s">
        <v>2433</v>
      </c>
      <c r="G113" s="288"/>
      <c r="H113" s="288" t="s">
        <v>2474</v>
      </c>
      <c r="I113" s="288" t="s">
        <v>2435</v>
      </c>
      <c r="J113" s="288">
        <v>20</v>
      </c>
      <c r="K113" s="300"/>
    </row>
    <row r="114" spans="2:11" s="1" customFormat="1" ht="15" customHeight="1">
      <c r="B114" s="309"/>
      <c r="C114" s="288" t="s">
        <v>2475</v>
      </c>
      <c r="D114" s="288"/>
      <c r="E114" s="288"/>
      <c r="F114" s="308" t="s">
        <v>2433</v>
      </c>
      <c r="G114" s="288"/>
      <c r="H114" s="288" t="s">
        <v>2476</v>
      </c>
      <c r="I114" s="288" t="s">
        <v>2435</v>
      </c>
      <c r="J114" s="288">
        <v>120</v>
      </c>
      <c r="K114" s="300"/>
    </row>
    <row r="115" spans="2:11" s="1" customFormat="1" ht="15" customHeight="1">
      <c r="B115" s="309"/>
      <c r="C115" s="288" t="s">
        <v>38</v>
      </c>
      <c r="D115" s="288"/>
      <c r="E115" s="288"/>
      <c r="F115" s="308" t="s">
        <v>2433</v>
      </c>
      <c r="G115" s="288"/>
      <c r="H115" s="288" t="s">
        <v>2477</v>
      </c>
      <c r="I115" s="288" t="s">
        <v>2468</v>
      </c>
      <c r="J115" s="288"/>
      <c r="K115" s="300"/>
    </row>
    <row r="116" spans="2:11" s="1" customFormat="1" ht="15" customHeight="1">
      <c r="B116" s="309"/>
      <c r="C116" s="288" t="s">
        <v>48</v>
      </c>
      <c r="D116" s="288"/>
      <c r="E116" s="288"/>
      <c r="F116" s="308" t="s">
        <v>2433</v>
      </c>
      <c r="G116" s="288"/>
      <c r="H116" s="288" t="s">
        <v>2478</v>
      </c>
      <c r="I116" s="288" t="s">
        <v>2468</v>
      </c>
      <c r="J116" s="288"/>
      <c r="K116" s="300"/>
    </row>
    <row r="117" spans="2:11" s="1" customFormat="1" ht="15" customHeight="1">
      <c r="B117" s="309"/>
      <c r="C117" s="288" t="s">
        <v>57</v>
      </c>
      <c r="D117" s="288"/>
      <c r="E117" s="288"/>
      <c r="F117" s="308" t="s">
        <v>2433</v>
      </c>
      <c r="G117" s="288"/>
      <c r="H117" s="288" t="s">
        <v>2479</v>
      </c>
      <c r="I117" s="288" t="s">
        <v>2480</v>
      </c>
      <c r="J117" s="288"/>
      <c r="K117" s="300"/>
    </row>
    <row r="118" spans="2:11" s="1" customFormat="1" ht="15" customHeight="1">
      <c r="B118" s="312"/>
      <c r="C118" s="318"/>
      <c r="D118" s="318"/>
      <c r="E118" s="318"/>
      <c r="F118" s="318"/>
      <c r="G118" s="318"/>
      <c r="H118" s="318"/>
      <c r="I118" s="318"/>
      <c r="J118" s="318"/>
      <c r="K118" s="314"/>
    </row>
    <row r="119" spans="2:11" s="1" customFormat="1" ht="18.75" customHeight="1">
      <c r="B119" s="319"/>
      <c r="C119" s="285"/>
      <c r="D119" s="285"/>
      <c r="E119" s="285"/>
      <c r="F119" s="320"/>
      <c r="G119" s="285"/>
      <c r="H119" s="285"/>
      <c r="I119" s="285"/>
      <c r="J119" s="285"/>
      <c r="K119" s="319"/>
    </row>
    <row r="120" spans="2:11" s="1" customFormat="1" ht="18.75" customHeight="1">
      <c r="B120" s="295"/>
      <c r="C120" s="295"/>
      <c r="D120" s="295"/>
      <c r="E120" s="295"/>
      <c r="F120" s="295"/>
      <c r="G120" s="295"/>
      <c r="H120" s="295"/>
      <c r="I120" s="295"/>
      <c r="J120" s="295"/>
      <c r="K120" s="295"/>
    </row>
    <row r="121" spans="2:11" s="1" customFormat="1" ht="7.5" customHeight="1">
      <c r="B121" s="321"/>
      <c r="C121" s="322"/>
      <c r="D121" s="322"/>
      <c r="E121" s="322"/>
      <c r="F121" s="322"/>
      <c r="G121" s="322"/>
      <c r="H121" s="322"/>
      <c r="I121" s="322"/>
      <c r="J121" s="322"/>
      <c r="K121" s="323"/>
    </row>
    <row r="122" spans="2:11" s="1" customFormat="1" ht="45" customHeight="1">
      <c r="B122" s="324"/>
      <c r="C122" s="411" t="s">
        <v>2481</v>
      </c>
      <c r="D122" s="411"/>
      <c r="E122" s="411"/>
      <c r="F122" s="411"/>
      <c r="G122" s="411"/>
      <c r="H122" s="411"/>
      <c r="I122" s="411"/>
      <c r="J122" s="411"/>
      <c r="K122" s="325"/>
    </row>
    <row r="123" spans="2:11" s="1" customFormat="1" ht="17.25" customHeight="1">
      <c r="B123" s="326"/>
      <c r="C123" s="301" t="s">
        <v>2427</v>
      </c>
      <c r="D123" s="301"/>
      <c r="E123" s="301"/>
      <c r="F123" s="301" t="s">
        <v>2428</v>
      </c>
      <c r="G123" s="302"/>
      <c r="H123" s="301" t="s">
        <v>54</v>
      </c>
      <c r="I123" s="301" t="s">
        <v>57</v>
      </c>
      <c r="J123" s="301" t="s">
        <v>2429</v>
      </c>
      <c r="K123" s="327"/>
    </row>
    <row r="124" spans="2:11" s="1" customFormat="1" ht="17.25" customHeight="1">
      <c r="B124" s="326"/>
      <c r="C124" s="303" t="s">
        <v>2430</v>
      </c>
      <c r="D124" s="303"/>
      <c r="E124" s="303"/>
      <c r="F124" s="304" t="s">
        <v>2431</v>
      </c>
      <c r="G124" s="305"/>
      <c r="H124" s="303"/>
      <c r="I124" s="303"/>
      <c r="J124" s="303" t="s">
        <v>2432</v>
      </c>
      <c r="K124" s="327"/>
    </row>
    <row r="125" spans="2:11" s="1" customFormat="1" ht="5.25" customHeight="1">
      <c r="B125" s="328"/>
      <c r="C125" s="306"/>
      <c r="D125" s="306"/>
      <c r="E125" s="306"/>
      <c r="F125" s="306"/>
      <c r="G125" s="288"/>
      <c r="H125" s="306"/>
      <c r="I125" s="306"/>
      <c r="J125" s="306"/>
      <c r="K125" s="329"/>
    </row>
    <row r="126" spans="2:11" s="1" customFormat="1" ht="15" customHeight="1">
      <c r="B126" s="328"/>
      <c r="C126" s="288" t="s">
        <v>2436</v>
      </c>
      <c r="D126" s="306"/>
      <c r="E126" s="306"/>
      <c r="F126" s="308" t="s">
        <v>2433</v>
      </c>
      <c r="G126" s="288"/>
      <c r="H126" s="288" t="s">
        <v>2473</v>
      </c>
      <c r="I126" s="288" t="s">
        <v>2435</v>
      </c>
      <c r="J126" s="288">
        <v>120</v>
      </c>
      <c r="K126" s="330"/>
    </row>
    <row r="127" spans="2:11" s="1" customFormat="1" ht="15" customHeight="1">
      <c r="B127" s="328"/>
      <c r="C127" s="288" t="s">
        <v>2482</v>
      </c>
      <c r="D127" s="288"/>
      <c r="E127" s="288"/>
      <c r="F127" s="308" t="s">
        <v>2433</v>
      </c>
      <c r="G127" s="288"/>
      <c r="H127" s="288" t="s">
        <v>2483</v>
      </c>
      <c r="I127" s="288" t="s">
        <v>2435</v>
      </c>
      <c r="J127" s="288" t="s">
        <v>2484</v>
      </c>
      <c r="K127" s="330"/>
    </row>
    <row r="128" spans="2:11" s="1" customFormat="1" ht="15" customHeight="1">
      <c r="B128" s="328"/>
      <c r="C128" s="288" t="s">
        <v>95</v>
      </c>
      <c r="D128" s="288"/>
      <c r="E128" s="288"/>
      <c r="F128" s="308" t="s">
        <v>2433</v>
      </c>
      <c r="G128" s="288"/>
      <c r="H128" s="288" t="s">
        <v>2485</v>
      </c>
      <c r="I128" s="288" t="s">
        <v>2435</v>
      </c>
      <c r="J128" s="288" t="s">
        <v>2484</v>
      </c>
      <c r="K128" s="330"/>
    </row>
    <row r="129" spans="2:11" s="1" customFormat="1" ht="15" customHeight="1">
      <c r="B129" s="328"/>
      <c r="C129" s="288" t="s">
        <v>2444</v>
      </c>
      <c r="D129" s="288"/>
      <c r="E129" s="288"/>
      <c r="F129" s="308" t="s">
        <v>2439</v>
      </c>
      <c r="G129" s="288"/>
      <c r="H129" s="288" t="s">
        <v>2445</v>
      </c>
      <c r="I129" s="288" t="s">
        <v>2435</v>
      </c>
      <c r="J129" s="288">
        <v>15</v>
      </c>
      <c r="K129" s="330"/>
    </row>
    <row r="130" spans="2:11" s="1" customFormat="1" ht="15" customHeight="1">
      <c r="B130" s="328"/>
      <c r="C130" s="310" t="s">
        <v>2446</v>
      </c>
      <c r="D130" s="310"/>
      <c r="E130" s="310"/>
      <c r="F130" s="311" t="s">
        <v>2439</v>
      </c>
      <c r="G130" s="310"/>
      <c r="H130" s="310" t="s">
        <v>2447</v>
      </c>
      <c r="I130" s="310" t="s">
        <v>2435</v>
      </c>
      <c r="J130" s="310">
        <v>15</v>
      </c>
      <c r="K130" s="330"/>
    </row>
    <row r="131" spans="2:11" s="1" customFormat="1" ht="15" customHeight="1">
      <c r="B131" s="328"/>
      <c r="C131" s="310" t="s">
        <v>2448</v>
      </c>
      <c r="D131" s="310"/>
      <c r="E131" s="310"/>
      <c r="F131" s="311" t="s">
        <v>2439</v>
      </c>
      <c r="G131" s="310"/>
      <c r="H131" s="310" t="s">
        <v>2449</v>
      </c>
      <c r="I131" s="310" t="s">
        <v>2435</v>
      </c>
      <c r="J131" s="310">
        <v>20</v>
      </c>
      <c r="K131" s="330"/>
    </row>
    <row r="132" spans="2:11" s="1" customFormat="1" ht="15" customHeight="1">
      <c r="B132" s="328"/>
      <c r="C132" s="310" t="s">
        <v>2450</v>
      </c>
      <c r="D132" s="310"/>
      <c r="E132" s="310"/>
      <c r="F132" s="311" t="s">
        <v>2439</v>
      </c>
      <c r="G132" s="310"/>
      <c r="H132" s="310" t="s">
        <v>2451</v>
      </c>
      <c r="I132" s="310" t="s">
        <v>2435</v>
      </c>
      <c r="J132" s="310">
        <v>20</v>
      </c>
      <c r="K132" s="330"/>
    </row>
    <row r="133" spans="2:11" s="1" customFormat="1" ht="15" customHeight="1">
      <c r="B133" s="328"/>
      <c r="C133" s="288" t="s">
        <v>2438</v>
      </c>
      <c r="D133" s="288"/>
      <c r="E133" s="288"/>
      <c r="F133" s="308" t="s">
        <v>2439</v>
      </c>
      <c r="G133" s="288"/>
      <c r="H133" s="288" t="s">
        <v>2473</v>
      </c>
      <c r="I133" s="288" t="s">
        <v>2435</v>
      </c>
      <c r="J133" s="288">
        <v>50</v>
      </c>
      <c r="K133" s="330"/>
    </row>
    <row r="134" spans="2:11" s="1" customFormat="1" ht="15" customHeight="1">
      <c r="B134" s="328"/>
      <c r="C134" s="288" t="s">
        <v>2452</v>
      </c>
      <c r="D134" s="288"/>
      <c r="E134" s="288"/>
      <c r="F134" s="308" t="s">
        <v>2439</v>
      </c>
      <c r="G134" s="288"/>
      <c r="H134" s="288" t="s">
        <v>2473</v>
      </c>
      <c r="I134" s="288" t="s">
        <v>2435</v>
      </c>
      <c r="J134" s="288">
        <v>50</v>
      </c>
      <c r="K134" s="330"/>
    </row>
    <row r="135" spans="2:11" s="1" customFormat="1" ht="15" customHeight="1">
      <c r="B135" s="328"/>
      <c r="C135" s="288" t="s">
        <v>2458</v>
      </c>
      <c r="D135" s="288"/>
      <c r="E135" s="288"/>
      <c r="F135" s="308" t="s">
        <v>2439</v>
      </c>
      <c r="G135" s="288"/>
      <c r="H135" s="288" t="s">
        <v>2473</v>
      </c>
      <c r="I135" s="288" t="s">
        <v>2435</v>
      </c>
      <c r="J135" s="288">
        <v>50</v>
      </c>
      <c r="K135" s="330"/>
    </row>
    <row r="136" spans="2:11" s="1" customFormat="1" ht="15" customHeight="1">
      <c r="B136" s="328"/>
      <c r="C136" s="288" t="s">
        <v>2460</v>
      </c>
      <c r="D136" s="288"/>
      <c r="E136" s="288"/>
      <c r="F136" s="308" t="s">
        <v>2439</v>
      </c>
      <c r="G136" s="288"/>
      <c r="H136" s="288" t="s">
        <v>2473</v>
      </c>
      <c r="I136" s="288" t="s">
        <v>2435</v>
      </c>
      <c r="J136" s="288">
        <v>50</v>
      </c>
      <c r="K136" s="330"/>
    </row>
    <row r="137" spans="2:11" s="1" customFormat="1" ht="15" customHeight="1">
      <c r="B137" s="328"/>
      <c r="C137" s="288" t="s">
        <v>2461</v>
      </c>
      <c r="D137" s="288"/>
      <c r="E137" s="288"/>
      <c r="F137" s="308" t="s">
        <v>2439</v>
      </c>
      <c r="G137" s="288"/>
      <c r="H137" s="288" t="s">
        <v>2486</v>
      </c>
      <c r="I137" s="288" t="s">
        <v>2435</v>
      </c>
      <c r="J137" s="288">
        <v>255</v>
      </c>
      <c r="K137" s="330"/>
    </row>
    <row r="138" spans="2:11" s="1" customFormat="1" ht="15" customHeight="1">
      <c r="B138" s="328"/>
      <c r="C138" s="288" t="s">
        <v>2463</v>
      </c>
      <c r="D138" s="288"/>
      <c r="E138" s="288"/>
      <c r="F138" s="308" t="s">
        <v>2433</v>
      </c>
      <c r="G138" s="288"/>
      <c r="H138" s="288" t="s">
        <v>2487</v>
      </c>
      <c r="I138" s="288" t="s">
        <v>2465</v>
      </c>
      <c r="J138" s="288"/>
      <c r="K138" s="330"/>
    </row>
    <row r="139" spans="2:11" s="1" customFormat="1" ht="15" customHeight="1">
      <c r="B139" s="328"/>
      <c r="C139" s="288" t="s">
        <v>2466</v>
      </c>
      <c r="D139" s="288"/>
      <c r="E139" s="288"/>
      <c r="F139" s="308" t="s">
        <v>2433</v>
      </c>
      <c r="G139" s="288"/>
      <c r="H139" s="288" t="s">
        <v>2488</v>
      </c>
      <c r="I139" s="288" t="s">
        <v>2468</v>
      </c>
      <c r="J139" s="288"/>
      <c r="K139" s="330"/>
    </row>
    <row r="140" spans="2:11" s="1" customFormat="1" ht="15" customHeight="1">
      <c r="B140" s="328"/>
      <c r="C140" s="288" t="s">
        <v>2469</v>
      </c>
      <c r="D140" s="288"/>
      <c r="E140" s="288"/>
      <c r="F140" s="308" t="s">
        <v>2433</v>
      </c>
      <c r="G140" s="288"/>
      <c r="H140" s="288" t="s">
        <v>2469</v>
      </c>
      <c r="I140" s="288" t="s">
        <v>2468</v>
      </c>
      <c r="J140" s="288"/>
      <c r="K140" s="330"/>
    </row>
    <row r="141" spans="2:11" s="1" customFormat="1" ht="15" customHeight="1">
      <c r="B141" s="328"/>
      <c r="C141" s="288" t="s">
        <v>38</v>
      </c>
      <c r="D141" s="288"/>
      <c r="E141" s="288"/>
      <c r="F141" s="308" t="s">
        <v>2433</v>
      </c>
      <c r="G141" s="288"/>
      <c r="H141" s="288" t="s">
        <v>2489</v>
      </c>
      <c r="I141" s="288" t="s">
        <v>2468</v>
      </c>
      <c r="J141" s="288"/>
      <c r="K141" s="330"/>
    </row>
    <row r="142" spans="2:11" s="1" customFormat="1" ht="15" customHeight="1">
      <c r="B142" s="328"/>
      <c r="C142" s="288" t="s">
        <v>2490</v>
      </c>
      <c r="D142" s="288"/>
      <c r="E142" s="288"/>
      <c r="F142" s="308" t="s">
        <v>2433</v>
      </c>
      <c r="G142" s="288"/>
      <c r="H142" s="288" t="s">
        <v>2491</v>
      </c>
      <c r="I142" s="288" t="s">
        <v>2468</v>
      </c>
      <c r="J142" s="288"/>
      <c r="K142" s="330"/>
    </row>
    <row r="143" spans="2:11" s="1" customFormat="1" ht="15" customHeight="1">
      <c r="B143" s="331"/>
      <c r="C143" s="332"/>
      <c r="D143" s="332"/>
      <c r="E143" s="332"/>
      <c r="F143" s="332"/>
      <c r="G143" s="332"/>
      <c r="H143" s="332"/>
      <c r="I143" s="332"/>
      <c r="J143" s="332"/>
      <c r="K143" s="333"/>
    </row>
    <row r="144" spans="2:11" s="1" customFormat="1" ht="18.75" customHeight="1">
      <c r="B144" s="285"/>
      <c r="C144" s="285"/>
      <c r="D144" s="285"/>
      <c r="E144" s="285"/>
      <c r="F144" s="320"/>
      <c r="G144" s="285"/>
      <c r="H144" s="285"/>
      <c r="I144" s="285"/>
      <c r="J144" s="285"/>
      <c r="K144" s="285"/>
    </row>
    <row r="145" spans="2:11" s="1" customFormat="1" ht="18.75" customHeight="1">
      <c r="B145" s="295"/>
      <c r="C145" s="295"/>
      <c r="D145" s="295"/>
      <c r="E145" s="295"/>
      <c r="F145" s="295"/>
      <c r="G145" s="295"/>
      <c r="H145" s="295"/>
      <c r="I145" s="295"/>
      <c r="J145" s="295"/>
      <c r="K145" s="295"/>
    </row>
    <row r="146" spans="2:11" s="1" customFormat="1" ht="7.5" customHeight="1">
      <c r="B146" s="296"/>
      <c r="C146" s="297"/>
      <c r="D146" s="297"/>
      <c r="E146" s="297"/>
      <c r="F146" s="297"/>
      <c r="G146" s="297"/>
      <c r="H146" s="297"/>
      <c r="I146" s="297"/>
      <c r="J146" s="297"/>
      <c r="K146" s="298"/>
    </row>
    <row r="147" spans="2:11" s="1" customFormat="1" ht="45" customHeight="1">
      <c r="B147" s="299"/>
      <c r="C147" s="412" t="s">
        <v>2492</v>
      </c>
      <c r="D147" s="412"/>
      <c r="E147" s="412"/>
      <c r="F147" s="412"/>
      <c r="G147" s="412"/>
      <c r="H147" s="412"/>
      <c r="I147" s="412"/>
      <c r="J147" s="412"/>
      <c r="K147" s="300"/>
    </row>
    <row r="148" spans="2:11" s="1" customFormat="1" ht="17.25" customHeight="1">
      <c r="B148" s="299"/>
      <c r="C148" s="301" t="s">
        <v>2427</v>
      </c>
      <c r="D148" s="301"/>
      <c r="E148" s="301"/>
      <c r="F148" s="301" t="s">
        <v>2428</v>
      </c>
      <c r="G148" s="302"/>
      <c r="H148" s="301" t="s">
        <v>54</v>
      </c>
      <c r="I148" s="301" t="s">
        <v>57</v>
      </c>
      <c r="J148" s="301" t="s">
        <v>2429</v>
      </c>
      <c r="K148" s="300"/>
    </row>
    <row r="149" spans="2:11" s="1" customFormat="1" ht="17.25" customHeight="1">
      <c r="B149" s="299"/>
      <c r="C149" s="303" t="s">
        <v>2430</v>
      </c>
      <c r="D149" s="303"/>
      <c r="E149" s="303"/>
      <c r="F149" s="304" t="s">
        <v>2431</v>
      </c>
      <c r="G149" s="305"/>
      <c r="H149" s="303"/>
      <c r="I149" s="303"/>
      <c r="J149" s="303" t="s">
        <v>2432</v>
      </c>
      <c r="K149" s="300"/>
    </row>
    <row r="150" spans="2:11" s="1" customFormat="1" ht="5.25" customHeight="1">
      <c r="B150" s="309"/>
      <c r="C150" s="306"/>
      <c r="D150" s="306"/>
      <c r="E150" s="306"/>
      <c r="F150" s="306"/>
      <c r="G150" s="307"/>
      <c r="H150" s="306"/>
      <c r="I150" s="306"/>
      <c r="J150" s="306"/>
      <c r="K150" s="330"/>
    </row>
    <row r="151" spans="2:11" s="1" customFormat="1" ht="15" customHeight="1">
      <c r="B151" s="309"/>
      <c r="C151" s="334" t="s">
        <v>2436</v>
      </c>
      <c r="D151" s="288"/>
      <c r="E151" s="288"/>
      <c r="F151" s="335" t="s">
        <v>2433</v>
      </c>
      <c r="G151" s="288"/>
      <c r="H151" s="334" t="s">
        <v>2473</v>
      </c>
      <c r="I151" s="334" t="s">
        <v>2435</v>
      </c>
      <c r="J151" s="334">
        <v>120</v>
      </c>
      <c r="K151" s="330"/>
    </row>
    <row r="152" spans="2:11" s="1" customFormat="1" ht="15" customHeight="1">
      <c r="B152" s="309"/>
      <c r="C152" s="334" t="s">
        <v>2482</v>
      </c>
      <c r="D152" s="288"/>
      <c r="E152" s="288"/>
      <c r="F152" s="335" t="s">
        <v>2433</v>
      </c>
      <c r="G152" s="288"/>
      <c r="H152" s="334" t="s">
        <v>2493</v>
      </c>
      <c r="I152" s="334" t="s">
        <v>2435</v>
      </c>
      <c r="J152" s="334" t="s">
        <v>2484</v>
      </c>
      <c r="K152" s="330"/>
    </row>
    <row r="153" spans="2:11" s="1" customFormat="1" ht="15" customHeight="1">
      <c r="B153" s="309"/>
      <c r="C153" s="334" t="s">
        <v>95</v>
      </c>
      <c r="D153" s="288"/>
      <c r="E153" s="288"/>
      <c r="F153" s="335" t="s">
        <v>2433</v>
      </c>
      <c r="G153" s="288"/>
      <c r="H153" s="334" t="s">
        <v>2494</v>
      </c>
      <c r="I153" s="334" t="s">
        <v>2435</v>
      </c>
      <c r="J153" s="334" t="s">
        <v>2484</v>
      </c>
      <c r="K153" s="330"/>
    </row>
    <row r="154" spans="2:11" s="1" customFormat="1" ht="15" customHeight="1">
      <c r="B154" s="309"/>
      <c r="C154" s="334" t="s">
        <v>2438</v>
      </c>
      <c r="D154" s="288"/>
      <c r="E154" s="288"/>
      <c r="F154" s="335" t="s">
        <v>2439</v>
      </c>
      <c r="G154" s="288"/>
      <c r="H154" s="334" t="s">
        <v>2473</v>
      </c>
      <c r="I154" s="334" t="s">
        <v>2435</v>
      </c>
      <c r="J154" s="334">
        <v>50</v>
      </c>
      <c r="K154" s="330"/>
    </row>
    <row r="155" spans="2:11" s="1" customFormat="1" ht="15" customHeight="1">
      <c r="B155" s="309"/>
      <c r="C155" s="334" t="s">
        <v>2441</v>
      </c>
      <c r="D155" s="288"/>
      <c r="E155" s="288"/>
      <c r="F155" s="335" t="s">
        <v>2433</v>
      </c>
      <c r="G155" s="288"/>
      <c r="H155" s="334" t="s">
        <v>2473</v>
      </c>
      <c r="I155" s="334" t="s">
        <v>2443</v>
      </c>
      <c r="J155" s="334"/>
      <c r="K155" s="330"/>
    </row>
    <row r="156" spans="2:11" s="1" customFormat="1" ht="15" customHeight="1">
      <c r="B156" s="309"/>
      <c r="C156" s="334" t="s">
        <v>2452</v>
      </c>
      <c r="D156" s="288"/>
      <c r="E156" s="288"/>
      <c r="F156" s="335" t="s">
        <v>2439</v>
      </c>
      <c r="G156" s="288"/>
      <c r="H156" s="334" t="s">
        <v>2473</v>
      </c>
      <c r="I156" s="334" t="s">
        <v>2435</v>
      </c>
      <c r="J156" s="334">
        <v>50</v>
      </c>
      <c r="K156" s="330"/>
    </row>
    <row r="157" spans="2:11" s="1" customFormat="1" ht="15" customHeight="1">
      <c r="B157" s="309"/>
      <c r="C157" s="334" t="s">
        <v>2460</v>
      </c>
      <c r="D157" s="288"/>
      <c r="E157" s="288"/>
      <c r="F157" s="335" t="s">
        <v>2439</v>
      </c>
      <c r="G157" s="288"/>
      <c r="H157" s="334" t="s">
        <v>2473</v>
      </c>
      <c r="I157" s="334" t="s">
        <v>2435</v>
      </c>
      <c r="J157" s="334">
        <v>50</v>
      </c>
      <c r="K157" s="330"/>
    </row>
    <row r="158" spans="2:11" s="1" customFormat="1" ht="15" customHeight="1">
      <c r="B158" s="309"/>
      <c r="C158" s="334" t="s">
        <v>2458</v>
      </c>
      <c r="D158" s="288"/>
      <c r="E158" s="288"/>
      <c r="F158" s="335" t="s">
        <v>2439</v>
      </c>
      <c r="G158" s="288"/>
      <c r="H158" s="334" t="s">
        <v>2473</v>
      </c>
      <c r="I158" s="334" t="s">
        <v>2435</v>
      </c>
      <c r="J158" s="334">
        <v>50</v>
      </c>
      <c r="K158" s="330"/>
    </row>
    <row r="159" spans="2:11" s="1" customFormat="1" ht="15" customHeight="1">
      <c r="B159" s="309"/>
      <c r="C159" s="334" t="s">
        <v>145</v>
      </c>
      <c r="D159" s="288"/>
      <c r="E159" s="288"/>
      <c r="F159" s="335" t="s">
        <v>2433</v>
      </c>
      <c r="G159" s="288"/>
      <c r="H159" s="334" t="s">
        <v>2495</v>
      </c>
      <c r="I159" s="334" t="s">
        <v>2435</v>
      </c>
      <c r="J159" s="334" t="s">
        <v>2496</v>
      </c>
      <c r="K159" s="330"/>
    </row>
    <row r="160" spans="2:11" s="1" customFormat="1" ht="15" customHeight="1">
      <c r="B160" s="309"/>
      <c r="C160" s="334" t="s">
        <v>2497</v>
      </c>
      <c r="D160" s="288"/>
      <c r="E160" s="288"/>
      <c r="F160" s="335" t="s">
        <v>2433</v>
      </c>
      <c r="G160" s="288"/>
      <c r="H160" s="334" t="s">
        <v>2498</v>
      </c>
      <c r="I160" s="334" t="s">
        <v>2468</v>
      </c>
      <c r="J160" s="334"/>
      <c r="K160" s="330"/>
    </row>
    <row r="161" spans="2:11" s="1" customFormat="1" ht="15" customHeight="1">
      <c r="B161" s="336"/>
      <c r="C161" s="318"/>
      <c r="D161" s="318"/>
      <c r="E161" s="318"/>
      <c r="F161" s="318"/>
      <c r="G161" s="318"/>
      <c r="H161" s="318"/>
      <c r="I161" s="318"/>
      <c r="J161" s="318"/>
      <c r="K161" s="337"/>
    </row>
    <row r="162" spans="2:11" s="1" customFormat="1" ht="18.75" customHeight="1">
      <c r="B162" s="285"/>
      <c r="C162" s="288"/>
      <c r="D162" s="288"/>
      <c r="E162" s="288"/>
      <c r="F162" s="308"/>
      <c r="G162" s="288"/>
      <c r="H162" s="288"/>
      <c r="I162" s="288"/>
      <c r="J162" s="288"/>
      <c r="K162" s="285"/>
    </row>
    <row r="163" spans="2:11" s="1" customFormat="1" ht="18.75" customHeight="1">
      <c r="B163" s="295"/>
      <c r="C163" s="295"/>
      <c r="D163" s="295"/>
      <c r="E163" s="295"/>
      <c r="F163" s="295"/>
      <c r="G163" s="295"/>
      <c r="H163" s="295"/>
      <c r="I163" s="295"/>
      <c r="J163" s="295"/>
      <c r="K163" s="295"/>
    </row>
    <row r="164" spans="2:11" s="1" customFormat="1" ht="7.5" customHeight="1">
      <c r="B164" s="277"/>
      <c r="C164" s="278"/>
      <c r="D164" s="278"/>
      <c r="E164" s="278"/>
      <c r="F164" s="278"/>
      <c r="G164" s="278"/>
      <c r="H164" s="278"/>
      <c r="I164" s="278"/>
      <c r="J164" s="278"/>
      <c r="K164" s="279"/>
    </row>
    <row r="165" spans="2:11" s="1" customFormat="1" ht="45" customHeight="1">
      <c r="B165" s="280"/>
      <c r="C165" s="411" t="s">
        <v>2499</v>
      </c>
      <c r="D165" s="411"/>
      <c r="E165" s="411"/>
      <c r="F165" s="411"/>
      <c r="G165" s="411"/>
      <c r="H165" s="411"/>
      <c r="I165" s="411"/>
      <c r="J165" s="411"/>
      <c r="K165" s="281"/>
    </row>
    <row r="166" spans="2:11" s="1" customFormat="1" ht="17.25" customHeight="1">
      <c r="B166" s="280"/>
      <c r="C166" s="301" t="s">
        <v>2427</v>
      </c>
      <c r="D166" s="301"/>
      <c r="E166" s="301"/>
      <c r="F166" s="301" t="s">
        <v>2428</v>
      </c>
      <c r="G166" s="338"/>
      <c r="H166" s="339" t="s">
        <v>54</v>
      </c>
      <c r="I166" s="339" t="s">
        <v>57</v>
      </c>
      <c r="J166" s="301" t="s">
        <v>2429</v>
      </c>
      <c r="K166" s="281"/>
    </row>
    <row r="167" spans="2:11" s="1" customFormat="1" ht="17.25" customHeight="1">
      <c r="B167" s="282"/>
      <c r="C167" s="303" t="s">
        <v>2430</v>
      </c>
      <c r="D167" s="303"/>
      <c r="E167" s="303"/>
      <c r="F167" s="304" t="s">
        <v>2431</v>
      </c>
      <c r="G167" s="340"/>
      <c r="H167" s="341"/>
      <c r="I167" s="341"/>
      <c r="J167" s="303" t="s">
        <v>2432</v>
      </c>
      <c r="K167" s="283"/>
    </row>
    <row r="168" spans="2:11" s="1" customFormat="1" ht="5.25" customHeight="1">
      <c r="B168" s="309"/>
      <c r="C168" s="306"/>
      <c r="D168" s="306"/>
      <c r="E168" s="306"/>
      <c r="F168" s="306"/>
      <c r="G168" s="307"/>
      <c r="H168" s="306"/>
      <c r="I168" s="306"/>
      <c r="J168" s="306"/>
      <c r="K168" s="330"/>
    </row>
    <row r="169" spans="2:11" s="1" customFormat="1" ht="15" customHeight="1">
      <c r="B169" s="309"/>
      <c r="C169" s="288" t="s">
        <v>2436</v>
      </c>
      <c r="D169" s="288"/>
      <c r="E169" s="288"/>
      <c r="F169" s="308" t="s">
        <v>2433</v>
      </c>
      <c r="G169" s="288"/>
      <c r="H169" s="288" t="s">
        <v>2473</v>
      </c>
      <c r="I169" s="288" t="s">
        <v>2435</v>
      </c>
      <c r="J169" s="288">
        <v>120</v>
      </c>
      <c r="K169" s="330"/>
    </row>
    <row r="170" spans="2:11" s="1" customFormat="1" ht="15" customHeight="1">
      <c r="B170" s="309"/>
      <c r="C170" s="288" t="s">
        <v>2482</v>
      </c>
      <c r="D170" s="288"/>
      <c r="E170" s="288"/>
      <c r="F170" s="308" t="s">
        <v>2433</v>
      </c>
      <c r="G170" s="288"/>
      <c r="H170" s="288" t="s">
        <v>2483</v>
      </c>
      <c r="I170" s="288" t="s">
        <v>2435</v>
      </c>
      <c r="J170" s="288" t="s">
        <v>2484</v>
      </c>
      <c r="K170" s="330"/>
    </row>
    <row r="171" spans="2:11" s="1" customFormat="1" ht="15" customHeight="1">
      <c r="B171" s="309"/>
      <c r="C171" s="288" t="s">
        <v>95</v>
      </c>
      <c r="D171" s="288"/>
      <c r="E171" s="288"/>
      <c r="F171" s="308" t="s">
        <v>2433</v>
      </c>
      <c r="G171" s="288"/>
      <c r="H171" s="288" t="s">
        <v>2500</v>
      </c>
      <c r="I171" s="288" t="s">
        <v>2435</v>
      </c>
      <c r="J171" s="288" t="s">
        <v>2484</v>
      </c>
      <c r="K171" s="330"/>
    </row>
    <row r="172" spans="2:11" s="1" customFormat="1" ht="15" customHeight="1">
      <c r="B172" s="309"/>
      <c r="C172" s="288" t="s">
        <v>2438</v>
      </c>
      <c r="D172" s="288"/>
      <c r="E172" s="288"/>
      <c r="F172" s="308" t="s">
        <v>2439</v>
      </c>
      <c r="G172" s="288"/>
      <c r="H172" s="288" t="s">
        <v>2500</v>
      </c>
      <c r="I172" s="288" t="s">
        <v>2435</v>
      </c>
      <c r="J172" s="288">
        <v>50</v>
      </c>
      <c r="K172" s="330"/>
    </row>
    <row r="173" spans="2:11" s="1" customFormat="1" ht="15" customHeight="1">
      <c r="B173" s="309"/>
      <c r="C173" s="288" t="s">
        <v>2441</v>
      </c>
      <c r="D173" s="288"/>
      <c r="E173" s="288"/>
      <c r="F173" s="308" t="s">
        <v>2433</v>
      </c>
      <c r="G173" s="288"/>
      <c r="H173" s="288" t="s">
        <v>2500</v>
      </c>
      <c r="I173" s="288" t="s">
        <v>2443</v>
      </c>
      <c r="J173" s="288"/>
      <c r="K173" s="330"/>
    </row>
    <row r="174" spans="2:11" s="1" customFormat="1" ht="15" customHeight="1">
      <c r="B174" s="309"/>
      <c r="C174" s="288" t="s">
        <v>2452</v>
      </c>
      <c r="D174" s="288"/>
      <c r="E174" s="288"/>
      <c r="F174" s="308" t="s">
        <v>2439</v>
      </c>
      <c r="G174" s="288"/>
      <c r="H174" s="288" t="s">
        <v>2500</v>
      </c>
      <c r="I174" s="288" t="s">
        <v>2435</v>
      </c>
      <c r="J174" s="288">
        <v>50</v>
      </c>
      <c r="K174" s="330"/>
    </row>
    <row r="175" spans="2:11" s="1" customFormat="1" ht="15" customHeight="1">
      <c r="B175" s="309"/>
      <c r="C175" s="288" t="s">
        <v>2460</v>
      </c>
      <c r="D175" s="288"/>
      <c r="E175" s="288"/>
      <c r="F175" s="308" t="s">
        <v>2439</v>
      </c>
      <c r="G175" s="288"/>
      <c r="H175" s="288" t="s">
        <v>2500</v>
      </c>
      <c r="I175" s="288" t="s">
        <v>2435</v>
      </c>
      <c r="J175" s="288">
        <v>50</v>
      </c>
      <c r="K175" s="330"/>
    </row>
    <row r="176" spans="2:11" s="1" customFormat="1" ht="15" customHeight="1">
      <c r="B176" s="309"/>
      <c r="C176" s="288" t="s">
        <v>2458</v>
      </c>
      <c r="D176" s="288"/>
      <c r="E176" s="288"/>
      <c r="F176" s="308" t="s">
        <v>2439</v>
      </c>
      <c r="G176" s="288"/>
      <c r="H176" s="288" t="s">
        <v>2500</v>
      </c>
      <c r="I176" s="288" t="s">
        <v>2435</v>
      </c>
      <c r="J176" s="288">
        <v>50</v>
      </c>
      <c r="K176" s="330"/>
    </row>
    <row r="177" spans="2:11" s="1" customFormat="1" ht="15" customHeight="1">
      <c r="B177" s="309"/>
      <c r="C177" s="288" t="s">
        <v>155</v>
      </c>
      <c r="D177" s="288"/>
      <c r="E177" s="288"/>
      <c r="F177" s="308" t="s">
        <v>2433</v>
      </c>
      <c r="G177" s="288"/>
      <c r="H177" s="288" t="s">
        <v>2501</v>
      </c>
      <c r="I177" s="288" t="s">
        <v>2502</v>
      </c>
      <c r="J177" s="288"/>
      <c r="K177" s="330"/>
    </row>
    <row r="178" spans="2:11" s="1" customFormat="1" ht="15" customHeight="1">
      <c r="B178" s="309"/>
      <c r="C178" s="288" t="s">
        <v>57</v>
      </c>
      <c r="D178" s="288"/>
      <c r="E178" s="288"/>
      <c r="F178" s="308" t="s">
        <v>2433</v>
      </c>
      <c r="G178" s="288"/>
      <c r="H178" s="288" t="s">
        <v>2503</v>
      </c>
      <c r="I178" s="288" t="s">
        <v>2504</v>
      </c>
      <c r="J178" s="288">
        <v>1</v>
      </c>
      <c r="K178" s="330"/>
    </row>
    <row r="179" spans="2:11" s="1" customFormat="1" ht="15" customHeight="1">
      <c r="B179" s="309"/>
      <c r="C179" s="288" t="s">
        <v>53</v>
      </c>
      <c r="D179" s="288"/>
      <c r="E179" s="288"/>
      <c r="F179" s="308" t="s">
        <v>2433</v>
      </c>
      <c r="G179" s="288"/>
      <c r="H179" s="288" t="s">
        <v>2505</v>
      </c>
      <c r="I179" s="288" t="s">
        <v>2435</v>
      </c>
      <c r="J179" s="288">
        <v>20</v>
      </c>
      <c r="K179" s="330"/>
    </row>
    <row r="180" spans="2:11" s="1" customFormat="1" ht="15" customHeight="1">
      <c r="B180" s="309"/>
      <c r="C180" s="288" t="s">
        <v>54</v>
      </c>
      <c r="D180" s="288"/>
      <c r="E180" s="288"/>
      <c r="F180" s="308" t="s">
        <v>2433</v>
      </c>
      <c r="G180" s="288"/>
      <c r="H180" s="288" t="s">
        <v>2506</v>
      </c>
      <c r="I180" s="288" t="s">
        <v>2435</v>
      </c>
      <c r="J180" s="288">
        <v>255</v>
      </c>
      <c r="K180" s="330"/>
    </row>
    <row r="181" spans="2:11" s="1" customFormat="1" ht="15" customHeight="1">
      <c r="B181" s="309"/>
      <c r="C181" s="288" t="s">
        <v>156</v>
      </c>
      <c r="D181" s="288"/>
      <c r="E181" s="288"/>
      <c r="F181" s="308" t="s">
        <v>2433</v>
      </c>
      <c r="G181" s="288"/>
      <c r="H181" s="288" t="s">
        <v>2397</v>
      </c>
      <c r="I181" s="288" t="s">
        <v>2435</v>
      </c>
      <c r="J181" s="288">
        <v>10</v>
      </c>
      <c r="K181" s="330"/>
    </row>
    <row r="182" spans="2:11" s="1" customFormat="1" ht="15" customHeight="1">
      <c r="B182" s="309"/>
      <c r="C182" s="288" t="s">
        <v>157</v>
      </c>
      <c r="D182" s="288"/>
      <c r="E182" s="288"/>
      <c r="F182" s="308" t="s">
        <v>2433</v>
      </c>
      <c r="G182" s="288"/>
      <c r="H182" s="288" t="s">
        <v>2507</v>
      </c>
      <c r="I182" s="288" t="s">
        <v>2468</v>
      </c>
      <c r="J182" s="288"/>
      <c r="K182" s="330"/>
    </row>
    <row r="183" spans="2:11" s="1" customFormat="1" ht="15" customHeight="1">
      <c r="B183" s="309"/>
      <c r="C183" s="288" t="s">
        <v>2508</v>
      </c>
      <c r="D183" s="288"/>
      <c r="E183" s="288"/>
      <c r="F183" s="308" t="s">
        <v>2433</v>
      </c>
      <c r="G183" s="288"/>
      <c r="H183" s="288" t="s">
        <v>2509</v>
      </c>
      <c r="I183" s="288" t="s">
        <v>2468</v>
      </c>
      <c r="J183" s="288"/>
      <c r="K183" s="330"/>
    </row>
    <row r="184" spans="2:11" s="1" customFormat="1" ht="15" customHeight="1">
      <c r="B184" s="309"/>
      <c r="C184" s="288" t="s">
        <v>2497</v>
      </c>
      <c r="D184" s="288"/>
      <c r="E184" s="288"/>
      <c r="F184" s="308" t="s">
        <v>2433</v>
      </c>
      <c r="G184" s="288"/>
      <c r="H184" s="288" t="s">
        <v>2510</v>
      </c>
      <c r="I184" s="288" t="s">
        <v>2468</v>
      </c>
      <c r="J184" s="288"/>
      <c r="K184" s="330"/>
    </row>
    <row r="185" spans="2:11" s="1" customFormat="1" ht="15" customHeight="1">
      <c r="B185" s="309"/>
      <c r="C185" s="288" t="s">
        <v>159</v>
      </c>
      <c r="D185" s="288"/>
      <c r="E185" s="288"/>
      <c r="F185" s="308" t="s">
        <v>2439</v>
      </c>
      <c r="G185" s="288"/>
      <c r="H185" s="288" t="s">
        <v>2511</v>
      </c>
      <c r="I185" s="288" t="s">
        <v>2435</v>
      </c>
      <c r="J185" s="288">
        <v>50</v>
      </c>
      <c r="K185" s="330"/>
    </row>
    <row r="186" spans="2:11" s="1" customFormat="1" ht="15" customHeight="1">
      <c r="B186" s="309"/>
      <c r="C186" s="288" t="s">
        <v>2512</v>
      </c>
      <c r="D186" s="288"/>
      <c r="E186" s="288"/>
      <c r="F186" s="308" t="s">
        <v>2439</v>
      </c>
      <c r="G186" s="288"/>
      <c r="H186" s="288" t="s">
        <v>2513</v>
      </c>
      <c r="I186" s="288" t="s">
        <v>2514</v>
      </c>
      <c r="J186" s="288"/>
      <c r="K186" s="330"/>
    </row>
    <row r="187" spans="2:11" s="1" customFormat="1" ht="15" customHeight="1">
      <c r="B187" s="309"/>
      <c r="C187" s="288" t="s">
        <v>2515</v>
      </c>
      <c r="D187" s="288"/>
      <c r="E187" s="288"/>
      <c r="F187" s="308" t="s">
        <v>2439</v>
      </c>
      <c r="G187" s="288"/>
      <c r="H187" s="288" t="s">
        <v>2516</v>
      </c>
      <c r="I187" s="288" t="s">
        <v>2514</v>
      </c>
      <c r="J187" s="288"/>
      <c r="K187" s="330"/>
    </row>
    <row r="188" spans="2:11" s="1" customFormat="1" ht="15" customHeight="1">
      <c r="B188" s="309"/>
      <c r="C188" s="288" t="s">
        <v>2517</v>
      </c>
      <c r="D188" s="288"/>
      <c r="E188" s="288"/>
      <c r="F188" s="308" t="s">
        <v>2439</v>
      </c>
      <c r="G188" s="288"/>
      <c r="H188" s="288" t="s">
        <v>2518</v>
      </c>
      <c r="I188" s="288" t="s">
        <v>2514</v>
      </c>
      <c r="J188" s="288"/>
      <c r="K188" s="330"/>
    </row>
    <row r="189" spans="2:11" s="1" customFormat="1" ht="15" customHeight="1">
      <c r="B189" s="309"/>
      <c r="C189" s="342" t="s">
        <v>2519</v>
      </c>
      <c r="D189" s="288"/>
      <c r="E189" s="288"/>
      <c r="F189" s="308" t="s">
        <v>2439</v>
      </c>
      <c r="G189" s="288"/>
      <c r="H189" s="288" t="s">
        <v>2520</v>
      </c>
      <c r="I189" s="288" t="s">
        <v>2521</v>
      </c>
      <c r="J189" s="343" t="s">
        <v>2522</v>
      </c>
      <c r="K189" s="330"/>
    </row>
    <row r="190" spans="2:11" s="1" customFormat="1" ht="15" customHeight="1">
      <c r="B190" s="309"/>
      <c r="C190" s="294" t="s">
        <v>42</v>
      </c>
      <c r="D190" s="288"/>
      <c r="E190" s="288"/>
      <c r="F190" s="308" t="s">
        <v>2433</v>
      </c>
      <c r="G190" s="288"/>
      <c r="H190" s="285" t="s">
        <v>2523</v>
      </c>
      <c r="I190" s="288" t="s">
        <v>2524</v>
      </c>
      <c r="J190" s="288"/>
      <c r="K190" s="330"/>
    </row>
    <row r="191" spans="2:11" s="1" customFormat="1" ht="15" customHeight="1">
      <c r="B191" s="309"/>
      <c r="C191" s="294" t="s">
        <v>2525</v>
      </c>
      <c r="D191" s="288"/>
      <c r="E191" s="288"/>
      <c r="F191" s="308" t="s">
        <v>2433</v>
      </c>
      <c r="G191" s="288"/>
      <c r="H191" s="288" t="s">
        <v>2526</v>
      </c>
      <c r="I191" s="288" t="s">
        <v>2468</v>
      </c>
      <c r="J191" s="288"/>
      <c r="K191" s="330"/>
    </row>
    <row r="192" spans="2:11" s="1" customFormat="1" ht="15" customHeight="1">
      <c r="B192" s="309"/>
      <c r="C192" s="294" t="s">
        <v>2527</v>
      </c>
      <c r="D192" s="288"/>
      <c r="E192" s="288"/>
      <c r="F192" s="308" t="s">
        <v>2433</v>
      </c>
      <c r="G192" s="288"/>
      <c r="H192" s="288" t="s">
        <v>2528</v>
      </c>
      <c r="I192" s="288" t="s">
        <v>2468</v>
      </c>
      <c r="J192" s="288"/>
      <c r="K192" s="330"/>
    </row>
    <row r="193" spans="2:11" s="1" customFormat="1" ht="15" customHeight="1">
      <c r="B193" s="309"/>
      <c r="C193" s="294" t="s">
        <v>2529</v>
      </c>
      <c r="D193" s="288"/>
      <c r="E193" s="288"/>
      <c r="F193" s="308" t="s">
        <v>2439</v>
      </c>
      <c r="G193" s="288"/>
      <c r="H193" s="288" t="s">
        <v>2530</v>
      </c>
      <c r="I193" s="288" t="s">
        <v>2468</v>
      </c>
      <c r="J193" s="288"/>
      <c r="K193" s="330"/>
    </row>
    <row r="194" spans="2:11" s="1" customFormat="1" ht="15" customHeight="1">
      <c r="B194" s="336"/>
      <c r="C194" s="344"/>
      <c r="D194" s="318"/>
      <c r="E194" s="318"/>
      <c r="F194" s="318"/>
      <c r="G194" s="318"/>
      <c r="H194" s="318"/>
      <c r="I194" s="318"/>
      <c r="J194" s="318"/>
      <c r="K194" s="337"/>
    </row>
    <row r="195" spans="2:11" s="1" customFormat="1" ht="18.75" customHeight="1">
      <c r="B195" s="285"/>
      <c r="C195" s="288"/>
      <c r="D195" s="288"/>
      <c r="E195" s="288"/>
      <c r="F195" s="308"/>
      <c r="G195" s="288"/>
      <c r="H195" s="288"/>
      <c r="I195" s="288"/>
      <c r="J195" s="288"/>
      <c r="K195" s="285"/>
    </row>
    <row r="196" spans="2:11" s="1" customFormat="1" ht="18.75" customHeight="1">
      <c r="B196" s="285"/>
      <c r="C196" s="288"/>
      <c r="D196" s="288"/>
      <c r="E196" s="288"/>
      <c r="F196" s="308"/>
      <c r="G196" s="288"/>
      <c r="H196" s="288"/>
      <c r="I196" s="288"/>
      <c r="J196" s="288"/>
      <c r="K196" s="285"/>
    </row>
    <row r="197" spans="2:11" s="1" customFormat="1" ht="18.75" customHeight="1">
      <c r="B197" s="295"/>
      <c r="C197" s="295"/>
      <c r="D197" s="295"/>
      <c r="E197" s="295"/>
      <c r="F197" s="295"/>
      <c r="G197" s="295"/>
      <c r="H197" s="295"/>
      <c r="I197" s="295"/>
      <c r="J197" s="295"/>
      <c r="K197" s="295"/>
    </row>
    <row r="198" spans="2:11" s="1" customFormat="1" ht="13.5">
      <c r="B198" s="277"/>
      <c r="C198" s="278"/>
      <c r="D198" s="278"/>
      <c r="E198" s="278"/>
      <c r="F198" s="278"/>
      <c r="G198" s="278"/>
      <c r="H198" s="278"/>
      <c r="I198" s="278"/>
      <c r="J198" s="278"/>
      <c r="K198" s="279"/>
    </row>
    <row r="199" spans="2:11" s="1" customFormat="1" ht="21">
      <c r="B199" s="280"/>
      <c r="C199" s="411" t="s">
        <v>2531</v>
      </c>
      <c r="D199" s="411"/>
      <c r="E199" s="411"/>
      <c r="F199" s="411"/>
      <c r="G199" s="411"/>
      <c r="H199" s="411"/>
      <c r="I199" s="411"/>
      <c r="J199" s="411"/>
      <c r="K199" s="281"/>
    </row>
    <row r="200" spans="2:11" s="1" customFormat="1" ht="25.5" customHeight="1">
      <c r="B200" s="280"/>
      <c r="C200" s="345" t="s">
        <v>2532</v>
      </c>
      <c r="D200" s="345"/>
      <c r="E200" s="345"/>
      <c r="F200" s="345" t="s">
        <v>2533</v>
      </c>
      <c r="G200" s="346"/>
      <c r="H200" s="410" t="s">
        <v>2534</v>
      </c>
      <c r="I200" s="410"/>
      <c r="J200" s="410"/>
      <c r="K200" s="281"/>
    </row>
    <row r="201" spans="2:11" s="1" customFormat="1" ht="5.25" customHeight="1">
      <c r="B201" s="309"/>
      <c r="C201" s="306"/>
      <c r="D201" s="306"/>
      <c r="E201" s="306"/>
      <c r="F201" s="306"/>
      <c r="G201" s="288"/>
      <c r="H201" s="306"/>
      <c r="I201" s="306"/>
      <c r="J201" s="306"/>
      <c r="K201" s="330"/>
    </row>
    <row r="202" spans="2:11" s="1" customFormat="1" ht="15" customHeight="1">
      <c r="B202" s="309"/>
      <c r="C202" s="288" t="s">
        <v>2524</v>
      </c>
      <c r="D202" s="288"/>
      <c r="E202" s="288"/>
      <c r="F202" s="308" t="s">
        <v>43</v>
      </c>
      <c r="G202" s="288"/>
      <c r="H202" s="409" t="s">
        <v>2535</v>
      </c>
      <c r="I202" s="409"/>
      <c r="J202" s="409"/>
      <c r="K202" s="330"/>
    </row>
    <row r="203" spans="2:11" s="1" customFormat="1" ht="15" customHeight="1">
      <c r="B203" s="309"/>
      <c r="C203" s="315"/>
      <c r="D203" s="288"/>
      <c r="E203" s="288"/>
      <c r="F203" s="308" t="s">
        <v>44</v>
      </c>
      <c r="G203" s="288"/>
      <c r="H203" s="409" t="s">
        <v>2536</v>
      </c>
      <c r="I203" s="409"/>
      <c r="J203" s="409"/>
      <c r="K203" s="330"/>
    </row>
    <row r="204" spans="2:11" s="1" customFormat="1" ht="15" customHeight="1">
      <c r="B204" s="309"/>
      <c r="C204" s="315"/>
      <c r="D204" s="288"/>
      <c r="E204" s="288"/>
      <c r="F204" s="308" t="s">
        <v>47</v>
      </c>
      <c r="G204" s="288"/>
      <c r="H204" s="409" t="s">
        <v>2537</v>
      </c>
      <c r="I204" s="409"/>
      <c r="J204" s="409"/>
      <c r="K204" s="330"/>
    </row>
    <row r="205" spans="2:11" s="1" customFormat="1" ht="15" customHeight="1">
      <c r="B205" s="309"/>
      <c r="C205" s="288"/>
      <c r="D205" s="288"/>
      <c r="E205" s="288"/>
      <c r="F205" s="308" t="s">
        <v>45</v>
      </c>
      <c r="G205" s="288"/>
      <c r="H205" s="409" t="s">
        <v>2538</v>
      </c>
      <c r="I205" s="409"/>
      <c r="J205" s="409"/>
      <c r="K205" s="330"/>
    </row>
    <row r="206" spans="2:11" s="1" customFormat="1" ht="15" customHeight="1">
      <c r="B206" s="309"/>
      <c r="C206" s="288"/>
      <c r="D206" s="288"/>
      <c r="E206" s="288"/>
      <c r="F206" s="308" t="s">
        <v>46</v>
      </c>
      <c r="G206" s="288"/>
      <c r="H206" s="409" t="s">
        <v>2539</v>
      </c>
      <c r="I206" s="409"/>
      <c r="J206" s="409"/>
      <c r="K206" s="330"/>
    </row>
    <row r="207" spans="2:11" s="1" customFormat="1" ht="15" customHeight="1">
      <c r="B207" s="309"/>
      <c r="C207" s="288"/>
      <c r="D207" s="288"/>
      <c r="E207" s="288"/>
      <c r="F207" s="308"/>
      <c r="G207" s="288"/>
      <c r="H207" s="288"/>
      <c r="I207" s="288"/>
      <c r="J207" s="288"/>
      <c r="K207" s="330"/>
    </row>
    <row r="208" spans="2:11" s="1" customFormat="1" ht="15" customHeight="1">
      <c r="B208" s="309"/>
      <c r="C208" s="288" t="s">
        <v>2480</v>
      </c>
      <c r="D208" s="288"/>
      <c r="E208" s="288"/>
      <c r="F208" s="308" t="s">
        <v>90</v>
      </c>
      <c r="G208" s="288"/>
      <c r="H208" s="409" t="s">
        <v>2540</v>
      </c>
      <c r="I208" s="409"/>
      <c r="J208" s="409"/>
      <c r="K208" s="330"/>
    </row>
    <row r="209" spans="2:11" s="1" customFormat="1" ht="15" customHeight="1">
      <c r="B209" s="309"/>
      <c r="C209" s="315"/>
      <c r="D209" s="288"/>
      <c r="E209" s="288"/>
      <c r="F209" s="308" t="s">
        <v>2378</v>
      </c>
      <c r="G209" s="288"/>
      <c r="H209" s="409" t="s">
        <v>2379</v>
      </c>
      <c r="I209" s="409"/>
      <c r="J209" s="409"/>
      <c r="K209" s="330"/>
    </row>
    <row r="210" spans="2:11" s="1" customFormat="1" ht="15" customHeight="1">
      <c r="B210" s="309"/>
      <c r="C210" s="288"/>
      <c r="D210" s="288"/>
      <c r="E210" s="288"/>
      <c r="F210" s="308" t="s">
        <v>79</v>
      </c>
      <c r="G210" s="288"/>
      <c r="H210" s="409" t="s">
        <v>2541</v>
      </c>
      <c r="I210" s="409"/>
      <c r="J210" s="409"/>
      <c r="K210" s="330"/>
    </row>
    <row r="211" spans="2:11" s="1" customFormat="1" ht="15" customHeight="1">
      <c r="B211" s="347"/>
      <c r="C211" s="315"/>
      <c r="D211" s="315"/>
      <c r="E211" s="315"/>
      <c r="F211" s="308" t="s">
        <v>2380</v>
      </c>
      <c r="G211" s="294"/>
      <c r="H211" s="408" t="s">
        <v>2381</v>
      </c>
      <c r="I211" s="408"/>
      <c r="J211" s="408"/>
      <c r="K211" s="348"/>
    </row>
    <row r="212" spans="2:11" s="1" customFormat="1" ht="15" customHeight="1">
      <c r="B212" s="347"/>
      <c r="C212" s="315"/>
      <c r="D212" s="315"/>
      <c r="E212" s="315"/>
      <c r="F212" s="308" t="s">
        <v>1753</v>
      </c>
      <c r="G212" s="294"/>
      <c r="H212" s="408" t="s">
        <v>1449</v>
      </c>
      <c r="I212" s="408"/>
      <c r="J212" s="408"/>
      <c r="K212" s="348"/>
    </row>
    <row r="213" spans="2:11" s="1" customFormat="1" ht="15" customHeight="1">
      <c r="B213" s="347"/>
      <c r="C213" s="315"/>
      <c r="D213" s="315"/>
      <c r="E213" s="315"/>
      <c r="F213" s="349"/>
      <c r="G213" s="294"/>
      <c r="H213" s="350"/>
      <c r="I213" s="350"/>
      <c r="J213" s="350"/>
      <c r="K213" s="348"/>
    </row>
    <row r="214" spans="2:11" s="1" customFormat="1" ht="15" customHeight="1">
      <c r="B214" s="347"/>
      <c r="C214" s="288" t="s">
        <v>2504</v>
      </c>
      <c r="D214" s="315"/>
      <c r="E214" s="315"/>
      <c r="F214" s="308">
        <v>1</v>
      </c>
      <c r="G214" s="294"/>
      <c r="H214" s="408" t="s">
        <v>2542</v>
      </c>
      <c r="I214" s="408"/>
      <c r="J214" s="408"/>
      <c r="K214" s="348"/>
    </row>
    <row r="215" spans="2:11" s="1" customFormat="1" ht="15" customHeight="1">
      <c r="B215" s="347"/>
      <c r="C215" s="315"/>
      <c r="D215" s="315"/>
      <c r="E215" s="315"/>
      <c r="F215" s="308">
        <v>2</v>
      </c>
      <c r="G215" s="294"/>
      <c r="H215" s="408" t="s">
        <v>2543</v>
      </c>
      <c r="I215" s="408"/>
      <c r="J215" s="408"/>
      <c r="K215" s="348"/>
    </row>
    <row r="216" spans="2:11" s="1" customFormat="1" ht="15" customHeight="1">
      <c r="B216" s="347"/>
      <c r="C216" s="315"/>
      <c r="D216" s="315"/>
      <c r="E216" s="315"/>
      <c r="F216" s="308">
        <v>3</v>
      </c>
      <c r="G216" s="294"/>
      <c r="H216" s="408" t="s">
        <v>2544</v>
      </c>
      <c r="I216" s="408"/>
      <c r="J216" s="408"/>
      <c r="K216" s="348"/>
    </row>
    <row r="217" spans="2:11" s="1" customFormat="1" ht="15" customHeight="1">
      <c r="B217" s="347"/>
      <c r="C217" s="315"/>
      <c r="D217" s="315"/>
      <c r="E217" s="315"/>
      <c r="F217" s="308">
        <v>4</v>
      </c>
      <c r="G217" s="294"/>
      <c r="H217" s="408" t="s">
        <v>2545</v>
      </c>
      <c r="I217" s="408"/>
      <c r="J217" s="408"/>
      <c r="K217" s="348"/>
    </row>
    <row r="218" spans="2:11" s="1" customFormat="1" ht="12.75" customHeight="1">
      <c r="B218" s="351"/>
      <c r="C218" s="352"/>
      <c r="D218" s="352"/>
      <c r="E218" s="352"/>
      <c r="F218" s="352"/>
      <c r="G218" s="352"/>
      <c r="H218" s="352"/>
      <c r="I218" s="352"/>
      <c r="J218" s="352"/>
      <c r="K218" s="353"/>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7"/>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81</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2" customFormat="1" ht="12" customHeight="1">
      <c r="A8" s="36"/>
      <c r="B8" s="41"/>
      <c r="C8" s="36"/>
      <c r="D8" s="116" t="s">
        <v>142</v>
      </c>
      <c r="E8" s="36"/>
      <c r="F8" s="36"/>
      <c r="G8" s="36"/>
      <c r="H8" s="36"/>
      <c r="I8" s="117"/>
      <c r="J8" s="36"/>
      <c r="K8" s="36"/>
      <c r="L8" s="118"/>
      <c r="S8" s="36"/>
      <c r="T8" s="36"/>
      <c r="U8" s="36"/>
      <c r="V8" s="36"/>
      <c r="W8" s="36"/>
      <c r="X8" s="36"/>
      <c r="Y8" s="36"/>
      <c r="Z8" s="36"/>
      <c r="AA8" s="36"/>
      <c r="AB8" s="36"/>
      <c r="AC8" s="36"/>
      <c r="AD8" s="36"/>
      <c r="AE8" s="36"/>
    </row>
    <row r="9" spans="1:46" s="2" customFormat="1" ht="16.5" customHeight="1">
      <c r="A9" s="36"/>
      <c r="B9" s="41"/>
      <c r="C9" s="36"/>
      <c r="D9" s="36"/>
      <c r="E9" s="400" t="s">
        <v>143</v>
      </c>
      <c r="F9" s="401"/>
      <c r="G9" s="401"/>
      <c r="H9" s="401"/>
      <c r="I9" s="117"/>
      <c r="J9" s="36"/>
      <c r="K9" s="36"/>
      <c r="L9" s="118"/>
      <c r="S9" s="36"/>
      <c r="T9" s="36"/>
      <c r="U9" s="36"/>
      <c r="V9" s="36"/>
      <c r="W9" s="36"/>
      <c r="X9" s="36"/>
      <c r="Y9" s="36"/>
      <c r="Z9" s="36"/>
      <c r="AA9" s="36"/>
      <c r="AB9" s="36"/>
      <c r="AC9" s="36"/>
      <c r="AD9" s="36"/>
      <c r="AE9" s="36"/>
    </row>
    <row r="10" spans="1:46" s="2" customFormat="1" ht="11.25">
      <c r="A10" s="36"/>
      <c r="B10" s="41"/>
      <c r="C10" s="36"/>
      <c r="D10" s="36"/>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2" customHeight="1">
      <c r="A11" s="36"/>
      <c r="B11" s="41"/>
      <c r="C11" s="36"/>
      <c r="D11" s="116" t="s">
        <v>18</v>
      </c>
      <c r="E11" s="36"/>
      <c r="F11" s="105" t="s">
        <v>82</v>
      </c>
      <c r="G11" s="36"/>
      <c r="H11" s="36"/>
      <c r="I11" s="119" t="s">
        <v>20</v>
      </c>
      <c r="J11" s="105" t="s">
        <v>19</v>
      </c>
      <c r="K11" s="36"/>
      <c r="L11" s="118"/>
      <c r="S11" s="36"/>
      <c r="T11" s="36"/>
      <c r="U11" s="36"/>
      <c r="V11" s="36"/>
      <c r="W11" s="36"/>
      <c r="X11" s="36"/>
      <c r="Y11" s="36"/>
      <c r="Z11" s="36"/>
      <c r="AA11" s="36"/>
      <c r="AB11" s="36"/>
      <c r="AC11" s="36"/>
      <c r="AD11" s="36"/>
      <c r="AE11" s="36"/>
    </row>
    <row r="12" spans="1:46" s="2" customFormat="1" ht="12" customHeight="1">
      <c r="A12" s="36"/>
      <c r="B12" s="41"/>
      <c r="C12" s="36"/>
      <c r="D12" s="116" t="s">
        <v>21</v>
      </c>
      <c r="E12" s="36"/>
      <c r="F12" s="105" t="s">
        <v>22</v>
      </c>
      <c r="G12" s="36"/>
      <c r="H12" s="36"/>
      <c r="I12" s="119" t="s">
        <v>23</v>
      </c>
      <c r="J12" s="120" t="str">
        <f>'Rekapitulace stavby'!AN8</f>
        <v>23. 10. 2019</v>
      </c>
      <c r="K12" s="36"/>
      <c r="L12" s="11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7"/>
      <c r="J13" s="36"/>
      <c r="K13" s="36"/>
      <c r="L13" s="118"/>
      <c r="S13" s="36"/>
      <c r="T13" s="36"/>
      <c r="U13" s="36"/>
      <c r="V13" s="36"/>
      <c r="W13" s="36"/>
      <c r="X13" s="36"/>
      <c r="Y13" s="36"/>
      <c r="Z13" s="36"/>
      <c r="AA13" s="36"/>
      <c r="AB13" s="36"/>
      <c r="AC13" s="36"/>
      <c r="AD13" s="36"/>
      <c r="AE13" s="36"/>
    </row>
    <row r="14" spans="1:46" s="2" customFormat="1" ht="12" customHeight="1">
      <c r="A14" s="36"/>
      <c r="B14" s="41"/>
      <c r="C14" s="36"/>
      <c r="D14" s="116" t="s">
        <v>25</v>
      </c>
      <c r="E14" s="36"/>
      <c r="F14" s="36"/>
      <c r="G14" s="36"/>
      <c r="H14" s="36"/>
      <c r="I14" s="119" t="s">
        <v>26</v>
      </c>
      <c r="J14" s="105" t="s">
        <v>27</v>
      </c>
      <c r="K14" s="36"/>
      <c r="L14" s="118"/>
      <c r="S14" s="36"/>
      <c r="T14" s="36"/>
      <c r="U14" s="36"/>
      <c r="V14" s="36"/>
      <c r="W14" s="36"/>
      <c r="X14" s="36"/>
      <c r="Y14" s="36"/>
      <c r="Z14" s="36"/>
      <c r="AA14" s="36"/>
      <c r="AB14" s="36"/>
      <c r="AC14" s="36"/>
      <c r="AD14" s="36"/>
      <c r="AE14" s="36"/>
    </row>
    <row r="15" spans="1:46" s="2" customFormat="1" ht="18" customHeight="1">
      <c r="A15" s="36"/>
      <c r="B15" s="41"/>
      <c r="C15" s="36"/>
      <c r="D15" s="36"/>
      <c r="E15" s="105" t="s">
        <v>28</v>
      </c>
      <c r="F15" s="36"/>
      <c r="G15" s="36"/>
      <c r="H15" s="36"/>
      <c r="I15" s="119" t="s">
        <v>29</v>
      </c>
      <c r="J15" s="105" t="s">
        <v>19</v>
      </c>
      <c r="K15" s="36"/>
      <c r="L15" s="11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7"/>
      <c r="J16" s="36"/>
      <c r="K16" s="36"/>
      <c r="L16" s="118"/>
      <c r="S16" s="36"/>
      <c r="T16" s="36"/>
      <c r="U16" s="36"/>
      <c r="V16" s="36"/>
      <c r="W16" s="36"/>
      <c r="X16" s="36"/>
      <c r="Y16" s="36"/>
      <c r="Z16" s="36"/>
      <c r="AA16" s="36"/>
      <c r="AB16" s="36"/>
      <c r="AC16" s="36"/>
      <c r="AD16" s="36"/>
      <c r="AE16" s="36"/>
    </row>
    <row r="17" spans="1:31" s="2" customFormat="1" ht="12" customHeight="1">
      <c r="A17" s="36"/>
      <c r="B17" s="41"/>
      <c r="C17" s="36"/>
      <c r="D17" s="116" t="s">
        <v>30</v>
      </c>
      <c r="E17" s="36"/>
      <c r="F17" s="36"/>
      <c r="G17" s="36"/>
      <c r="H17" s="36"/>
      <c r="I17" s="119" t="s">
        <v>26</v>
      </c>
      <c r="J17" s="32" t="str">
        <f>'Rekapitulace stavby'!AN13</f>
        <v>Vyplň údaj</v>
      </c>
      <c r="K17" s="36"/>
      <c r="L17" s="118"/>
      <c r="S17" s="36"/>
      <c r="T17" s="36"/>
      <c r="U17" s="36"/>
      <c r="V17" s="36"/>
      <c r="W17" s="36"/>
      <c r="X17" s="36"/>
      <c r="Y17" s="36"/>
      <c r="Z17" s="36"/>
      <c r="AA17" s="36"/>
      <c r="AB17" s="36"/>
      <c r="AC17" s="36"/>
      <c r="AD17" s="36"/>
      <c r="AE17" s="36"/>
    </row>
    <row r="18" spans="1:31" s="2" customFormat="1" ht="18" customHeight="1">
      <c r="A18" s="36"/>
      <c r="B18" s="41"/>
      <c r="C18" s="36"/>
      <c r="D18" s="36"/>
      <c r="E18" s="402" t="str">
        <f>'Rekapitulace stavby'!E14</f>
        <v>Vyplň údaj</v>
      </c>
      <c r="F18" s="403"/>
      <c r="G18" s="403"/>
      <c r="H18" s="403"/>
      <c r="I18" s="119" t="s">
        <v>29</v>
      </c>
      <c r="J18" s="32" t="str">
        <f>'Rekapitulace stavby'!AN14</f>
        <v>Vyplň údaj</v>
      </c>
      <c r="K18" s="36"/>
      <c r="L18" s="11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7"/>
      <c r="J19" s="36"/>
      <c r="K19" s="36"/>
      <c r="L19" s="118"/>
      <c r="S19" s="36"/>
      <c r="T19" s="36"/>
      <c r="U19" s="36"/>
      <c r="V19" s="36"/>
      <c r="W19" s="36"/>
      <c r="X19" s="36"/>
      <c r="Y19" s="36"/>
      <c r="Z19" s="36"/>
      <c r="AA19" s="36"/>
      <c r="AB19" s="36"/>
      <c r="AC19" s="36"/>
      <c r="AD19" s="36"/>
      <c r="AE19" s="36"/>
    </row>
    <row r="20" spans="1:31" s="2" customFormat="1" ht="12" customHeight="1">
      <c r="A20" s="36"/>
      <c r="B20" s="41"/>
      <c r="C20" s="36"/>
      <c r="D20" s="116" t="s">
        <v>32</v>
      </c>
      <c r="E20" s="36"/>
      <c r="F20" s="36"/>
      <c r="G20" s="36"/>
      <c r="H20" s="36"/>
      <c r="I20" s="119" t="s">
        <v>26</v>
      </c>
      <c r="J20" s="105" t="str">
        <f>IF('Rekapitulace stavby'!AN16="","",'Rekapitulace stavby'!AN16)</f>
        <v/>
      </c>
      <c r="K20" s="36"/>
      <c r="L20" s="118"/>
      <c r="S20" s="36"/>
      <c r="T20" s="36"/>
      <c r="U20" s="36"/>
      <c r="V20" s="36"/>
      <c r="W20" s="36"/>
      <c r="X20" s="36"/>
      <c r="Y20" s="36"/>
      <c r="Z20" s="36"/>
      <c r="AA20" s="36"/>
      <c r="AB20" s="36"/>
      <c r="AC20" s="36"/>
      <c r="AD20" s="36"/>
      <c r="AE20" s="36"/>
    </row>
    <row r="21" spans="1:31" s="2" customFormat="1" ht="18" customHeight="1">
      <c r="A21" s="36"/>
      <c r="B21" s="41"/>
      <c r="C21" s="36"/>
      <c r="D21" s="36"/>
      <c r="E21" s="105" t="str">
        <f>IF('Rekapitulace stavby'!E17="","",'Rekapitulace stavby'!E17)</f>
        <v xml:space="preserve"> </v>
      </c>
      <c r="F21" s="36"/>
      <c r="G21" s="36"/>
      <c r="H21" s="36"/>
      <c r="I21" s="119" t="s">
        <v>29</v>
      </c>
      <c r="J21" s="105" t="str">
        <f>IF('Rekapitulace stavby'!AN17="","",'Rekapitulace stavby'!AN17)</f>
        <v/>
      </c>
      <c r="K21" s="36"/>
      <c r="L21" s="11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7"/>
      <c r="J22" s="36"/>
      <c r="K22" s="36"/>
      <c r="L22" s="118"/>
      <c r="S22" s="36"/>
      <c r="T22" s="36"/>
      <c r="U22" s="36"/>
      <c r="V22" s="36"/>
      <c r="W22" s="36"/>
      <c r="X22" s="36"/>
      <c r="Y22" s="36"/>
      <c r="Z22" s="36"/>
      <c r="AA22" s="36"/>
      <c r="AB22" s="36"/>
      <c r="AC22" s="36"/>
      <c r="AD22" s="36"/>
      <c r="AE22" s="36"/>
    </row>
    <row r="23" spans="1:31" s="2" customFormat="1" ht="12" customHeight="1">
      <c r="A23" s="36"/>
      <c r="B23" s="41"/>
      <c r="C23" s="36"/>
      <c r="D23" s="116" t="s">
        <v>35</v>
      </c>
      <c r="E23" s="36"/>
      <c r="F23" s="36"/>
      <c r="G23" s="36"/>
      <c r="H23" s="36"/>
      <c r="I23" s="119" t="s">
        <v>26</v>
      </c>
      <c r="J23" s="105" t="str">
        <f>IF('Rekapitulace stavby'!AN19="","",'Rekapitulace stavby'!AN19)</f>
        <v/>
      </c>
      <c r="K23" s="36"/>
      <c r="L23" s="118"/>
      <c r="S23" s="36"/>
      <c r="T23" s="36"/>
      <c r="U23" s="36"/>
      <c r="V23" s="36"/>
      <c r="W23" s="36"/>
      <c r="X23" s="36"/>
      <c r="Y23" s="36"/>
      <c r="Z23" s="36"/>
      <c r="AA23" s="36"/>
      <c r="AB23" s="36"/>
      <c r="AC23" s="36"/>
      <c r="AD23" s="36"/>
      <c r="AE23" s="36"/>
    </row>
    <row r="24" spans="1:31" s="2" customFormat="1" ht="18" customHeight="1">
      <c r="A24" s="36"/>
      <c r="B24" s="41"/>
      <c r="C24" s="36"/>
      <c r="D24" s="36"/>
      <c r="E24" s="105" t="str">
        <f>IF('Rekapitulace stavby'!E20="","",'Rekapitulace stavby'!E20)</f>
        <v xml:space="preserve"> </v>
      </c>
      <c r="F24" s="36"/>
      <c r="G24" s="36"/>
      <c r="H24" s="36"/>
      <c r="I24" s="119" t="s">
        <v>29</v>
      </c>
      <c r="J24" s="105" t="str">
        <f>IF('Rekapitulace stavby'!AN20="","",'Rekapitulace stavby'!AN20)</f>
        <v/>
      </c>
      <c r="K24" s="36"/>
      <c r="L24" s="11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7"/>
      <c r="J25" s="36"/>
      <c r="K25" s="36"/>
      <c r="L25" s="118"/>
      <c r="S25" s="36"/>
      <c r="T25" s="36"/>
      <c r="U25" s="36"/>
      <c r="V25" s="36"/>
      <c r="W25" s="36"/>
      <c r="X25" s="36"/>
      <c r="Y25" s="36"/>
      <c r="Z25" s="36"/>
      <c r="AA25" s="36"/>
      <c r="AB25" s="36"/>
      <c r="AC25" s="36"/>
      <c r="AD25" s="36"/>
      <c r="AE25" s="36"/>
    </row>
    <row r="26" spans="1:31" s="2" customFormat="1" ht="12" customHeight="1">
      <c r="A26" s="36"/>
      <c r="B26" s="41"/>
      <c r="C26" s="36"/>
      <c r="D26" s="116" t="s">
        <v>36</v>
      </c>
      <c r="E26" s="36"/>
      <c r="F26" s="36"/>
      <c r="G26" s="36"/>
      <c r="H26" s="36"/>
      <c r="I26" s="117"/>
      <c r="J26" s="36"/>
      <c r="K26" s="36"/>
      <c r="L26" s="118"/>
      <c r="S26" s="36"/>
      <c r="T26" s="36"/>
      <c r="U26" s="36"/>
      <c r="V26" s="36"/>
      <c r="W26" s="36"/>
      <c r="X26" s="36"/>
      <c r="Y26" s="36"/>
      <c r="Z26" s="36"/>
      <c r="AA26" s="36"/>
      <c r="AB26" s="36"/>
      <c r="AC26" s="36"/>
      <c r="AD26" s="36"/>
      <c r="AE26" s="36"/>
    </row>
    <row r="27" spans="1:31" s="8" customFormat="1" ht="16.5" customHeight="1">
      <c r="A27" s="121"/>
      <c r="B27" s="122"/>
      <c r="C27" s="121"/>
      <c r="D27" s="121"/>
      <c r="E27" s="404" t="s">
        <v>19</v>
      </c>
      <c r="F27" s="404"/>
      <c r="G27" s="404"/>
      <c r="H27" s="404"/>
      <c r="I27" s="123"/>
      <c r="J27" s="121"/>
      <c r="K27" s="121"/>
      <c r="L27" s="124"/>
      <c r="S27" s="121"/>
      <c r="T27" s="121"/>
      <c r="U27" s="121"/>
      <c r="V27" s="121"/>
      <c r="W27" s="121"/>
      <c r="X27" s="121"/>
      <c r="Y27" s="121"/>
      <c r="Z27" s="121"/>
      <c r="AA27" s="121"/>
      <c r="AB27" s="121"/>
      <c r="AC27" s="121"/>
      <c r="AD27" s="121"/>
      <c r="AE27" s="121"/>
    </row>
    <row r="28" spans="1:31" s="2" customFormat="1" ht="6.95" customHeight="1">
      <c r="A28" s="36"/>
      <c r="B28" s="41"/>
      <c r="C28" s="36"/>
      <c r="D28" s="36"/>
      <c r="E28" s="36"/>
      <c r="F28" s="36"/>
      <c r="G28" s="36"/>
      <c r="H28" s="36"/>
      <c r="I28" s="117"/>
      <c r="J28" s="36"/>
      <c r="K28" s="36"/>
      <c r="L28" s="118"/>
      <c r="S28" s="36"/>
      <c r="T28" s="36"/>
      <c r="U28" s="36"/>
      <c r="V28" s="36"/>
      <c r="W28" s="36"/>
      <c r="X28" s="36"/>
      <c r="Y28" s="36"/>
      <c r="Z28" s="36"/>
      <c r="AA28" s="36"/>
      <c r="AB28" s="36"/>
      <c r="AC28" s="36"/>
      <c r="AD28" s="36"/>
      <c r="AE28" s="36"/>
    </row>
    <row r="29" spans="1:31" s="2" customFormat="1" ht="6.95" customHeight="1">
      <c r="A29" s="36"/>
      <c r="B29" s="41"/>
      <c r="C29" s="36"/>
      <c r="D29" s="125"/>
      <c r="E29" s="125"/>
      <c r="F29" s="125"/>
      <c r="G29" s="125"/>
      <c r="H29" s="125"/>
      <c r="I29" s="126"/>
      <c r="J29" s="125"/>
      <c r="K29" s="125"/>
      <c r="L29" s="118"/>
      <c r="S29" s="36"/>
      <c r="T29" s="36"/>
      <c r="U29" s="36"/>
      <c r="V29" s="36"/>
      <c r="W29" s="36"/>
      <c r="X29" s="36"/>
      <c r="Y29" s="36"/>
      <c r="Z29" s="36"/>
      <c r="AA29" s="36"/>
      <c r="AB29" s="36"/>
      <c r="AC29" s="36"/>
      <c r="AD29" s="36"/>
      <c r="AE29" s="36"/>
    </row>
    <row r="30" spans="1:31" s="2" customFormat="1" ht="25.35" customHeight="1">
      <c r="A30" s="36"/>
      <c r="B30" s="41"/>
      <c r="C30" s="36"/>
      <c r="D30" s="127" t="s">
        <v>38</v>
      </c>
      <c r="E30" s="36"/>
      <c r="F30" s="36"/>
      <c r="G30" s="36"/>
      <c r="H30" s="36"/>
      <c r="I30" s="117"/>
      <c r="J30" s="128">
        <f>ROUND(J85, 2)</f>
        <v>0</v>
      </c>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14.45" customHeight="1">
      <c r="A32" s="36"/>
      <c r="B32" s="41"/>
      <c r="C32" s="36"/>
      <c r="D32" s="36"/>
      <c r="E32" s="36"/>
      <c r="F32" s="129" t="s">
        <v>40</v>
      </c>
      <c r="G32" s="36"/>
      <c r="H32" s="36"/>
      <c r="I32" s="130" t="s">
        <v>39</v>
      </c>
      <c r="J32" s="129" t="s">
        <v>41</v>
      </c>
      <c r="K32" s="36"/>
      <c r="L32" s="118"/>
      <c r="S32" s="36"/>
      <c r="T32" s="36"/>
      <c r="U32" s="36"/>
      <c r="V32" s="36"/>
      <c r="W32" s="36"/>
      <c r="X32" s="36"/>
      <c r="Y32" s="36"/>
      <c r="Z32" s="36"/>
      <c r="AA32" s="36"/>
      <c r="AB32" s="36"/>
      <c r="AC32" s="36"/>
      <c r="AD32" s="36"/>
      <c r="AE32" s="36"/>
    </row>
    <row r="33" spans="1:31" s="2" customFormat="1" ht="14.45" customHeight="1">
      <c r="A33" s="36"/>
      <c r="B33" s="41"/>
      <c r="C33" s="36"/>
      <c r="D33" s="131" t="s">
        <v>42</v>
      </c>
      <c r="E33" s="116" t="s">
        <v>43</v>
      </c>
      <c r="F33" s="132">
        <f>ROUND((SUM(BE85:BE306)),  2)</f>
        <v>0</v>
      </c>
      <c r="G33" s="36"/>
      <c r="H33" s="36"/>
      <c r="I33" s="133">
        <v>0.21</v>
      </c>
      <c r="J33" s="132">
        <f>ROUND(((SUM(BE85:BE306))*I33),  2)</f>
        <v>0</v>
      </c>
      <c r="K33" s="36"/>
      <c r="L33" s="118"/>
      <c r="S33" s="36"/>
      <c r="T33" s="36"/>
      <c r="U33" s="36"/>
      <c r="V33" s="36"/>
      <c r="W33" s="36"/>
      <c r="X33" s="36"/>
      <c r="Y33" s="36"/>
      <c r="Z33" s="36"/>
      <c r="AA33" s="36"/>
      <c r="AB33" s="36"/>
      <c r="AC33" s="36"/>
      <c r="AD33" s="36"/>
      <c r="AE33" s="36"/>
    </row>
    <row r="34" spans="1:31" s="2" customFormat="1" ht="14.45" customHeight="1">
      <c r="A34" s="36"/>
      <c r="B34" s="41"/>
      <c r="C34" s="36"/>
      <c r="D34" s="36"/>
      <c r="E34" s="116" t="s">
        <v>44</v>
      </c>
      <c r="F34" s="132">
        <f>ROUND((SUM(BF85:BF306)),  2)</f>
        <v>0</v>
      </c>
      <c r="G34" s="36"/>
      <c r="H34" s="36"/>
      <c r="I34" s="133">
        <v>0.15</v>
      </c>
      <c r="J34" s="132">
        <f>ROUND(((SUM(BF85:BF306))*I34),  2)</f>
        <v>0</v>
      </c>
      <c r="K34" s="36"/>
      <c r="L34" s="118"/>
      <c r="S34" s="36"/>
      <c r="T34" s="36"/>
      <c r="U34" s="36"/>
      <c r="V34" s="36"/>
      <c r="W34" s="36"/>
      <c r="X34" s="36"/>
      <c r="Y34" s="36"/>
      <c r="Z34" s="36"/>
      <c r="AA34" s="36"/>
      <c r="AB34" s="36"/>
      <c r="AC34" s="36"/>
      <c r="AD34" s="36"/>
      <c r="AE34" s="36"/>
    </row>
    <row r="35" spans="1:31" s="2" customFormat="1" ht="14.45" hidden="1" customHeight="1">
      <c r="A35" s="36"/>
      <c r="B35" s="41"/>
      <c r="C35" s="36"/>
      <c r="D35" s="36"/>
      <c r="E35" s="116" t="s">
        <v>45</v>
      </c>
      <c r="F35" s="132">
        <f>ROUND((SUM(BG85:BG306)),  2)</f>
        <v>0</v>
      </c>
      <c r="G35" s="36"/>
      <c r="H35" s="36"/>
      <c r="I35" s="133">
        <v>0.21</v>
      </c>
      <c r="J35" s="132">
        <f>0</f>
        <v>0</v>
      </c>
      <c r="K35" s="36"/>
      <c r="L35" s="118"/>
      <c r="S35" s="36"/>
      <c r="T35" s="36"/>
      <c r="U35" s="36"/>
      <c r="V35" s="36"/>
      <c r="W35" s="36"/>
      <c r="X35" s="36"/>
      <c r="Y35" s="36"/>
      <c r="Z35" s="36"/>
      <c r="AA35" s="36"/>
      <c r="AB35" s="36"/>
      <c r="AC35" s="36"/>
      <c r="AD35" s="36"/>
      <c r="AE35" s="36"/>
    </row>
    <row r="36" spans="1:31" s="2" customFormat="1" ht="14.45" hidden="1" customHeight="1">
      <c r="A36" s="36"/>
      <c r="B36" s="41"/>
      <c r="C36" s="36"/>
      <c r="D36" s="36"/>
      <c r="E36" s="116" t="s">
        <v>46</v>
      </c>
      <c r="F36" s="132">
        <f>ROUND((SUM(BH85:BH306)),  2)</f>
        <v>0</v>
      </c>
      <c r="G36" s="36"/>
      <c r="H36" s="36"/>
      <c r="I36" s="133">
        <v>0.15</v>
      </c>
      <c r="J36" s="132">
        <f>0</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47</v>
      </c>
      <c r="F37" s="132">
        <f>ROUND((SUM(BI85:BI306)),  2)</f>
        <v>0</v>
      </c>
      <c r="G37" s="36"/>
      <c r="H37" s="36"/>
      <c r="I37" s="133">
        <v>0</v>
      </c>
      <c r="J37" s="132">
        <f>0</f>
        <v>0</v>
      </c>
      <c r="K37" s="36"/>
      <c r="L37" s="11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7"/>
      <c r="J38" s="36"/>
      <c r="K38" s="36"/>
      <c r="L38" s="118"/>
      <c r="S38" s="36"/>
      <c r="T38" s="36"/>
      <c r="U38" s="36"/>
      <c r="V38" s="36"/>
      <c r="W38" s="36"/>
      <c r="X38" s="36"/>
      <c r="Y38" s="36"/>
      <c r="Z38" s="36"/>
      <c r="AA38" s="36"/>
      <c r="AB38" s="36"/>
      <c r="AC38" s="36"/>
      <c r="AD38" s="36"/>
      <c r="AE38" s="36"/>
    </row>
    <row r="39" spans="1:31" s="2" customFormat="1" ht="25.35" customHeight="1">
      <c r="A39" s="36"/>
      <c r="B39" s="41"/>
      <c r="C39" s="134"/>
      <c r="D39" s="135" t="s">
        <v>48</v>
      </c>
      <c r="E39" s="136"/>
      <c r="F39" s="136"/>
      <c r="G39" s="137" t="s">
        <v>49</v>
      </c>
      <c r="H39" s="138" t="s">
        <v>50</v>
      </c>
      <c r="I39" s="139"/>
      <c r="J39" s="140">
        <f>SUM(J30:J37)</f>
        <v>0</v>
      </c>
      <c r="K39" s="141"/>
      <c r="L39" s="118"/>
      <c r="S39" s="36"/>
      <c r="T39" s="36"/>
      <c r="U39" s="36"/>
      <c r="V39" s="36"/>
      <c r="W39" s="36"/>
      <c r="X39" s="36"/>
      <c r="Y39" s="36"/>
      <c r="Z39" s="36"/>
      <c r="AA39" s="36"/>
      <c r="AB39" s="36"/>
      <c r="AC39" s="36"/>
      <c r="AD39" s="36"/>
      <c r="AE39" s="36"/>
    </row>
    <row r="40" spans="1:31" s="2" customFormat="1" ht="14.45" customHeight="1">
      <c r="A40" s="36"/>
      <c r="B40" s="142"/>
      <c r="C40" s="143"/>
      <c r="D40" s="143"/>
      <c r="E40" s="143"/>
      <c r="F40" s="143"/>
      <c r="G40" s="143"/>
      <c r="H40" s="143"/>
      <c r="I40" s="144"/>
      <c r="J40" s="143"/>
      <c r="K40" s="143"/>
      <c r="L40" s="118"/>
      <c r="S40" s="36"/>
      <c r="T40" s="36"/>
      <c r="U40" s="36"/>
      <c r="V40" s="36"/>
      <c r="W40" s="36"/>
      <c r="X40" s="36"/>
      <c r="Y40" s="36"/>
      <c r="Z40" s="36"/>
      <c r="AA40" s="36"/>
      <c r="AB40" s="36"/>
      <c r="AC40" s="36"/>
      <c r="AD40" s="36"/>
      <c r="AE40" s="36"/>
    </row>
    <row r="44" spans="1:31" s="2" customFormat="1" ht="6.95" customHeight="1">
      <c r="A44" s="36"/>
      <c r="B44" s="145"/>
      <c r="C44" s="146"/>
      <c r="D44" s="146"/>
      <c r="E44" s="146"/>
      <c r="F44" s="146"/>
      <c r="G44" s="146"/>
      <c r="H44" s="146"/>
      <c r="I44" s="147"/>
      <c r="J44" s="146"/>
      <c r="K44" s="146"/>
      <c r="L44" s="118"/>
      <c r="S44" s="36"/>
      <c r="T44" s="36"/>
      <c r="U44" s="36"/>
      <c r="V44" s="36"/>
      <c r="W44" s="36"/>
      <c r="X44" s="36"/>
      <c r="Y44" s="36"/>
      <c r="Z44" s="36"/>
      <c r="AA44" s="36"/>
      <c r="AB44" s="36"/>
      <c r="AC44" s="36"/>
      <c r="AD44" s="36"/>
      <c r="AE44" s="36"/>
    </row>
    <row r="45" spans="1:31" s="2" customFormat="1" ht="24.95" customHeight="1">
      <c r="A45" s="36"/>
      <c r="B45" s="37"/>
      <c r="C45" s="25" t="s">
        <v>144</v>
      </c>
      <c r="D45" s="38"/>
      <c r="E45" s="38"/>
      <c r="F45" s="38"/>
      <c r="G45" s="38"/>
      <c r="H45" s="38"/>
      <c r="I45" s="117"/>
      <c r="J45" s="38"/>
      <c r="K45" s="38"/>
      <c r="L45" s="11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7"/>
      <c r="J46" s="38"/>
      <c r="K46" s="38"/>
      <c r="L46" s="11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16.5" customHeight="1">
      <c r="A48" s="36"/>
      <c r="B48" s="37"/>
      <c r="C48" s="38"/>
      <c r="D48" s="38"/>
      <c r="E48" s="405" t="str">
        <f>E7</f>
        <v>Revitalizace koupaliště Lhotka - II. etapa 1. část</v>
      </c>
      <c r="F48" s="406"/>
      <c r="G48" s="406"/>
      <c r="H48" s="406"/>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142</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374" t="str">
        <f>E9</f>
        <v>SO 01 - Vnitroareálová komunikace</v>
      </c>
      <c r="F50" s="407"/>
      <c r="G50" s="407"/>
      <c r="H50" s="407"/>
      <c r="I50" s="117"/>
      <c r="J50" s="38"/>
      <c r="K50" s="38"/>
      <c r="L50" s="11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7"/>
      <c r="J51" s="38"/>
      <c r="K51" s="38"/>
      <c r="L51" s="11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Praha 4 k.ú. Lhotka 728071</v>
      </c>
      <c r="G52" s="38"/>
      <c r="H52" s="38"/>
      <c r="I52" s="119" t="s">
        <v>23</v>
      </c>
      <c r="J52" s="61" t="str">
        <f>IF(J12="","",J12)</f>
        <v>23. 10. 2019</v>
      </c>
      <c r="K52" s="38"/>
      <c r="L52" s="11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MČ Praha4,Antala Staška 2059/80b,140 46 Praha4-Krč</v>
      </c>
      <c r="G54" s="38"/>
      <c r="H54" s="38"/>
      <c r="I54" s="119" t="s">
        <v>32</v>
      </c>
      <c r="J54" s="34" t="str">
        <f>E21</f>
        <v xml:space="preserve"> </v>
      </c>
      <c r="K54" s="38"/>
      <c r="L54" s="118"/>
      <c r="S54" s="36"/>
      <c r="T54" s="36"/>
      <c r="U54" s="36"/>
      <c r="V54" s="36"/>
      <c r="W54" s="36"/>
      <c r="X54" s="36"/>
      <c r="Y54" s="36"/>
      <c r="Z54" s="36"/>
      <c r="AA54" s="36"/>
      <c r="AB54" s="36"/>
      <c r="AC54" s="36"/>
      <c r="AD54" s="36"/>
      <c r="AE54" s="36"/>
    </row>
    <row r="55" spans="1:47" s="2" customFormat="1" ht="15.2" customHeight="1">
      <c r="A55" s="36"/>
      <c r="B55" s="37"/>
      <c r="C55" s="31" t="s">
        <v>30</v>
      </c>
      <c r="D55" s="38"/>
      <c r="E55" s="38"/>
      <c r="F55" s="29" t="str">
        <f>IF(E18="","",E18)</f>
        <v>Vyplň údaj</v>
      </c>
      <c r="G55" s="38"/>
      <c r="H55" s="38"/>
      <c r="I55" s="119" t="s">
        <v>35</v>
      </c>
      <c r="J55" s="34" t="str">
        <f>E24</f>
        <v xml:space="preserve"> </v>
      </c>
      <c r="K55" s="38"/>
      <c r="L55" s="11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7"/>
      <c r="J56" s="38"/>
      <c r="K56" s="38"/>
      <c r="L56" s="118"/>
      <c r="S56" s="36"/>
      <c r="T56" s="36"/>
      <c r="U56" s="36"/>
      <c r="V56" s="36"/>
      <c r="W56" s="36"/>
      <c r="X56" s="36"/>
      <c r="Y56" s="36"/>
      <c r="Z56" s="36"/>
      <c r="AA56" s="36"/>
      <c r="AB56" s="36"/>
      <c r="AC56" s="36"/>
      <c r="AD56" s="36"/>
      <c r="AE56" s="36"/>
    </row>
    <row r="57" spans="1:47" s="2" customFormat="1" ht="29.25" customHeight="1">
      <c r="A57" s="36"/>
      <c r="B57" s="37"/>
      <c r="C57" s="148" t="s">
        <v>145</v>
      </c>
      <c r="D57" s="149"/>
      <c r="E57" s="149"/>
      <c r="F57" s="149"/>
      <c r="G57" s="149"/>
      <c r="H57" s="149"/>
      <c r="I57" s="150"/>
      <c r="J57" s="151" t="s">
        <v>146</v>
      </c>
      <c r="K57" s="149"/>
      <c r="L57" s="11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7"/>
      <c r="J58" s="38"/>
      <c r="K58" s="38"/>
      <c r="L58" s="118"/>
      <c r="S58" s="36"/>
      <c r="T58" s="36"/>
      <c r="U58" s="36"/>
      <c r="V58" s="36"/>
      <c r="W58" s="36"/>
      <c r="X58" s="36"/>
      <c r="Y58" s="36"/>
      <c r="Z58" s="36"/>
      <c r="AA58" s="36"/>
      <c r="AB58" s="36"/>
      <c r="AC58" s="36"/>
      <c r="AD58" s="36"/>
      <c r="AE58" s="36"/>
    </row>
    <row r="59" spans="1:47" s="2" customFormat="1" ht="22.9" customHeight="1">
      <c r="A59" s="36"/>
      <c r="B59" s="37"/>
      <c r="C59" s="152" t="s">
        <v>70</v>
      </c>
      <c r="D59" s="38"/>
      <c r="E59" s="38"/>
      <c r="F59" s="38"/>
      <c r="G59" s="38"/>
      <c r="H59" s="38"/>
      <c r="I59" s="117"/>
      <c r="J59" s="79">
        <f>J85</f>
        <v>0</v>
      </c>
      <c r="K59" s="38"/>
      <c r="L59" s="118"/>
      <c r="S59" s="36"/>
      <c r="T59" s="36"/>
      <c r="U59" s="36"/>
      <c r="V59" s="36"/>
      <c r="W59" s="36"/>
      <c r="X59" s="36"/>
      <c r="Y59" s="36"/>
      <c r="Z59" s="36"/>
      <c r="AA59" s="36"/>
      <c r="AB59" s="36"/>
      <c r="AC59" s="36"/>
      <c r="AD59" s="36"/>
      <c r="AE59" s="36"/>
      <c r="AU59" s="19" t="s">
        <v>147</v>
      </c>
    </row>
    <row r="60" spans="1:47" s="9" customFormat="1" ht="24.95" customHeight="1">
      <c r="B60" s="153"/>
      <c r="C60" s="154"/>
      <c r="D60" s="155" t="s">
        <v>148</v>
      </c>
      <c r="E60" s="156"/>
      <c r="F60" s="156"/>
      <c r="G60" s="156"/>
      <c r="H60" s="156"/>
      <c r="I60" s="157"/>
      <c r="J60" s="158">
        <f>J86</f>
        <v>0</v>
      </c>
      <c r="K60" s="154"/>
      <c r="L60" s="159"/>
    </row>
    <row r="61" spans="1:47" s="10" customFormat="1" ht="19.899999999999999" customHeight="1">
      <c r="B61" s="160"/>
      <c r="C61" s="99"/>
      <c r="D61" s="161" t="s">
        <v>149</v>
      </c>
      <c r="E61" s="162"/>
      <c r="F61" s="162"/>
      <c r="G61" s="162"/>
      <c r="H61" s="162"/>
      <c r="I61" s="163"/>
      <c r="J61" s="164">
        <f>J87</f>
        <v>0</v>
      </c>
      <c r="K61" s="99"/>
      <c r="L61" s="165"/>
    </row>
    <row r="62" spans="1:47" s="10" customFormat="1" ht="19.899999999999999" customHeight="1">
      <c r="B62" s="160"/>
      <c r="C62" s="99"/>
      <c r="D62" s="161" t="s">
        <v>150</v>
      </c>
      <c r="E62" s="162"/>
      <c r="F62" s="162"/>
      <c r="G62" s="162"/>
      <c r="H62" s="162"/>
      <c r="I62" s="163"/>
      <c r="J62" s="164">
        <f>J187</f>
        <v>0</v>
      </c>
      <c r="K62" s="99"/>
      <c r="L62" s="165"/>
    </row>
    <row r="63" spans="1:47" s="10" customFormat="1" ht="19.899999999999999" customHeight="1">
      <c r="B63" s="160"/>
      <c r="C63" s="99"/>
      <c r="D63" s="161" t="s">
        <v>151</v>
      </c>
      <c r="E63" s="162"/>
      <c r="F63" s="162"/>
      <c r="G63" s="162"/>
      <c r="H63" s="162"/>
      <c r="I63" s="163"/>
      <c r="J63" s="164">
        <f>J238</f>
        <v>0</v>
      </c>
      <c r="K63" s="99"/>
      <c r="L63" s="165"/>
    </row>
    <row r="64" spans="1:47" s="10" customFormat="1" ht="19.899999999999999" customHeight="1">
      <c r="B64" s="160"/>
      <c r="C64" s="99"/>
      <c r="D64" s="161" t="s">
        <v>152</v>
      </c>
      <c r="E64" s="162"/>
      <c r="F64" s="162"/>
      <c r="G64" s="162"/>
      <c r="H64" s="162"/>
      <c r="I64" s="163"/>
      <c r="J64" s="164">
        <f>J293</f>
        <v>0</v>
      </c>
      <c r="K64" s="99"/>
      <c r="L64" s="165"/>
    </row>
    <row r="65" spans="1:31" s="10" customFormat="1" ht="19.899999999999999" customHeight="1">
      <c r="B65" s="160"/>
      <c r="C65" s="99"/>
      <c r="D65" s="161" t="s">
        <v>153</v>
      </c>
      <c r="E65" s="162"/>
      <c r="F65" s="162"/>
      <c r="G65" s="162"/>
      <c r="H65" s="162"/>
      <c r="I65" s="163"/>
      <c r="J65" s="164">
        <f>J304</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5" t="s">
        <v>154</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1" t="s">
        <v>16</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16.5" customHeight="1">
      <c r="A75" s="36"/>
      <c r="B75" s="37"/>
      <c r="C75" s="38"/>
      <c r="D75" s="38"/>
      <c r="E75" s="405" t="str">
        <f>E7</f>
        <v>Revitalizace koupaliště Lhotka - II. etapa 1. část</v>
      </c>
      <c r="F75" s="406"/>
      <c r="G75" s="406"/>
      <c r="H75" s="406"/>
      <c r="I75" s="117"/>
      <c r="J75" s="38"/>
      <c r="K75" s="38"/>
      <c r="L75" s="118"/>
      <c r="S75" s="36"/>
      <c r="T75" s="36"/>
      <c r="U75" s="36"/>
      <c r="V75" s="36"/>
      <c r="W75" s="36"/>
      <c r="X75" s="36"/>
      <c r="Y75" s="36"/>
      <c r="Z75" s="36"/>
      <c r="AA75" s="36"/>
      <c r="AB75" s="36"/>
      <c r="AC75" s="36"/>
      <c r="AD75" s="36"/>
      <c r="AE75" s="36"/>
    </row>
    <row r="76" spans="1:31" s="2" customFormat="1" ht="12" customHeight="1">
      <c r="A76" s="36"/>
      <c r="B76" s="37"/>
      <c r="C76" s="31" t="s">
        <v>142</v>
      </c>
      <c r="D76" s="38"/>
      <c r="E76" s="38"/>
      <c r="F76" s="38"/>
      <c r="G76" s="38"/>
      <c r="H76" s="38"/>
      <c r="I76" s="117"/>
      <c r="J76" s="38"/>
      <c r="K76" s="38"/>
      <c r="L76" s="118"/>
      <c r="S76" s="36"/>
      <c r="T76" s="36"/>
      <c r="U76" s="36"/>
      <c r="V76" s="36"/>
      <c r="W76" s="36"/>
      <c r="X76" s="36"/>
      <c r="Y76" s="36"/>
      <c r="Z76" s="36"/>
      <c r="AA76" s="36"/>
      <c r="AB76" s="36"/>
      <c r="AC76" s="36"/>
      <c r="AD76" s="36"/>
      <c r="AE76" s="36"/>
    </row>
    <row r="77" spans="1:31" s="2" customFormat="1" ht="16.5" customHeight="1">
      <c r="A77" s="36"/>
      <c r="B77" s="37"/>
      <c r="C77" s="38"/>
      <c r="D77" s="38"/>
      <c r="E77" s="374" t="str">
        <f>E9</f>
        <v>SO 01 - Vnitroareálová komunikace</v>
      </c>
      <c r="F77" s="407"/>
      <c r="G77" s="407"/>
      <c r="H77" s="407"/>
      <c r="I77" s="117"/>
      <c r="J77" s="38"/>
      <c r="K77" s="38"/>
      <c r="L77" s="11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2" customHeight="1">
      <c r="A79" s="36"/>
      <c r="B79" s="37"/>
      <c r="C79" s="31" t="s">
        <v>21</v>
      </c>
      <c r="D79" s="38"/>
      <c r="E79" s="38"/>
      <c r="F79" s="29" t="str">
        <f>F12</f>
        <v>Praha 4 k.ú. Lhotka 728071</v>
      </c>
      <c r="G79" s="38"/>
      <c r="H79" s="38"/>
      <c r="I79" s="119" t="s">
        <v>23</v>
      </c>
      <c r="J79" s="61" t="str">
        <f>IF(J12="","",J12)</f>
        <v>23. 10. 2019</v>
      </c>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5.2" customHeight="1">
      <c r="A81" s="36"/>
      <c r="B81" s="37"/>
      <c r="C81" s="31" t="s">
        <v>25</v>
      </c>
      <c r="D81" s="38"/>
      <c r="E81" s="38"/>
      <c r="F81" s="29" t="str">
        <f>E15</f>
        <v>MČ Praha4,Antala Staška 2059/80b,140 46 Praha4-Krč</v>
      </c>
      <c r="G81" s="38"/>
      <c r="H81" s="38"/>
      <c r="I81" s="119" t="s">
        <v>32</v>
      </c>
      <c r="J81" s="34" t="str">
        <f>E21</f>
        <v xml:space="preserve"> </v>
      </c>
      <c r="K81" s="38"/>
      <c r="L81" s="118"/>
      <c r="S81" s="36"/>
      <c r="T81" s="36"/>
      <c r="U81" s="36"/>
      <c r="V81" s="36"/>
      <c r="W81" s="36"/>
      <c r="X81" s="36"/>
      <c r="Y81" s="36"/>
      <c r="Z81" s="36"/>
      <c r="AA81" s="36"/>
      <c r="AB81" s="36"/>
      <c r="AC81" s="36"/>
      <c r="AD81" s="36"/>
      <c r="AE81" s="36"/>
    </row>
    <row r="82" spans="1:65" s="2" customFormat="1" ht="15.2" customHeight="1">
      <c r="A82" s="36"/>
      <c r="B82" s="37"/>
      <c r="C82" s="31" t="s">
        <v>30</v>
      </c>
      <c r="D82" s="38"/>
      <c r="E82" s="38"/>
      <c r="F82" s="29" t="str">
        <f>IF(E18="","",E18)</f>
        <v>Vyplň údaj</v>
      </c>
      <c r="G82" s="38"/>
      <c r="H82" s="38"/>
      <c r="I82" s="119" t="s">
        <v>35</v>
      </c>
      <c r="J82" s="34" t="str">
        <f>E24</f>
        <v xml:space="preserve"> </v>
      </c>
      <c r="K82" s="38"/>
      <c r="L82" s="118"/>
      <c r="S82" s="36"/>
      <c r="T82" s="36"/>
      <c r="U82" s="36"/>
      <c r="V82" s="36"/>
      <c r="W82" s="36"/>
      <c r="X82" s="36"/>
      <c r="Y82" s="36"/>
      <c r="Z82" s="36"/>
      <c r="AA82" s="36"/>
      <c r="AB82" s="36"/>
      <c r="AC82" s="36"/>
      <c r="AD82" s="36"/>
      <c r="AE82" s="36"/>
    </row>
    <row r="83" spans="1:65" s="2" customFormat="1" ht="10.35" customHeight="1">
      <c r="A83" s="36"/>
      <c r="B83" s="37"/>
      <c r="C83" s="38"/>
      <c r="D83" s="38"/>
      <c r="E83" s="38"/>
      <c r="F83" s="38"/>
      <c r="G83" s="38"/>
      <c r="H83" s="38"/>
      <c r="I83" s="117"/>
      <c r="J83" s="38"/>
      <c r="K83" s="38"/>
      <c r="L83" s="118"/>
      <c r="S83" s="36"/>
      <c r="T83" s="36"/>
      <c r="U83" s="36"/>
      <c r="V83" s="36"/>
      <c r="W83" s="36"/>
      <c r="X83" s="36"/>
      <c r="Y83" s="36"/>
      <c r="Z83" s="36"/>
      <c r="AA83" s="36"/>
      <c r="AB83" s="36"/>
      <c r="AC83" s="36"/>
      <c r="AD83" s="36"/>
      <c r="AE83" s="36"/>
    </row>
    <row r="84" spans="1:65" s="11" customFormat="1" ht="29.25" customHeight="1">
      <c r="A84" s="166"/>
      <c r="B84" s="167"/>
      <c r="C84" s="168" t="s">
        <v>155</v>
      </c>
      <c r="D84" s="169" t="s">
        <v>57</v>
      </c>
      <c r="E84" s="169" t="s">
        <v>53</v>
      </c>
      <c r="F84" s="169" t="s">
        <v>54</v>
      </c>
      <c r="G84" s="169" t="s">
        <v>156</v>
      </c>
      <c r="H84" s="169" t="s">
        <v>157</v>
      </c>
      <c r="I84" s="170" t="s">
        <v>158</v>
      </c>
      <c r="J84" s="169" t="s">
        <v>146</v>
      </c>
      <c r="K84" s="171" t="s">
        <v>159</v>
      </c>
      <c r="L84" s="172"/>
      <c r="M84" s="70" t="s">
        <v>19</v>
      </c>
      <c r="N84" s="71" t="s">
        <v>42</v>
      </c>
      <c r="O84" s="71" t="s">
        <v>160</v>
      </c>
      <c r="P84" s="71" t="s">
        <v>161</v>
      </c>
      <c r="Q84" s="71" t="s">
        <v>162</v>
      </c>
      <c r="R84" s="71" t="s">
        <v>163</v>
      </c>
      <c r="S84" s="71" t="s">
        <v>164</v>
      </c>
      <c r="T84" s="72" t="s">
        <v>165</v>
      </c>
      <c r="U84" s="166"/>
      <c r="V84" s="166"/>
      <c r="W84" s="166"/>
      <c r="X84" s="166"/>
      <c r="Y84" s="166"/>
      <c r="Z84" s="166"/>
      <c r="AA84" s="166"/>
      <c r="AB84" s="166"/>
      <c r="AC84" s="166"/>
      <c r="AD84" s="166"/>
      <c r="AE84" s="166"/>
    </row>
    <row r="85" spans="1:65" s="2" customFormat="1" ht="22.9" customHeight="1">
      <c r="A85" s="36"/>
      <c r="B85" s="37"/>
      <c r="C85" s="77" t="s">
        <v>166</v>
      </c>
      <c r="D85" s="38"/>
      <c r="E85" s="38"/>
      <c r="F85" s="38"/>
      <c r="G85" s="38"/>
      <c r="H85" s="38"/>
      <c r="I85" s="117"/>
      <c r="J85" s="173">
        <f>BK85</f>
        <v>0</v>
      </c>
      <c r="K85" s="38"/>
      <c r="L85" s="41"/>
      <c r="M85" s="73"/>
      <c r="N85" s="174"/>
      <c r="O85" s="74"/>
      <c r="P85" s="175">
        <f>P86</f>
        <v>0</v>
      </c>
      <c r="Q85" s="74"/>
      <c r="R85" s="175">
        <f>R86</f>
        <v>289.81803000000002</v>
      </c>
      <c r="S85" s="74"/>
      <c r="T85" s="176">
        <f>T86</f>
        <v>3.94</v>
      </c>
      <c r="U85" s="36"/>
      <c r="V85" s="36"/>
      <c r="W85" s="36"/>
      <c r="X85" s="36"/>
      <c r="Y85" s="36"/>
      <c r="Z85" s="36"/>
      <c r="AA85" s="36"/>
      <c r="AB85" s="36"/>
      <c r="AC85" s="36"/>
      <c r="AD85" s="36"/>
      <c r="AE85" s="36"/>
      <c r="AT85" s="19" t="s">
        <v>71</v>
      </c>
      <c r="AU85" s="19" t="s">
        <v>147</v>
      </c>
      <c r="BK85" s="177">
        <f>BK86</f>
        <v>0</v>
      </c>
    </row>
    <row r="86" spans="1:65" s="12" customFormat="1" ht="25.9" customHeight="1">
      <c r="B86" s="178"/>
      <c r="C86" s="179"/>
      <c r="D86" s="180" t="s">
        <v>71</v>
      </c>
      <c r="E86" s="181" t="s">
        <v>167</v>
      </c>
      <c r="F86" s="181" t="s">
        <v>168</v>
      </c>
      <c r="G86" s="179"/>
      <c r="H86" s="179"/>
      <c r="I86" s="182"/>
      <c r="J86" s="183">
        <f>BK86</f>
        <v>0</v>
      </c>
      <c r="K86" s="179"/>
      <c r="L86" s="184"/>
      <c r="M86" s="185"/>
      <c r="N86" s="186"/>
      <c r="O86" s="186"/>
      <c r="P86" s="187">
        <f>P87+P187+P238+P293+P304</f>
        <v>0</v>
      </c>
      <c r="Q86" s="186"/>
      <c r="R86" s="187">
        <f>R87+R187+R238+R293+R304</f>
        <v>289.81803000000002</v>
      </c>
      <c r="S86" s="186"/>
      <c r="T86" s="188">
        <f>T87+T187+T238+T293+T304</f>
        <v>3.94</v>
      </c>
      <c r="AR86" s="189" t="s">
        <v>80</v>
      </c>
      <c r="AT86" s="190" t="s">
        <v>71</v>
      </c>
      <c r="AU86" s="190" t="s">
        <v>72</v>
      </c>
      <c r="AY86" s="189" t="s">
        <v>169</v>
      </c>
      <c r="BK86" s="191">
        <f>BK87+BK187+BK238+BK293+BK304</f>
        <v>0</v>
      </c>
    </row>
    <row r="87" spans="1:65" s="12" customFormat="1" ht="22.9" customHeight="1">
      <c r="B87" s="178"/>
      <c r="C87" s="179"/>
      <c r="D87" s="180" t="s">
        <v>71</v>
      </c>
      <c r="E87" s="192" t="s">
        <v>80</v>
      </c>
      <c r="F87" s="192" t="s">
        <v>170</v>
      </c>
      <c r="G87" s="179"/>
      <c r="H87" s="179"/>
      <c r="I87" s="182"/>
      <c r="J87" s="193">
        <f>BK87</f>
        <v>0</v>
      </c>
      <c r="K87" s="179"/>
      <c r="L87" s="184"/>
      <c r="M87" s="185"/>
      <c r="N87" s="186"/>
      <c r="O87" s="186"/>
      <c r="P87" s="187">
        <f>SUM(P88:P186)</f>
        <v>0</v>
      </c>
      <c r="Q87" s="186"/>
      <c r="R87" s="187">
        <f>SUM(R88:R186)</f>
        <v>0</v>
      </c>
      <c r="S87" s="186"/>
      <c r="T87" s="188">
        <f>SUM(T88:T186)</f>
        <v>3.64</v>
      </c>
      <c r="AR87" s="189" t="s">
        <v>80</v>
      </c>
      <c r="AT87" s="190" t="s">
        <v>71</v>
      </c>
      <c r="AU87" s="190" t="s">
        <v>80</v>
      </c>
      <c r="AY87" s="189" t="s">
        <v>169</v>
      </c>
      <c r="BK87" s="191">
        <f>SUM(BK88:BK186)</f>
        <v>0</v>
      </c>
    </row>
    <row r="88" spans="1:65" s="2" customFormat="1" ht="36" customHeight="1">
      <c r="A88" s="36"/>
      <c r="B88" s="37"/>
      <c r="C88" s="194" t="s">
        <v>80</v>
      </c>
      <c r="D88" s="194" t="s">
        <v>171</v>
      </c>
      <c r="E88" s="195" t="s">
        <v>172</v>
      </c>
      <c r="F88" s="196" t="s">
        <v>173</v>
      </c>
      <c r="G88" s="197" t="s">
        <v>174</v>
      </c>
      <c r="H88" s="198">
        <v>10.4</v>
      </c>
      <c r="I88" s="199"/>
      <c r="J88" s="200">
        <f>ROUND(I88*H88,2)</f>
        <v>0</v>
      </c>
      <c r="K88" s="196" t="s">
        <v>175</v>
      </c>
      <c r="L88" s="41"/>
      <c r="M88" s="201" t="s">
        <v>19</v>
      </c>
      <c r="N88" s="202" t="s">
        <v>43</v>
      </c>
      <c r="O88" s="66"/>
      <c r="P88" s="203">
        <f>O88*H88</f>
        <v>0</v>
      </c>
      <c r="Q88" s="203">
        <v>0</v>
      </c>
      <c r="R88" s="203">
        <f>Q88*H88</f>
        <v>0</v>
      </c>
      <c r="S88" s="203">
        <v>0.06</v>
      </c>
      <c r="T88" s="204">
        <f>S88*H88</f>
        <v>0.624</v>
      </c>
      <c r="U88" s="36"/>
      <c r="V88" s="36"/>
      <c r="W88" s="36"/>
      <c r="X88" s="36"/>
      <c r="Y88" s="36"/>
      <c r="Z88" s="36"/>
      <c r="AA88" s="36"/>
      <c r="AB88" s="36"/>
      <c r="AC88" s="36"/>
      <c r="AD88" s="36"/>
      <c r="AE88" s="36"/>
      <c r="AR88" s="205" t="s">
        <v>176</v>
      </c>
      <c r="AT88" s="205" t="s">
        <v>171</v>
      </c>
      <c r="AU88" s="205" t="s">
        <v>83</v>
      </c>
      <c r="AY88" s="19" t="s">
        <v>169</v>
      </c>
      <c r="BE88" s="206">
        <f>IF(N88="základní",J88,0)</f>
        <v>0</v>
      </c>
      <c r="BF88" s="206">
        <f>IF(N88="snížená",J88,0)</f>
        <v>0</v>
      </c>
      <c r="BG88" s="206">
        <f>IF(N88="zákl. přenesená",J88,0)</f>
        <v>0</v>
      </c>
      <c r="BH88" s="206">
        <f>IF(N88="sníž. přenesená",J88,0)</f>
        <v>0</v>
      </c>
      <c r="BI88" s="206">
        <f>IF(N88="nulová",J88,0)</f>
        <v>0</v>
      </c>
      <c r="BJ88" s="19" t="s">
        <v>80</v>
      </c>
      <c r="BK88" s="206">
        <f>ROUND(I88*H88,2)</f>
        <v>0</v>
      </c>
      <c r="BL88" s="19" t="s">
        <v>176</v>
      </c>
      <c r="BM88" s="205" t="s">
        <v>177</v>
      </c>
    </row>
    <row r="89" spans="1:65" s="2" customFormat="1" ht="126.75">
      <c r="A89" s="36"/>
      <c r="B89" s="37"/>
      <c r="C89" s="38"/>
      <c r="D89" s="207" t="s">
        <v>178</v>
      </c>
      <c r="E89" s="38"/>
      <c r="F89" s="208" t="s">
        <v>179</v>
      </c>
      <c r="G89" s="38"/>
      <c r="H89" s="38"/>
      <c r="I89" s="117"/>
      <c r="J89" s="38"/>
      <c r="K89" s="38"/>
      <c r="L89" s="41"/>
      <c r="M89" s="209"/>
      <c r="N89" s="210"/>
      <c r="O89" s="66"/>
      <c r="P89" s="66"/>
      <c r="Q89" s="66"/>
      <c r="R89" s="66"/>
      <c r="S89" s="66"/>
      <c r="T89" s="67"/>
      <c r="U89" s="36"/>
      <c r="V89" s="36"/>
      <c r="W89" s="36"/>
      <c r="X89" s="36"/>
      <c r="Y89" s="36"/>
      <c r="Z89" s="36"/>
      <c r="AA89" s="36"/>
      <c r="AB89" s="36"/>
      <c r="AC89" s="36"/>
      <c r="AD89" s="36"/>
      <c r="AE89" s="36"/>
      <c r="AT89" s="19" t="s">
        <v>178</v>
      </c>
      <c r="AU89" s="19" t="s">
        <v>83</v>
      </c>
    </row>
    <row r="90" spans="1:65" s="13" customFormat="1" ht="11.25">
      <c r="B90" s="211"/>
      <c r="C90" s="212"/>
      <c r="D90" s="207" t="s">
        <v>180</v>
      </c>
      <c r="E90" s="213" t="s">
        <v>19</v>
      </c>
      <c r="F90" s="214" t="s">
        <v>181</v>
      </c>
      <c r="G90" s="212"/>
      <c r="H90" s="215">
        <v>10.4</v>
      </c>
      <c r="I90" s="216"/>
      <c r="J90" s="212"/>
      <c r="K90" s="212"/>
      <c r="L90" s="217"/>
      <c r="M90" s="218"/>
      <c r="N90" s="219"/>
      <c r="O90" s="219"/>
      <c r="P90" s="219"/>
      <c r="Q90" s="219"/>
      <c r="R90" s="219"/>
      <c r="S90" s="219"/>
      <c r="T90" s="220"/>
      <c r="AT90" s="221" t="s">
        <v>180</v>
      </c>
      <c r="AU90" s="221" t="s">
        <v>83</v>
      </c>
      <c r="AV90" s="13" t="s">
        <v>83</v>
      </c>
      <c r="AW90" s="13" t="s">
        <v>34</v>
      </c>
      <c r="AX90" s="13" t="s">
        <v>72</v>
      </c>
      <c r="AY90" s="221" t="s">
        <v>169</v>
      </c>
    </row>
    <row r="91" spans="1:65" s="14" customFormat="1" ht="11.25">
      <c r="B91" s="222"/>
      <c r="C91" s="223"/>
      <c r="D91" s="207" t="s">
        <v>180</v>
      </c>
      <c r="E91" s="224" t="s">
        <v>19</v>
      </c>
      <c r="F91" s="225" t="s">
        <v>182</v>
      </c>
      <c r="G91" s="223"/>
      <c r="H91" s="226">
        <v>10.4</v>
      </c>
      <c r="I91" s="227"/>
      <c r="J91" s="223"/>
      <c r="K91" s="223"/>
      <c r="L91" s="228"/>
      <c r="M91" s="229"/>
      <c r="N91" s="230"/>
      <c r="O91" s="230"/>
      <c r="P91" s="230"/>
      <c r="Q91" s="230"/>
      <c r="R91" s="230"/>
      <c r="S91" s="230"/>
      <c r="T91" s="231"/>
      <c r="AT91" s="232" t="s">
        <v>180</v>
      </c>
      <c r="AU91" s="232" t="s">
        <v>83</v>
      </c>
      <c r="AV91" s="14" t="s">
        <v>176</v>
      </c>
      <c r="AW91" s="14" t="s">
        <v>4</v>
      </c>
      <c r="AX91" s="14" t="s">
        <v>80</v>
      </c>
      <c r="AY91" s="232" t="s">
        <v>169</v>
      </c>
    </row>
    <row r="92" spans="1:65" s="2" customFormat="1" ht="24" customHeight="1">
      <c r="A92" s="36"/>
      <c r="B92" s="37"/>
      <c r="C92" s="194" t="s">
        <v>83</v>
      </c>
      <c r="D92" s="194" t="s">
        <v>171</v>
      </c>
      <c r="E92" s="195" t="s">
        <v>183</v>
      </c>
      <c r="F92" s="196" t="s">
        <v>184</v>
      </c>
      <c r="G92" s="197" t="s">
        <v>174</v>
      </c>
      <c r="H92" s="198">
        <v>10.4</v>
      </c>
      <c r="I92" s="199"/>
      <c r="J92" s="200">
        <f>ROUND(I92*H92,2)</f>
        <v>0</v>
      </c>
      <c r="K92" s="196" t="s">
        <v>175</v>
      </c>
      <c r="L92" s="41"/>
      <c r="M92" s="201" t="s">
        <v>19</v>
      </c>
      <c r="N92" s="202" t="s">
        <v>43</v>
      </c>
      <c r="O92" s="66"/>
      <c r="P92" s="203">
        <f>O92*H92</f>
        <v>0</v>
      </c>
      <c r="Q92" s="203">
        <v>0</v>
      </c>
      <c r="R92" s="203">
        <f>Q92*H92</f>
        <v>0</v>
      </c>
      <c r="S92" s="203">
        <v>0.28999999999999998</v>
      </c>
      <c r="T92" s="204">
        <f>S92*H92</f>
        <v>3.016</v>
      </c>
      <c r="U92" s="36"/>
      <c r="V92" s="36"/>
      <c r="W92" s="36"/>
      <c r="X92" s="36"/>
      <c r="Y92" s="36"/>
      <c r="Z92" s="36"/>
      <c r="AA92" s="36"/>
      <c r="AB92" s="36"/>
      <c r="AC92" s="36"/>
      <c r="AD92" s="36"/>
      <c r="AE92" s="36"/>
      <c r="AR92" s="205" t="s">
        <v>176</v>
      </c>
      <c r="AT92" s="205" t="s">
        <v>171</v>
      </c>
      <c r="AU92" s="205" t="s">
        <v>83</v>
      </c>
      <c r="AY92" s="19" t="s">
        <v>169</v>
      </c>
      <c r="BE92" s="206">
        <f>IF(N92="základní",J92,0)</f>
        <v>0</v>
      </c>
      <c r="BF92" s="206">
        <f>IF(N92="snížená",J92,0)</f>
        <v>0</v>
      </c>
      <c r="BG92" s="206">
        <f>IF(N92="zákl. přenesená",J92,0)</f>
        <v>0</v>
      </c>
      <c r="BH92" s="206">
        <f>IF(N92="sníž. přenesená",J92,0)</f>
        <v>0</v>
      </c>
      <c r="BI92" s="206">
        <f>IF(N92="nulová",J92,0)</f>
        <v>0</v>
      </c>
      <c r="BJ92" s="19" t="s">
        <v>80</v>
      </c>
      <c r="BK92" s="206">
        <f>ROUND(I92*H92,2)</f>
        <v>0</v>
      </c>
      <c r="BL92" s="19" t="s">
        <v>176</v>
      </c>
      <c r="BM92" s="205" t="s">
        <v>185</v>
      </c>
    </row>
    <row r="93" spans="1:65" s="2" customFormat="1" ht="175.5">
      <c r="A93" s="36"/>
      <c r="B93" s="37"/>
      <c r="C93" s="38"/>
      <c r="D93" s="207" t="s">
        <v>178</v>
      </c>
      <c r="E93" s="38"/>
      <c r="F93" s="208" t="s">
        <v>186</v>
      </c>
      <c r="G93" s="38"/>
      <c r="H93" s="38"/>
      <c r="I93" s="117"/>
      <c r="J93" s="38"/>
      <c r="K93" s="38"/>
      <c r="L93" s="41"/>
      <c r="M93" s="209"/>
      <c r="N93" s="210"/>
      <c r="O93" s="66"/>
      <c r="P93" s="66"/>
      <c r="Q93" s="66"/>
      <c r="R93" s="66"/>
      <c r="S93" s="66"/>
      <c r="T93" s="67"/>
      <c r="U93" s="36"/>
      <c r="V93" s="36"/>
      <c r="W93" s="36"/>
      <c r="X93" s="36"/>
      <c r="Y93" s="36"/>
      <c r="Z93" s="36"/>
      <c r="AA93" s="36"/>
      <c r="AB93" s="36"/>
      <c r="AC93" s="36"/>
      <c r="AD93" s="36"/>
      <c r="AE93" s="36"/>
      <c r="AT93" s="19" t="s">
        <v>178</v>
      </c>
      <c r="AU93" s="19" t="s">
        <v>83</v>
      </c>
    </row>
    <row r="94" spans="1:65" s="13" customFormat="1" ht="11.25">
      <c r="B94" s="211"/>
      <c r="C94" s="212"/>
      <c r="D94" s="207" t="s">
        <v>180</v>
      </c>
      <c r="E94" s="213" t="s">
        <v>19</v>
      </c>
      <c r="F94" s="214" t="s">
        <v>187</v>
      </c>
      <c r="G94" s="212"/>
      <c r="H94" s="215">
        <v>10.4</v>
      </c>
      <c r="I94" s="216"/>
      <c r="J94" s="212"/>
      <c r="K94" s="212"/>
      <c r="L94" s="217"/>
      <c r="M94" s="218"/>
      <c r="N94" s="219"/>
      <c r="O94" s="219"/>
      <c r="P94" s="219"/>
      <c r="Q94" s="219"/>
      <c r="R94" s="219"/>
      <c r="S94" s="219"/>
      <c r="T94" s="220"/>
      <c r="AT94" s="221" t="s">
        <v>180</v>
      </c>
      <c r="AU94" s="221" t="s">
        <v>83</v>
      </c>
      <c r="AV94" s="13" t="s">
        <v>83</v>
      </c>
      <c r="AW94" s="13" t="s">
        <v>34</v>
      </c>
      <c r="AX94" s="13" t="s">
        <v>72</v>
      </c>
      <c r="AY94" s="221" t="s">
        <v>169</v>
      </c>
    </row>
    <row r="95" spans="1:65" s="14" customFormat="1" ht="11.25">
      <c r="B95" s="222"/>
      <c r="C95" s="223"/>
      <c r="D95" s="207" t="s">
        <v>180</v>
      </c>
      <c r="E95" s="224" t="s">
        <v>19</v>
      </c>
      <c r="F95" s="225" t="s">
        <v>182</v>
      </c>
      <c r="G95" s="223"/>
      <c r="H95" s="226">
        <v>10.4</v>
      </c>
      <c r="I95" s="227"/>
      <c r="J95" s="223"/>
      <c r="K95" s="223"/>
      <c r="L95" s="228"/>
      <c r="M95" s="229"/>
      <c r="N95" s="230"/>
      <c r="O95" s="230"/>
      <c r="P95" s="230"/>
      <c r="Q95" s="230"/>
      <c r="R95" s="230"/>
      <c r="S95" s="230"/>
      <c r="T95" s="231"/>
      <c r="AT95" s="232" t="s">
        <v>180</v>
      </c>
      <c r="AU95" s="232" t="s">
        <v>83</v>
      </c>
      <c r="AV95" s="14" t="s">
        <v>176</v>
      </c>
      <c r="AW95" s="14" t="s">
        <v>4</v>
      </c>
      <c r="AX95" s="14" t="s">
        <v>80</v>
      </c>
      <c r="AY95" s="232" t="s">
        <v>169</v>
      </c>
    </row>
    <row r="96" spans="1:65" s="2" customFormat="1" ht="24" customHeight="1">
      <c r="A96" s="36"/>
      <c r="B96" s="37"/>
      <c r="C96" s="194" t="s">
        <v>188</v>
      </c>
      <c r="D96" s="194" t="s">
        <v>171</v>
      </c>
      <c r="E96" s="195" t="s">
        <v>189</v>
      </c>
      <c r="F96" s="196" t="s">
        <v>190</v>
      </c>
      <c r="G96" s="197" t="s">
        <v>191</v>
      </c>
      <c r="H96" s="198">
        <v>10.875</v>
      </c>
      <c r="I96" s="199"/>
      <c r="J96" s="200">
        <f>ROUND(I96*H96,2)</f>
        <v>0</v>
      </c>
      <c r="K96" s="196" t="s">
        <v>175</v>
      </c>
      <c r="L96" s="41"/>
      <c r="M96" s="201" t="s">
        <v>19</v>
      </c>
      <c r="N96" s="202" t="s">
        <v>43</v>
      </c>
      <c r="O96" s="66"/>
      <c r="P96" s="203">
        <f>O96*H96</f>
        <v>0</v>
      </c>
      <c r="Q96" s="203">
        <v>0</v>
      </c>
      <c r="R96" s="203">
        <f>Q96*H96</f>
        <v>0</v>
      </c>
      <c r="S96" s="203">
        <v>0</v>
      </c>
      <c r="T96" s="204">
        <f>S96*H96</f>
        <v>0</v>
      </c>
      <c r="U96" s="36"/>
      <c r="V96" s="36"/>
      <c r="W96" s="36"/>
      <c r="X96" s="36"/>
      <c r="Y96" s="36"/>
      <c r="Z96" s="36"/>
      <c r="AA96" s="36"/>
      <c r="AB96" s="36"/>
      <c r="AC96" s="36"/>
      <c r="AD96" s="36"/>
      <c r="AE96" s="36"/>
      <c r="AR96" s="205" t="s">
        <v>176</v>
      </c>
      <c r="AT96" s="205" t="s">
        <v>171</v>
      </c>
      <c r="AU96" s="205" t="s">
        <v>83</v>
      </c>
      <c r="AY96" s="19" t="s">
        <v>169</v>
      </c>
      <c r="BE96" s="206">
        <f>IF(N96="základní",J96,0)</f>
        <v>0</v>
      </c>
      <c r="BF96" s="206">
        <f>IF(N96="snížená",J96,0)</f>
        <v>0</v>
      </c>
      <c r="BG96" s="206">
        <f>IF(N96="zákl. přenesená",J96,0)</f>
        <v>0</v>
      </c>
      <c r="BH96" s="206">
        <f>IF(N96="sníž. přenesená",J96,0)</f>
        <v>0</v>
      </c>
      <c r="BI96" s="206">
        <f>IF(N96="nulová",J96,0)</f>
        <v>0</v>
      </c>
      <c r="BJ96" s="19" t="s">
        <v>80</v>
      </c>
      <c r="BK96" s="206">
        <f>ROUND(I96*H96,2)</f>
        <v>0</v>
      </c>
      <c r="BL96" s="19" t="s">
        <v>176</v>
      </c>
      <c r="BM96" s="205" t="s">
        <v>192</v>
      </c>
    </row>
    <row r="97" spans="1:65" s="2" customFormat="1" ht="282.75">
      <c r="A97" s="36"/>
      <c r="B97" s="37"/>
      <c r="C97" s="38"/>
      <c r="D97" s="207" t="s">
        <v>178</v>
      </c>
      <c r="E97" s="38"/>
      <c r="F97" s="208" t="s">
        <v>193</v>
      </c>
      <c r="G97" s="38"/>
      <c r="H97" s="38"/>
      <c r="I97" s="117"/>
      <c r="J97" s="38"/>
      <c r="K97" s="38"/>
      <c r="L97" s="41"/>
      <c r="M97" s="209"/>
      <c r="N97" s="210"/>
      <c r="O97" s="66"/>
      <c r="P97" s="66"/>
      <c r="Q97" s="66"/>
      <c r="R97" s="66"/>
      <c r="S97" s="66"/>
      <c r="T97" s="67"/>
      <c r="U97" s="36"/>
      <c r="V97" s="36"/>
      <c r="W97" s="36"/>
      <c r="X97" s="36"/>
      <c r="Y97" s="36"/>
      <c r="Z97" s="36"/>
      <c r="AA97" s="36"/>
      <c r="AB97" s="36"/>
      <c r="AC97" s="36"/>
      <c r="AD97" s="36"/>
      <c r="AE97" s="36"/>
      <c r="AT97" s="19" t="s">
        <v>178</v>
      </c>
      <c r="AU97" s="19" t="s">
        <v>83</v>
      </c>
    </row>
    <row r="98" spans="1:65" s="15" customFormat="1" ht="11.25">
      <c r="B98" s="233"/>
      <c r="C98" s="234"/>
      <c r="D98" s="207" t="s">
        <v>180</v>
      </c>
      <c r="E98" s="235" t="s">
        <v>19</v>
      </c>
      <c r="F98" s="236" t="s">
        <v>194</v>
      </c>
      <c r="G98" s="234"/>
      <c r="H98" s="235" t="s">
        <v>19</v>
      </c>
      <c r="I98" s="237"/>
      <c r="J98" s="234"/>
      <c r="K98" s="234"/>
      <c r="L98" s="238"/>
      <c r="M98" s="239"/>
      <c r="N98" s="240"/>
      <c r="O98" s="240"/>
      <c r="P98" s="240"/>
      <c r="Q98" s="240"/>
      <c r="R98" s="240"/>
      <c r="S98" s="240"/>
      <c r="T98" s="241"/>
      <c r="AT98" s="242" t="s">
        <v>180</v>
      </c>
      <c r="AU98" s="242" t="s">
        <v>83</v>
      </c>
      <c r="AV98" s="15" t="s">
        <v>80</v>
      </c>
      <c r="AW98" s="15" t="s">
        <v>34</v>
      </c>
      <c r="AX98" s="15" t="s">
        <v>72</v>
      </c>
      <c r="AY98" s="242" t="s">
        <v>169</v>
      </c>
    </row>
    <row r="99" spans="1:65" s="13" customFormat="1" ht="11.25">
      <c r="B99" s="211"/>
      <c r="C99" s="212"/>
      <c r="D99" s="207" t="s">
        <v>180</v>
      </c>
      <c r="E99" s="213" t="s">
        <v>19</v>
      </c>
      <c r="F99" s="214" t="s">
        <v>195</v>
      </c>
      <c r="G99" s="212"/>
      <c r="H99" s="215">
        <v>10.875</v>
      </c>
      <c r="I99" s="216"/>
      <c r="J99" s="212"/>
      <c r="K99" s="212"/>
      <c r="L99" s="217"/>
      <c r="M99" s="218"/>
      <c r="N99" s="219"/>
      <c r="O99" s="219"/>
      <c r="P99" s="219"/>
      <c r="Q99" s="219"/>
      <c r="R99" s="219"/>
      <c r="S99" s="219"/>
      <c r="T99" s="220"/>
      <c r="AT99" s="221" t="s">
        <v>180</v>
      </c>
      <c r="AU99" s="221" t="s">
        <v>83</v>
      </c>
      <c r="AV99" s="13" t="s">
        <v>83</v>
      </c>
      <c r="AW99" s="13" t="s">
        <v>34</v>
      </c>
      <c r="AX99" s="13" t="s">
        <v>80</v>
      </c>
      <c r="AY99" s="221" t="s">
        <v>169</v>
      </c>
    </row>
    <row r="100" spans="1:65" s="2" customFormat="1" ht="24" customHeight="1">
      <c r="A100" s="36"/>
      <c r="B100" s="37"/>
      <c r="C100" s="194" t="s">
        <v>176</v>
      </c>
      <c r="D100" s="194" t="s">
        <v>171</v>
      </c>
      <c r="E100" s="195" t="s">
        <v>196</v>
      </c>
      <c r="F100" s="196" t="s">
        <v>197</v>
      </c>
      <c r="G100" s="197" t="s">
        <v>191</v>
      </c>
      <c r="H100" s="198">
        <v>134.92500000000001</v>
      </c>
      <c r="I100" s="199"/>
      <c r="J100" s="200">
        <f>ROUND(I100*H100,2)</f>
        <v>0</v>
      </c>
      <c r="K100" s="196" t="s">
        <v>175</v>
      </c>
      <c r="L100" s="41"/>
      <c r="M100" s="201" t="s">
        <v>19</v>
      </c>
      <c r="N100" s="202" t="s">
        <v>43</v>
      </c>
      <c r="O100" s="66"/>
      <c r="P100" s="203">
        <f>O100*H100</f>
        <v>0</v>
      </c>
      <c r="Q100" s="203">
        <v>0</v>
      </c>
      <c r="R100" s="203">
        <f>Q100*H100</f>
        <v>0</v>
      </c>
      <c r="S100" s="203">
        <v>0</v>
      </c>
      <c r="T100" s="204">
        <f>S100*H100</f>
        <v>0</v>
      </c>
      <c r="U100" s="36"/>
      <c r="V100" s="36"/>
      <c r="W100" s="36"/>
      <c r="X100" s="36"/>
      <c r="Y100" s="36"/>
      <c r="Z100" s="36"/>
      <c r="AA100" s="36"/>
      <c r="AB100" s="36"/>
      <c r="AC100" s="36"/>
      <c r="AD100" s="36"/>
      <c r="AE100" s="36"/>
      <c r="AR100" s="205" t="s">
        <v>176</v>
      </c>
      <c r="AT100" s="205" t="s">
        <v>171</v>
      </c>
      <c r="AU100" s="205" t="s">
        <v>83</v>
      </c>
      <c r="AY100" s="19" t="s">
        <v>169</v>
      </c>
      <c r="BE100" s="206">
        <f>IF(N100="základní",J100,0)</f>
        <v>0</v>
      </c>
      <c r="BF100" s="206">
        <f>IF(N100="snížená",J100,0)</f>
        <v>0</v>
      </c>
      <c r="BG100" s="206">
        <f>IF(N100="zákl. přenesená",J100,0)</f>
        <v>0</v>
      </c>
      <c r="BH100" s="206">
        <f>IF(N100="sníž. přenesená",J100,0)</f>
        <v>0</v>
      </c>
      <c r="BI100" s="206">
        <f>IF(N100="nulová",J100,0)</f>
        <v>0</v>
      </c>
      <c r="BJ100" s="19" t="s">
        <v>80</v>
      </c>
      <c r="BK100" s="206">
        <f>ROUND(I100*H100,2)</f>
        <v>0</v>
      </c>
      <c r="BL100" s="19" t="s">
        <v>176</v>
      </c>
      <c r="BM100" s="205" t="s">
        <v>198</v>
      </c>
    </row>
    <row r="101" spans="1:65" s="2" customFormat="1" ht="175.5">
      <c r="A101" s="36"/>
      <c r="B101" s="37"/>
      <c r="C101" s="38"/>
      <c r="D101" s="207" t="s">
        <v>178</v>
      </c>
      <c r="E101" s="38"/>
      <c r="F101" s="208" t="s">
        <v>199</v>
      </c>
      <c r="G101" s="38"/>
      <c r="H101" s="38"/>
      <c r="I101" s="117"/>
      <c r="J101" s="38"/>
      <c r="K101" s="38"/>
      <c r="L101" s="41"/>
      <c r="M101" s="209"/>
      <c r="N101" s="210"/>
      <c r="O101" s="66"/>
      <c r="P101" s="66"/>
      <c r="Q101" s="66"/>
      <c r="R101" s="66"/>
      <c r="S101" s="66"/>
      <c r="T101" s="67"/>
      <c r="U101" s="36"/>
      <c r="V101" s="36"/>
      <c r="W101" s="36"/>
      <c r="X101" s="36"/>
      <c r="Y101" s="36"/>
      <c r="Z101" s="36"/>
      <c r="AA101" s="36"/>
      <c r="AB101" s="36"/>
      <c r="AC101" s="36"/>
      <c r="AD101" s="36"/>
      <c r="AE101" s="36"/>
      <c r="AT101" s="19" t="s">
        <v>178</v>
      </c>
      <c r="AU101" s="19" t="s">
        <v>83</v>
      </c>
    </row>
    <row r="102" spans="1:65" s="15" customFormat="1" ht="11.25">
      <c r="B102" s="233"/>
      <c r="C102" s="234"/>
      <c r="D102" s="207" t="s">
        <v>180</v>
      </c>
      <c r="E102" s="235" t="s">
        <v>19</v>
      </c>
      <c r="F102" s="236" t="s">
        <v>200</v>
      </c>
      <c r="G102" s="234"/>
      <c r="H102" s="235" t="s">
        <v>19</v>
      </c>
      <c r="I102" s="237"/>
      <c r="J102" s="234"/>
      <c r="K102" s="234"/>
      <c r="L102" s="238"/>
      <c r="M102" s="239"/>
      <c r="N102" s="240"/>
      <c r="O102" s="240"/>
      <c r="P102" s="240"/>
      <c r="Q102" s="240"/>
      <c r="R102" s="240"/>
      <c r="S102" s="240"/>
      <c r="T102" s="241"/>
      <c r="AT102" s="242" t="s">
        <v>180</v>
      </c>
      <c r="AU102" s="242" t="s">
        <v>83</v>
      </c>
      <c r="AV102" s="15" t="s">
        <v>80</v>
      </c>
      <c r="AW102" s="15" t="s">
        <v>34</v>
      </c>
      <c r="AX102" s="15" t="s">
        <v>72</v>
      </c>
      <c r="AY102" s="242" t="s">
        <v>169</v>
      </c>
    </row>
    <row r="103" spans="1:65" s="15" customFormat="1" ht="11.25">
      <c r="B103" s="233"/>
      <c r="C103" s="234"/>
      <c r="D103" s="207" t="s">
        <v>180</v>
      </c>
      <c r="E103" s="235" t="s">
        <v>19</v>
      </c>
      <c r="F103" s="236" t="s">
        <v>194</v>
      </c>
      <c r="G103" s="234"/>
      <c r="H103" s="235" t="s">
        <v>19</v>
      </c>
      <c r="I103" s="237"/>
      <c r="J103" s="234"/>
      <c r="K103" s="234"/>
      <c r="L103" s="238"/>
      <c r="M103" s="239"/>
      <c r="N103" s="240"/>
      <c r="O103" s="240"/>
      <c r="P103" s="240"/>
      <c r="Q103" s="240"/>
      <c r="R103" s="240"/>
      <c r="S103" s="240"/>
      <c r="T103" s="241"/>
      <c r="AT103" s="242" t="s">
        <v>180</v>
      </c>
      <c r="AU103" s="242" t="s">
        <v>83</v>
      </c>
      <c r="AV103" s="15" t="s">
        <v>80</v>
      </c>
      <c r="AW103" s="15" t="s">
        <v>34</v>
      </c>
      <c r="AX103" s="15" t="s">
        <v>72</v>
      </c>
      <c r="AY103" s="242" t="s">
        <v>169</v>
      </c>
    </row>
    <row r="104" spans="1:65" s="13" customFormat="1" ht="11.25">
      <c r="B104" s="211"/>
      <c r="C104" s="212"/>
      <c r="D104" s="207" t="s">
        <v>180</v>
      </c>
      <c r="E104" s="213" t="s">
        <v>19</v>
      </c>
      <c r="F104" s="214" t="s">
        <v>201</v>
      </c>
      <c r="G104" s="212"/>
      <c r="H104" s="215">
        <v>127.125</v>
      </c>
      <c r="I104" s="216"/>
      <c r="J104" s="212"/>
      <c r="K104" s="212"/>
      <c r="L104" s="217"/>
      <c r="M104" s="218"/>
      <c r="N104" s="219"/>
      <c r="O104" s="219"/>
      <c r="P104" s="219"/>
      <c r="Q104" s="219"/>
      <c r="R104" s="219"/>
      <c r="S104" s="219"/>
      <c r="T104" s="220"/>
      <c r="AT104" s="221" t="s">
        <v>180</v>
      </c>
      <c r="AU104" s="221" t="s">
        <v>83</v>
      </c>
      <c r="AV104" s="13" t="s">
        <v>83</v>
      </c>
      <c r="AW104" s="13" t="s">
        <v>34</v>
      </c>
      <c r="AX104" s="13" t="s">
        <v>72</v>
      </c>
      <c r="AY104" s="221" t="s">
        <v>169</v>
      </c>
    </row>
    <row r="105" spans="1:65" s="15" customFormat="1" ht="11.25">
      <c r="B105" s="233"/>
      <c r="C105" s="234"/>
      <c r="D105" s="207" t="s">
        <v>180</v>
      </c>
      <c r="E105" s="235" t="s">
        <v>19</v>
      </c>
      <c r="F105" s="236" t="s">
        <v>202</v>
      </c>
      <c r="G105" s="234"/>
      <c r="H105" s="235" t="s">
        <v>19</v>
      </c>
      <c r="I105" s="237"/>
      <c r="J105" s="234"/>
      <c r="K105" s="234"/>
      <c r="L105" s="238"/>
      <c r="M105" s="239"/>
      <c r="N105" s="240"/>
      <c r="O105" s="240"/>
      <c r="P105" s="240"/>
      <c r="Q105" s="240"/>
      <c r="R105" s="240"/>
      <c r="S105" s="240"/>
      <c r="T105" s="241"/>
      <c r="AT105" s="242" t="s">
        <v>180</v>
      </c>
      <c r="AU105" s="242" t="s">
        <v>83</v>
      </c>
      <c r="AV105" s="15" t="s">
        <v>80</v>
      </c>
      <c r="AW105" s="15" t="s">
        <v>34</v>
      </c>
      <c r="AX105" s="15" t="s">
        <v>72</v>
      </c>
      <c r="AY105" s="242" t="s">
        <v>169</v>
      </c>
    </row>
    <row r="106" spans="1:65" s="13" customFormat="1" ht="11.25">
      <c r="B106" s="211"/>
      <c r="C106" s="212"/>
      <c r="D106" s="207" t="s">
        <v>180</v>
      </c>
      <c r="E106" s="213" t="s">
        <v>19</v>
      </c>
      <c r="F106" s="214" t="s">
        <v>203</v>
      </c>
      <c r="G106" s="212"/>
      <c r="H106" s="215">
        <v>7.8</v>
      </c>
      <c r="I106" s="216"/>
      <c r="J106" s="212"/>
      <c r="K106" s="212"/>
      <c r="L106" s="217"/>
      <c r="M106" s="218"/>
      <c r="N106" s="219"/>
      <c r="O106" s="219"/>
      <c r="P106" s="219"/>
      <c r="Q106" s="219"/>
      <c r="R106" s="219"/>
      <c r="S106" s="219"/>
      <c r="T106" s="220"/>
      <c r="AT106" s="221" t="s">
        <v>180</v>
      </c>
      <c r="AU106" s="221" t="s">
        <v>83</v>
      </c>
      <c r="AV106" s="13" t="s">
        <v>83</v>
      </c>
      <c r="AW106" s="13" t="s">
        <v>34</v>
      </c>
      <c r="AX106" s="13" t="s">
        <v>72</v>
      </c>
      <c r="AY106" s="221" t="s">
        <v>169</v>
      </c>
    </row>
    <row r="107" spans="1:65" s="14" customFormat="1" ht="11.25">
      <c r="B107" s="222"/>
      <c r="C107" s="223"/>
      <c r="D107" s="207" t="s">
        <v>180</v>
      </c>
      <c r="E107" s="224" t="s">
        <v>19</v>
      </c>
      <c r="F107" s="225" t="s">
        <v>182</v>
      </c>
      <c r="G107" s="223"/>
      <c r="H107" s="226">
        <v>134.92500000000001</v>
      </c>
      <c r="I107" s="227"/>
      <c r="J107" s="223"/>
      <c r="K107" s="223"/>
      <c r="L107" s="228"/>
      <c r="M107" s="229"/>
      <c r="N107" s="230"/>
      <c r="O107" s="230"/>
      <c r="P107" s="230"/>
      <c r="Q107" s="230"/>
      <c r="R107" s="230"/>
      <c r="S107" s="230"/>
      <c r="T107" s="231"/>
      <c r="AT107" s="232" t="s">
        <v>180</v>
      </c>
      <c r="AU107" s="232" t="s">
        <v>83</v>
      </c>
      <c r="AV107" s="14" t="s">
        <v>176</v>
      </c>
      <c r="AW107" s="14" t="s">
        <v>34</v>
      </c>
      <c r="AX107" s="14" t="s">
        <v>80</v>
      </c>
      <c r="AY107" s="232" t="s">
        <v>169</v>
      </c>
    </row>
    <row r="108" spans="1:65" s="2" customFormat="1" ht="24" customHeight="1">
      <c r="A108" s="36"/>
      <c r="B108" s="37"/>
      <c r="C108" s="194" t="s">
        <v>204</v>
      </c>
      <c r="D108" s="194" t="s">
        <v>171</v>
      </c>
      <c r="E108" s="195" t="s">
        <v>205</v>
      </c>
      <c r="F108" s="196" t="s">
        <v>206</v>
      </c>
      <c r="G108" s="197" t="s">
        <v>191</v>
      </c>
      <c r="H108" s="198">
        <v>87.35</v>
      </c>
      <c r="I108" s="199"/>
      <c r="J108" s="200">
        <f>ROUND(I108*H108,2)</f>
        <v>0</v>
      </c>
      <c r="K108" s="196" t="s">
        <v>175</v>
      </c>
      <c r="L108" s="41"/>
      <c r="M108" s="201" t="s">
        <v>19</v>
      </c>
      <c r="N108" s="202" t="s">
        <v>43</v>
      </c>
      <c r="O108" s="66"/>
      <c r="P108" s="203">
        <f>O108*H108</f>
        <v>0</v>
      </c>
      <c r="Q108" s="203">
        <v>0</v>
      </c>
      <c r="R108" s="203">
        <f>Q108*H108</f>
        <v>0</v>
      </c>
      <c r="S108" s="203">
        <v>0</v>
      </c>
      <c r="T108" s="204">
        <f>S108*H108</f>
        <v>0</v>
      </c>
      <c r="U108" s="36"/>
      <c r="V108" s="36"/>
      <c r="W108" s="36"/>
      <c r="X108" s="36"/>
      <c r="Y108" s="36"/>
      <c r="Z108" s="36"/>
      <c r="AA108" s="36"/>
      <c r="AB108" s="36"/>
      <c r="AC108" s="36"/>
      <c r="AD108" s="36"/>
      <c r="AE108" s="36"/>
      <c r="AR108" s="205" t="s">
        <v>176</v>
      </c>
      <c r="AT108" s="205" t="s">
        <v>171</v>
      </c>
      <c r="AU108" s="205" t="s">
        <v>83</v>
      </c>
      <c r="AY108" s="19" t="s">
        <v>169</v>
      </c>
      <c r="BE108" s="206">
        <f>IF(N108="základní",J108,0)</f>
        <v>0</v>
      </c>
      <c r="BF108" s="206">
        <f>IF(N108="snížená",J108,0)</f>
        <v>0</v>
      </c>
      <c r="BG108" s="206">
        <f>IF(N108="zákl. přenesená",J108,0)</f>
        <v>0</v>
      </c>
      <c r="BH108" s="206">
        <f>IF(N108="sníž. přenesená",J108,0)</f>
        <v>0</v>
      </c>
      <c r="BI108" s="206">
        <f>IF(N108="nulová",J108,0)</f>
        <v>0</v>
      </c>
      <c r="BJ108" s="19" t="s">
        <v>80</v>
      </c>
      <c r="BK108" s="206">
        <f>ROUND(I108*H108,2)</f>
        <v>0</v>
      </c>
      <c r="BL108" s="19" t="s">
        <v>176</v>
      </c>
      <c r="BM108" s="205" t="s">
        <v>207</v>
      </c>
    </row>
    <row r="109" spans="1:65" s="2" customFormat="1" ht="78">
      <c r="A109" s="36"/>
      <c r="B109" s="37"/>
      <c r="C109" s="38"/>
      <c r="D109" s="207" t="s">
        <v>178</v>
      </c>
      <c r="E109" s="38"/>
      <c r="F109" s="208" t="s">
        <v>208</v>
      </c>
      <c r="G109" s="38"/>
      <c r="H109" s="38"/>
      <c r="I109" s="117"/>
      <c r="J109" s="38"/>
      <c r="K109" s="38"/>
      <c r="L109" s="41"/>
      <c r="M109" s="209"/>
      <c r="N109" s="210"/>
      <c r="O109" s="66"/>
      <c r="P109" s="66"/>
      <c r="Q109" s="66"/>
      <c r="R109" s="66"/>
      <c r="S109" s="66"/>
      <c r="T109" s="67"/>
      <c r="U109" s="36"/>
      <c r="V109" s="36"/>
      <c r="W109" s="36"/>
      <c r="X109" s="36"/>
      <c r="Y109" s="36"/>
      <c r="Z109" s="36"/>
      <c r="AA109" s="36"/>
      <c r="AB109" s="36"/>
      <c r="AC109" s="36"/>
      <c r="AD109" s="36"/>
      <c r="AE109" s="36"/>
      <c r="AT109" s="19" t="s">
        <v>178</v>
      </c>
      <c r="AU109" s="19" t="s">
        <v>83</v>
      </c>
    </row>
    <row r="110" spans="1:65" s="15" customFormat="1" ht="11.25">
      <c r="B110" s="233"/>
      <c r="C110" s="234"/>
      <c r="D110" s="207" t="s">
        <v>180</v>
      </c>
      <c r="E110" s="235" t="s">
        <v>19</v>
      </c>
      <c r="F110" s="236" t="s">
        <v>194</v>
      </c>
      <c r="G110" s="234"/>
      <c r="H110" s="235" t="s">
        <v>19</v>
      </c>
      <c r="I110" s="237"/>
      <c r="J110" s="234"/>
      <c r="K110" s="234"/>
      <c r="L110" s="238"/>
      <c r="M110" s="239"/>
      <c r="N110" s="240"/>
      <c r="O110" s="240"/>
      <c r="P110" s="240"/>
      <c r="Q110" s="240"/>
      <c r="R110" s="240"/>
      <c r="S110" s="240"/>
      <c r="T110" s="241"/>
      <c r="AT110" s="242" t="s">
        <v>180</v>
      </c>
      <c r="AU110" s="242" t="s">
        <v>83</v>
      </c>
      <c r="AV110" s="15" t="s">
        <v>80</v>
      </c>
      <c r="AW110" s="15" t="s">
        <v>34</v>
      </c>
      <c r="AX110" s="15" t="s">
        <v>72</v>
      </c>
      <c r="AY110" s="242" t="s">
        <v>169</v>
      </c>
    </row>
    <row r="111" spans="1:65" s="13" customFormat="1" ht="11.25">
      <c r="B111" s="211"/>
      <c r="C111" s="212"/>
      <c r="D111" s="207" t="s">
        <v>180</v>
      </c>
      <c r="E111" s="213" t="s">
        <v>19</v>
      </c>
      <c r="F111" s="214" t="s">
        <v>209</v>
      </c>
      <c r="G111" s="212"/>
      <c r="H111" s="215">
        <v>84.75</v>
      </c>
      <c r="I111" s="216"/>
      <c r="J111" s="212"/>
      <c r="K111" s="212"/>
      <c r="L111" s="217"/>
      <c r="M111" s="218"/>
      <c r="N111" s="219"/>
      <c r="O111" s="219"/>
      <c r="P111" s="219"/>
      <c r="Q111" s="219"/>
      <c r="R111" s="219"/>
      <c r="S111" s="219"/>
      <c r="T111" s="220"/>
      <c r="AT111" s="221" t="s">
        <v>180</v>
      </c>
      <c r="AU111" s="221" t="s">
        <v>83</v>
      </c>
      <c r="AV111" s="13" t="s">
        <v>83</v>
      </c>
      <c r="AW111" s="13" t="s">
        <v>34</v>
      </c>
      <c r="AX111" s="13" t="s">
        <v>72</v>
      </c>
      <c r="AY111" s="221" t="s">
        <v>169</v>
      </c>
    </row>
    <row r="112" spans="1:65" s="15" customFormat="1" ht="11.25">
      <c r="B112" s="233"/>
      <c r="C112" s="234"/>
      <c r="D112" s="207" t="s">
        <v>180</v>
      </c>
      <c r="E112" s="235" t="s">
        <v>19</v>
      </c>
      <c r="F112" s="236" t="s">
        <v>202</v>
      </c>
      <c r="G112" s="234"/>
      <c r="H112" s="235" t="s">
        <v>19</v>
      </c>
      <c r="I112" s="237"/>
      <c r="J112" s="234"/>
      <c r="K112" s="234"/>
      <c r="L112" s="238"/>
      <c r="M112" s="239"/>
      <c r="N112" s="240"/>
      <c r="O112" s="240"/>
      <c r="P112" s="240"/>
      <c r="Q112" s="240"/>
      <c r="R112" s="240"/>
      <c r="S112" s="240"/>
      <c r="T112" s="241"/>
      <c r="AT112" s="242" t="s">
        <v>180</v>
      </c>
      <c r="AU112" s="242" t="s">
        <v>83</v>
      </c>
      <c r="AV112" s="15" t="s">
        <v>80</v>
      </c>
      <c r="AW112" s="15" t="s">
        <v>34</v>
      </c>
      <c r="AX112" s="15" t="s">
        <v>72</v>
      </c>
      <c r="AY112" s="242" t="s">
        <v>169</v>
      </c>
    </row>
    <row r="113" spans="1:65" s="13" customFormat="1" ht="11.25">
      <c r="B113" s="211"/>
      <c r="C113" s="212"/>
      <c r="D113" s="207" t="s">
        <v>180</v>
      </c>
      <c r="E113" s="213" t="s">
        <v>19</v>
      </c>
      <c r="F113" s="214" t="s">
        <v>210</v>
      </c>
      <c r="G113" s="212"/>
      <c r="H113" s="215">
        <v>2.6</v>
      </c>
      <c r="I113" s="216"/>
      <c r="J113" s="212"/>
      <c r="K113" s="212"/>
      <c r="L113" s="217"/>
      <c r="M113" s="218"/>
      <c r="N113" s="219"/>
      <c r="O113" s="219"/>
      <c r="P113" s="219"/>
      <c r="Q113" s="219"/>
      <c r="R113" s="219"/>
      <c r="S113" s="219"/>
      <c r="T113" s="220"/>
      <c r="AT113" s="221" t="s">
        <v>180</v>
      </c>
      <c r="AU113" s="221" t="s">
        <v>83</v>
      </c>
      <c r="AV113" s="13" t="s">
        <v>83</v>
      </c>
      <c r="AW113" s="13" t="s">
        <v>34</v>
      </c>
      <c r="AX113" s="13" t="s">
        <v>72</v>
      </c>
      <c r="AY113" s="221" t="s">
        <v>169</v>
      </c>
    </row>
    <row r="114" spans="1:65" s="14" customFormat="1" ht="11.25">
      <c r="B114" s="222"/>
      <c r="C114" s="223"/>
      <c r="D114" s="207" t="s">
        <v>180</v>
      </c>
      <c r="E114" s="224" t="s">
        <v>19</v>
      </c>
      <c r="F114" s="225" t="s">
        <v>182</v>
      </c>
      <c r="G114" s="223"/>
      <c r="H114" s="226">
        <v>87.35</v>
      </c>
      <c r="I114" s="227"/>
      <c r="J114" s="223"/>
      <c r="K114" s="223"/>
      <c r="L114" s="228"/>
      <c r="M114" s="229"/>
      <c r="N114" s="230"/>
      <c r="O114" s="230"/>
      <c r="P114" s="230"/>
      <c r="Q114" s="230"/>
      <c r="R114" s="230"/>
      <c r="S114" s="230"/>
      <c r="T114" s="231"/>
      <c r="AT114" s="232" t="s">
        <v>180</v>
      </c>
      <c r="AU114" s="232" t="s">
        <v>83</v>
      </c>
      <c r="AV114" s="14" t="s">
        <v>176</v>
      </c>
      <c r="AW114" s="14" t="s">
        <v>4</v>
      </c>
      <c r="AX114" s="14" t="s">
        <v>80</v>
      </c>
      <c r="AY114" s="232" t="s">
        <v>169</v>
      </c>
    </row>
    <row r="115" spans="1:65" s="2" customFormat="1" ht="24" customHeight="1">
      <c r="A115" s="36"/>
      <c r="B115" s="37"/>
      <c r="C115" s="194" t="s">
        <v>211</v>
      </c>
      <c r="D115" s="194" t="s">
        <v>171</v>
      </c>
      <c r="E115" s="195" t="s">
        <v>212</v>
      </c>
      <c r="F115" s="196" t="s">
        <v>213</v>
      </c>
      <c r="G115" s="197" t="s">
        <v>191</v>
      </c>
      <c r="H115" s="198">
        <v>87.35</v>
      </c>
      <c r="I115" s="199"/>
      <c r="J115" s="200">
        <f>ROUND(I115*H115,2)</f>
        <v>0</v>
      </c>
      <c r="K115" s="196" t="s">
        <v>175</v>
      </c>
      <c r="L115" s="41"/>
      <c r="M115" s="201" t="s">
        <v>19</v>
      </c>
      <c r="N115" s="202" t="s">
        <v>43</v>
      </c>
      <c r="O115" s="66"/>
      <c r="P115" s="203">
        <f>O115*H115</f>
        <v>0</v>
      </c>
      <c r="Q115" s="203">
        <v>0</v>
      </c>
      <c r="R115" s="203">
        <f>Q115*H115</f>
        <v>0</v>
      </c>
      <c r="S115" s="203">
        <v>0</v>
      </c>
      <c r="T115" s="204">
        <f>S115*H115</f>
        <v>0</v>
      </c>
      <c r="U115" s="36"/>
      <c r="V115" s="36"/>
      <c r="W115" s="36"/>
      <c r="X115" s="36"/>
      <c r="Y115" s="36"/>
      <c r="Z115" s="36"/>
      <c r="AA115" s="36"/>
      <c r="AB115" s="36"/>
      <c r="AC115" s="36"/>
      <c r="AD115" s="36"/>
      <c r="AE115" s="36"/>
      <c r="AR115" s="205" t="s">
        <v>176</v>
      </c>
      <c r="AT115" s="205" t="s">
        <v>171</v>
      </c>
      <c r="AU115" s="205" t="s">
        <v>83</v>
      </c>
      <c r="AY115" s="19" t="s">
        <v>169</v>
      </c>
      <c r="BE115" s="206">
        <f>IF(N115="základní",J115,0)</f>
        <v>0</v>
      </c>
      <c r="BF115" s="206">
        <f>IF(N115="snížená",J115,0)</f>
        <v>0</v>
      </c>
      <c r="BG115" s="206">
        <f>IF(N115="zákl. přenesená",J115,0)</f>
        <v>0</v>
      </c>
      <c r="BH115" s="206">
        <f>IF(N115="sníž. přenesená",J115,0)</f>
        <v>0</v>
      </c>
      <c r="BI115" s="206">
        <f>IF(N115="nulová",J115,0)</f>
        <v>0</v>
      </c>
      <c r="BJ115" s="19" t="s">
        <v>80</v>
      </c>
      <c r="BK115" s="206">
        <f>ROUND(I115*H115,2)</f>
        <v>0</v>
      </c>
      <c r="BL115" s="19" t="s">
        <v>176</v>
      </c>
      <c r="BM115" s="205" t="s">
        <v>214</v>
      </c>
    </row>
    <row r="116" spans="1:65" s="2" customFormat="1" ht="78">
      <c r="A116" s="36"/>
      <c r="B116" s="37"/>
      <c r="C116" s="38"/>
      <c r="D116" s="207" t="s">
        <v>178</v>
      </c>
      <c r="E116" s="38"/>
      <c r="F116" s="208" t="s">
        <v>208</v>
      </c>
      <c r="G116" s="38"/>
      <c r="H116" s="38"/>
      <c r="I116" s="117"/>
      <c r="J116" s="38"/>
      <c r="K116" s="38"/>
      <c r="L116" s="41"/>
      <c r="M116" s="209"/>
      <c r="N116" s="210"/>
      <c r="O116" s="66"/>
      <c r="P116" s="66"/>
      <c r="Q116" s="66"/>
      <c r="R116" s="66"/>
      <c r="S116" s="66"/>
      <c r="T116" s="67"/>
      <c r="U116" s="36"/>
      <c r="V116" s="36"/>
      <c r="W116" s="36"/>
      <c r="X116" s="36"/>
      <c r="Y116" s="36"/>
      <c r="Z116" s="36"/>
      <c r="AA116" s="36"/>
      <c r="AB116" s="36"/>
      <c r="AC116" s="36"/>
      <c r="AD116" s="36"/>
      <c r="AE116" s="36"/>
      <c r="AT116" s="19" t="s">
        <v>178</v>
      </c>
      <c r="AU116" s="19" t="s">
        <v>83</v>
      </c>
    </row>
    <row r="117" spans="1:65" s="15" customFormat="1" ht="11.25">
      <c r="B117" s="233"/>
      <c r="C117" s="234"/>
      <c r="D117" s="207" t="s">
        <v>180</v>
      </c>
      <c r="E117" s="235" t="s">
        <v>19</v>
      </c>
      <c r="F117" s="236" t="s">
        <v>194</v>
      </c>
      <c r="G117" s="234"/>
      <c r="H117" s="235" t="s">
        <v>19</v>
      </c>
      <c r="I117" s="237"/>
      <c r="J117" s="234"/>
      <c r="K117" s="234"/>
      <c r="L117" s="238"/>
      <c r="M117" s="239"/>
      <c r="N117" s="240"/>
      <c r="O117" s="240"/>
      <c r="P117" s="240"/>
      <c r="Q117" s="240"/>
      <c r="R117" s="240"/>
      <c r="S117" s="240"/>
      <c r="T117" s="241"/>
      <c r="AT117" s="242" t="s">
        <v>180</v>
      </c>
      <c r="AU117" s="242" t="s">
        <v>83</v>
      </c>
      <c r="AV117" s="15" t="s">
        <v>80</v>
      </c>
      <c r="AW117" s="15" t="s">
        <v>34</v>
      </c>
      <c r="AX117" s="15" t="s">
        <v>72</v>
      </c>
      <c r="AY117" s="242" t="s">
        <v>169</v>
      </c>
    </row>
    <row r="118" spans="1:65" s="13" customFormat="1" ht="11.25">
      <c r="B118" s="211"/>
      <c r="C118" s="212"/>
      <c r="D118" s="207" t="s">
        <v>180</v>
      </c>
      <c r="E118" s="213" t="s">
        <v>19</v>
      </c>
      <c r="F118" s="214" t="s">
        <v>209</v>
      </c>
      <c r="G118" s="212"/>
      <c r="H118" s="215">
        <v>84.75</v>
      </c>
      <c r="I118" s="216"/>
      <c r="J118" s="212"/>
      <c r="K118" s="212"/>
      <c r="L118" s="217"/>
      <c r="M118" s="218"/>
      <c r="N118" s="219"/>
      <c r="O118" s="219"/>
      <c r="P118" s="219"/>
      <c r="Q118" s="219"/>
      <c r="R118" s="219"/>
      <c r="S118" s="219"/>
      <c r="T118" s="220"/>
      <c r="AT118" s="221" t="s">
        <v>180</v>
      </c>
      <c r="AU118" s="221" t="s">
        <v>83</v>
      </c>
      <c r="AV118" s="13" t="s">
        <v>83</v>
      </c>
      <c r="AW118" s="13" t="s">
        <v>34</v>
      </c>
      <c r="AX118" s="13" t="s">
        <v>72</v>
      </c>
      <c r="AY118" s="221" t="s">
        <v>169</v>
      </c>
    </row>
    <row r="119" spans="1:65" s="15" customFormat="1" ht="11.25">
      <c r="B119" s="233"/>
      <c r="C119" s="234"/>
      <c r="D119" s="207" t="s">
        <v>180</v>
      </c>
      <c r="E119" s="235" t="s">
        <v>19</v>
      </c>
      <c r="F119" s="236" t="s">
        <v>202</v>
      </c>
      <c r="G119" s="234"/>
      <c r="H119" s="235" t="s">
        <v>19</v>
      </c>
      <c r="I119" s="237"/>
      <c r="J119" s="234"/>
      <c r="K119" s="234"/>
      <c r="L119" s="238"/>
      <c r="M119" s="239"/>
      <c r="N119" s="240"/>
      <c r="O119" s="240"/>
      <c r="P119" s="240"/>
      <c r="Q119" s="240"/>
      <c r="R119" s="240"/>
      <c r="S119" s="240"/>
      <c r="T119" s="241"/>
      <c r="AT119" s="242" t="s">
        <v>180</v>
      </c>
      <c r="AU119" s="242" t="s">
        <v>83</v>
      </c>
      <c r="AV119" s="15" t="s">
        <v>80</v>
      </c>
      <c r="AW119" s="15" t="s">
        <v>34</v>
      </c>
      <c r="AX119" s="15" t="s">
        <v>72</v>
      </c>
      <c r="AY119" s="242" t="s">
        <v>169</v>
      </c>
    </row>
    <row r="120" spans="1:65" s="13" customFormat="1" ht="11.25">
      <c r="B120" s="211"/>
      <c r="C120" s="212"/>
      <c r="D120" s="207" t="s">
        <v>180</v>
      </c>
      <c r="E120" s="213" t="s">
        <v>19</v>
      </c>
      <c r="F120" s="214" t="s">
        <v>210</v>
      </c>
      <c r="G120" s="212"/>
      <c r="H120" s="215">
        <v>2.6</v>
      </c>
      <c r="I120" s="216"/>
      <c r="J120" s="212"/>
      <c r="K120" s="212"/>
      <c r="L120" s="217"/>
      <c r="M120" s="218"/>
      <c r="N120" s="219"/>
      <c r="O120" s="219"/>
      <c r="P120" s="219"/>
      <c r="Q120" s="219"/>
      <c r="R120" s="219"/>
      <c r="S120" s="219"/>
      <c r="T120" s="220"/>
      <c r="AT120" s="221" t="s">
        <v>180</v>
      </c>
      <c r="AU120" s="221" t="s">
        <v>83</v>
      </c>
      <c r="AV120" s="13" t="s">
        <v>83</v>
      </c>
      <c r="AW120" s="13" t="s">
        <v>34</v>
      </c>
      <c r="AX120" s="13" t="s">
        <v>72</v>
      </c>
      <c r="AY120" s="221" t="s">
        <v>169</v>
      </c>
    </row>
    <row r="121" spans="1:65" s="14" customFormat="1" ht="11.25">
      <c r="B121" s="222"/>
      <c r="C121" s="223"/>
      <c r="D121" s="207" t="s">
        <v>180</v>
      </c>
      <c r="E121" s="224" t="s">
        <v>19</v>
      </c>
      <c r="F121" s="225" t="s">
        <v>182</v>
      </c>
      <c r="G121" s="223"/>
      <c r="H121" s="226">
        <v>87.35</v>
      </c>
      <c r="I121" s="227"/>
      <c r="J121" s="223"/>
      <c r="K121" s="223"/>
      <c r="L121" s="228"/>
      <c r="M121" s="229"/>
      <c r="N121" s="230"/>
      <c r="O121" s="230"/>
      <c r="P121" s="230"/>
      <c r="Q121" s="230"/>
      <c r="R121" s="230"/>
      <c r="S121" s="230"/>
      <c r="T121" s="231"/>
      <c r="AT121" s="232" t="s">
        <v>180</v>
      </c>
      <c r="AU121" s="232" t="s">
        <v>83</v>
      </c>
      <c r="AV121" s="14" t="s">
        <v>176</v>
      </c>
      <c r="AW121" s="14" t="s">
        <v>4</v>
      </c>
      <c r="AX121" s="14" t="s">
        <v>80</v>
      </c>
      <c r="AY121" s="232" t="s">
        <v>169</v>
      </c>
    </row>
    <row r="122" spans="1:65" s="2" customFormat="1" ht="24" customHeight="1">
      <c r="A122" s="36"/>
      <c r="B122" s="37"/>
      <c r="C122" s="194" t="s">
        <v>215</v>
      </c>
      <c r="D122" s="194" t="s">
        <v>171</v>
      </c>
      <c r="E122" s="195" t="s">
        <v>216</v>
      </c>
      <c r="F122" s="196" t="s">
        <v>217</v>
      </c>
      <c r="G122" s="197" t="s">
        <v>191</v>
      </c>
      <c r="H122" s="198">
        <v>3.2</v>
      </c>
      <c r="I122" s="199"/>
      <c r="J122" s="200">
        <f>ROUND(I122*H122,2)</f>
        <v>0</v>
      </c>
      <c r="K122" s="196" t="s">
        <v>175</v>
      </c>
      <c r="L122" s="41"/>
      <c r="M122" s="201" t="s">
        <v>19</v>
      </c>
      <c r="N122" s="202" t="s">
        <v>43</v>
      </c>
      <c r="O122" s="66"/>
      <c r="P122" s="203">
        <f>O122*H122</f>
        <v>0</v>
      </c>
      <c r="Q122" s="203">
        <v>0</v>
      </c>
      <c r="R122" s="203">
        <f>Q122*H122</f>
        <v>0</v>
      </c>
      <c r="S122" s="203">
        <v>0</v>
      </c>
      <c r="T122" s="204">
        <f>S122*H122</f>
        <v>0</v>
      </c>
      <c r="U122" s="36"/>
      <c r="V122" s="36"/>
      <c r="W122" s="36"/>
      <c r="X122" s="36"/>
      <c r="Y122" s="36"/>
      <c r="Z122" s="36"/>
      <c r="AA122" s="36"/>
      <c r="AB122" s="36"/>
      <c r="AC122" s="36"/>
      <c r="AD122" s="36"/>
      <c r="AE122" s="36"/>
      <c r="AR122" s="205" t="s">
        <v>176</v>
      </c>
      <c r="AT122" s="205" t="s">
        <v>171</v>
      </c>
      <c r="AU122" s="205" t="s">
        <v>83</v>
      </c>
      <c r="AY122" s="19" t="s">
        <v>169</v>
      </c>
      <c r="BE122" s="206">
        <f>IF(N122="základní",J122,0)</f>
        <v>0</v>
      </c>
      <c r="BF122" s="206">
        <f>IF(N122="snížená",J122,0)</f>
        <v>0</v>
      </c>
      <c r="BG122" s="206">
        <f>IF(N122="zákl. přenesená",J122,0)</f>
        <v>0</v>
      </c>
      <c r="BH122" s="206">
        <f>IF(N122="sníž. přenesená",J122,0)</f>
        <v>0</v>
      </c>
      <c r="BI122" s="206">
        <f>IF(N122="nulová",J122,0)</f>
        <v>0</v>
      </c>
      <c r="BJ122" s="19" t="s">
        <v>80</v>
      </c>
      <c r="BK122" s="206">
        <f>ROUND(I122*H122,2)</f>
        <v>0</v>
      </c>
      <c r="BL122" s="19" t="s">
        <v>176</v>
      </c>
      <c r="BM122" s="205" t="s">
        <v>218</v>
      </c>
    </row>
    <row r="123" spans="1:65" s="2" customFormat="1" ht="292.5">
      <c r="A123" s="36"/>
      <c r="B123" s="37"/>
      <c r="C123" s="38"/>
      <c r="D123" s="207" t="s">
        <v>178</v>
      </c>
      <c r="E123" s="38"/>
      <c r="F123" s="208" t="s">
        <v>219</v>
      </c>
      <c r="G123" s="38"/>
      <c r="H123" s="38"/>
      <c r="I123" s="117"/>
      <c r="J123" s="38"/>
      <c r="K123" s="38"/>
      <c r="L123" s="41"/>
      <c r="M123" s="209"/>
      <c r="N123" s="210"/>
      <c r="O123" s="66"/>
      <c r="P123" s="66"/>
      <c r="Q123" s="66"/>
      <c r="R123" s="66"/>
      <c r="S123" s="66"/>
      <c r="T123" s="67"/>
      <c r="U123" s="36"/>
      <c r="V123" s="36"/>
      <c r="W123" s="36"/>
      <c r="X123" s="36"/>
      <c r="Y123" s="36"/>
      <c r="Z123" s="36"/>
      <c r="AA123" s="36"/>
      <c r="AB123" s="36"/>
      <c r="AC123" s="36"/>
      <c r="AD123" s="36"/>
      <c r="AE123" s="36"/>
      <c r="AT123" s="19" t="s">
        <v>178</v>
      </c>
      <c r="AU123" s="19" t="s">
        <v>83</v>
      </c>
    </row>
    <row r="124" spans="1:65" s="13" customFormat="1" ht="11.25">
      <c r="B124" s="211"/>
      <c r="C124" s="212"/>
      <c r="D124" s="207" t="s">
        <v>180</v>
      </c>
      <c r="E124" s="213" t="s">
        <v>19</v>
      </c>
      <c r="F124" s="214" t="s">
        <v>220</v>
      </c>
      <c r="G124" s="212"/>
      <c r="H124" s="215">
        <v>0</v>
      </c>
      <c r="I124" s="216"/>
      <c r="J124" s="212"/>
      <c r="K124" s="212"/>
      <c r="L124" s="217"/>
      <c r="M124" s="218"/>
      <c r="N124" s="219"/>
      <c r="O124" s="219"/>
      <c r="P124" s="219"/>
      <c r="Q124" s="219"/>
      <c r="R124" s="219"/>
      <c r="S124" s="219"/>
      <c r="T124" s="220"/>
      <c r="AT124" s="221" t="s">
        <v>180</v>
      </c>
      <c r="AU124" s="221" t="s">
        <v>83</v>
      </c>
      <c r="AV124" s="13" t="s">
        <v>83</v>
      </c>
      <c r="AW124" s="13" t="s">
        <v>34</v>
      </c>
      <c r="AX124" s="13" t="s">
        <v>72</v>
      </c>
      <c r="AY124" s="221" t="s">
        <v>169</v>
      </c>
    </row>
    <row r="125" spans="1:65" s="13" customFormat="1" ht="11.25">
      <c r="B125" s="211"/>
      <c r="C125" s="212"/>
      <c r="D125" s="207" t="s">
        <v>180</v>
      </c>
      <c r="E125" s="213" t="s">
        <v>19</v>
      </c>
      <c r="F125" s="214" t="s">
        <v>221</v>
      </c>
      <c r="G125" s="212"/>
      <c r="H125" s="215">
        <v>3.2</v>
      </c>
      <c r="I125" s="216"/>
      <c r="J125" s="212"/>
      <c r="K125" s="212"/>
      <c r="L125" s="217"/>
      <c r="M125" s="218"/>
      <c r="N125" s="219"/>
      <c r="O125" s="219"/>
      <c r="P125" s="219"/>
      <c r="Q125" s="219"/>
      <c r="R125" s="219"/>
      <c r="S125" s="219"/>
      <c r="T125" s="220"/>
      <c r="AT125" s="221" t="s">
        <v>180</v>
      </c>
      <c r="AU125" s="221" t="s">
        <v>83</v>
      </c>
      <c r="AV125" s="13" t="s">
        <v>83</v>
      </c>
      <c r="AW125" s="13" t="s">
        <v>34</v>
      </c>
      <c r="AX125" s="13" t="s">
        <v>72</v>
      </c>
      <c r="AY125" s="221" t="s">
        <v>169</v>
      </c>
    </row>
    <row r="126" spans="1:65" s="14" customFormat="1" ht="11.25">
      <c r="B126" s="222"/>
      <c r="C126" s="223"/>
      <c r="D126" s="207" t="s">
        <v>180</v>
      </c>
      <c r="E126" s="224" t="s">
        <v>19</v>
      </c>
      <c r="F126" s="225" t="s">
        <v>182</v>
      </c>
      <c r="G126" s="223"/>
      <c r="H126" s="226">
        <v>3.2</v>
      </c>
      <c r="I126" s="227"/>
      <c r="J126" s="223"/>
      <c r="K126" s="223"/>
      <c r="L126" s="228"/>
      <c r="M126" s="229"/>
      <c r="N126" s="230"/>
      <c r="O126" s="230"/>
      <c r="P126" s="230"/>
      <c r="Q126" s="230"/>
      <c r="R126" s="230"/>
      <c r="S126" s="230"/>
      <c r="T126" s="231"/>
      <c r="AT126" s="232" t="s">
        <v>180</v>
      </c>
      <c r="AU126" s="232" t="s">
        <v>83</v>
      </c>
      <c r="AV126" s="14" t="s">
        <v>176</v>
      </c>
      <c r="AW126" s="14" t="s">
        <v>4</v>
      </c>
      <c r="AX126" s="14" t="s">
        <v>80</v>
      </c>
      <c r="AY126" s="232" t="s">
        <v>169</v>
      </c>
    </row>
    <row r="127" spans="1:65" s="2" customFormat="1" ht="24" customHeight="1">
      <c r="A127" s="36"/>
      <c r="B127" s="37"/>
      <c r="C127" s="194" t="s">
        <v>222</v>
      </c>
      <c r="D127" s="194" t="s">
        <v>171</v>
      </c>
      <c r="E127" s="195" t="s">
        <v>223</v>
      </c>
      <c r="F127" s="196" t="s">
        <v>224</v>
      </c>
      <c r="G127" s="197" t="s">
        <v>191</v>
      </c>
      <c r="H127" s="198">
        <v>6</v>
      </c>
      <c r="I127" s="199"/>
      <c r="J127" s="200">
        <f>ROUND(I127*H127,2)</f>
        <v>0</v>
      </c>
      <c r="K127" s="196" t="s">
        <v>175</v>
      </c>
      <c r="L127" s="41"/>
      <c r="M127" s="201" t="s">
        <v>19</v>
      </c>
      <c r="N127" s="202" t="s">
        <v>43</v>
      </c>
      <c r="O127" s="66"/>
      <c r="P127" s="203">
        <f>O127*H127</f>
        <v>0</v>
      </c>
      <c r="Q127" s="203">
        <v>0</v>
      </c>
      <c r="R127" s="203">
        <f>Q127*H127</f>
        <v>0</v>
      </c>
      <c r="S127" s="203">
        <v>0</v>
      </c>
      <c r="T127" s="204">
        <f>S127*H127</f>
        <v>0</v>
      </c>
      <c r="U127" s="36"/>
      <c r="V127" s="36"/>
      <c r="W127" s="36"/>
      <c r="X127" s="36"/>
      <c r="Y127" s="36"/>
      <c r="Z127" s="36"/>
      <c r="AA127" s="36"/>
      <c r="AB127" s="36"/>
      <c r="AC127" s="36"/>
      <c r="AD127" s="36"/>
      <c r="AE127" s="36"/>
      <c r="AR127" s="205" t="s">
        <v>176</v>
      </c>
      <c r="AT127" s="205" t="s">
        <v>171</v>
      </c>
      <c r="AU127" s="205" t="s">
        <v>83</v>
      </c>
      <c r="AY127" s="19" t="s">
        <v>169</v>
      </c>
      <c r="BE127" s="206">
        <f>IF(N127="základní",J127,0)</f>
        <v>0</v>
      </c>
      <c r="BF127" s="206">
        <f>IF(N127="snížená",J127,0)</f>
        <v>0</v>
      </c>
      <c r="BG127" s="206">
        <f>IF(N127="zákl. přenesená",J127,0)</f>
        <v>0</v>
      </c>
      <c r="BH127" s="206">
        <f>IF(N127="sníž. přenesená",J127,0)</f>
        <v>0</v>
      </c>
      <c r="BI127" s="206">
        <f>IF(N127="nulová",J127,0)</f>
        <v>0</v>
      </c>
      <c r="BJ127" s="19" t="s">
        <v>80</v>
      </c>
      <c r="BK127" s="206">
        <f>ROUND(I127*H127,2)</f>
        <v>0</v>
      </c>
      <c r="BL127" s="19" t="s">
        <v>176</v>
      </c>
      <c r="BM127" s="205" t="s">
        <v>225</v>
      </c>
    </row>
    <row r="128" spans="1:65" s="2" customFormat="1" ht="48.75">
      <c r="A128" s="36"/>
      <c r="B128" s="37"/>
      <c r="C128" s="38"/>
      <c r="D128" s="207" t="s">
        <v>178</v>
      </c>
      <c r="E128" s="38"/>
      <c r="F128" s="208" t="s">
        <v>226</v>
      </c>
      <c r="G128" s="38"/>
      <c r="H128" s="38"/>
      <c r="I128" s="117"/>
      <c r="J128" s="38"/>
      <c r="K128" s="38"/>
      <c r="L128" s="41"/>
      <c r="M128" s="209"/>
      <c r="N128" s="210"/>
      <c r="O128" s="66"/>
      <c r="P128" s="66"/>
      <c r="Q128" s="66"/>
      <c r="R128" s="66"/>
      <c r="S128" s="66"/>
      <c r="T128" s="67"/>
      <c r="U128" s="36"/>
      <c r="V128" s="36"/>
      <c r="W128" s="36"/>
      <c r="X128" s="36"/>
      <c r="Y128" s="36"/>
      <c r="Z128" s="36"/>
      <c r="AA128" s="36"/>
      <c r="AB128" s="36"/>
      <c r="AC128" s="36"/>
      <c r="AD128" s="36"/>
      <c r="AE128" s="36"/>
      <c r="AT128" s="19" t="s">
        <v>178</v>
      </c>
      <c r="AU128" s="19" t="s">
        <v>83</v>
      </c>
    </row>
    <row r="129" spans="1:65" s="13" customFormat="1" ht="11.25">
      <c r="B129" s="211"/>
      <c r="C129" s="212"/>
      <c r="D129" s="207" t="s">
        <v>180</v>
      </c>
      <c r="E129" s="213" t="s">
        <v>19</v>
      </c>
      <c r="F129" s="214" t="s">
        <v>227</v>
      </c>
      <c r="G129" s="212"/>
      <c r="H129" s="215">
        <v>6</v>
      </c>
      <c r="I129" s="216"/>
      <c r="J129" s="212"/>
      <c r="K129" s="212"/>
      <c r="L129" s="217"/>
      <c r="M129" s="218"/>
      <c r="N129" s="219"/>
      <c r="O129" s="219"/>
      <c r="P129" s="219"/>
      <c r="Q129" s="219"/>
      <c r="R129" s="219"/>
      <c r="S129" s="219"/>
      <c r="T129" s="220"/>
      <c r="AT129" s="221" t="s">
        <v>180</v>
      </c>
      <c r="AU129" s="221" t="s">
        <v>83</v>
      </c>
      <c r="AV129" s="13" t="s">
        <v>83</v>
      </c>
      <c r="AW129" s="13" t="s">
        <v>34</v>
      </c>
      <c r="AX129" s="13" t="s">
        <v>80</v>
      </c>
      <c r="AY129" s="221" t="s">
        <v>169</v>
      </c>
    </row>
    <row r="130" spans="1:65" s="2" customFormat="1" ht="24" customHeight="1">
      <c r="A130" s="36"/>
      <c r="B130" s="37"/>
      <c r="C130" s="194" t="s">
        <v>228</v>
      </c>
      <c r="D130" s="194" t="s">
        <v>171</v>
      </c>
      <c r="E130" s="195" t="s">
        <v>229</v>
      </c>
      <c r="F130" s="196" t="s">
        <v>230</v>
      </c>
      <c r="G130" s="197" t="s">
        <v>191</v>
      </c>
      <c r="H130" s="198">
        <v>6</v>
      </c>
      <c r="I130" s="199"/>
      <c r="J130" s="200">
        <f>ROUND(I130*H130,2)</f>
        <v>0</v>
      </c>
      <c r="K130" s="196" t="s">
        <v>175</v>
      </c>
      <c r="L130" s="41"/>
      <c r="M130" s="201" t="s">
        <v>19</v>
      </c>
      <c r="N130" s="202" t="s">
        <v>43</v>
      </c>
      <c r="O130" s="66"/>
      <c r="P130" s="203">
        <f>O130*H130</f>
        <v>0</v>
      </c>
      <c r="Q130" s="203">
        <v>0</v>
      </c>
      <c r="R130" s="203">
        <f>Q130*H130</f>
        <v>0</v>
      </c>
      <c r="S130" s="203">
        <v>0</v>
      </c>
      <c r="T130" s="204">
        <f>S130*H130</f>
        <v>0</v>
      </c>
      <c r="U130" s="36"/>
      <c r="V130" s="36"/>
      <c r="W130" s="36"/>
      <c r="X130" s="36"/>
      <c r="Y130" s="36"/>
      <c r="Z130" s="36"/>
      <c r="AA130" s="36"/>
      <c r="AB130" s="36"/>
      <c r="AC130" s="36"/>
      <c r="AD130" s="36"/>
      <c r="AE130" s="36"/>
      <c r="AR130" s="205" t="s">
        <v>176</v>
      </c>
      <c r="AT130" s="205" t="s">
        <v>171</v>
      </c>
      <c r="AU130" s="205" t="s">
        <v>83</v>
      </c>
      <c r="AY130" s="19" t="s">
        <v>169</v>
      </c>
      <c r="BE130" s="206">
        <f>IF(N130="základní",J130,0)</f>
        <v>0</v>
      </c>
      <c r="BF130" s="206">
        <f>IF(N130="snížená",J130,0)</f>
        <v>0</v>
      </c>
      <c r="BG130" s="206">
        <f>IF(N130="zákl. přenesená",J130,0)</f>
        <v>0</v>
      </c>
      <c r="BH130" s="206">
        <f>IF(N130="sníž. přenesená",J130,0)</f>
        <v>0</v>
      </c>
      <c r="BI130" s="206">
        <f>IF(N130="nulová",J130,0)</f>
        <v>0</v>
      </c>
      <c r="BJ130" s="19" t="s">
        <v>80</v>
      </c>
      <c r="BK130" s="206">
        <f>ROUND(I130*H130,2)</f>
        <v>0</v>
      </c>
      <c r="BL130" s="19" t="s">
        <v>176</v>
      </c>
      <c r="BM130" s="205" t="s">
        <v>231</v>
      </c>
    </row>
    <row r="131" spans="1:65" s="2" customFormat="1" ht="48.75">
      <c r="A131" s="36"/>
      <c r="B131" s="37"/>
      <c r="C131" s="38"/>
      <c r="D131" s="207" t="s">
        <v>178</v>
      </c>
      <c r="E131" s="38"/>
      <c r="F131" s="208" t="s">
        <v>226</v>
      </c>
      <c r="G131" s="38"/>
      <c r="H131" s="38"/>
      <c r="I131" s="117"/>
      <c r="J131" s="38"/>
      <c r="K131" s="38"/>
      <c r="L131" s="41"/>
      <c r="M131" s="209"/>
      <c r="N131" s="210"/>
      <c r="O131" s="66"/>
      <c r="P131" s="66"/>
      <c r="Q131" s="66"/>
      <c r="R131" s="66"/>
      <c r="S131" s="66"/>
      <c r="T131" s="67"/>
      <c r="U131" s="36"/>
      <c r="V131" s="36"/>
      <c r="W131" s="36"/>
      <c r="X131" s="36"/>
      <c r="Y131" s="36"/>
      <c r="Z131" s="36"/>
      <c r="AA131" s="36"/>
      <c r="AB131" s="36"/>
      <c r="AC131" s="36"/>
      <c r="AD131" s="36"/>
      <c r="AE131" s="36"/>
      <c r="AT131" s="19" t="s">
        <v>178</v>
      </c>
      <c r="AU131" s="19" t="s">
        <v>83</v>
      </c>
    </row>
    <row r="132" spans="1:65" s="13" customFormat="1" ht="11.25">
      <c r="B132" s="211"/>
      <c r="C132" s="212"/>
      <c r="D132" s="207" t="s">
        <v>180</v>
      </c>
      <c r="E132" s="213" t="s">
        <v>19</v>
      </c>
      <c r="F132" s="214" t="s">
        <v>227</v>
      </c>
      <c r="G132" s="212"/>
      <c r="H132" s="215">
        <v>6</v>
      </c>
      <c r="I132" s="216"/>
      <c r="J132" s="212"/>
      <c r="K132" s="212"/>
      <c r="L132" s="217"/>
      <c r="M132" s="218"/>
      <c r="N132" s="219"/>
      <c r="O132" s="219"/>
      <c r="P132" s="219"/>
      <c r="Q132" s="219"/>
      <c r="R132" s="219"/>
      <c r="S132" s="219"/>
      <c r="T132" s="220"/>
      <c r="AT132" s="221" t="s">
        <v>180</v>
      </c>
      <c r="AU132" s="221" t="s">
        <v>83</v>
      </c>
      <c r="AV132" s="13" t="s">
        <v>83</v>
      </c>
      <c r="AW132" s="13" t="s">
        <v>34</v>
      </c>
      <c r="AX132" s="13" t="s">
        <v>80</v>
      </c>
      <c r="AY132" s="221" t="s">
        <v>169</v>
      </c>
    </row>
    <row r="133" spans="1:65" s="2" customFormat="1" ht="24" customHeight="1">
      <c r="A133" s="36"/>
      <c r="B133" s="37"/>
      <c r="C133" s="194" t="s">
        <v>232</v>
      </c>
      <c r="D133" s="194" t="s">
        <v>171</v>
      </c>
      <c r="E133" s="195" t="s">
        <v>233</v>
      </c>
      <c r="F133" s="196" t="s">
        <v>234</v>
      </c>
      <c r="G133" s="197" t="s">
        <v>191</v>
      </c>
      <c r="H133" s="198">
        <v>137.64500000000001</v>
      </c>
      <c r="I133" s="199"/>
      <c r="J133" s="200">
        <f>ROUND(I133*H133,2)</f>
        <v>0</v>
      </c>
      <c r="K133" s="196" t="s">
        <v>175</v>
      </c>
      <c r="L133" s="41"/>
      <c r="M133" s="201" t="s">
        <v>19</v>
      </c>
      <c r="N133" s="202" t="s">
        <v>43</v>
      </c>
      <c r="O133" s="66"/>
      <c r="P133" s="203">
        <f>O133*H133</f>
        <v>0</v>
      </c>
      <c r="Q133" s="203">
        <v>0</v>
      </c>
      <c r="R133" s="203">
        <f>Q133*H133</f>
        <v>0</v>
      </c>
      <c r="S133" s="203">
        <v>0</v>
      </c>
      <c r="T133" s="204">
        <f>S133*H133</f>
        <v>0</v>
      </c>
      <c r="U133" s="36"/>
      <c r="V133" s="36"/>
      <c r="W133" s="36"/>
      <c r="X133" s="36"/>
      <c r="Y133" s="36"/>
      <c r="Z133" s="36"/>
      <c r="AA133" s="36"/>
      <c r="AB133" s="36"/>
      <c r="AC133" s="36"/>
      <c r="AD133" s="36"/>
      <c r="AE133" s="36"/>
      <c r="AR133" s="205" t="s">
        <v>176</v>
      </c>
      <c r="AT133" s="205" t="s">
        <v>171</v>
      </c>
      <c r="AU133" s="205" t="s">
        <v>83</v>
      </c>
      <c r="AY133" s="19" t="s">
        <v>169</v>
      </c>
      <c r="BE133" s="206">
        <f>IF(N133="základní",J133,0)</f>
        <v>0</v>
      </c>
      <c r="BF133" s="206">
        <f>IF(N133="snížená",J133,0)</f>
        <v>0</v>
      </c>
      <c r="BG133" s="206">
        <f>IF(N133="zákl. přenesená",J133,0)</f>
        <v>0</v>
      </c>
      <c r="BH133" s="206">
        <f>IF(N133="sníž. přenesená",J133,0)</f>
        <v>0</v>
      </c>
      <c r="BI133" s="206">
        <f>IF(N133="nulová",J133,0)</f>
        <v>0</v>
      </c>
      <c r="BJ133" s="19" t="s">
        <v>80</v>
      </c>
      <c r="BK133" s="206">
        <f>ROUND(I133*H133,2)</f>
        <v>0</v>
      </c>
      <c r="BL133" s="19" t="s">
        <v>176</v>
      </c>
      <c r="BM133" s="205" t="s">
        <v>235</v>
      </c>
    </row>
    <row r="134" spans="1:65" s="2" customFormat="1" ht="136.5">
      <c r="A134" s="36"/>
      <c r="B134" s="37"/>
      <c r="C134" s="38"/>
      <c r="D134" s="207" t="s">
        <v>178</v>
      </c>
      <c r="E134" s="38"/>
      <c r="F134" s="208" t="s">
        <v>236</v>
      </c>
      <c r="G134" s="38"/>
      <c r="H134" s="38"/>
      <c r="I134" s="117"/>
      <c r="J134" s="38"/>
      <c r="K134" s="38"/>
      <c r="L134" s="41"/>
      <c r="M134" s="209"/>
      <c r="N134" s="210"/>
      <c r="O134" s="66"/>
      <c r="P134" s="66"/>
      <c r="Q134" s="66"/>
      <c r="R134" s="66"/>
      <c r="S134" s="66"/>
      <c r="T134" s="67"/>
      <c r="U134" s="36"/>
      <c r="V134" s="36"/>
      <c r="W134" s="36"/>
      <c r="X134" s="36"/>
      <c r="Y134" s="36"/>
      <c r="Z134" s="36"/>
      <c r="AA134" s="36"/>
      <c r="AB134" s="36"/>
      <c r="AC134" s="36"/>
      <c r="AD134" s="36"/>
      <c r="AE134" s="36"/>
      <c r="AT134" s="19" t="s">
        <v>178</v>
      </c>
      <c r="AU134" s="19" t="s">
        <v>83</v>
      </c>
    </row>
    <row r="135" spans="1:65" s="15" customFormat="1" ht="11.25">
      <c r="B135" s="233"/>
      <c r="C135" s="234"/>
      <c r="D135" s="207" t="s">
        <v>180</v>
      </c>
      <c r="E135" s="235" t="s">
        <v>19</v>
      </c>
      <c r="F135" s="236" t="s">
        <v>200</v>
      </c>
      <c r="G135" s="234"/>
      <c r="H135" s="235" t="s">
        <v>19</v>
      </c>
      <c r="I135" s="237"/>
      <c r="J135" s="234"/>
      <c r="K135" s="234"/>
      <c r="L135" s="238"/>
      <c r="M135" s="239"/>
      <c r="N135" s="240"/>
      <c r="O135" s="240"/>
      <c r="P135" s="240"/>
      <c r="Q135" s="240"/>
      <c r="R135" s="240"/>
      <c r="S135" s="240"/>
      <c r="T135" s="241"/>
      <c r="AT135" s="242" t="s">
        <v>180</v>
      </c>
      <c r="AU135" s="242" t="s">
        <v>83</v>
      </c>
      <c r="AV135" s="15" t="s">
        <v>80</v>
      </c>
      <c r="AW135" s="15" t="s">
        <v>34</v>
      </c>
      <c r="AX135" s="15" t="s">
        <v>72</v>
      </c>
      <c r="AY135" s="242" t="s">
        <v>169</v>
      </c>
    </row>
    <row r="136" spans="1:65" s="15" customFormat="1" ht="11.25">
      <c r="B136" s="233"/>
      <c r="C136" s="234"/>
      <c r="D136" s="207" t="s">
        <v>180</v>
      </c>
      <c r="E136" s="235" t="s">
        <v>19</v>
      </c>
      <c r="F136" s="236" t="s">
        <v>194</v>
      </c>
      <c r="G136" s="234"/>
      <c r="H136" s="235" t="s">
        <v>19</v>
      </c>
      <c r="I136" s="237"/>
      <c r="J136" s="234"/>
      <c r="K136" s="234"/>
      <c r="L136" s="238"/>
      <c r="M136" s="239"/>
      <c r="N136" s="240"/>
      <c r="O136" s="240"/>
      <c r="P136" s="240"/>
      <c r="Q136" s="240"/>
      <c r="R136" s="240"/>
      <c r="S136" s="240"/>
      <c r="T136" s="241"/>
      <c r="AT136" s="242" t="s">
        <v>180</v>
      </c>
      <c r="AU136" s="242" t="s">
        <v>83</v>
      </c>
      <c r="AV136" s="15" t="s">
        <v>80</v>
      </c>
      <c r="AW136" s="15" t="s">
        <v>34</v>
      </c>
      <c r="AX136" s="15" t="s">
        <v>72</v>
      </c>
      <c r="AY136" s="242" t="s">
        <v>169</v>
      </c>
    </row>
    <row r="137" spans="1:65" s="13" customFormat="1" ht="11.25">
      <c r="B137" s="211"/>
      <c r="C137" s="212"/>
      <c r="D137" s="207" t="s">
        <v>180</v>
      </c>
      <c r="E137" s="213" t="s">
        <v>19</v>
      </c>
      <c r="F137" s="214" t="s">
        <v>201</v>
      </c>
      <c r="G137" s="212"/>
      <c r="H137" s="215">
        <v>127.125</v>
      </c>
      <c r="I137" s="216"/>
      <c r="J137" s="212"/>
      <c r="K137" s="212"/>
      <c r="L137" s="217"/>
      <c r="M137" s="218"/>
      <c r="N137" s="219"/>
      <c r="O137" s="219"/>
      <c r="P137" s="219"/>
      <c r="Q137" s="219"/>
      <c r="R137" s="219"/>
      <c r="S137" s="219"/>
      <c r="T137" s="220"/>
      <c r="AT137" s="221" t="s">
        <v>180</v>
      </c>
      <c r="AU137" s="221" t="s">
        <v>83</v>
      </c>
      <c r="AV137" s="13" t="s">
        <v>83</v>
      </c>
      <c r="AW137" s="13" t="s">
        <v>34</v>
      </c>
      <c r="AX137" s="13" t="s">
        <v>72</v>
      </c>
      <c r="AY137" s="221" t="s">
        <v>169</v>
      </c>
    </row>
    <row r="138" spans="1:65" s="15" customFormat="1" ht="11.25">
      <c r="B138" s="233"/>
      <c r="C138" s="234"/>
      <c r="D138" s="207" t="s">
        <v>180</v>
      </c>
      <c r="E138" s="235" t="s">
        <v>19</v>
      </c>
      <c r="F138" s="236" t="s">
        <v>202</v>
      </c>
      <c r="G138" s="234"/>
      <c r="H138" s="235" t="s">
        <v>19</v>
      </c>
      <c r="I138" s="237"/>
      <c r="J138" s="234"/>
      <c r="K138" s="234"/>
      <c r="L138" s="238"/>
      <c r="M138" s="239"/>
      <c r="N138" s="240"/>
      <c r="O138" s="240"/>
      <c r="P138" s="240"/>
      <c r="Q138" s="240"/>
      <c r="R138" s="240"/>
      <c r="S138" s="240"/>
      <c r="T138" s="241"/>
      <c r="AT138" s="242" t="s">
        <v>180</v>
      </c>
      <c r="AU138" s="242" t="s">
        <v>83</v>
      </c>
      <c r="AV138" s="15" t="s">
        <v>80</v>
      </c>
      <c r="AW138" s="15" t="s">
        <v>34</v>
      </c>
      <c r="AX138" s="15" t="s">
        <v>72</v>
      </c>
      <c r="AY138" s="242" t="s">
        <v>169</v>
      </c>
    </row>
    <row r="139" spans="1:65" s="13" customFormat="1" ht="11.25">
      <c r="B139" s="211"/>
      <c r="C139" s="212"/>
      <c r="D139" s="207" t="s">
        <v>180</v>
      </c>
      <c r="E139" s="213" t="s">
        <v>19</v>
      </c>
      <c r="F139" s="214" t="s">
        <v>203</v>
      </c>
      <c r="G139" s="212"/>
      <c r="H139" s="215">
        <v>7.8</v>
      </c>
      <c r="I139" s="216"/>
      <c r="J139" s="212"/>
      <c r="K139" s="212"/>
      <c r="L139" s="217"/>
      <c r="M139" s="218"/>
      <c r="N139" s="219"/>
      <c r="O139" s="219"/>
      <c r="P139" s="219"/>
      <c r="Q139" s="219"/>
      <c r="R139" s="219"/>
      <c r="S139" s="219"/>
      <c r="T139" s="220"/>
      <c r="AT139" s="221" t="s">
        <v>180</v>
      </c>
      <c r="AU139" s="221" t="s">
        <v>83</v>
      </c>
      <c r="AV139" s="13" t="s">
        <v>83</v>
      </c>
      <c r="AW139" s="13" t="s">
        <v>34</v>
      </c>
      <c r="AX139" s="13" t="s">
        <v>72</v>
      </c>
      <c r="AY139" s="221" t="s">
        <v>169</v>
      </c>
    </row>
    <row r="140" spans="1:65" s="16" customFormat="1" ht="11.25">
      <c r="B140" s="243"/>
      <c r="C140" s="244"/>
      <c r="D140" s="207" t="s">
        <v>180</v>
      </c>
      <c r="E140" s="245" t="s">
        <v>19</v>
      </c>
      <c r="F140" s="246" t="s">
        <v>237</v>
      </c>
      <c r="G140" s="244"/>
      <c r="H140" s="247">
        <v>134.92500000000001</v>
      </c>
      <c r="I140" s="248"/>
      <c r="J140" s="244"/>
      <c r="K140" s="244"/>
      <c r="L140" s="249"/>
      <c r="M140" s="250"/>
      <c r="N140" s="251"/>
      <c r="O140" s="251"/>
      <c r="P140" s="251"/>
      <c r="Q140" s="251"/>
      <c r="R140" s="251"/>
      <c r="S140" s="251"/>
      <c r="T140" s="252"/>
      <c r="AT140" s="253" t="s">
        <v>180</v>
      </c>
      <c r="AU140" s="253" t="s">
        <v>83</v>
      </c>
      <c r="AV140" s="16" t="s">
        <v>188</v>
      </c>
      <c r="AW140" s="16" t="s">
        <v>34</v>
      </c>
      <c r="AX140" s="16" t="s">
        <v>72</v>
      </c>
      <c r="AY140" s="253" t="s">
        <v>169</v>
      </c>
    </row>
    <row r="141" spans="1:65" s="15" customFormat="1" ht="11.25">
      <c r="B141" s="233"/>
      <c r="C141" s="234"/>
      <c r="D141" s="207" t="s">
        <v>180</v>
      </c>
      <c r="E141" s="235" t="s">
        <v>19</v>
      </c>
      <c r="F141" s="236" t="s">
        <v>238</v>
      </c>
      <c r="G141" s="234"/>
      <c r="H141" s="235" t="s">
        <v>19</v>
      </c>
      <c r="I141" s="237"/>
      <c r="J141" s="234"/>
      <c r="K141" s="234"/>
      <c r="L141" s="238"/>
      <c r="M141" s="239"/>
      <c r="N141" s="240"/>
      <c r="O141" s="240"/>
      <c r="P141" s="240"/>
      <c r="Q141" s="240"/>
      <c r="R141" s="240"/>
      <c r="S141" s="240"/>
      <c r="T141" s="241"/>
      <c r="AT141" s="242" t="s">
        <v>180</v>
      </c>
      <c r="AU141" s="242" t="s">
        <v>83</v>
      </c>
      <c r="AV141" s="15" t="s">
        <v>80</v>
      </c>
      <c r="AW141" s="15" t="s">
        <v>34</v>
      </c>
      <c r="AX141" s="15" t="s">
        <v>72</v>
      </c>
      <c r="AY141" s="242" t="s">
        <v>169</v>
      </c>
    </row>
    <row r="142" spans="1:65" s="13" customFormat="1" ht="11.25">
      <c r="B142" s="211"/>
      <c r="C142" s="212"/>
      <c r="D142" s="207" t="s">
        <v>180</v>
      </c>
      <c r="E142" s="213" t="s">
        <v>19</v>
      </c>
      <c r="F142" s="214" t="s">
        <v>239</v>
      </c>
      <c r="G142" s="212"/>
      <c r="H142" s="215">
        <v>2.72</v>
      </c>
      <c r="I142" s="216"/>
      <c r="J142" s="212"/>
      <c r="K142" s="212"/>
      <c r="L142" s="217"/>
      <c r="M142" s="218"/>
      <c r="N142" s="219"/>
      <c r="O142" s="219"/>
      <c r="P142" s="219"/>
      <c r="Q142" s="219"/>
      <c r="R142" s="219"/>
      <c r="S142" s="219"/>
      <c r="T142" s="220"/>
      <c r="AT142" s="221" t="s">
        <v>180</v>
      </c>
      <c r="AU142" s="221" t="s">
        <v>83</v>
      </c>
      <c r="AV142" s="13" t="s">
        <v>83</v>
      </c>
      <c r="AW142" s="13" t="s">
        <v>34</v>
      </c>
      <c r="AX142" s="13" t="s">
        <v>72</v>
      </c>
      <c r="AY142" s="221" t="s">
        <v>169</v>
      </c>
    </row>
    <row r="143" spans="1:65" s="14" customFormat="1" ht="11.25">
      <c r="B143" s="222"/>
      <c r="C143" s="223"/>
      <c r="D143" s="207" t="s">
        <v>180</v>
      </c>
      <c r="E143" s="224" t="s">
        <v>19</v>
      </c>
      <c r="F143" s="225" t="s">
        <v>182</v>
      </c>
      <c r="G143" s="223"/>
      <c r="H143" s="226">
        <v>137.64500000000001</v>
      </c>
      <c r="I143" s="227"/>
      <c r="J143" s="223"/>
      <c r="K143" s="223"/>
      <c r="L143" s="228"/>
      <c r="M143" s="229"/>
      <c r="N143" s="230"/>
      <c r="O143" s="230"/>
      <c r="P143" s="230"/>
      <c r="Q143" s="230"/>
      <c r="R143" s="230"/>
      <c r="S143" s="230"/>
      <c r="T143" s="231"/>
      <c r="AT143" s="232" t="s">
        <v>180</v>
      </c>
      <c r="AU143" s="232" t="s">
        <v>83</v>
      </c>
      <c r="AV143" s="14" t="s">
        <v>176</v>
      </c>
      <c r="AW143" s="14" t="s">
        <v>4</v>
      </c>
      <c r="AX143" s="14" t="s">
        <v>80</v>
      </c>
      <c r="AY143" s="232" t="s">
        <v>169</v>
      </c>
    </row>
    <row r="144" spans="1:65" s="2" customFormat="1" ht="16.5" customHeight="1">
      <c r="A144" s="36"/>
      <c r="B144" s="37"/>
      <c r="C144" s="194" t="s">
        <v>240</v>
      </c>
      <c r="D144" s="194" t="s">
        <v>171</v>
      </c>
      <c r="E144" s="195" t="s">
        <v>241</v>
      </c>
      <c r="F144" s="196" t="s">
        <v>242</v>
      </c>
      <c r="G144" s="197" t="s">
        <v>191</v>
      </c>
      <c r="H144" s="198">
        <v>91.91</v>
      </c>
      <c r="I144" s="199"/>
      <c r="J144" s="200">
        <f>ROUND(I144*H144,2)</f>
        <v>0</v>
      </c>
      <c r="K144" s="196" t="s">
        <v>19</v>
      </c>
      <c r="L144" s="41"/>
      <c r="M144" s="201" t="s">
        <v>19</v>
      </c>
      <c r="N144" s="202" t="s">
        <v>43</v>
      </c>
      <c r="O144" s="66"/>
      <c r="P144" s="203">
        <f>O144*H144</f>
        <v>0</v>
      </c>
      <c r="Q144" s="203">
        <v>0</v>
      </c>
      <c r="R144" s="203">
        <f>Q144*H144</f>
        <v>0</v>
      </c>
      <c r="S144" s="203">
        <v>0</v>
      </c>
      <c r="T144" s="204">
        <f>S144*H144</f>
        <v>0</v>
      </c>
      <c r="U144" s="36"/>
      <c r="V144" s="36"/>
      <c r="W144" s="36"/>
      <c r="X144" s="36"/>
      <c r="Y144" s="36"/>
      <c r="Z144" s="36"/>
      <c r="AA144" s="36"/>
      <c r="AB144" s="36"/>
      <c r="AC144" s="36"/>
      <c r="AD144" s="36"/>
      <c r="AE144" s="36"/>
      <c r="AR144" s="205" t="s">
        <v>176</v>
      </c>
      <c r="AT144" s="205" t="s">
        <v>171</v>
      </c>
      <c r="AU144" s="205" t="s">
        <v>83</v>
      </c>
      <c r="AY144" s="19" t="s">
        <v>169</v>
      </c>
      <c r="BE144" s="206">
        <f>IF(N144="základní",J144,0)</f>
        <v>0</v>
      </c>
      <c r="BF144" s="206">
        <f>IF(N144="snížená",J144,0)</f>
        <v>0</v>
      </c>
      <c r="BG144" s="206">
        <f>IF(N144="zákl. přenesená",J144,0)</f>
        <v>0</v>
      </c>
      <c r="BH144" s="206">
        <f>IF(N144="sníž. přenesená",J144,0)</f>
        <v>0</v>
      </c>
      <c r="BI144" s="206">
        <f>IF(N144="nulová",J144,0)</f>
        <v>0</v>
      </c>
      <c r="BJ144" s="19" t="s">
        <v>80</v>
      </c>
      <c r="BK144" s="206">
        <f>ROUND(I144*H144,2)</f>
        <v>0</v>
      </c>
      <c r="BL144" s="19" t="s">
        <v>176</v>
      </c>
      <c r="BM144" s="205" t="s">
        <v>243</v>
      </c>
    </row>
    <row r="145" spans="1:65" s="15" customFormat="1" ht="11.25">
      <c r="B145" s="233"/>
      <c r="C145" s="234"/>
      <c r="D145" s="207" t="s">
        <v>180</v>
      </c>
      <c r="E145" s="235" t="s">
        <v>19</v>
      </c>
      <c r="F145" s="236" t="s">
        <v>200</v>
      </c>
      <c r="G145" s="234"/>
      <c r="H145" s="235" t="s">
        <v>19</v>
      </c>
      <c r="I145" s="237"/>
      <c r="J145" s="234"/>
      <c r="K145" s="234"/>
      <c r="L145" s="238"/>
      <c r="M145" s="239"/>
      <c r="N145" s="240"/>
      <c r="O145" s="240"/>
      <c r="P145" s="240"/>
      <c r="Q145" s="240"/>
      <c r="R145" s="240"/>
      <c r="S145" s="240"/>
      <c r="T145" s="241"/>
      <c r="AT145" s="242" t="s">
        <v>180</v>
      </c>
      <c r="AU145" s="242" t="s">
        <v>83</v>
      </c>
      <c r="AV145" s="15" t="s">
        <v>80</v>
      </c>
      <c r="AW145" s="15" t="s">
        <v>34</v>
      </c>
      <c r="AX145" s="15" t="s">
        <v>72</v>
      </c>
      <c r="AY145" s="242" t="s">
        <v>169</v>
      </c>
    </row>
    <row r="146" spans="1:65" s="15" customFormat="1" ht="11.25">
      <c r="B146" s="233"/>
      <c r="C146" s="234"/>
      <c r="D146" s="207" t="s">
        <v>180</v>
      </c>
      <c r="E146" s="235" t="s">
        <v>19</v>
      </c>
      <c r="F146" s="236" t="s">
        <v>194</v>
      </c>
      <c r="G146" s="234"/>
      <c r="H146" s="235" t="s">
        <v>19</v>
      </c>
      <c r="I146" s="237"/>
      <c r="J146" s="234"/>
      <c r="K146" s="234"/>
      <c r="L146" s="238"/>
      <c r="M146" s="239"/>
      <c r="N146" s="240"/>
      <c r="O146" s="240"/>
      <c r="P146" s="240"/>
      <c r="Q146" s="240"/>
      <c r="R146" s="240"/>
      <c r="S146" s="240"/>
      <c r="T146" s="241"/>
      <c r="AT146" s="242" t="s">
        <v>180</v>
      </c>
      <c r="AU146" s="242" t="s">
        <v>83</v>
      </c>
      <c r="AV146" s="15" t="s">
        <v>80</v>
      </c>
      <c r="AW146" s="15" t="s">
        <v>34</v>
      </c>
      <c r="AX146" s="15" t="s">
        <v>72</v>
      </c>
      <c r="AY146" s="242" t="s">
        <v>169</v>
      </c>
    </row>
    <row r="147" spans="1:65" s="13" customFormat="1" ht="11.25">
      <c r="B147" s="211"/>
      <c r="C147" s="212"/>
      <c r="D147" s="207" t="s">
        <v>180</v>
      </c>
      <c r="E147" s="213" t="s">
        <v>19</v>
      </c>
      <c r="F147" s="214" t="s">
        <v>209</v>
      </c>
      <c r="G147" s="212"/>
      <c r="H147" s="215">
        <v>84.75</v>
      </c>
      <c r="I147" s="216"/>
      <c r="J147" s="212"/>
      <c r="K147" s="212"/>
      <c r="L147" s="217"/>
      <c r="M147" s="218"/>
      <c r="N147" s="219"/>
      <c r="O147" s="219"/>
      <c r="P147" s="219"/>
      <c r="Q147" s="219"/>
      <c r="R147" s="219"/>
      <c r="S147" s="219"/>
      <c r="T147" s="220"/>
      <c r="AT147" s="221" t="s">
        <v>180</v>
      </c>
      <c r="AU147" s="221" t="s">
        <v>83</v>
      </c>
      <c r="AV147" s="13" t="s">
        <v>83</v>
      </c>
      <c r="AW147" s="13" t="s">
        <v>34</v>
      </c>
      <c r="AX147" s="13" t="s">
        <v>72</v>
      </c>
      <c r="AY147" s="221" t="s">
        <v>169</v>
      </c>
    </row>
    <row r="148" spans="1:65" s="15" customFormat="1" ht="11.25">
      <c r="B148" s="233"/>
      <c r="C148" s="234"/>
      <c r="D148" s="207" t="s">
        <v>180</v>
      </c>
      <c r="E148" s="235" t="s">
        <v>19</v>
      </c>
      <c r="F148" s="236" t="s">
        <v>202</v>
      </c>
      <c r="G148" s="234"/>
      <c r="H148" s="235" t="s">
        <v>19</v>
      </c>
      <c r="I148" s="237"/>
      <c r="J148" s="234"/>
      <c r="K148" s="234"/>
      <c r="L148" s="238"/>
      <c r="M148" s="239"/>
      <c r="N148" s="240"/>
      <c r="O148" s="240"/>
      <c r="P148" s="240"/>
      <c r="Q148" s="240"/>
      <c r="R148" s="240"/>
      <c r="S148" s="240"/>
      <c r="T148" s="241"/>
      <c r="AT148" s="242" t="s">
        <v>180</v>
      </c>
      <c r="AU148" s="242" t="s">
        <v>83</v>
      </c>
      <c r="AV148" s="15" t="s">
        <v>80</v>
      </c>
      <c r="AW148" s="15" t="s">
        <v>34</v>
      </c>
      <c r="AX148" s="15" t="s">
        <v>72</v>
      </c>
      <c r="AY148" s="242" t="s">
        <v>169</v>
      </c>
    </row>
    <row r="149" spans="1:65" s="13" customFormat="1" ht="11.25">
      <c r="B149" s="211"/>
      <c r="C149" s="212"/>
      <c r="D149" s="207" t="s">
        <v>180</v>
      </c>
      <c r="E149" s="213" t="s">
        <v>19</v>
      </c>
      <c r="F149" s="214" t="s">
        <v>210</v>
      </c>
      <c r="G149" s="212"/>
      <c r="H149" s="215">
        <v>2.6</v>
      </c>
      <c r="I149" s="216"/>
      <c r="J149" s="212"/>
      <c r="K149" s="212"/>
      <c r="L149" s="217"/>
      <c r="M149" s="218"/>
      <c r="N149" s="219"/>
      <c r="O149" s="219"/>
      <c r="P149" s="219"/>
      <c r="Q149" s="219"/>
      <c r="R149" s="219"/>
      <c r="S149" s="219"/>
      <c r="T149" s="220"/>
      <c r="AT149" s="221" t="s">
        <v>180</v>
      </c>
      <c r="AU149" s="221" t="s">
        <v>83</v>
      </c>
      <c r="AV149" s="13" t="s">
        <v>83</v>
      </c>
      <c r="AW149" s="13" t="s">
        <v>34</v>
      </c>
      <c r="AX149" s="13" t="s">
        <v>72</v>
      </c>
      <c r="AY149" s="221" t="s">
        <v>169</v>
      </c>
    </row>
    <row r="150" spans="1:65" s="13" customFormat="1" ht="11.25">
      <c r="B150" s="211"/>
      <c r="C150" s="212"/>
      <c r="D150" s="207" t="s">
        <v>180</v>
      </c>
      <c r="E150" s="213" t="s">
        <v>19</v>
      </c>
      <c r="F150" s="214" t="s">
        <v>244</v>
      </c>
      <c r="G150" s="212"/>
      <c r="H150" s="215">
        <v>4.5599999999999996</v>
      </c>
      <c r="I150" s="216"/>
      <c r="J150" s="212"/>
      <c r="K150" s="212"/>
      <c r="L150" s="217"/>
      <c r="M150" s="218"/>
      <c r="N150" s="219"/>
      <c r="O150" s="219"/>
      <c r="P150" s="219"/>
      <c r="Q150" s="219"/>
      <c r="R150" s="219"/>
      <c r="S150" s="219"/>
      <c r="T150" s="220"/>
      <c r="AT150" s="221" t="s">
        <v>180</v>
      </c>
      <c r="AU150" s="221" t="s">
        <v>83</v>
      </c>
      <c r="AV150" s="13" t="s">
        <v>83</v>
      </c>
      <c r="AW150" s="13" t="s">
        <v>34</v>
      </c>
      <c r="AX150" s="13" t="s">
        <v>72</v>
      </c>
      <c r="AY150" s="221" t="s">
        <v>169</v>
      </c>
    </row>
    <row r="151" spans="1:65" s="14" customFormat="1" ht="11.25">
      <c r="B151" s="222"/>
      <c r="C151" s="223"/>
      <c r="D151" s="207" t="s">
        <v>180</v>
      </c>
      <c r="E151" s="224" t="s">
        <v>19</v>
      </c>
      <c r="F151" s="225" t="s">
        <v>182</v>
      </c>
      <c r="G151" s="223"/>
      <c r="H151" s="226">
        <v>91.91</v>
      </c>
      <c r="I151" s="227"/>
      <c r="J151" s="223"/>
      <c r="K151" s="223"/>
      <c r="L151" s="228"/>
      <c r="M151" s="229"/>
      <c r="N151" s="230"/>
      <c r="O151" s="230"/>
      <c r="P151" s="230"/>
      <c r="Q151" s="230"/>
      <c r="R151" s="230"/>
      <c r="S151" s="230"/>
      <c r="T151" s="231"/>
      <c r="AT151" s="232" t="s">
        <v>180</v>
      </c>
      <c r="AU151" s="232" t="s">
        <v>83</v>
      </c>
      <c r="AV151" s="14" t="s">
        <v>176</v>
      </c>
      <c r="AW151" s="14" t="s">
        <v>4</v>
      </c>
      <c r="AX151" s="14" t="s">
        <v>80</v>
      </c>
      <c r="AY151" s="232" t="s">
        <v>169</v>
      </c>
    </row>
    <row r="152" spans="1:65" s="2" customFormat="1" ht="24" customHeight="1">
      <c r="A152" s="36"/>
      <c r="B152" s="37"/>
      <c r="C152" s="194" t="s">
        <v>245</v>
      </c>
      <c r="D152" s="194" t="s">
        <v>171</v>
      </c>
      <c r="E152" s="195" t="s">
        <v>246</v>
      </c>
      <c r="F152" s="196" t="s">
        <v>247</v>
      </c>
      <c r="G152" s="197" t="s">
        <v>191</v>
      </c>
      <c r="H152" s="198">
        <v>1.36</v>
      </c>
      <c r="I152" s="199"/>
      <c r="J152" s="200">
        <f>ROUND(I152*H152,2)</f>
        <v>0</v>
      </c>
      <c r="K152" s="196" t="s">
        <v>175</v>
      </c>
      <c r="L152" s="41"/>
      <c r="M152" s="201" t="s">
        <v>19</v>
      </c>
      <c r="N152" s="202" t="s">
        <v>43</v>
      </c>
      <c r="O152" s="66"/>
      <c r="P152" s="203">
        <f>O152*H152</f>
        <v>0</v>
      </c>
      <c r="Q152" s="203">
        <v>0</v>
      </c>
      <c r="R152" s="203">
        <f>Q152*H152</f>
        <v>0</v>
      </c>
      <c r="S152" s="203">
        <v>0</v>
      </c>
      <c r="T152" s="204">
        <f>S152*H152</f>
        <v>0</v>
      </c>
      <c r="U152" s="36"/>
      <c r="V152" s="36"/>
      <c r="W152" s="36"/>
      <c r="X152" s="36"/>
      <c r="Y152" s="36"/>
      <c r="Z152" s="36"/>
      <c r="AA152" s="36"/>
      <c r="AB152" s="36"/>
      <c r="AC152" s="36"/>
      <c r="AD152" s="36"/>
      <c r="AE152" s="36"/>
      <c r="AR152" s="205" t="s">
        <v>176</v>
      </c>
      <c r="AT152" s="205" t="s">
        <v>171</v>
      </c>
      <c r="AU152" s="205" t="s">
        <v>83</v>
      </c>
      <c r="AY152" s="19" t="s">
        <v>169</v>
      </c>
      <c r="BE152" s="206">
        <f>IF(N152="základní",J152,0)</f>
        <v>0</v>
      </c>
      <c r="BF152" s="206">
        <f>IF(N152="snížená",J152,0)</f>
        <v>0</v>
      </c>
      <c r="BG152" s="206">
        <f>IF(N152="zákl. přenesená",J152,0)</f>
        <v>0</v>
      </c>
      <c r="BH152" s="206">
        <f>IF(N152="sníž. přenesená",J152,0)</f>
        <v>0</v>
      </c>
      <c r="BI152" s="206">
        <f>IF(N152="nulová",J152,0)</f>
        <v>0</v>
      </c>
      <c r="BJ152" s="19" t="s">
        <v>80</v>
      </c>
      <c r="BK152" s="206">
        <f>ROUND(I152*H152,2)</f>
        <v>0</v>
      </c>
      <c r="BL152" s="19" t="s">
        <v>176</v>
      </c>
      <c r="BM152" s="205" t="s">
        <v>248</v>
      </c>
    </row>
    <row r="153" spans="1:65" s="2" customFormat="1" ht="107.25">
      <c r="A153" s="36"/>
      <c r="B153" s="37"/>
      <c r="C153" s="38"/>
      <c r="D153" s="207" t="s">
        <v>178</v>
      </c>
      <c r="E153" s="38"/>
      <c r="F153" s="208" t="s">
        <v>249</v>
      </c>
      <c r="G153" s="38"/>
      <c r="H153" s="38"/>
      <c r="I153" s="117"/>
      <c r="J153" s="38"/>
      <c r="K153" s="38"/>
      <c r="L153" s="41"/>
      <c r="M153" s="209"/>
      <c r="N153" s="210"/>
      <c r="O153" s="66"/>
      <c r="P153" s="66"/>
      <c r="Q153" s="66"/>
      <c r="R153" s="66"/>
      <c r="S153" s="66"/>
      <c r="T153" s="67"/>
      <c r="U153" s="36"/>
      <c r="V153" s="36"/>
      <c r="W153" s="36"/>
      <c r="X153" s="36"/>
      <c r="Y153" s="36"/>
      <c r="Z153" s="36"/>
      <c r="AA153" s="36"/>
      <c r="AB153" s="36"/>
      <c r="AC153" s="36"/>
      <c r="AD153" s="36"/>
      <c r="AE153" s="36"/>
      <c r="AT153" s="19" t="s">
        <v>178</v>
      </c>
      <c r="AU153" s="19" t="s">
        <v>83</v>
      </c>
    </row>
    <row r="154" spans="1:65" s="13" customFormat="1" ht="22.5">
      <c r="B154" s="211"/>
      <c r="C154" s="212"/>
      <c r="D154" s="207" t="s">
        <v>180</v>
      </c>
      <c r="E154" s="213" t="s">
        <v>19</v>
      </c>
      <c r="F154" s="214" t="s">
        <v>250</v>
      </c>
      <c r="G154" s="212"/>
      <c r="H154" s="215">
        <v>1.36</v>
      </c>
      <c r="I154" s="216"/>
      <c r="J154" s="212"/>
      <c r="K154" s="212"/>
      <c r="L154" s="217"/>
      <c r="M154" s="218"/>
      <c r="N154" s="219"/>
      <c r="O154" s="219"/>
      <c r="P154" s="219"/>
      <c r="Q154" s="219"/>
      <c r="R154" s="219"/>
      <c r="S154" s="219"/>
      <c r="T154" s="220"/>
      <c r="AT154" s="221" t="s">
        <v>180</v>
      </c>
      <c r="AU154" s="221" t="s">
        <v>83</v>
      </c>
      <c r="AV154" s="13" t="s">
        <v>83</v>
      </c>
      <c r="AW154" s="13" t="s">
        <v>34</v>
      </c>
      <c r="AX154" s="13" t="s">
        <v>72</v>
      </c>
      <c r="AY154" s="221" t="s">
        <v>169</v>
      </c>
    </row>
    <row r="155" spans="1:65" s="14" customFormat="1" ht="11.25">
      <c r="B155" s="222"/>
      <c r="C155" s="223"/>
      <c r="D155" s="207" t="s">
        <v>180</v>
      </c>
      <c r="E155" s="224" t="s">
        <v>19</v>
      </c>
      <c r="F155" s="225" t="s">
        <v>182</v>
      </c>
      <c r="G155" s="223"/>
      <c r="H155" s="226">
        <v>1.36</v>
      </c>
      <c r="I155" s="227"/>
      <c r="J155" s="223"/>
      <c r="K155" s="223"/>
      <c r="L155" s="228"/>
      <c r="M155" s="229"/>
      <c r="N155" s="230"/>
      <c r="O155" s="230"/>
      <c r="P155" s="230"/>
      <c r="Q155" s="230"/>
      <c r="R155" s="230"/>
      <c r="S155" s="230"/>
      <c r="T155" s="231"/>
      <c r="AT155" s="232" t="s">
        <v>180</v>
      </c>
      <c r="AU155" s="232" t="s">
        <v>83</v>
      </c>
      <c r="AV155" s="14" t="s">
        <v>176</v>
      </c>
      <c r="AW155" s="14" t="s">
        <v>4</v>
      </c>
      <c r="AX155" s="14" t="s">
        <v>80</v>
      </c>
      <c r="AY155" s="232" t="s">
        <v>169</v>
      </c>
    </row>
    <row r="156" spans="1:65" s="2" customFormat="1" ht="16.5" customHeight="1">
      <c r="A156" s="36"/>
      <c r="B156" s="37"/>
      <c r="C156" s="194" t="s">
        <v>251</v>
      </c>
      <c r="D156" s="194" t="s">
        <v>171</v>
      </c>
      <c r="E156" s="195" t="s">
        <v>252</v>
      </c>
      <c r="F156" s="196" t="s">
        <v>253</v>
      </c>
      <c r="G156" s="197" t="s">
        <v>191</v>
      </c>
      <c r="H156" s="198">
        <v>228.27500000000001</v>
      </c>
      <c r="I156" s="199"/>
      <c r="J156" s="200">
        <f>ROUND(I156*H156,2)</f>
        <v>0</v>
      </c>
      <c r="K156" s="196" t="s">
        <v>175</v>
      </c>
      <c r="L156" s="41"/>
      <c r="M156" s="201" t="s">
        <v>19</v>
      </c>
      <c r="N156" s="202" t="s">
        <v>43</v>
      </c>
      <c r="O156" s="66"/>
      <c r="P156" s="203">
        <f>O156*H156</f>
        <v>0</v>
      </c>
      <c r="Q156" s="203">
        <v>0</v>
      </c>
      <c r="R156" s="203">
        <f>Q156*H156</f>
        <v>0</v>
      </c>
      <c r="S156" s="203">
        <v>0</v>
      </c>
      <c r="T156" s="204">
        <f>S156*H156</f>
        <v>0</v>
      </c>
      <c r="U156" s="36"/>
      <c r="V156" s="36"/>
      <c r="W156" s="36"/>
      <c r="X156" s="36"/>
      <c r="Y156" s="36"/>
      <c r="Z156" s="36"/>
      <c r="AA156" s="36"/>
      <c r="AB156" s="36"/>
      <c r="AC156" s="36"/>
      <c r="AD156" s="36"/>
      <c r="AE156" s="36"/>
      <c r="AR156" s="205" t="s">
        <v>176</v>
      </c>
      <c r="AT156" s="205" t="s">
        <v>171</v>
      </c>
      <c r="AU156" s="205" t="s">
        <v>83</v>
      </c>
      <c r="AY156" s="19" t="s">
        <v>169</v>
      </c>
      <c r="BE156" s="206">
        <f>IF(N156="základní",J156,0)</f>
        <v>0</v>
      </c>
      <c r="BF156" s="206">
        <f>IF(N156="snížená",J156,0)</f>
        <v>0</v>
      </c>
      <c r="BG156" s="206">
        <f>IF(N156="zákl. přenesená",J156,0)</f>
        <v>0</v>
      </c>
      <c r="BH156" s="206">
        <f>IF(N156="sníž. přenesená",J156,0)</f>
        <v>0</v>
      </c>
      <c r="BI156" s="206">
        <f>IF(N156="nulová",J156,0)</f>
        <v>0</v>
      </c>
      <c r="BJ156" s="19" t="s">
        <v>80</v>
      </c>
      <c r="BK156" s="206">
        <f>ROUND(I156*H156,2)</f>
        <v>0</v>
      </c>
      <c r="BL156" s="19" t="s">
        <v>176</v>
      </c>
      <c r="BM156" s="205" t="s">
        <v>254</v>
      </c>
    </row>
    <row r="157" spans="1:65" s="15" customFormat="1" ht="11.25">
      <c r="B157" s="233"/>
      <c r="C157" s="234"/>
      <c r="D157" s="207" t="s">
        <v>180</v>
      </c>
      <c r="E157" s="235" t="s">
        <v>19</v>
      </c>
      <c r="F157" s="236" t="s">
        <v>200</v>
      </c>
      <c r="G157" s="234"/>
      <c r="H157" s="235" t="s">
        <v>19</v>
      </c>
      <c r="I157" s="237"/>
      <c r="J157" s="234"/>
      <c r="K157" s="234"/>
      <c r="L157" s="238"/>
      <c r="M157" s="239"/>
      <c r="N157" s="240"/>
      <c r="O157" s="240"/>
      <c r="P157" s="240"/>
      <c r="Q157" s="240"/>
      <c r="R157" s="240"/>
      <c r="S157" s="240"/>
      <c r="T157" s="241"/>
      <c r="AT157" s="242" t="s">
        <v>180</v>
      </c>
      <c r="AU157" s="242" t="s">
        <v>83</v>
      </c>
      <c r="AV157" s="15" t="s">
        <v>80</v>
      </c>
      <c r="AW157" s="15" t="s">
        <v>34</v>
      </c>
      <c r="AX157" s="15" t="s">
        <v>72</v>
      </c>
      <c r="AY157" s="242" t="s">
        <v>169</v>
      </c>
    </row>
    <row r="158" spans="1:65" s="15" customFormat="1" ht="11.25">
      <c r="B158" s="233"/>
      <c r="C158" s="234"/>
      <c r="D158" s="207" t="s">
        <v>180</v>
      </c>
      <c r="E158" s="235" t="s">
        <v>19</v>
      </c>
      <c r="F158" s="236" t="s">
        <v>194</v>
      </c>
      <c r="G158" s="234"/>
      <c r="H158" s="235" t="s">
        <v>19</v>
      </c>
      <c r="I158" s="237"/>
      <c r="J158" s="234"/>
      <c r="K158" s="234"/>
      <c r="L158" s="238"/>
      <c r="M158" s="239"/>
      <c r="N158" s="240"/>
      <c r="O158" s="240"/>
      <c r="P158" s="240"/>
      <c r="Q158" s="240"/>
      <c r="R158" s="240"/>
      <c r="S158" s="240"/>
      <c r="T158" s="241"/>
      <c r="AT158" s="242" t="s">
        <v>180</v>
      </c>
      <c r="AU158" s="242" t="s">
        <v>83</v>
      </c>
      <c r="AV158" s="15" t="s">
        <v>80</v>
      </c>
      <c r="AW158" s="15" t="s">
        <v>34</v>
      </c>
      <c r="AX158" s="15" t="s">
        <v>72</v>
      </c>
      <c r="AY158" s="242" t="s">
        <v>169</v>
      </c>
    </row>
    <row r="159" spans="1:65" s="13" customFormat="1" ht="11.25">
      <c r="B159" s="211"/>
      <c r="C159" s="212"/>
      <c r="D159" s="207" t="s">
        <v>180</v>
      </c>
      <c r="E159" s="213" t="s">
        <v>19</v>
      </c>
      <c r="F159" s="214" t="s">
        <v>201</v>
      </c>
      <c r="G159" s="212"/>
      <c r="H159" s="215">
        <v>127.125</v>
      </c>
      <c r="I159" s="216"/>
      <c r="J159" s="212"/>
      <c r="K159" s="212"/>
      <c r="L159" s="217"/>
      <c r="M159" s="218"/>
      <c r="N159" s="219"/>
      <c r="O159" s="219"/>
      <c r="P159" s="219"/>
      <c r="Q159" s="219"/>
      <c r="R159" s="219"/>
      <c r="S159" s="219"/>
      <c r="T159" s="220"/>
      <c r="AT159" s="221" t="s">
        <v>180</v>
      </c>
      <c r="AU159" s="221" t="s">
        <v>83</v>
      </c>
      <c r="AV159" s="13" t="s">
        <v>83</v>
      </c>
      <c r="AW159" s="13" t="s">
        <v>34</v>
      </c>
      <c r="AX159" s="13" t="s">
        <v>72</v>
      </c>
      <c r="AY159" s="221" t="s">
        <v>169</v>
      </c>
    </row>
    <row r="160" spans="1:65" s="15" customFormat="1" ht="11.25">
      <c r="B160" s="233"/>
      <c r="C160" s="234"/>
      <c r="D160" s="207" t="s">
        <v>180</v>
      </c>
      <c r="E160" s="235" t="s">
        <v>19</v>
      </c>
      <c r="F160" s="236" t="s">
        <v>202</v>
      </c>
      <c r="G160" s="234"/>
      <c r="H160" s="235" t="s">
        <v>19</v>
      </c>
      <c r="I160" s="237"/>
      <c r="J160" s="234"/>
      <c r="K160" s="234"/>
      <c r="L160" s="238"/>
      <c r="M160" s="239"/>
      <c r="N160" s="240"/>
      <c r="O160" s="240"/>
      <c r="P160" s="240"/>
      <c r="Q160" s="240"/>
      <c r="R160" s="240"/>
      <c r="S160" s="240"/>
      <c r="T160" s="241"/>
      <c r="AT160" s="242" t="s">
        <v>180</v>
      </c>
      <c r="AU160" s="242" t="s">
        <v>83</v>
      </c>
      <c r="AV160" s="15" t="s">
        <v>80</v>
      </c>
      <c r="AW160" s="15" t="s">
        <v>34</v>
      </c>
      <c r="AX160" s="15" t="s">
        <v>72</v>
      </c>
      <c r="AY160" s="242" t="s">
        <v>169</v>
      </c>
    </row>
    <row r="161" spans="1:65" s="13" customFormat="1" ht="11.25">
      <c r="B161" s="211"/>
      <c r="C161" s="212"/>
      <c r="D161" s="207" t="s">
        <v>180</v>
      </c>
      <c r="E161" s="213" t="s">
        <v>19</v>
      </c>
      <c r="F161" s="214" t="s">
        <v>203</v>
      </c>
      <c r="G161" s="212"/>
      <c r="H161" s="215">
        <v>7.8</v>
      </c>
      <c r="I161" s="216"/>
      <c r="J161" s="212"/>
      <c r="K161" s="212"/>
      <c r="L161" s="217"/>
      <c r="M161" s="218"/>
      <c r="N161" s="219"/>
      <c r="O161" s="219"/>
      <c r="P161" s="219"/>
      <c r="Q161" s="219"/>
      <c r="R161" s="219"/>
      <c r="S161" s="219"/>
      <c r="T161" s="220"/>
      <c r="AT161" s="221" t="s">
        <v>180</v>
      </c>
      <c r="AU161" s="221" t="s">
        <v>83</v>
      </c>
      <c r="AV161" s="13" t="s">
        <v>83</v>
      </c>
      <c r="AW161" s="13" t="s">
        <v>34</v>
      </c>
      <c r="AX161" s="13" t="s">
        <v>72</v>
      </c>
      <c r="AY161" s="221" t="s">
        <v>169</v>
      </c>
    </row>
    <row r="162" spans="1:65" s="15" customFormat="1" ht="11.25">
      <c r="B162" s="233"/>
      <c r="C162" s="234"/>
      <c r="D162" s="207" t="s">
        <v>180</v>
      </c>
      <c r="E162" s="235" t="s">
        <v>19</v>
      </c>
      <c r="F162" s="236" t="s">
        <v>194</v>
      </c>
      <c r="G162" s="234"/>
      <c r="H162" s="235" t="s">
        <v>19</v>
      </c>
      <c r="I162" s="237"/>
      <c r="J162" s="234"/>
      <c r="K162" s="234"/>
      <c r="L162" s="238"/>
      <c r="M162" s="239"/>
      <c r="N162" s="240"/>
      <c r="O162" s="240"/>
      <c r="P162" s="240"/>
      <c r="Q162" s="240"/>
      <c r="R162" s="240"/>
      <c r="S162" s="240"/>
      <c r="T162" s="241"/>
      <c r="AT162" s="242" t="s">
        <v>180</v>
      </c>
      <c r="AU162" s="242" t="s">
        <v>83</v>
      </c>
      <c r="AV162" s="15" t="s">
        <v>80</v>
      </c>
      <c r="AW162" s="15" t="s">
        <v>34</v>
      </c>
      <c r="AX162" s="15" t="s">
        <v>72</v>
      </c>
      <c r="AY162" s="242" t="s">
        <v>169</v>
      </c>
    </row>
    <row r="163" spans="1:65" s="13" customFormat="1" ht="11.25">
      <c r="B163" s="211"/>
      <c r="C163" s="212"/>
      <c r="D163" s="207" t="s">
        <v>180</v>
      </c>
      <c r="E163" s="213" t="s">
        <v>19</v>
      </c>
      <c r="F163" s="214" t="s">
        <v>209</v>
      </c>
      <c r="G163" s="212"/>
      <c r="H163" s="215">
        <v>84.75</v>
      </c>
      <c r="I163" s="216"/>
      <c r="J163" s="212"/>
      <c r="K163" s="212"/>
      <c r="L163" s="217"/>
      <c r="M163" s="218"/>
      <c r="N163" s="219"/>
      <c r="O163" s="219"/>
      <c r="P163" s="219"/>
      <c r="Q163" s="219"/>
      <c r="R163" s="219"/>
      <c r="S163" s="219"/>
      <c r="T163" s="220"/>
      <c r="AT163" s="221" t="s">
        <v>180</v>
      </c>
      <c r="AU163" s="221" t="s">
        <v>83</v>
      </c>
      <c r="AV163" s="13" t="s">
        <v>83</v>
      </c>
      <c r="AW163" s="13" t="s">
        <v>34</v>
      </c>
      <c r="AX163" s="13" t="s">
        <v>72</v>
      </c>
      <c r="AY163" s="221" t="s">
        <v>169</v>
      </c>
    </row>
    <row r="164" spans="1:65" s="15" customFormat="1" ht="11.25">
      <c r="B164" s="233"/>
      <c r="C164" s="234"/>
      <c r="D164" s="207" t="s">
        <v>180</v>
      </c>
      <c r="E164" s="235" t="s">
        <v>19</v>
      </c>
      <c r="F164" s="236" t="s">
        <v>202</v>
      </c>
      <c r="G164" s="234"/>
      <c r="H164" s="235" t="s">
        <v>19</v>
      </c>
      <c r="I164" s="237"/>
      <c r="J164" s="234"/>
      <c r="K164" s="234"/>
      <c r="L164" s="238"/>
      <c r="M164" s="239"/>
      <c r="N164" s="240"/>
      <c r="O164" s="240"/>
      <c r="P164" s="240"/>
      <c r="Q164" s="240"/>
      <c r="R164" s="240"/>
      <c r="S164" s="240"/>
      <c r="T164" s="241"/>
      <c r="AT164" s="242" t="s">
        <v>180</v>
      </c>
      <c r="AU164" s="242" t="s">
        <v>83</v>
      </c>
      <c r="AV164" s="15" t="s">
        <v>80</v>
      </c>
      <c r="AW164" s="15" t="s">
        <v>34</v>
      </c>
      <c r="AX164" s="15" t="s">
        <v>72</v>
      </c>
      <c r="AY164" s="242" t="s">
        <v>169</v>
      </c>
    </row>
    <row r="165" spans="1:65" s="13" customFormat="1" ht="11.25">
      <c r="B165" s="211"/>
      <c r="C165" s="212"/>
      <c r="D165" s="207" t="s">
        <v>180</v>
      </c>
      <c r="E165" s="213" t="s">
        <v>19</v>
      </c>
      <c r="F165" s="214" t="s">
        <v>210</v>
      </c>
      <c r="G165" s="212"/>
      <c r="H165" s="215">
        <v>2.6</v>
      </c>
      <c r="I165" s="216"/>
      <c r="J165" s="212"/>
      <c r="K165" s="212"/>
      <c r="L165" s="217"/>
      <c r="M165" s="218"/>
      <c r="N165" s="219"/>
      <c r="O165" s="219"/>
      <c r="P165" s="219"/>
      <c r="Q165" s="219"/>
      <c r="R165" s="219"/>
      <c r="S165" s="219"/>
      <c r="T165" s="220"/>
      <c r="AT165" s="221" t="s">
        <v>180</v>
      </c>
      <c r="AU165" s="221" t="s">
        <v>83</v>
      </c>
      <c r="AV165" s="13" t="s">
        <v>83</v>
      </c>
      <c r="AW165" s="13" t="s">
        <v>34</v>
      </c>
      <c r="AX165" s="13" t="s">
        <v>72</v>
      </c>
      <c r="AY165" s="221" t="s">
        <v>169</v>
      </c>
    </row>
    <row r="166" spans="1:65" s="13" customFormat="1" ht="11.25">
      <c r="B166" s="211"/>
      <c r="C166" s="212"/>
      <c r="D166" s="207" t="s">
        <v>180</v>
      </c>
      <c r="E166" s="213" t="s">
        <v>19</v>
      </c>
      <c r="F166" s="214" t="s">
        <v>255</v>
      </c>
      <c r="G166" s="212"/>
      <c r="H166" s="215">
        <v>6</v>
      </c>
      <c r="I166" s="216"/>
      <c r="J166" s="212"/>
      <c r="K166" s="212"/>
      <c r="L166" s="217"/>
      <c r="M166" s="218"/>
      <c r="N166" s="219"/>
      <c r="O166" s="219"/>
      <c r="P166" s="219"/>
      <c r="Q166" s="219"/>
      <c r="R166" s="219"/>
      <c r="S166" s="219"/>
      <c r="T166" s="220"/>
      <c r="AT166" s="221" t="s">
        <v>180</v>
      </c>
      <c r="AU166" s="221" t="s">
        <v>83</v>
      </c>
      <c r="AV166" s="13" t="s">
        <v>83</v>
      </c>
      <c r="AW166" s="13" t="s">
        <v>34</v>
      </c>
      <c r="AX166" s="13" t="s">
        <v>72</v>
      </c>
      <c r="AY166" s="221" t="s">
        <v>169</v>
      </c>
    </row>
    <row r="167" spans="1:65" s="14" customFormat="1" ht="11.25">
      <c r="B167" s="222"/>
      <c r="C167" s="223"/>
      <c r="D167" s="207" t="s">
        <v>180</v>
      </c>
      <c r="E167" s="224" t="s">
        <v>19</v>
      </c>
      <c r="F167" s="225" t="s">
        <v>182</v>
      </c>
      <c r="G167" s="223"/>
      <c r="H167" s="226">
        <v>228.27500000000001</v>
      </c>
      <c r="I167" s="227"/>
      <c r="J167" s="223"/>
      <c r="K167" s="223"/>
      <c r="L167" s="228"/>
      <c r="M167" s="229"/>
      <c r="N167" s="230"/>
      <c r="O167" s="230"/>
      <c r="P167" s="230"/>
      <c r="Q167" s="230"/>
      <c r="R167" s="230"/>
      <c r="S167" s="230"/>
      <c r="T167" s="231"/>
      <c r="AT167" s="232" t="s">
        <v>180</v>
      </c>
      <c r="AU167" s="232" t="s">
        <v>83</v>
      </c>
      <c r="AV167" s="14" t="s">
        <v>176</v>
      </c>
      <c r="AW167" s="14" t="s">
        <v>4</v>
      </c>
      <c r="AX167" s="14" t="s">
        <v>80</v>
      </c>
      <c r="AY167" s="232" t="s">
        <v>169</v>
      </c>
    </row>
    <row r="168" spans="1:65" s="2" customFormat="1" ht="24" customHeight="1">
      <c r="A168" s="36"/>
      <c r="B168" s="37"/>
      <c r="C168" s="194" t="s">
        <v>256</v>
      </c>
      <c r="D168" s="194" t="s">
        <v>171</v>
      </c>
      <c r="E168" s="195" t="s">
        <v>257</v>
      </c>
      <c r="F168" s="196" t="s">
        <v>258</v>
      </c>
      <c r="G168" s="197" t="s">
        <v>259</v>
      </c>
      <c r="H168" s="198">
        <v>165.43799999999999</v>
      </c>
      <c r="I168" s="199"/>
      <c r="J168" s="200">
        <f>ROUND(I168*H168,2)</f>
        <v>0</v>
      </c>
      <c r="K168" s="196" t="s">
        <v>175</v>
      </c>
      <c r="L168" s="41"/>
      <c r="M168" s="201" t="s">
        <v>19</v>
      </c>
      <c r="N168" s="202" t="s">
        <v>43</v>
      </c>
      <c r="O168" s="66"/>
      <c r="P168" s="203">
        <f>O168*H168</f>
        <v>0</v>
      </c>
      <c r="Q168" s="203">
        <v>0</v>
      </c>
      <c r="R168" s="203">
        <f>Q168*H168</f>
        <v>0</v>
      </c>
      <c r="S168" s="203">
        <v>0</v>
      </c>
      <c r="T168" s="204">
        <f>S168*H168</f>
        <v>0</v>
      </c>
      <c r="U168" s="36"/>
      <c r="V168" s="36"/>
      <c r="W168" s="36"/>
      <c r="X168" s="36"/>
      <c r="Y168" s="36"/>
      <c r="Z168" s="36"/>
      <c r="AA168" s="36"/>
      <c r="AB168" s="36"/>
      <c r="AC168" s="36"/>
      <c r="AD168" s="36"/>
      <c r="AE168" s="36"/>
      <c r="AR168" s="205" t="s">
        <v>176</v>
      </c>
      <c r="AT168" s="205" t="s">
        <v>171</v>
      </c>
      <c r="AU168" s="205" t="s">
        <v>83</v>
      </c>
      <c r="AY168" s="19" t="s">
        <v>169</v>
      </c>
      <c r="BE168" s="206">
        <f>IF(N168="základní",J168,0)</f>
        <v>0</v>
      </c>
      <c r="BF168" s="206">
        <f>IF(N168="snížená",J168,0)</f>
        <v>0</v>
      </c>
      <c r="BG168" s="206">
        <f>IF(N168="zákl. přenesená",J168,0)</f>
        <v>0</v>
      </c>
      <c r="BH168" s="206">
        <f>IF(N168="sníž. přenesená",J168,0)</f>
        <v>0</v>
      </c>
      <c r="BI168" s="206">
        <f>IF(N168="nulová",J168,0)</f>
        <v>0</v>
      </c>
      <c r="BJ168" s="19" t="s">
        <v>80</v>
      </c>
      <c r="BK168" s="206">
        <f>ROUND(I168*H168,2)</f>
        <v>0</v>
      </c>
      <c r="BL168" s="19" t="s">
        <v>176</v>
      </c>
      <c r="BM168" s="205" t="s">
        <v>260</v>
      </c>
    </row>
    <row r="169" spans="1:65" s="2" customFormat="1" ht="29.25">
      <c r="A169" s="36"/>
      <c r="B169" s="37"/>
      <c r="C169" s="38"/>
      <c r="D169" s="207" t="s">
        <v>178</v>
      </c>
      <c r="E169" s="38"/>
      <c r="F169" s="208" t="s">
        <v>261</v>
      </c>
      <c r="G169" s="38"/>
      <c r="H169" s="38"/>
      <c r="I169" s="117"/>
      <c r="J169" s="38"/>
      <c r="K169" s="38"/>
      <c r="L169" s="41"/>
      <c r="M169" s="209"/>
      <c r="N169" s="210"/>
      <c r="O169" s="66"/>
      <c r="P169" s="66"/>
      <c r="Q169" s="66"/>
      <c r="R169" s="66"/>
      <c r="S169" s="66"/>
      <c r="T169" s="67"/>
      <c r="U169" s="36"/>
      <c r="V169" s="36"/>
      <c r="W169" s="36"/>
      <c r="X169" s="36"/>
      <c r="Y169" s="36"/>
      <c r="Z169" s="36"/>
      <c r="AA169" s="36"/>
      <c r="AB169" s="36"/>
      <c r="AC169" s="36"/>
      <c r="AD169" s="36"/>
      <c r="AE169" s="36"/>
      <c r="AT169" s="19" t="s">
        <v>178</v>
      </c>
      <c r="AU169" s="19" t="s">
        <v>83</v>
      </c>
    </row>
    <row r="170" spans="1:65" s="15" customFormat="1" ht="11.25">
      <c r="B170" s="233"/>
      <c r="C170" s="234"/>
      <c r="D170" s="207" t="s">
        <v>180</v>
      </c>
      <c r="E170" s="235" t="s">
        <v>19</v>
      </c>
      <c r="F170" s="236" t="s">
        <v>200</v>
      </c>
      <c r="G170" s="234"/>
      <c r="H170" s="235" t="s">
        <v>19</v>
      </c>
      <c r="I170" s="237"/>
      <c r="J170" s="234"/>
      <c r="K170" s="234"/>
      <c r="L170" s="238"/>
      <c r="M170" s="239"/>
      <c r="N170" s="240"/>
      <c r="O170" s="240"/>
      <c r="P170" s="240"/>
      <c r="Q170" s="240"/>
      <c r="R170" s="240"/>
      <c r="S170" s="240"/>
      <c r="T170" s="241"/>
      <c r="AT170" s="242" t="s">
        <v>180</v>
      </c>
      <c r="AU170" s="242" t="s">
        <v>83</v>
      </c>
      <c r="AV170" s="15" t="s">
        <v>80</v>
      </c>
      <c r="AW170" s="15" t="s">
        <v>34</v>
      </c>
      <c r="AX170" s="15" t="s">
        <v>72</v>
      </c>
      <c r="AY170" s="242" t="s">
        <v>169</v>
      </c>
    </row>
    <row r="171" spans="1:65" s="15" customFormat="1" ht="11.25">
      <c r="B171" s="233"/>
      <c r="C171" s="234"/>
      <c r="D171" s="207" t="s">
        <v>180</v>
      </c>
      <c r="E171" s="235" t="s">
        <v>19</v>
      </c>
      <c r="F171" s="236" t="s">
        <v>194</v>
      </c>
      <c r="G171" s="234"/>
      <c r="H171" s="235" t="s">
        <v>19</v>
      </c>
      <c r="I171" s="237"/>
      <c r="J171" s="234"/>
      <c r="K171" s="234"/>
      <c r="L171" s="238"/>
      <c r="M171" s="239"/>
      <c r="N171" s="240"/>
      <c r="O171" s="240"/>
      <c r="P171" s="240"/>
      <c r="Q171" s="240"/>
      <c r="R171" s="240"/>
      <c r="S171" s="240"/>
      <c r="T171" s="241"/>
      <c r="AT171" s="242" t="s">
        <v>180</v>
      </c>
      <c r="AU171" s="242" t="s">
        <v>83</v>
      </c>
      <c r="AV171" s="15" t="s">
        <v>80</v>
      </c>
      <c r="AW171" s="15" t="s">
        <v>34</v>
      </c>
      <c r="AX171" s="15" t="s">
        <v>72</v>
      </c>
      <c r="AY171" s="242" t="s">
        <v>169</v>
      </c>
    </row>
    <row r="172" spans="1:65" s="13" customFormat="1" ht="11.25">
      <c r="B172" s="211"/>
      <c r="C172" s="212"/>
      <c r="D172" s="207" t="s">
        <v>180</v>
      </c>
      <c r="E172" s="213" t="s">
        <v>19</v>
      </c>
      <c r="F172" s="214" t="s">
        <v>209</v>
      </c>
      <c r="G172" s="212"/>
      <c r="H172" s="215">
        <v>84.75</v>
      </c>
      <c r="I172" s="216"/>
      <c r="J172" s="212"/>
      <c r="K172" s="212"/>
      <c r="L172" s="217"/>
      <c r="M172" s="218"/>
      <c r="N172" s="219"/>
      <c r="O172" s="219"/>
      <c r="P172" s="219"/>
      <c r="Q172" s="219"/>
      <c r="R172" s="219"/>
      <c r="S172" s="219"/>
      <c r="T172" s="220"/>
      <c r="AT172" s="221" t="s">
        <v>180</v>
      </c>
      <c r="AU172" s="221" t="s">
        <v>83</v>
      </c>
      <c r="AV172" s="13" t="s">
        <v>83</v>
      </c>
      <c r="AW172" s="13" t="s">
        <v>34</v>
      </c>
      <c r="AX172" s="13" t="s">
        <v>72</v>
      </c>
      <c r="AY172" s="221" t="s">
        <v>169</v>
      </c>
    </row>
    <row r="173" spans="1:65" s="15" customFormat="1" ht="11.25">
      <c r="B173" s="233"/>
      <c r="C173" s="234"/>
      <c r="D173" s="207" t="s">
        <v>180</v>
      </c>
      <c r="E173" s="235" t="s">
        <v>19</v>
      </c>
      <c r="F173" s="236" t="s">
        <v>202</v>
      </c>
      <c r="G173" s="234"/>
      <c r="H173" s="235" t="s">
        <v>19</v>
      </c>
      <c r="I173" s="237"/>
      <c r="J173" s="234"/>
      <c r="K173" s="234"/>
      <c r="L173" s="238"/>
      <c r="M173" s="239"/>
      <c r="N173" s="240"/>
      <c r="O173" s="240"/>
      <c r="P173" s="240"/>
      <c r="Q173" s="240"/>
      <c r="R173" s="240"/>
      <c r="S173" s="240"/>
      <c r="T173" s="241"/>
      <c r="AT173" s="242" t="s">
        <v>180</v>
      </c>
      <c r="AU173" s="242" t="s">
        <v>83</v>
      </c>
      <c r="AV173" s="15" t="s">
        <v>80</v>
      </c>
      <c r="AW173" s="15" t="s">
        <v>34</v>
      </c>
      <c r="AX173" s="15" t="s">
        <v>72</v>
      </c>
      <c r="AY173" s="242" t="s">
        <v>169</v>
      </c>
    </row>
    <row r="174" spans="1:65" s="13" customFormat="1" ht="11.25">
      <c r="B174" s="211"/>
      <c r="C174" s="212"/>
      <c r="D174" s="207" t="s">
        <v>180</v>
      </c>
      <c r="E174" s="213" t="s">
        <v>19</v>
      </c>
      <c r="F174" s="214" t="s">
        <v>210</v>
      </c>
      <c r="G174" s="212"/>
      <c r="H174" s="215">
        <v>2.6</v>
      </c>
      <c r="I174" s="216"/>
      <c r="J174" s="212"/>
      <c r="K174" s="212"/>
      <c r="L174" s="217"/>
      <c r="M174" s="218"/>
      <c r="N174" s="219"/>
      <c r="O174" s="219"/>
      <c r="P174" s="219"/>
      <c r="Q174" s="219"/>
      <c r="R174" s="219"/>
      <c r="S174" s="219"/>
      <c r="T174" s="220"/>
      <c r="AT174" s="221" t="s">
        <v>180</v>
      </c>
      <c r="AU174" s="221" t="s">
        <v>83</v>
      </c>
      <c r="AV174" s="13" t="s">
        <v>83</v>
      </c>
      <c r="AW174" s="13" t="s">
        <v>34</v>
      </c>
      <c r="AX174" s="13" t="s">
        <v>72</v>
      </c>
      <c r="AY174" s="221" t="s">
        <v>169</v>
      </c>
    </row>
    <row r="175" spans="1:65" s="13" customFormat="1" ht="11.25">
      <c r="B175" s="211"/>
      <c r="C175" s="212"/>
      <c r="D175" s="207" t="s">
        <v>180</v>
      </c>
      <c r="E175" s="213" t="s">
        <v>19</v>
      </c>
      <c r="F175" s="214" t="s">
        <v>244</v>
      </c>
      <c r="G175" s="212"/>
      <c r="H175" s="215">
        <v>4.5599999999999996</v>
      </c>
      <c r="I175" s="216"/>
      <c r="J175" s="212"/>
      <c r="K175" s="212"/>
      <c r="L175" s="217"/>
      <c r="M175" s="218"/>
      <c r="N175" s="219"/>
      <c r="O175" s="219"/>
      <c r="P175" s="219"/>
      <c r="Q175" s="219"/>
      <c r="R175" s="219"/>
      <c r="S175" s="219"/>
      <c r="T175" s="220"/>
      <c r="AT175" s="221" t="s">
        <v>180</v>
      </c>
      <c r="AU175" s="221" t="s">
        <v>83</v>
      </c>
      <c r="AV175" s="13" t="s">
        <v>83</v>
      </c>
      <c r="AW175" s="13" t="s">
        <v>34</v>
      </c>
      <c r="AX175" s="13" t="s">
        <v>72</v>
      </c>
      <c r="AY175" s="221" t="s">
        <v>169</v>
      </c>
    </row>
    <row r="176" spans="1:65" s="13" customFormat="1" ht="11.25">
      <c r="B176" s="211"/>
      <c r="C176" s="212"/>
      <c r="D176" s="207" t="s">
        <v>180</v>
      </c>
      <c r="E176" s="213" t="s">
        <v>19</v>
      </c>
      <c r="F176" s="214" t="s">
        <v>262</v>
      </c>
      <c r="G176" s="212"/>
      <c r="H176" s="215">
        <v>165.43799999999999</v>
      </c>
      <c r="I176" s="216"/>
      <c r="J176" s="212"/>
      <c r="K176" s="212"/>
      <c r="L176" s="217"/>
      <c r="M176" s="218"/>
      <c r="N176" s="219"/>
      <c r="O176" s="219"/>
      <c r="P176" s="219"/>
      <c r="Q176" s="219"/>
      <c r="R176" s="219"/>
      <c r="S176" s="219"/>
      <c r="T176" s="220"/>
      <c r="AT176" s="221" t="s">
        <v>180</v>
      </c>
      <c r="AU176" s="221" t="s">
        <v>83</v>
      </c>
      <c r="AV176" s="13" t="s">
        <v>83</v>
      </c>
      <c r="AW176" s="13" t="s">
        <v>34</v>
      </c>
      <c r="AX176" s="13" t="s">
        <v>80</v>
      </c>
      <c r="AY176" s="221" t="s">
        <v>169</v>
      </c>
    </row>
    <row r="177" spans="1:65" s="2" customFormat="1" ht="16.5" customHeight="1">
      <c r="A177" s="36"/>
      <c r="B177" s="37"/>
      <c r="C177" s="194" t="s">
        <v>8</v>
      </c>
      <c r="D177" s="194" t="s">
        <v>171</v>
      </c>
      <c r="E177" s="195" t="s">
        <v>263</v>
      </c>
      <c r="F177" s="196" t="s">
        <v>264</v>
      </c>
      <c r="G177" s="197" t="s">
        <v>174</v>
      </c>
      <c r="H177" s="198">
        <v>928.1</v>
      </c>
      <c r="I177" s="199"/>
      <c r="J177" s="200">
        <f>ROUND(I177*H177,2)</f>
        <v>0</v>
      </c>
      <c r="K177" s="196" t="s">
        <v>175</v>
      </c>
      <c r="L177" s="41"/>
      <c r="M177" s="201" t="s">
        <v>19</v>
      </c>
      <c r="N177" s="202" t="s">
        <v>43</v>
      </c>
      <c r="O177" s="66"/>
      <c r="P177" s="203">
        <f>O177*H177</f>
        <v>0</v>
      </c>
      <c r="Q177" s="203">
        <v>0</v>
      </c>
      <c r="R177" s="203">
        <f>Q177*H177</f>
        <v>0</v>
      </c>
      <c r="S177" s="203">
        <v>0</v>
      </c>
      <c r="T177" s="204">
        <f>S177*H177</f>
        <v>0</v>
      </c>
      <c r="U177" s="36"/>
      <c r="V177" s="36"/>
      <c r="W177" s="36"/>
      <c r="X177" s="36"/>
      <c r="Y177" s="36"/>
      <c r="Z177" s="36"/>
      <c r="AA177" s="36"/>
      <c r="AB177" s="36"/>
      <c r="AC177" s="36"/>
      <c r="AD177" s="36"/>
      <c r="AE177" s="36"/>
      <c r="AR177" s="205" t="s">
        <v>176</v>
      </c>
      <c r="AT177" s="205" t="s">
        <v>171</v>
      </c>
      <c r="AU177" s="205" t="s">
        <v>83</v>
      </c>
      <c r="AY177" s="19" t="s">
        <v>169</v>
      </c>
      <c r="BE177" s="206">
        <f>IF(N177="základní",J177,0)</f>
        <v>0</v>
      </c>
      <c r="BF177" s="206">
        <f>IF(N177="snížená",J177,0)</f>
        <v>0</v>
      </c>
      <c r="BG177" s="206">
        <f>IF(N177="zákl. přenesená",J177,0)</f>
        <v>0</v>
      </c>
      <c r="BH177" s="206">
        <f>IF(N177="sníž. přenesená",J177,0)</f>
        <v>0</v>
      </c>
      <c r="BI177" s="206">
        <f>IF(N177="nulová",J177,0)</f>
        <v>0</v>
      </c>
      <c r="BJ177" s="19" t="s">
        <v>80</v>
      </c>
      <c r="BK177" s="206">
        <f>ROUND(I177*H177,2)</f>
        <v>0</v>
      </c>
      <c r="BL177" s="19" t="s">
        <v>176</v>
      </c>
      <c r="BM177" s="205" t="s">
        <v>265</v>
      </c>
    </row>
    <row r="178" spans="1:65" s="2" customFormat="1" ht="107.25">
      <c r="A178" s="36"/>
      <c r="B178" s="37"/>
      <c r="C178" s="38"/>
      <c r="D178" s="207" t="s">
        <v>178</v>
      </c>
      <c r="E178" s="38"/>
      <c r="F178" s="208" t="s">
        <v>266</v>
      </c>
      <c r="G178" s="38"/>
      <c r="H178" s="38"/>
      <c r="I178" s="117"/>
      <c r="J178" s="38"/>
      <c r="K178" s="38"/>
      <c r="L178" s="41"/>
      <c r="M178" s="209"/>
      <c r="N178" s="210"/>
      <c r="O178" s="66"/>
      <c r="P178" s="66"/>
      <c r="Q178" s="66"/>
      <c r="R178" s="66"/>
      <c r="S178" s="66"/>
      <c r="T178" s="67"/>
      <c r="U178" s="36"/>
      <c r="V178" s="36"/>
      <c r="W178" s="36"/>
      <c r="X178" s="36"/>
      <c r="Y178" s="36"/>
      <c r="Z178" s="36"/>
      <c r="AA178" s="36"/>
      <c r="AB178" s="36"/>
      <c r="AC178" s="36"/>
      <c r="AD178" s="36"/>
      <c r="AE178" s="36"/>
      <c r="AT178" s="19" t="s">
        <v>178</v>
      </c>
      <c r="AU178" s="19" t="s">
        <v>83</v>
      </c>
    </row>
    <row r="179" spans="1:65" s="15" customFormat="1" ht="11.25">
      <c r="B179" s="233"/>
      <c r="C179" s="234"/>
      <c r="D179" s="207" t="s">
        <v>180</v>
      </c>
      <c r="E179" s="235" t="s">
        <v>19</v>
      </c>
      <c r="F179" s="236" t="s">
        <v>194</v>
      </c>
      <c r="G179" s="234"/>
      <c r="H179" s="235" t="s">
        <v>19</v>
      </c>
      <c r="I179" s="237"/>
      <c r="J179" s="234"/>
      <c r="K179" s="234"/>
      <c r="L179" s="238"/>
      <c r="M179" s="239"/>
      <c r="N179" s="240"/>
      <c r="O179" s="240"/>
      <c r="P179" s="240"/>
      <c r="Q179" s="240"/>
      <c r="R179" s="240"/>
      <c r="S179" s="240"/>
      <c r="T179" s="241"/>
      <c r="AT179" s="242" t="s">
        <v>180</v>
      </c>
      <c r="AU179" s="242" t="s">
        <v>83</v>
      </c>
      <c r="AV179" s="15" t="s">
        <v>80</v>
      </c>
      <c r="AW179" s="15" t="s">
        <v>34</v>
      </c>
      <c r="AX179" s="15" t="s">
        <v>72</v>
      </c>
      <c r="AY179" s="242" t="s">
        <v>169</v>
      </c>
    </row>
    <row r="180" spans="1:65" s="13" customFormat="1" ht="11.25">
      <c r="B180" s="211"/>
      <c r="C180" s="212"/>
      <c r="D180" s="207" t="s">
        <v>180</v>
      </c>
      <c r="E180" s="213" t="s">
        <v>19</v>
      </c>
      <c r="F180" s="214" t="s">
        <v>267</v>
      </c>
      <c r="G180" s="212"/>
      <c r="H180" s="215">
        <v>847.5</v>
      </c>
      <c r="I180" s="216"/>
      <c r="J180" s="212"/>
      <c r="K180" s="212"/>
      <c r="L180" s="217"/>
      <c r="M180" s="218"/>
      <c r="N180" s="219"/>
      <c r="O180" s="219"/>
      <c r="P180" s="219"/>
      <c r="Q180" s="219"/>
      <c r="R180" s="219"/>
      <c r="S180" s="219"/>
      <c r="T180" s="220"/>
      <c r="AT180" s="221" t="s">
        <v>180</v>
      </c>
      <c r="AU180" s="221" t="s">
        <v>83</v>
      </c>
      <c r="AV180" s="13" t="s">
        <v>83</v>
      </c>
      <c r="AW180" s="13" t="s">
        <v>34</v>
      </c>
      <c r="AX180" s="13" t="s">
        <v>72</v>
      </c>
      <c r="AY180" s="221" t="s">
        <v>169</v>
      </c>
    </row>
    <row r="181" spans="1:65" s="15" customFormat="1" ht="11.25">
      <c r="B181" s="233"/>
      <c r="C181" s="234"/>
      <c r="D181" s="207" t="s">
        <v>180</v>
      </c>
      <c r="E181" s="235" t="s">
        <v>19</v>
      </c>
      <c r="F181" s="236" t="s">
        <v>202</v>
      </c>
      <c r="G181" s="234"/>
      <c r="H181" s="235" t="s">
        <v>19</v>
      </c>
      <c r="I181" s="237"/>
      <c r="J181" s="234"/>
      <c r="K181" s="234"/>
      <c r="L181" s="238"/>
      <c r="M181" s="239"/>
      <c r="N181" s="240"/>
      <c r="O181" s="240"/>
      <c r="P181" s="240"/>
      <c r="Q181" s="240"/>
      <c r="R181" s="240"/>
      <c r="S181" s="240"/>
      <c r="T181" s="241"/>
      <c r="AT181" s="242" t="s">
        <v>180</v>
      </c>
      <c r="AU181" s="242" t="s">
        <v>83</v>
      </c>
      <c r="AV181" s="15" t="s">
        <v>80</v>
      </c>
      <c r="AW181" s="15" t="s">
        <v>34</v>
      </c>
      <c r="AX181" s="15" t="s">
        <v>72</v>
      </c>
      <c r="AY181" s="242" t="s">
        <v>169</v>
      </c>
    </row>
    <row r="182" spans="1:65" s="13" customFormat="1" ht="11.25">
      <c r="B182" s="211"/>
      <c r="C182" s="212"/>
      <c r="D182" s="207" t="s">
        <v>180</v>
      </c>
      <c r="E182" s="213" t="s">
        <v>19</v>
      </c>
      <c r="F182" s="214" t="s">
        <v>268</v>
      </c>
      <c r="G182" s="212"/>
      <c r="H182" s="215">
        <v>52</v>
      </c>
      <c r="I182" s="216"/>
      <c r="J182" s="212"/>
      <c r="K182" s="212"/>
      <c r="L182" s="217"/>
      <c r="M182" s="218"/>
      <c r="N182" s="219"/>
      <c r="O182" s="219"/>
      <c r="P182" s="219"/>
      <c r="Q182" s="219"/>
      <c r="R182" s="219"/>
      <c r="S182" s="219"/>
      <c r="T182" s="220"/>
      <c r="AT182" s="221" t="s">
        <v>180</v>
      </c>
      <c r="AU182" s="221" t="s">
        <v>83</v>
      </c>
      <c r="AV182" s="13" t="s">
        <v>83</v>
      </c>
      <c r="AW182" s="13" t="s">
        <v>34</v>
      </c>
      <c r="AX182" s="13" t="s">
        <v>72</v>
      </c>
      <c r="AY182" s="221" t="s">
        <v>169</v>
      </c>
    </row>
    <row r="183" spans="1:65" s="15" customFormat="1" ht="11.25">
      <c r="B183" s="233"/>
      <c r="C183" s="234"/>
      <c r="D183" s="207" t="s">
        <v>180</v>
      </c>
      <c r="E183" s="235" t="s">
        <v>19</v>
      </c>
      <c r="F183" s="236" t="s">
        <v>269</v>
      </c>
      <c r="G183" s="234"/>
      <c r="H183" s="235" t="s">
        <v>19</v>
      </c>
      <c r="I183" s="237"/>
      <c r="J183" s="234"/>
      <c r="K183" s="234"/>
      <c r="L183" s="238"/>
      <c r="M183" s="239"/>
      <c r="N183" s="240"/>
      <c r="O183" s="240"/>
      <c r="P183" s="240"/>
      <c r="Q183" s="240"/>
      <c r="R183" s="240"/>
      <c r="S183" s="240"/>
      <c r="T183" s="241"/>
      <c r="AT183" s="242" t="s">
        <v>180</v>
      </c>
      <c r="AU183" s="242" t="s">
        <v>83</v>
      </c>
      <c r="AV183" s="15" t="s">
        <v>80</v>
      </c>
      <c r="AW183" s="15" t="s">
        <v>34</v>
      </c>
      <c r="AX183" s="15" t="s">
        <v>72</v>
      </c>
      <c r="AY183" s="242" t="s">
        <v>169</v>
      </c>
    </row>
    <row r="184" spans="1:65" s="13" customFormat="1" ht="11.25">
      <c r="B184" s="211"/>
      <c r="C184" s="212"/>
      <c r="D184" s="207" t="s">
        <v>180</v>
      </c>
      <c r="E184" s="213" t="s">
        <v>19</v>
      </c>
      <c r="F184" s="214" t="s">
        <v>270</v>
      </c>
      <c r="G184" s="212"/>
      <c r="H184" s="215">
        <v>10.4</v>
      </c>
      <c r="I184" s="216"/>
      <c r="J184" s="212"/>
      <c r="K184" s="212"/>
      <c r="L184" s="217"/>
      <c r="M184" s="218"/>
      <c r="N184" s="219"/>
      <c r="O184" s="219"/>
      <c r="P184" s="219"/>
      <c r="Q184" s="219"/>
      <c r="R184" s="219"/>
      <c r="S184" s="219"/>
      <c r="T184" s="220"/>
      <c r="AT184" s="221" t="s">
        <v>180</v>
      </c>
      <c r="AU184" s="221" t="s">
        <v>83</v>
      </c>
      <c r="AV184" s="13" t="s">
        <v>83</v>
      </c>
      <c r="AW184" s="13" t="s">
        <v>34</v>
      </c>
      <c r="AX184" s="13" t="s">
        <v>72</v>
      </c>
      <c r="AY184" s="221" t="s">
        <v>169</v>
      </c>
    </row>
    <row r="185" spans="1:65" s="13" customFormat="1" ht="11.25">
      <c r="B185" s="211"/>
      <c r="C185" s="212"/>
      <c r="D185" s="207" t="s">
        <v>180</v>
      </c>
      <c r="E185" s="213" t="s">
        <v>19</v>
      </c>
      <c r="F185" s="214" t="s">
        <v>271</v>
      </c>
      <c r="G185" s="212"/>
      <c r="H185" s="215">
        <v>18.2</v>
      </c>
      <c r="I185" s="216"/>
      <c r="J185" s="212"/>
      <c r="K185" s="212"/>
      <c r="L185" s="217"/>
      <c r="M185" s="218"/>
      <c r="N185" s="219"/>
      <c r="O185" s="219"/>
      <c r="P185" s="219"/>
      <c r="Q185" s="219"/>
      <c r="R185" s="219"/>
      <c r="S185" s="219"/>
      <c r="T185" s="220"/>
      <c r="AT185" s="221" t="s">
        <v>180</v>
      </c>
      <c r="AU185" s="221" t="s">
        <v>83</v>
      </c>
      <c r="AV185" s="13" t="s">
        <v>83</v>
      </c>
      <c r="AW185" s="13" t="s">
        <v>34</v>
      </c>
      <c r="AX185" s="13" t="s">
        <v>72</v>
      </c>
      <c r="AY185" s="221" t="s">
        <v>169</v>
      </c>
    </row>
    <row r="186" spans="1:65" s="14" customFormat="1" ht="11.25">
      <c r="B186" s="222"/>
      <c r="C186" s="223"/>
      <c r="D186" s="207" t="s">
        <v>180</v>
      </c>
      <c r="E186" s="224" t="s">
        <v>19</v>
      </c>
      <c r="F186" s="225" t="s">
        <v>182</v>
      </c>
      <c r="G186" s="223"/>
      <c r="H186" s="226">
        <v>928.1</v>
      </c>
      <c r="I186" s="227"/>
      <c r="J186" s="223"/>
      <c r="K186" s="223"/>
      <c r="L186" s="228"/>
      <c r="M186" s="229"/>
      <c r="N186" s="230"/>
      <c r="O186" s="230"/>
      <c r="P186" s="230"/>
      <c r="Q186" s="230"/>
      <c r="R186" s="230"/>
      <c r="S186" s="230"/>
      <c r="T186" s="231"/>
      <c r="AT186" s="232" t="s">
        <v>180</v>
      </c>
      <c r="AU186" s="232" t="s">
        <v>83</v>
      </c>
      <c r="AV186" s="14" t="s">
        <v>176</v>
      </c>
      <c r="AW186" s="14" t="s">
        <v>4</v>
      </c>
      <c r="AX186" s="14" t="s">
        <v>80</v>
      </c>
      <c r="AY186" s="232" t="s">
        <v>169</v>
      </c>
    </row>
    <row r="187" spans="1:65" s="12" customFormat="1" ht="22.9" customHeight="1">
      <c r="B187" s="178"/>
      <c r="C187" s="179"/>
      <c r="D187" s="180" t="s">
        <v>71</v>
      </c>
      <c r="E187" s="192" t="s">
        <v>204</v>
      </c>
      <c r="F187" s="192" t="s">
        <v>272</v>
      </c>
      <c r="G187" s="179"/>
      <c r="H187" s="179"/>
      <c r="I187" s="182"/>
      <c r="J187" s="193">
        <f>BK187</f>
        <v>0</v>
      </c>
      <c r="K187" s="179"/>
      <c r="L187" s="184"/>
      <c r="M187" s="185"/>
      <c r="N187" s="186"/>
      <c r="O187" s="186"/>
      <c r="P187" s="187">
        <f>SUM(P188:P237)</f>
        <v>0</v>
      </c>
      <c r="Q187" s="186"/>
      <c r="R187" s="187">
        <f>SUM(R188:R237)</f>
        <v>269.83638000000002</v>
      </c>
      <c r="S187" s="186"/>
      <c r="T187" s="188">
        <f>SUM(T188:T237)</f>
        <v>0</v>
      </c>
      <c r="AR187" s="189" t="s">
        <v>80</v>
      </c>
      <c r="AT187" s="190" t="s">
        <v>71</v>
      </c>
      <c r="AU187" s="190" t="s">
        <v>80</v>
      </c>
      <c r="AY187" s="189" t="s">
        <v>169</v>
      </c>
      <c r="BK187" s="191">
        <f>SUM(BK188:BK237)</f>
        <v>0</v>
      </c>
    </row>
    <row r="188" spans="1:65" s="2" customFormat="1" ht="16.5" customHeight="1">
      <c r="A188" s="36"/>
      <c r="B188" s="37"/>
      <c r="C188" s="194" t="s">
        <v>273</v>
      </c>
      <c r="D188" s="194" t="s">
        <v>171</v>
      </c>
      <c r="E188" s="195" t="s">
        <v>274</v>
      </c>
      <c r="F188" s="196" t="s">
        <v>275</v>
      </c>
      <c r="G188" s="197" t="s">
        <v>174</v>
      </c>
      <c r="H188" s="198">
        <v>28.6</v>
      </c>
      <c r="I188" s="199"/>
      <c r="J188" s="200">
        <f>ROUND(I188*H188,2)</f>
        <v>0</v>
      </c>
      <c r="K188" s="196" t="s">
        <v>175</v>
      </c>
      <c r="L188" s="41"/>
      <c r="M188" s="201" t="s">
        <v>19</v>
      </c>
      <c r="N188" s="202" t="s">
        <v>43</v>
      </c>
      <c r="O188" s="66"/>
      <c r="P188" s="203">
        <f>O188*H188</f>
        <v>0</v>
      </c>
      <c r="Q188" s="203">
        <v>8.0030000000000004E-2</v>
      </c>
      <c r="R188" s="203">
        <f>Q188*H188</f>
        <v>2.2888580000000003</v>
      </c>
      <c r="S188" s="203">
        <v>0</v>
      </c>
      <c r="T188" s="204">
        <f>S188*H188</f>
        <v>0</v>
      </c>
      <c r="U188" s="36"/>
      <c r="V188" s="36"/>
      <c r="W188" s="36"/>
      <c r="X188" s="36"/>
      <c r="Y188" s="36"/>
      <c r="Z188" s="36"/>
      <c r="AA188" s="36"/>
      <c r="AB188" s="36"/>
      <c r="AC188" s="36"/>
      <c r="AD188" s="36"/>
      <c r="AE188" s="36"/>
      <c r="AR188" s="205" t="s">
        <v>176</v>
      </c>
      <c r="AT188" s="205" t="s">
        <v>171</v>
      </c>
      <c r="AU188" s="205" t="s">
        <v>83</v>
      </c>
      <c r="AY188" s="19" t="s">
        <v>169</v>
      </c>
      <c r="BE188" s="206">
        <f>IF(N188="základní",J188,0)</f>
        <v>0</v>
      </c>
      <c r="BF188" s="206">
        <f>IF(N188="snížená",J188,0)</f>
        <v>0</v>
      </c>
      <c r="BG188" s="206">
        <f>IF(N188="zákl. přenesená",J188,0)</f>
        <v>0</v>
      </c>
      <c r="BH188" s="206">
        <f>IF(N188="sníž. přenesená",J188,0)</f>
        <v>0</v>
      </c>
      <c r="BI188" s="206">
        <f>IF(N188="nulová",J188,0)</f>
        <v>0</v>
      </c>
      <c r="BJ188" s="19" t="s">
        <v>80</v>
      </c>
      <c r="BK188" s="206">
        <f>ROUND(I188*H188,2)</f>
        <v>0</v>
      </c>
      <c r="BL188" s="19" t="s">
        <v>176</v>
      </c>
      <c r="BM188" s="205" t="s">
        <v>276</v>
      </c>
    </row>
    <row r="189" spans="1:65" s="2" customFormat="1" ht="19.5">
      <c r="A189" s="36"/>
      <c r="B189" s="37"/>
      <c r="C189" s="38"/>
      <c r="D189" s="207" t="s">
        <v>277</v>
      </c>
      <c r="E189" s="38"/>
      <c r="F189" s="208" t="s">
        <v>278</v>
      </c>
      <c r="G189" s="38"/>
      <c r="H189" s="38"/>
      <c r="I189" s="117"/>
      <c r="J189" s="38"/>
      <c r="K189" s="38"/>
      <c r="L189" s="41"/>
      <c r="M189" s="209"/>
      <c r="N189" s="210"/>
      <c r="O189" s="66"/>
      <c r="P189" s="66"/>
      <c r="Q189" s="66"/>
      <c r="R189" s="66"/>
      <c r="S189" s="66"/>
      <c r="T189" s="67"/>
      <c r="U189" s="36"/>
      <c r="V189" s="36"/>
      <c r="W189" s="36"/>
      <c r="X189" s="36"/>
      <c r="Y189" s="36"/>
      <c r="Z189" s="36"/>
      <c r="AA189" s="36"/>
      <c r="AB189" s="36"/>
      <c r="AC189" s="36"/>
      <c r="AD189" s="36"/>
      <c r="AE189" s="36"/>
      <c r="AT189" s="19" t="s">
        <v>277</v>
      </c>
      <c r="AU189" s="19" t="s">
        <v>83</v>
      </c>
    </row>
    <row r="190" spans="1:65" s="15" customFormat="1" ht="11.25">
      <c r="B190" s="233"/>
      <c r="C190" s="234"/>
      <c r="D190" s="207" t="s">
        <v>180</v>
      </c>
      <c r="E190" s="235" t="s">
        <v>19</v>
      </c>
      <c r="F190" s="236" t="s">
        <v>269</v>
      </c>
      <c r="G190" s="234"/>
      <c r="H190" s="235" t="s">
        <v>19</v>
      </c>
      <c r="I190" s="237"/>
      <c r="J190" s="234"/>
      <c r="K190" s="234"/>
      <c r="L190" s="238"/>
      <c r="M190" s="239"/>
      <c r="N190" s="240"/>
      <c r="O190" s="240"/>
      <c r="P190" s="240"/>
      <c r="Q190" s="240"/>
      <c r="R190" s="240"/>
      <c r="S190" s="240"/>
      <c r="T190" s="241"/>
      <c r="AT190" s="242" t="s">
        <v>180</v>
      </c>
      <c r="AU190" s="242" t="s">
        <v>83</v>
      </c>
      <c r="AV190" s="15" t="s">
        <v>80</v>
      </c>
      <c r="AW190" s="15" t="s">
        <v>34</v>
      </c>
      <c r="AX190" s="15" t="s">
        <v>72</v>
      </c>
      <c r="AY190" s="242" t="s">
        <v>169</v>
      </c>
    </row>
    <row r="191" spans="1:65" s="13" customFormat="1" ht="11.25">
      <c r="B191" s="211"/>
      <c r="C191" s="212"/>
      <c r="D191" s="207" t="s">
        <v>180</v>
      </c>
      <c r="E191" s="213" t="s">
        <v>19</v>
      </c>
      <c r="F191" s="214" t="s">
        <v>270</v>
      </c>
      <c r="G191" s="212"/>
      <c r="H191" s="215">
        <v>10.4</v>
      </c>
      <c r="I191" s="216"/>
      <c r="J191" s="212"/>
      <c r="K191" s="212"/>
      <c r="L191" s="217"/>
      <c r="M191" s="218"/>
      <c r="N191" s="219"/>
      <c r="O191" s="219"/>
      <c r="P191" s="219"/>
      <c r="Q191" s="219"/>
      <c r="R191" s="219"/>
      <c r="S191" s="219"/>
      <c r="T191" s="220"/>
      <c r="AT191" s="221" t="s">
        <v>180</v>
      </c>
      <c r="AU191" s="221" t="s">
        <v>83</v>
      </c>
      <c r="AV191" s="13" t="s">
        <v>83</v>
      </c>
      <c r="AW191" s="13" t="s">
        <v>34</v>
      </c>
      <c r="AX191" s="13" t="s">
        <v>72</v>
      </c>
      <c r="AY191" s="221" t="s">
        <v>169</v>
      </c>
    </row>
    <row r="192" spans="1:65" s="13" customFormat="1" ht="11.25">
      <c r="B192" s="211"/>
      <c r="C192" s="212"/>
      <c r="D192" s="207" t="s">
        <v>180</v>
      </c>
      <c r="E192" s="213" t="s">
        <v>19</v>
      </c>
      <c r="F192" s="214" t="s">
        <v>271</v>
      </c>
      <c r="G192" s="212"/>
      <c r="H192" s="215">
        <v>18.2</v>
      </c>
      <c r="I192" s="216"/>
      <c r="J192" s="212"/>
      <c r="K192" s="212"/>
      <c r="L192" s="217"/>
      <c r="M192" s="218"/>
      <c r="N192" s="219"/>
      <c r="O192" s="219"/>
      <c r="P192" s="219"/>
      <c r="Q192" s="219"/>
      <c r="R192" s="219"/>
      <c r="S192" s="219"/>
      <c r="T192" s="220"/>
      <c r="AT192" s="221" t="s">
        <v>180</v>
      </c>
      <c r="AU192" s="221" t="s">
        <v>83</v>
      </c>
      <c r="AV192" s="13" t="s">
        <v>83</v>
      </c>
      <c r="AW192" s="13" t="s">
        <v>34</v>
      </c>
      <c r="AX192" s="13" t="s">
        <v>72</v>
      </c>
      <c r="AY192" s="221" t="s">
        <v>169</v>
      </c>
    </row>
    <row r="193" spans="1:65" s="14" customFormat="1" ht="11.25">
      <c r="B193" s="222"/>
      <c r="C193" s="223"/>
      <c r="D193" s="207" t="s">
        <v>180</v>
      </c>
      <c r="E193" s="224" t="s">
        <v>19</v>
      </c>
      <c r="F193" s="225" t="s">
        <v>182</v>
      </c>
      <c r="G193" s="223"/>
      <c r="H193" s="226">
        <v>28.6</v>
      </c>
      <c r="I193" s="227"/>
      <c r="J193" s="223"/>
      <c r="K193" s="223"/>
      <c r="L193" s="228"/>
      <c r="M193" s="229"/>
      <c r="N193" s="230"/>
      <c r="O193" s="230"/>
      <c r="P193" s="230"/>
      <c r="Q193" s="230"/>
      <c r="R193" s="230"/>
      <c r="S193" s="230"/>
      <c r="T193" s="231"/>
      <c r="AT193" s="232" t="s">
        <v>180</v>
      </c>
      <c r="AU193" s="232" t="s">
        <v>83</v>
      </c>
      <c r="AV193" s="14" t="s">
        <v>176</v>
      </c>
      <c r="AW193" s="14" t="s">
        <v>4</v>
      </c>
      <c r="AX193" s="14" t="s">
        <v>80</v>
      </c>
      <c r="AY193" s="232" t="s">
        <v>169</v>
      </c>
    </row>
    <row r="194" spans="1:65" s="2" customFormat="1" ht="16.5" customHeight="1">
      <c r="A194" s="36"/>
      <c r="B194" s="37"/>
      <c r="C194" s="194" t="s">
        <v>279</v>
      </c>
      <c r="D194" s="194" t="s">
        <v>171</v>
      </c>
      <c r="E194" s="195" t="s">
        <v>280</v>
      </c>
      <c r="F194" s="196" t="s">
        <v>281</v>
      </c>
      <c r="G194" s="197" t="s">
        <v>174</v>
      </c>
      <c r="H194" s="198">
        <v>52</v>
      </c>
      <c r="I194" s="199"/>
      <c r="J194" s="200">
        <f>ROUND(I194*H194,2)</f>
        <v>0</v>
      </c>
      <c r="K194" s="196" t="s">
        <v>19</v>
      </c>
      <c r="L194" s="41"/>
      <c r="M194" s="201" t="s">
        <v>19</v>
      </c>
      <c r="N194" s="202" t="s">
        <v>43</v>
      </c>
      <c r="O194" s="66"/>
      <c r="P194" s="203">
        <f>O194*H194</f>
        <v>0</v>
      </c>
      <c r="Q194" s="203">
        <v>8.0030000000000004E-2</v>
      </c>
      <c r="R194" s="203">
        <f>Q194*H194</f>
        <v>4.1615600000000006</v>
      </c>
      <c r="S194" s="203">
        <v>0</v>
      </c>
      <c r="T194" s="204">
        <f>S194*H194</f>
        <v>0</v>
      </c>
      <c r="U194" s="36"/>
      <c r="V194" s="36"/>
      <c r="W194" s="36"/>
      <c r="X194" s="36"/>
      <c r="Y194" s="36"/>
      <c r="Z194" s="36"/>
      <c r="AA194" s="36"/>
      <c r="AB194" s="36"/>
      <c r="AC194" s="36"/>
      <c r="AD194" s="36"/>
      <c r="AE194" s="36"/>
      <c r="AR194" s="205" t="s">
        <v>176</v>
      </c>
      <c r="AT194" s="205" t="s">
        <v>171</v>
      </c>
      <c r="AU194" s="205" t="s">
        <v>83</v>
      </c>
      <c r="AY194" s="19" t="s">
        <v>169</v>
      </c>
      <c r="BE194" s="206">
        <f>IF(N194="základní",J194,0)</f>
        <v>0</v>
      </c>
      <c r="BF194" s="206">
        <f>IF(N194="snížená",J194,0)</f>
        <v>0</v>
      </c>
      <c r="BG194" s="206">
        <f>IF(N194="zákl. přenesená",J194,0)</f>
        <v>0</v>
      </c>
      <c r="BH194" s="206">
        <f>IF(N194="sníž. přenesená",J194,0)</f>
        <v>0</v>
      </c>
      <c r="BI194" s="206">
        <f>IF(N194="nulová",J194,0)</f>
        <v>0</v>
      </c>
      <c r="BJ194" s="19" t="s">
        <v>80</v>
      </c>
      <c r="BK194" s="206">
        <f>ROUND(I194*H194,2)</f>
        <v>0</v>
      </c>
      <c r="BL194" s="19" t="s">
        <v>176</v>
      </c>
      <c r="BM194" s="205" t="s">
        <v>282</v>
      </c>
    </row>
    <row r="195" spans="1:65" s="15" customFormat="1" ht="11.25">
      <c r="B195" s="233"/>
      <c r="C195" s="234"/>
      <c r="D195" s="207" t="s">
        <v>180</v>
      </c>
      <c r="E195" s="235" t="s">
        <v>19</v>
      </c>
      <c r="F195" s="236" t="s">
        <v>202</v>
      </c>
      <c r="G195" s="234"/>
      <c r="H195" s="235" t="s">
        <v>19</v>
      </c>
      <c r="I195" s="237"/>
      <c r="J195" s="234"/>
      <c r="K195" s="234"/>
      <c r="L195" s="238"/>
      <c r="M195" s="239"/>
      <c r="N195" s="240"/>
      <c r="O195" s="240"/>
      <c r="P195" s="240"/>
      <c r="Q195" s="240"/>
      <c r="R195" s="240"/>
      <c r="S195" s="240"/>
      <c r="T195" s="241"/>
      <c r="AT195" s="242" t="s">
        <v>180</v>
      </c>
      <c r="AU195" s="242" t="s">
        <v>83</v>
      </c>
      <c r="AV195" s="15" t="s">
        <v>80</v>
      </c>
      <c r="AW195" s="15" t="s">
        <v>34</v>
      </c>
      <c r="AX195" s="15" t="s">
        <v>72</v>
      </c>
      <c r="AY195" s="242" t="s">
        <v>169</v>
      </c>
    </row>
    <row r="196" spans="1:65" s="13" customFormat="1" ht="11.25">
      <c r="B196" s="211"/>
      <c r="C196" s="212"/>
      <c r="D196" s="207" t="s">
        <v>180</v>
      </c>
      <c r="E196" s="213" t="s">
        <v>19</v>
      </c>
      <c r="F196" s="214" t="s">
        <v>268</v>
      </c>
      <c r="G196" s="212"/>
      <c r="H196" s="215">
        <v>52</v>
      </c>
      <c r="I196" s="216"/>
      <c r="J196" s="212"/>
      <c r="K196" s="212"/>
      <c r="L196" s="217"/>
      <c r="M196" s="218"/>
      <c r="N196" s="219"/>
      <c r="O196" s="219"/>
      <c r="P196" s="219"/>
      <c r="Q196" s="219"/>
      <c r="R196" s="219"/>
      <c r="S196" s="219"/>
      <c r="T196" s="220"/>
      <c r="AT196" s="221" t="s">
        <v>180</v>
      </c>
      <c r="AU196" s="221" t="s">
        <v>83</v>
      </c>
      <c r="AV196" s="13" t="s">
        <v>83</v>
      </c>
      <c r="AW196" s="13" t="s">
        <v>34</v>
      </c>
      <c r="AX196" s="13" t="s">
        <v>72</v>
      </c>
      <c r="AY196" s="221" t="s">
        <v>169</v>
      </c>
    </row>
    <row r="197" spans="1:65" s="14" customFormat="1" ht="11.25">
      <c r="B197" s="222"/>
      <c r="C197" s="223"/>
      <c r="D197" s="207" t="s">
        <v>180</v>
      </c>
      <c r="E197" s="224" t="s">
        <v>19</v>
      </c>
      <c r="F197" s="225" t="s">
        <v>182</v>
      </c>
      <c r="G197" s="223"/>
      <c r="H197" s="226">
        <v>52</v>
      </c>
      <c r="I197" s="227"/>
      <c r="J197" s="223"/>
      <c r="K197" s="223"/>
      <c r="L197" s="228"/>
      <c r="M197" s="229"/>
      <c r="N197" s="230"/>
      <c r="O197" s="230"/>
      <c r="P197" s="230"/>
      <c r="Q197" s="230"/>
      <c r="R197" s="230"/>
      <c r="S197" s="230"/>
      <c r="T197" s="231"/>
      <c r="AT197" s="232" t="s">
        <v>180</v>
      </c>
      <c r="AU197" s="232" t="s">
        <v>83</v>
      </c>
      <c r="AV197" s="14" t="s">
        <v>176</v>
      </c>
      <c r="AW197" s="14" t="s">
        <v>4</v>
      </c>
      <c r="AX197" s="14" t="s">
        <v>80</v>
      </c>
      <c r="AY197" s="232" t="s">
        <v>169</v>
      </c>
    </row>
    <row r="198" spans="1:65" s="2" customFormat="1" ht="16.5" customHeight="1">
      <c r="A198" s="36"/>
      <c r="B198" s="37"/>
      <c r="C198" s="194" t="s">
        <v>283</v>
      </c>
      <c r="D198" s="194" t="s">
        <v>171</v>
      </c>
      <c r="E198" s="195" t="s">
        <v>284</v>
      </c>
      <c r="F198" s="196" t="s">
        <v>285</v>
      </c>
      <c r="G198" s="197" t="s">
        <v>174</v>
      </c>
      <c r="H198" s="198">
        <v>52</v>
      </c>
      <c r="I198" s="199"/>
      <c r="J198" s="200">
        <f>ROUND(I198*H198,2)</f>
        <v>0</v>
      </c>
      <c r="K198" s="196" t="s">
        <v>175</v>
      </c>
      <c r="L198" s="41"/>
      <c r="M198" s="201" t="s">
        <v>19</v>
      </c>
      <c r="N198" s="202" t="s">
        <v>43</v>
      </c>
      <c r="O198" s="66"/>
      <c r="P198" s="203">
        <f>O198*H198</f>
        <v>0</v>
      </c>
      <c r="Q198" s="203">
        <v>0.11637</v>
      </c>
      <c r="R198" s="203">
        <f>Q198*H198</f>
        <v>6.05124</v>
      </c>
      <c r="S198" s="203">
        <v>0</v>
      </c>
      <c r="T198" s="204">
        <f>S198*H198</f>
        <v>0</v>
      </c>
      <c r="U198" s="36"/>
      <c r="V198" s="36"/>
      <c r="W198" s="36"/>
      <c r="X198" s="36"/>
      <c r="Y198" s="36"/>
      <c r="Z198" s="36"/>
      <c r="AA198" s="36"/>
      <c r="AB198" s="36"/>
      <c r="AC198" s="36"/>
      <c r="AD198" s="36"/>
      <c r="AE198" s="36"/>
      <c r="AR198" s="205" t="s">
        <v>176</v>
      </c>
      <c r="AT198" s="205" t="s">
        <v>171</v>
      </c>
      <c r="AU198" s="205" t="s">
        <v>83</v>
      </c>
      <c r="AY198" s="19" t="s">
        <v>169</v>
      </c>
      <c r="BE198" s="206">
        <f>IF(N198="základní",J198,0)</f>
        <v>0</v>
      </c>
      <c r="BF198" s="206">
        <f>IF(N198="snížená",J198,0)</f>
        <v>0</v>
      </c>
      <c r="BG198" s="206">
        <f>IF(N198="zákl. přenesená",J198,0)</f>
        <v>0</v>
      </c>
      <c r="BH198" s="206">
        <f>IF(N198="sníž. přenesená",J198,0)</f>
        <v>0</v>
      </c>
      <c r="BI198" s="206">
        <f>IF(N198="nulová",J198,0)</f>
        <v>0</v>
      </c>
      <c r="BJ198" s="19" t="s">
        <v>80</v>
      </c>
      <c r="BK198" s="206">
        <f>ROUND(I198*H198,2)</f>
        <v>0</v>
      </c>
      <c r="BL198" s="19" t="s">
        <v>176</v>
      </c>
      <c r="BM198" s="205" t="s">
        <v>286</v>
      </c>
    </row>
    <row r="199" spans="1:65" s="2" customFormat="1" ht="19.5">
      <c r="A199" s="36"/>
      <c r="B199" s="37"/>
      <c r="C199" s="38"/>
      <c r="D199" s="207" t="s">
        <v>277</v>
      </c>
      <c r="E199" s="38"/>
      <c r="F199" s="208" t="s">
        <v>287</v>
      </c>
      <c r="G199" s="38"/>
      <c r="H199" s="38"/>
      <c r="I199" s="117"/>
      <c r="J199" s="38"/>
      <c r="K199" s="38"/>
      <c r="L199" s="41"/>
      <c r="M199" s="209"/>
      <c r="N199" s="210"/>
      <c r="O199" s="66"/>
      <c r="P199" s="66"/>
      <c r="Q199" s="66"/>
      <c r="R199" s="66"/>
      <c r="S199" s="66"/>
      <c r="T199" s="67"/>
      <c r="U199" s="36"/>
      <c r="V199" s="36"/>
      <c r="W199" s="36"/>
      <c r="X199" s="36"/>
      <c r="Y199" s="36"/>
      <c r="Z199" s="36"/>
      <c r="AA199" s="36"/>
      <c r="AB199" s="36"/>
      <c r="AC199" s="36"/>
      <c r="AD199" s="36"/>
      <c r="AE199" s="36"/>
      <c r="AT199" s="19" t="s">
        <v>277</v>
      </c>
      <c r="AU199" s="19" t="s">
        <v>83</v>
      </c>
    </row>
    <row r="200" spans="1:65" s="15" customFormat="1" ht="11.25">
      <c r="B200" s="233"/>
      <c r="C200" s="234"/>
      <c r="D200" s="207" t="s">
        <v>180</v>
      </c>
      <c r="E200" s="235" t="s">
        <v>19</v>
      </c>
      <c r="F200" s="236" t="s">
        <v>202</v>
      </c>
      <c r="G200" s="234"/>
      <c r="H200" s="235" t="s">
        <v>19</v>
      </c>
      <c r="I200" s="237"/>
      <c r="J200" s="234"/>
      <c r="K200" s="234"/>
      <c r="L200" s="238"/>
      <c r="M200" s="239"/>
      <c r="N200" s="240"/>
      <c r="O200" s="240"/>
      <c r="P200" s="240"/>
      <c r="Q200" s="240"/>
      <c r="R200" s="240"/>
      <c r="S200" s="240"/>
      <c r="T200" s="241"/>
      <c r="AT200" s="242" t="s">
        <v>180</v>
      </c>
      <c r="AU200" s="242" t="s">
        <v>83</v>
      </c>
      <c r="AV200" s="15" t="s">
        <v>80</v>
      </c>
      <c r="AW200" s="15" t="s">
        <v>34</v>
      </c>
      <c r="AX200" s="15" t="s">
        <v>72</v>
      </c>
      <c r="AY200" s="242" t="s">
        <v>169</v>
      </c>
    </row>
    <row r="201" spans="1:65" s="13" customFormat="1" ht="11.25">
      <c r="B201" s="211"/>
      <c r="C201" s="212"/>
      <c r="D201" s="207" t="s">
        <v>180</v>
      </c>
      <c r="E201" s="213" t="s">
        <v>19</v>
      </c>
      <c r="F201" s="214" t="s">
        <v>268</v>
      </c>
      <c r="G201" s="212"/>
      <c r="H201" s="215">
        <v>52</v>
      </c>
      <c r="I201" s="216"/>
      <c r="J201" s="212"/>
      <c r="K201" s="212"/>
      <c r="L201" s="217"/>
      <c r="M201" s="218"/>
      <c r="N201" s="219"/>
      <c r="O201" s="219"/>
      <c r="P201" s="219"/>
      <c r="Q201" s="219"/>
      <c r="R201" s="219"/>
      <c r="S201" s="219"/>
      <c r="T201" s="220"/>
      <c r="AT201" s="221" t="s">
        <v>180</v>
      </c>
      <c r="AU201" s="221" t="s">
        <v>83</v>
      </c>
      <c r="AV201" s="13" t="s">
        <v>83</v>
      </c>
      <c r="AW201" s="13" t="s">
        <v>34</v>
      </c>
      <c r="AX201" s="13" t="s">
        <v>72</v>
      </c>
      <c r="AY201" s="221" t="s">
        <v>169</v>
      </c>
    </row>
    <row r="202" spans="1:65" s="14" customFormat="1" ht="11.25">
      <c r="B202" s="222"/>
      <c r="C202" s="223"/>
      <c r="D202" s="207" t="s">
        <v>180</v>
      </c>
      <c r="E202" s="224" t="s">
        <v>19</v>
      </c>
      <c r="F202" s="225" t="s">
        <v>182</v>
      </c>
      <c r="G202" s="223"/>
      <c r="H202" s="226">
        <v>52</v>
      </c>
      <c r="I202" s="227"/>
      <c r="J202" s="223"/>
      <c r="K202" s="223"/>
      <c r="L202" s="228"/>
      <c r="M202" s="229"/>
      <c r="N202" s="230"/>
      <c r="O202" s="230"/>
      <c r="P202" s="230"/>
      <c r="Q202" s="230"/>
      <c r="R202" s="230"/>
      <c r="S202" s="230"/>
      <c r="T202" s="231"/>
      <c r="AT202" s="232" t="s">
        <v>180</v>
      </c>
      <c r="AU202" s="232" t="s">
        <v>83</v>
      </c>
      <c r="AV202" s="14" t="s">
        <v>176</v>
      </c>
      <c r="AW202" s="14" t="s">
        <v>4</v>
      </c>
      <c r="AX202" s="14" t="s">
        <v>80</v>
      </c>
      <c r="AY202" s="232" t="s">
        <v>169</v>
      </c>
    </row>
    <row r="203" spans="1:65" s="2" customFormat="1" ht="16.5" customHeight="1">
      <c r="A203" s="36"/>
      <c r="B203" s="37"/>
      <c r="C203" s="194" t="s">
        <v>288</v>
      </c>
      <c r="D203" s="194" t="s">
        <v>171</v>
      </c>
      <c r="E203" s="195" t="s">
        <v>289</v>
      </c>
      <c r="F203" s="196" t="s">
        <v>290</v>
      </c>
      <c r="G203" s="197" t="s">
        <v>174</v>
      </c>
      <c r="H203" s="198">
        <v>28.6</v>
      </c>
      <c r="I203" s="199"/>
      <c r="J203" s="200">
        <f>ROUND(I203*H203,2)</f>
        <v>0</v>
      </c>
      <c r="K203" s="196" t="s">
        <v>175</v>
      </c>
      <c r="L203" s="41"/>
      <c r="M203" s="201" t="s">
        <v>19</v>
      </c>
      <c r="N203" s="202" t="s">
        <v>43</v>
      </c>
      <c r="O203" s="66"/>
      <c r="P203" s="203">
        <f>O203*H203</f>
        <v>0</v>
      </c>
      <c r="Q203" s="203">
        <v>0.18906999999999999</v>
      </c>
      <c r="R203" s="203">
        <f>Q203*H203</f>
        <v>5.4074020000000003</v>
      </c>
      <c r="S203" s="203">
        <v>0</v>
      </c>
      <c r="T203" s="204">
        <f>S203*H203</f>
        <v>0</v>
      </c>
      <c r="U203" s="36"/>
      <c r="V203" s="36"/>
      <c r="W203" s="36"/>
      <c r="X203" s="36"/>
      <c r="Y203" s="36"/>
      <c r="Z203" s="36"/>
      <c r="AA203" s="36"/>
      <c r="AB203" s="36"/>
      <c r="AC203" s="36"/>
      <c r="AD203" s="36"/>
      <c r="AE203" s="36"/>
      <c r="AR203" s="205" t="s">
        <v>176</v>
      </c>
      <c r="AT203" s="205" t="s">
        <v>171</v>
      </c>
      <c r="AU203" s="205" t="s">
        <v>83</v>
      </c>
      <c r="AY203" s="19" t="s">
        <v>169</v>
      </c>
      <c r="BE203" s="206">
        <f>IF(N203="základní",J203,0)</f>
        <v>0</v>
      </c>
      <c r="BF203" s="206">
        <f>IF(N203="snížená",J203,0)</f>
        <v>0</v>
      </c>
      <c r="BG203" s="206">
        <f>IF(N203="zákl. přenesená",J203,0)</f>
        <v>0</v>
      </c>
      <c r="BH203" s="206">
        <f>IF(N203="sníž. přenesená",J203,0)</f>
        <v>0</v>
      </c>
      <c r="BI203" s="206">
        <f>IF(N203="nulová",J203,0)</f>
        <v>0</v>
      </c>
      <c r="BJ203" s="19" t="s">
        <v>80</v>
      </c>
      <c r="BK203" s="206">
        <f>ROUND(I203*H203,2)</f>
        <v>0</v>
      </c>
      <c r="BL203" s="19" t="s">
        <v>176</v>
      </c>
      <c r="BM203" s="205" t="s">
        <v>291</v>
      </c>
    </row>
    <row r="204" spans="1:65" s="2" customFormat="1" ht="19.5">
      <c r="A204" s="36"/>
      <c r="B204" s="37"/>
      <c r="C204" s="38"/>
      <c r="D204" s="207" t="s">
        <v>277</v>
      </c>
      <c r="E204" s="38"/>
      <c r="F204" s="208" t="s">
        <v>292</v>
      </c>
      <c r="G204" s="38"/>
      <c r="H204" s="38"/>
      <c r="I204" s="117"/>
      <c r="J204" s="38"/>
      <c r="K204" s="38"/>
      <c r="L204" s="41"/>
      <c r="M204" s="209"/>
      <c r="N204" s="210"/>
      <c r="O204" s="66"/>
      <c r="P204" s="66"/>
      <c r="Q204" s="66"/>
      <c r="R204" s="66"/>
      <c r="S204" s="66"/>
      <c r="T204" s="67"/>
      <c r="U204" s="36"/>
      <c r="V204" s="36"/>
      <c r="W204" s="36"/>
      <c r="X204" s="36"/>
      <c r="Y204" s="36"/>
      <c r="Z204" s="36"/>
      <c r="AA204" s="36"/>
      <c r="AB204" s="36"/>
      <c r="AC204" s="36"/>
      <c r="AD204" s="36"/>
      <c r="AE204" s="36"/>
      <c r="AT204" s="19" t="s">
        <v>277</v>
      </c>
      <c r="AU204" s="19" t="s">
        <v>83</v>
      </c>
    </row>
    <row r="205" spans="1:65" s="15" customFormat="1" ht="11.25">
      <c r="B205" s="233"/>
      <c r="C205" s="234"/>
      <c r="D205" s="207" t="s">
        <v>180</v>
      </c>
      <c r="E205" s="235" t="s">
        <v>19</v>
      </c>
      <c r="F205" s="236" t="s">
        <v>269</v>
      </c>
      <c r="G205" s="234"/>
      <c r="H205" s="235" t="s">
        <v>19</v>
      </c>
      <c r="I205" s="237"/>
      <c r="J205" s="234"/>
      <c r="K205" s="234"/>
      <c r="L205" s="238"/>
      <c r="M205" s="239"/>
      <c r="N205" s="240"/>
      <c r="O205" s="240"/>
      <c r="P205" s="240"/>
      <c r="Q205" s="240"/>
      <c r="R205" s="240"/>
      <c r="S205" s="240"/>
      <c r="T205" s="241"/>
      <c r="AT205" s="242" t="s">
        <v>180</v>
      </c>
      <c r="AU205" s="242" t="s">
        <v>83</v>
      </c>
      <c r="AV205" s="15" t="s">
        <v>80</v>
      </c>
      <c r="AW205" s="15" t="s">
        <v>34</v>
      </c>
      <c r="AX205" s="15" t="s">
        <v>72</v>
      </c>
      <c r="AY205" s="242" t="s">
        <v>169</v>
      </c>
    </row>
    <row r="206" spans="1:65" s="13" customFormat="1" ht="11.25">
      <c r="B206" s="211"/>
      <c r="C206" s="212"/>
      <c r="D206" s="207" t="s">
        <v>180</v>
      </c>
      <c r="E206" s="213" t="s">
        <v>19</v>
      </c>
      <c r="F206" s="214" t="s">
        <v>270</v>
      </c>
      <c r="G206" s="212"/>
      <c r="H206" s="215">
        <v>10.4</v>
      </c>
      <c r="I206" s="216"/>
      <c r="J206" s="212"/>
      <c r="K206" s="212"/>
      <c r="L206" s="217"/>
      <c r="M206" s="218"/>
      <c r="N206" s="219"/>
      <c r="O206" s="219"/>
      <c r="P206" s="219"/>
      <c r="Q206" s="219"/>
      <c r="R206" s="219"/>
      <c r="S206" s="219"/>
      <c r="T206" s="220"/>
      <c r="AT206" s="221" t="s">
        <v>180</v>
      </c>
      <c r="AU206" s="221" t="s">
        <v>83</v>
      </c>
      <c r="AV206" s="13" t="s">
        <v>83</v>
      </c>
      <c r="AW206" s="13" t="s">
        <v>34</v>
      </c>
      <c r="AX206" s="13" t="s">
        <v>72</v>
      </c>
      <c r="AY206" s="221" t="s">
        <v>169</v>
      </c>
    </row>
    <row r="207" spans="1:65" s="13" customFormat="1" ht="11.25">
      <c r="B207" s="211"/>
      <c r="C207" s="212"/>
      <c r="D207" s="207" t="s">
        <v>180</v>
      </c>
      <c r="E207" s="213" t="s">
        <v>19</v>
      </c>
      <c r="F207" s="214" t="s">
        <v>271</v>
      </c>
      <c r="G207" s="212"/>
      <c r="H207" s="215">
        <v>18.2</v>
      </c>
      <c r="I207" s="216"/>
      <c r="J207" s="212"/>
      <c r="K207" s="212"/>
      <c r="L207" s="217"/>
      <c r="M207" s="218"/>
      <c r="N207" s="219"/>
      <c r="O207" s="219"/>
      <c r="P207" s="219"/>
      <c r="Q207" s="219"/>
      <c r="R207" s="219"/>
      <c r="S207" s="219"/>
      <c r="T207" s="220"/>
      <c r="AT207" s="221" t="s">
        <v>180</v>
      </c>
      <c r="AU207" s="221" t="s">
        <v>83</v>
      </c>
      <c r="AV207" s="13" t="s">
        <v>83</v>
      </c>
      <c r="AW207" s="13" t="s">
        <v>34</v>
      </c>
      <c r="AX207" s="13" t="s">
        <v>72</v>
      </c>
      <c r="AY207" s="221" t="s">
        <v>169</v>
      </c>
    </row>
    <row r="208" spans="1:65" s="14" customFormat="1" ht="11.25">
      <c r="B208" s="222"/>
      <c r="C208" s="223"/>
      <c r="D208" s="207" t="s">
        <v>180</v>
      </c>
      <c r="E208" s="224" t="s">
        <v>19</v>
      </c>
      <c r="F208" s="225" t="s">
        <v>182</v>
      </c>
      <c r="G208" s="223"/>
      <c r="H208" s="226">
        <v>28.6</v>
      </c>
      <c r="I208" s="227"/>
      <c r="J208" s="223"/>
      <c r="K208" s="223"/>
      <c r="L208" s="228"/>
      <c r="M208" s="229"/>
      <c r="N208" s="230"/>
      <c r="O208" s="230"/>
      <c r="P208" s="230"/>
      <c r="Q208" s="230"/>
      <c r="R208" s="230"/>
      <c r="S208" s="230"/>
      <c r="T208" s="231"/>
      <c r="AT208" s="232" t="s">
        <v>180</v>
      </c>
      <c r="AU208" s="232" t="s">
        <v>83</v>
      </c>
      <c r="AV208" s="14" t="s">
        <v>176</v>
      </c>
      <c r="AW208" s="14" t="s">
        <v>4</v>
      </c>
      <c r="AX208" s="14" t="s">
        <v>80</v>
      </c>
      <c r="AY208" s="232" t="s">
        <v>169</v>
      </c>
    </row>
    <row r="209" spans="1:65" s="2" customFormat="1" ht="16.5" customHeight="1">
      <c r="A209" s="36"/>
      <c r="B209" s="37"/>
      <c r="C209" s="194" t="s">
        <v>293</v>
      </c>
      <c r="D209" s="194" t="s">
        <v>171</v>
      </c>
      <c r="E209" s="195" t="s">
        <v>289</v>
      </c>
      <c r="F209" s="196" t="s">
        <v>290</v>
      </c>
      <c r="G209" s="197" t="s">
        <v>174</v>
      </c>
      <c r="H209" s="198">
        <v>52</v>
      </c>
      <c r="I209" s="199"/>
      <c r="J209" s="200">
        <f>ROUND(I209*H209,2)</f>
        <v>0</v>
      </c>
      <c r="K209" s="196" t="s">
        <v>175</v>
      </c>
      <c r="L209" s="41"/>
      <c r="M209" s="201" t="s">
        <v>19</v>
      </c>
      <c r="N209" s="202" t="s">
        <v>43</v>
      </c>
      <c r="O209" s="66"/>
      <c r="P209" s="203">
        <f>O209*H209</f>
        <v>0</v>
      </c>
      <c r="Q209" s="203">
        <v>0.18906999999999999</v>
      </c>
      <c r="R209" s="203">
        <f>Q209*H209</f>
        <v>9.8316400000000002</v>
      </c>
      <c r="S209" s="203">
        <v>0</v>
      </c>
      <c r="T209" s="204">
        <f>S209*H209</f>
        <v>0</v>
      </c>
      <c r="U209" s="36"/>
      <c r="V209" s="36"/>
      <c r="W209" s="36"/>
      <c r="X209" s="36"/>
      <c r="Y209" s="36"/>
      <c r="Z209" s="36"/>
      <c r="AA209" s="36"/>
      <c r="AB209" s="36"/>
      <c r="AC209" s="36"/>
      <c r="AD209" s="36"/>
      <c r="AE209" s="36"/>
      <c r="AR209" s="205" t="s">
        <v>176</v>
      </c>
      <c r="AT209" s="205" t="s">
        <v>171</v>
      </c>
      <c r="AU209" s="205" t="s">
        <v>83</v>
      </c>
      <c r="AY209" s="19" t="s">
        <v>169</v>
      </c>
      <c r="BE209" s="206">
        <f>IF(N209="základní",J209,0)</f>
        <v>0</v>
      </c>
      <c r="BF209" s="206">
        <f>IF(N209="snížená",J209,0)</f>
        <v>0</v>
      </c>
      <c r="BG209" s="206">
        <f>IF(N209="zákl. přenesená",J209,0)</f>
        <v>0</v>
      </c>
      <c r="BH209" s="206">
        <f>IF(N209="sníž. přenesená",J209,0)</f>
        <v>0</v>
      </c>
      <c r="BI209" s="206">
        <f>IF(N209="nulová",J209,0)</f>
        <v>0</v>
      </c>
      <c r="BJ209" s="19" t="s">
        <v>80</v>
      </c>
      <c r="BK209" s="206">
        <f>ROUND(I209*H209,2)</f>
        <v>0</v>
      </c>
      <c r="BL209" s="19" t="s">
        <v>176</v>
      </c>
      <c r="BM209" s="205" t="s">
        <v>294</v>
      </c>
    </row>
    <row r="210" spans="1:65" s="2" customFormat="1" ht="19.5">
      <c r="A210" s="36"/>
      <c r="B210" s="37"/>
      <c r="C210" s="38"/>
      <c r="D210" s="207" t="s">
        <v>277</v>
      </c>
      <c r="E210" s="38"/>
      <c r="F210" s="208" t="s">
        <v>295</v>
      </c>
      <c r="G210" s="38"/>
      <c r="H210" s="38"/>
      <c r="I210" s="117"/>
      <c r="J210" s="38"/>
      <c r="K210" s="38"/>
      <c r="L210" s="41"/>
      <c r="M210" s="209"/>
      <c r="N210" s="210"/>
      <c r="O210" s="66"/>
      <c r="P210" s="66"/>
      <c r="Q210" s="66"/>
      <c r="R210" s="66"/>
      <c r="S210" s="66"/>
      <c r="T210" s="67"/>
      <c r="U210" s="36"/>
      <c r="V210" s="36"/>
      <c r="W210" s="36"/>
      <c r="X210" s="36"/>
      <c r="Y210" s="36"/>
      <c r="Z210" s="36"/>
      <c r="AA210" s="36"/>
      <c r="AB210" s="36"/>
      <c r="AC210" s="36"/>
      <c r="AD210" s="36"/>
      <c r="AE210" s="36"/>
      <c r="AT210" s="19" t="s">
        <v>277</v>
      </c>
      <c r="AU210" s="19" t="s">
        <v>83</v>
      </c>
    </row>
    <row r="211" spans="1:65" s="15" customFormat="1" ht="11.25">
      <c r="B211" s="233"/>
      <c r="C211" s="234"/>
      <c r="D211" s="207" t="s">
        <v>180</v>
      </c>
      <c r="E211" s="235" t="s">
        <v>19</v>
      </c>
      <c r="F211" s="236" t="s">
        <v>202</v>
      </c>
      <c r="G211" s="234"/>
      <c r="H211" s="235" t="s">
        <v>19</v>
      </c>
      <c r="I211" s="237"/>
      <c r="J211" s="234"/>
      <c r="K211" s="234"/>
      <c r="L211" s="238"/>
      <c r="M211" s="239"/>
      <c r="N211" s="240"/>
      <c r="O211" s="240"/>
      <c r="P211" s="240"/>
      <c r="Q211" s="240"/>
      <c r="R211" s="240"/>
      <c r="S211" s="240"/>
      <c r="T211" s="241"/>
      <c r="AT211" s="242" t="s">
        <v>180</v>
      </c>
      <c r="AU211" s="242" t="s">
        <v>83</v>
      </c>
      <c r="AV211" s="15" t="s">
        <v>80</v>
      </c>
      <c r="AW211" s="15" t="s">
        <v>34</v>
      </c>
      <c r="AX211" s="15" t="s">
        <v>72</v>
      </c>
      <c r="AY211" s="242" t="s">
        <v>169</v>
      </c>
    </row>
    <row r="212" spans="1:65" s="13" customFormat="1" ht="11.25">
      <c r="B212" s="211"/>
      <c r="C212" s="212"/>
      <c r="D212" s="207" t="s">
        <v>180</v>
      </c>
      <c r="E212" s="213" t="s">
        <v>19</v>
      </c>
      <c r="F212" s="214" t="s">
        <v>268</v>
      </c>
      <c r="G212" s="212"/>
      <c r="H212" s="215">
        <v>52</v>
      </c>
      <c r="I212" s="216"/>
      <c r="J212" s="212"/>
      <c r="K212" s="212"/>
      <c r="L212" s="217"/>
      <c r="M212" s="218"/>
      <c r="N212" s="219"/>
      <c r="O212" s="219"/>
      <c r="P212" s="219"/>
      <c r="Q212" s="219"/>
      <c r="R212" s="219"/>
      <c r="S212" s="219"/>
      <c r="T212" s="220"/>
      <c r="AT212" s="221" t="s">
        <v>180</v>
      </c>
      <c r="AU212" s="221" t="s">
        <v>83</v>
      </c>
      <c r="AV212" s="13" t="s">
        <v>83</v>
      </c>
      <c r="AW212" s="13" t="s">
        <v>34</v>
      </c>
      <c r="AX212" s="13" t="s">
        <v>72</v>
      </c>
      <c r="AY212" s="221" t="s">
        <v>169</v>
      </c>
    </row>
    <row r="213" spans="1:65" s="14" customFormat="1" ht="11.25">
      <c r="B213" s="222"/>
      <c r="C213" s="223"/>
      <c r="D213" s="207" t="s">
        <v>180</v>
      </c>
      <c r="E213" s="224" t="s">
        <v>19</v>
      </c>
      <c r="F213" s="225" t="s">
        <v>182</v>
      </c>
      <c r="G213" s="223"/>
      <c r="H213" s="226">
        <v>52</v>
      </c>
      <c r="I213" s="227"/>
      <c r="J213" s="223"/>
      <c r="K213" s="223"/>
      <c r="L213" s="228"/>
      <c r="M213" s="229"/>
      <c r="N213" s="230"/>
      <c r="O213" s="230"/>
      <c r="P213" s="230"/>
      <c r="Q213" s="230"/>
      <c r="R213" s="230"/>
      <c r="S213" s="230"/>
      <c r="T213" s="231"/>
      <c r="AT213" s="232" t="s">
        <v>180</v>
      </c>
      <c r="AU213" s="232" t="s">
        <v>83</v>
      </c>
      <c r="AV213" s="14" t="s">
        <v>176</v>
      </c>
      <c r="AW213" s="14" t="s">
        <v>4</v>
      </c>
      <c r="AX213" s="14" t="s">
        <v>80</v>
      </c>
      <c r="AY213" s="232" t="s">
        <v>169</v>
      </c>
    </row>
    <row r="214" spans="1:65" s="2" customFormat="1" ht="16.5" customHeight="1">
      <c r="A214" s="36"/>
      <c r="B214" s="37"/>
      <c r="C214" s="194" t="s">
        <v>7</v>
      </c>
      <c r="D214" s="194" t="s">
        <v>171</v>
      </c>
      <c r="E214" s="195" t="s">
        <v>296</v>
      </c>
      <c r="F214" s="196" t="s">
        <v>297</v>
      </c>
      <c r="G214" s="197" t="s">
        <v>174</v>
      </c>
      <c r="H214" s="198">
        <v>847.5</v>
      </c>
      <c r="I214" s="199"/>
      <c r="J214" s="200">
        <f>ROUND(I214*H214,2)</f>
        <v>0</v>
      </c>
      <c r="K214" s="196" t="s">
        <v>175</v>
      </c>
      <c r="L214" s="41"/>
      <c r="M214" s="201" t="s">
        <v>19</v>
      </c>
      <c r="N214" s="202" t="s">
        <v>43</v>
      </c>
      <c r="O214" s="66"/>
      <c r="P214" s="203">
        <f>O214*H214</f>
        <v>0</v>
      </c>
      <c r="Q214" s="203">
        <v>0.27994000000000002</v>
      </c>
      <c r="R214" s="203">
        <f>Q214*H214</f>
        <v>237.24915000000001</v>
      </c>
      <c r="S214" s="203">
        <v>0</v>
      </c>
      <c r="T214" s="204">
        <f>S214*H214</f>
        <v>0</v>
      </c>
      <c r="U214" s="36"/>
      <c r="V214" s="36"/>
      <c r="W214" s="36"/>
      <c r="X214" s="36"/>
      <c r="Y214" s="36"/>
      <c r="Z214" s="36"/>
      <c r="AA214" s="36"/>
      <c r="AB214" s="36"/>
      <c r="AC214" s="36"/>
      <c r="AD214" s="36"/>
      <c r="AE214" s="36"/>
      <c r="AR214" s="205" t="s">
        <v>176</v>
      </c>
      <c r="AT214" s="205" t="s">
        <v>171</v>
      </c>
      <c r="AU214" s="205" t="s">
        <v>83</v>
      </c>
      <c r="AY214" s="19" t="s">
        <v>169</v>
      </c>
      <c r="BE214" s="206">
        <f>IF(N214="základní",J214,0)</f>
        <v>0</v>
      </c>
      <c r="BF214" s="206">
        <f>IF(N214="snížená",J214,0)</f>
        <v>0</v>
      </c>
      <c r="BG214" s="206">
        <f>IF(N214="zákl. přenesená",J214,0)</f>
        <v>0</v>
      </c>
      <c r="BH214" s="206">
        <f>IF(N214="sníž. přenesená",J214,0)</f>
        <v>0</v>
      </c>
      <c r="BI214" s="206">
        <f>IF(N214="nulová",J214,0)</f>
        <v>0</v>
      </c>
      <c r="BJ214" s="19" t="s">
        <v>80</v>
      </c>
      <c r="BK214" s="206">
        <f>ROUND(I214*H214,2)</f>
        <v>0</v>
      </c>
      <c r="BL214" s="19" t="s">
        <v>176</v>
      </c>
      <c r="BM214" s="205" t="s">
        <v>298</v>
      </c>
    </row>
    <row r="215" spans="1:65" s="2" customFormat="1" ht="19.5">
      <c r="A215" s="36"/>
      <c r="B215" s="37"/>
      <c r="C215" s="38"/>
      <c r="D215" s="207" t="s">
        <v>277</v>
      </c>
      <c r="E215" s="38"/>
      <c r="F215" s="208" t="s">
        <v>299</v>
      </c>
      <c r="G215" s="38"/>
      <c r="H215" s="38"/>
      <c r="I215" s="117"/>
      <c r="J215" s="38"/>
      <c r="K215" s="38"/>
      <c r="L215" s="41"/>
      <c r="M215" s="209"/>
      <c r="N215" s="210"/>
      <c r="O215" s="66"/>
      <c r="P215" s="66"/>
      <c r="Q215" s="66"/>
      <c r="R215" s="66"/>
      <c r="S215" s="66"/>
      <c r="T215" s="67"/>
      <c r="U215" s="36"/>
      <c r="V215" s="36"/>
      <c r="W215" s="36"/>
      <c r="X215" s="36"/>
      <c r="Y215" s="36"/>
      <c r="Z215" s="36"/>
      <c r="AA215" s="36"/>
      <c r="AB215" s="36"/>
      <c r="AC215" s="36"/>
      <c r="AD215" s="36"/>
      <c r="AE215" s="36"/>
      <c r="AT215" s="19" t="s">
        <v>277</v>
      </c>
      <c r="AU215" s="19" t="s">
        <v>83</v>
      </c>
    </row>
    <row r="216" spans="1:65" s="15" customFormat="1" ht="11.25">
      <c r="B216" s="233"/>
      <c r="C216" s="234"/>
      <c r="D216" s="207" t="s">
        <v>180</v>
      </c>
      <c r="E216" s="235" t="s">
        <v>19</v>
      </c>
      <c r="F216" s="236" t="s">
        <v>194</v>
      </c>
      <c r="G216" s="234"/>
      <c r="H216" s="235" t="s">
        <v>19</v>
      </c>
      <c r="I216" s="237"/>
      <c r="J216" s="234"/>
      <c r="K216" s="234"/>
      <c r="L216" s="238"/>
      <c r="M216" s="239"/>
      <c r="N216" s="240"/>
      <c r="O216" s="240"/>
      <c r="P216" s="240"/>
      <c r="Q216" s="240"/>
      <c r="R216" s="240"/>
      <c r="S216" s="240"/>
      <c r="T216" s="241"/>
      <c r="AT216" s="242" t="s">
        <v>180</v>
      </c>
      <c r="AU216" s="242" t="s">
        <v>83</v>
      </c>
      <c r="AV216" s="15" t="s">
        <v>80</v>
      </c>
      <c r="AW216" s="15" t="s">
        <v>34</v>
      </c>
      <c r="AX216" s="15" t="s">
        <v>72</v>
      </c>
      <c r="AY216" s="242" t="s">
        <v>169</v>
      </c>
    </row>
    <row r="217" spans="1:65" s="13" customFormat="1" ht="11.25">
      <c r="B217" s="211"/>
      <c r="C217" s="212"/>
      <c r="D217" s="207" t="s">
        <v>180</v>
      </c>
      <c r="E217" s="213" t="s">
        <v>19</v>
      </c>
      <c r="F217" s="214" t="s">
        <v>267</v>
      </c>
      <c r="G217" s="212"/>
      <c r="H217" s="215">
        <v>847.5</v>
      </c>
      <c r="I217" s="216"/>
      <c r="J217" s="212"/>
      <c r="K217" s="212"/>
      <c r="L217" s="217"/>
      <c r="M217" s="218"/>
      <c r="N217" s="219"/>
      <c r="O217" s="219"/>
      <c r="P217" s="219"/>
      <c r="Q217" s="219"/>
      <c r="R217" s="219"/>
      <c r="S217" s="219"/>
      <c r="T217" s="220"/>
      <c r="AT217" s="221" t="s">
        <v>180</v>
      </c>
      <c r="AU217" s="221" t="s">
        <v>83</v>
      </c>
      <c r="AV217" s="13" t="s">
        <v>83</v>
      </c>
      <c r="AW217" s="13" t="s">
        <v>34</v>
      </c>
      <c r="AX217" s="13" t="s">
        <v>72</v>
      </c>
      <c r="AY217" s="221" t="s">
        <v>169</v>
      </c>
    </row>
    <row r="218" spans="1:65" s="14" customFormat="1" ht="11.25">
      <c r="B218" s="222"/>
      <c r="C218" s="223"/>
      <c r="D218" s="207" t="s">
        <v>180</v>
      </c>
      <c r="E218" s="224" t="s">
        <v>19</v>
      </c>
      <c r="F218" s="225" t="s">
        <v>182</v>
      </c>
      <c r="G218" s="223"/>
      <c r="H218" s="226">
        <v>847.5</v>
      </c>
      <c r="I218" s="227"/>
      <c r="J218" s="223"/>
      <c r="K218" s="223"/>
      <c r="L218" s="228"/>
      <c r="M218" s="229"/>
      <c r="N218" s="230"/>
      <c r="O218" s="230"/>
      <c r="P218" s="230"/>
      <c r="Q218" s="230"/>
      <c r="R218" s="230"/>
      <c r="S218" s="230"/>
      <c r="T218" s="231"/>
      <c r="AT218" s="232" t="s">
        <v>180</v>
      </c>
      <c r="AU218" s="232" t="s">
        <v>83</v>
      </c>
      <c r="AV218" s="14" t="s">
        <v>176</v>
      </c>
      <c r="AW218" s="14" t="s">
        <v>4</v>
      </c>
      <c r="AX218" s="14" t="s">
        <v>80</v>
      </c>
      <c r="AY218" s="232" t="s">
        <v>169</v>
      </c>
    </row>
    <row r="219" spans="1:65" s="2" customFormat="1" ht="24" customHeight="1">
      <c r="A219" s="36"/>
      <c r="B219" s="37"/>
      <c r="C219" s="194" t="s">
        <v>300</v>
      </c>
      <c r="D219" s="194" t="s">
        <v>171</v>
      </c>
      <c r="E219" s="195" t="s">
        <v>301</v>
      </c>
      <c r="F219" s="196" t="s">
        <v>302</v>
      </c>
      <c r="G219" s="197" t="s">
        <v>174</v>
      </c>
      <c r="H219" s="198">
        <v>847.5</v>
      </c>
      <c r="I219" s="199"/>
      <c r="J219" s="200">
        <f>ROUND(I219*H219,2)</f>
        <v>0</v>
      </c>
      <c r="K219" s="196" t="s">
        <v>175</v>
      </c>
      <c r="L219" s="41"/>
      <c r="M219" s="201" t="s">
        <v>19</v>
      </c>
      <c r="N219" s="202" t="s">
        <v>43</v>
      </c>
      <c r="O219" s="66"/>
      <c r="P219" s="203">
        <f>O219*H219</f>
        <v>0</v>
      </c>
      <c r="Q219" s="203">
        <v>0</v>
      </c>
      <c r="R219" s="203">
        <f>Q219*H219</f>
        <v>0</v>
      </c>
      <c r="S219" s="203">
        <v>0</v>
      </c>
      <c r="T219" s="204">
        <f>S219*H219</f>
        <v>0</v>
      </c>
      <c r="U219" s="36"/>
      <c r="V219" s="36"/>
      <c r="W219" s="36"/>
      <c r="X219" s="36"/>
      <c r="Y219" s="36"/>
      <c r="Z219" s="36"/>
      <c r="AA219" s="36"/>
      <c r="AB219" s="36"/>
      <c r="AC219" s="36"/>
      <c r="AD219" s="36"/>
      <c r="AE219" s="36"/>
      <c r="AR219" s="205" t="s">
        <v>176</v>
      </c>
      <c r="AT219" s="205" t="s">
        <v>171</v>
      </c>
      <c r="AU219" s="205" t="s">
        <v>83</v>
      </c>
      <c r="AY219" s="19" t="s">
        <v>169</v>
      </c>
      <c r="BE219" s="206">
        <f>IF(N219="základní",J219,0)</f>
        <v>0</v>
      </c>
      <c r="BF219" s="206">
        <f>IF(N219="snížená",J219,0)</f>
        <v>0</v>
      </c>
      <c r="BG219" s="206">
        <f>IF(N219="zákl. přenesená",J219,0)</f>
        <v>0</v>
      </c>
      <c r="BH219" s="206">
        <f>IF(N219="sníž. přenesená",J219,0)</f>
        <v>0</v>
      </c>
      <c r="BI219" s="206">
        <f>IF(N219="nulová",J219,0)</f>
        <v>0</v>
      </c>
      <c r="BJ219" s="19" t="s">
        <v>80</v>
      </c>
      <c r="BK219" s="206">
        <f>ROUND(I219*H219,2)</f>
        <v>0</v>
      </c>
      <c r="BL219" s="19" t="s">
        <v>176</v>
      </c>
      <c r="BM219" s="205" t="s">
        <v>303</v>
      </c>
    </row>
    <row r="220" spans="1:65" s="2" customFormat="1" ht="29.25">
      <c r="A220" s="36"/>
      <c r="B220" s="37"/>
      <c r="C220" s="38"/>
      <c r="D220" s="207" t="s">
        <v>178</v>
      </c>
      <c r="E220" s="38"/>
      <c r="F220" s="208" t="s">
        <v>304</v>
      </c>
      <c r="G220" s="38"/>
      <c r="H220" s="38"/>
      <c r="I220" s="117"/>
      <c r="J220" s="38"/>
      <c r="K220" s="38"/>
      <c r="L220" s="41"/>
      <c r="M220" s="209"/>
      <c r="N220" s="210"/>
      <c r="O220" s="66"/>
      <c r="P220" s="66"/>
      <c r="Q220" s="66"/>
      <c r="R220" s="66"/>
      <c r="S220" s="66"/>
      <c r="T220" s="67"/>
      <c r="U220" s="36"/>
      <c r="V220" s="36"/>
      <c r="W220" s="36"/>
      <c r="X220" s="36"/>
      <c r="Y220" s="36"/>
      <c r="Z220" s="36"/>
      <c r="AA220" s="36"/>
      <c r="AB220" s="36"/>
      <c r="AC220" s="36"/>
      <c r="AD220" s="36"/>
      <c r="AE220" s="36"/>
      <c r="AT220" s="19" t="s">
        <v>178</v>
      </c>
      <c r="AU220" s="19" t="s">
        <v>83</v>
      </c>
    </row>
    <row r="221" spans="1:65" s="15" customFormat="1" ht="11.25">
      <c r="B221" s="233"/>
      <c r="C221" s="234"/>
      <c r="D221" s="207" t="s">
        <v>180</v>
      </c>
      <c r="E221" s="235" t="s">
        <v>19</v>
      </c>
      <c r="F221" s="236" t="s">
        <v>194</v>
      </c>
      <c r="G221" s="234"/>
      <c r="H221" s="235" t="s">
        <v>19</v>
      </c>
      <c r="I221" s="237"/>
      <c r="J221" s="234"/>
      <c r="K221" s="234"/>
      <c r="L221" s="238"/>
      <c r="M221" s="239"/>
      <c r="N221" s="240"/>
      <c r="O221" s="240"/>
      <c r="P221" s="240"/>
      <c r="Q221" s="240"/>
      <c r="R221" s="240"/>
      <c r="S221" s="240"/>
      <c r="T221" s="241"/>
      <c r="AT221" s="242" t="s">
        <v>180</v>
      </c>
      <c r="AU221" s="242" t="s">
        <v>83</v>
      </c>
      <c r="AV221" s="15" t="s">
        <v>80</v>
      </c>
      <c r="AW221" s="15" t="s">
        <v>34</v>
      </c>
      <c r="AX221" s="15" t="s">
        <v>72</v>
      </c>
      <c r="AY221" s="242" t="s">
        <v>169</v>
      </c>
    </row>
    <row r="222" spans="1:65" s="13" customFormat="1" ht="11.25">
      <c r="B222" s="211"/>
      <c r="C222" s="212"/>
      <c r="D222" s="207" t="s">
        <v>180</v>
      </c>
      <c r="E222" s="213" t="s">
        <v>19</v>
      </c>
      <c r="F222" s="214" t="s">
        <v>267</v>
      </c>
      <c r="G222" s="212"/>
      <c r="H222" s="215">
        <v>847.5</v>
      </c>
      <c r="I222" s="216"/>
      <c r="J222" s="212"/>
      <c r="K222" s="212"/>
      <c r="L222" s="217"/>
      <c r="M222" s="218"/>
      <c r="N222" s="219"/>
      <c r="O222" s="219"/>
      <c r="P222" s="219"/>
      <c r="Q222" s="219"/>
      <c r="R222" s="219"/>
      <c r="S222" s="219"/>
      <c r="T222" s="220"/>
      <c r="AT222" s="221" t="s">
        <v>180</v>
      </c>
      <c r="AU222" s="221" t="s">
        <v>83</v>
      </c>
      <c r="AV222" s="13" t="s">
        <v>83</v>
      </c>
      <c r="AW222" s="13" t="s">
        <v>34</v>
      </c>
      <c r="AX222" s="13" t="s">
        <v>72</v>
      </c>
      <c r="AY222" s="221" t="s">
        <v>169</v>
      </c>
    </row>
    <row r="223" spans="1:65" s="14" customFormat="1" ht="11.25">
      <c r="B223" s="222"/>
      <c r="C223" s="223"/>
      <c r="D223" s="207" t="s">
        <v>180</v>
      </c>
      <c r="E223" s="224" t="s">
        <v>19</v>
      </c>
      <c r="F223" s="225" t="s">
        <v>182</v>
      </c>
      <c r="G223" s="223"/>
      <c r="H223" s="226">
        <v>847.5</v>
      </c>
      <c r="I223" s="227"/>
      <c r="J223" s="223"/>
      <c r="K223" s="223"/>
      <c r="L223" s="228"/>
      <c r="M223" s="229"/>
      <c r="N223" s="230"/>
      <c r="O223" s="230"/>
      <c r="P223" s="230"/>
      <c r="Q223" s="230"/>
      <c r="R223" s="230"/>
      <c r="S223" s="230"/>
      <c r="T223" s="231"/>
      <c r="AT223" s="232" t="s">
        <v>180</v>
      </c>
      <c r="AU223" s="232" t="s">
        <v>83</v>
      </c>
      <c r="AV223" s="14" t="s">
        <v>176</v>
      </c>
      <c r="AW223" s="14" t="s">
        <v>4</v>
      </c>
      <c r="AX223" s="14" t="s">
        <v>80</v>
      </c>
      <c r="AY223" s="232" t="s">
        <v>169</v>
      </c>
    </row>
    <row r="224" spans="1:65" s="2" customFormat="1" ht="24" customHeight="1">
      <c r="A224" s="36"/>
      <c r="B224" s="37"/>
      <c r="C224" s="194" t="s">
        <v>305</v>
      </c>
      <c r="D224" s="194" t="s">
        <v>171</v>
      </c>
      <c r="E224" s="195" t="s">
        <v>306</v>
      </c>
      <c r="F224" s="196" t="s">
        <v>307</v>
      </c>
      <c r="G224" s="197" t="s">
        <v>174</v>
      </c>
      <c r="H224" s="198">
        <v>847.5</v>
      </c>
      <c r="I224" s="199"/>
      <c r="J224" s="200">
        <f>ROUND(I224*H224,2)</f>
        <v>0</v>
      </c>
      <c r="K224" s="196" t="s">
        <v>175</v>
      </c>
      <c r="L224" s="41"/>
      <c r="M224" s="201" t="s">
        <v>19</v>
      </c>
      <c r="N224" s="202" t="s">
        <v>43</v>
      </c>
      <c r="O224" s="66"/>
      <c r="P224" s="203">
        <f>O224*H224</f>
        <v>0</v>
      </c>
      <c r="Q224" s="203">
        <v>0</v>
      </c>
      <c r="R224" s="203">
        <f>Q224*H224</f>
        <v>0</v>
      </c>
      <c r="S224" s="203">
        <v>0</v>
      </c>
      <c r="T224" s="204">
        <f>S224*H224</f>
        <v>0</v>
      </c>
      <c r="U224" s="36"/>
      <c r="V224" s="36"/>
      <c r="W224" s="36"/>
      <c r="X224" s="36"/>
      <c r="Y224" s="36"/>
      <c r="Z224" s="36"/>
      <c r="AA224" s="36"/>
      <c r="AB224" s="36"/>
      <c r="AC224" s="36"/>
      <c r="AD224" s="36"/>
      <c r="AE224" s="36"/>
      <c r="AR224" s="205" t="s">
        <v>176</v>
      </c>
      <c r="AT224" s="205" t="s">
        <v>171</v>
      </c>
      <c r="AU224" s="205" t="s">
        <v>83</v>
      </c>
      <c r="AY224" s="19" t="s">
        <v>169</v>
      </c>
      <c r="BE224" s="206">
        <f>IF(N224="základní",J224,0)</f>
        <v>0</v>
      </c>
      <c r="BF224" s="206">
        <f>IF(N224="snížená",J224,0)</f>
        <v>0</v>
      </c>
      <c r="BG224" s="206">
        <f>IF(N224="zákl. přenesená",J224,0)</f>
        <v>0</v>
      </c>
      <c r="BH224" s="206">
        <f>IF(N224="sníž. přenesená",J224,0)</f>
        <v>0</v>
      </c>
      <c r="BI224" s="206">
        <f>IF(N224="nulová",J224,0)</f>
        <v>0</v>
      </c>
      <c r="BJ224" s="19" t="s">
        <v>80</v>
      </c>
      <c r="BK224" s="206">
        <f>ROUND(I224*H224,2)</f>
        <v>0</v>
      </c>
      <c r="BL224" s="19" t="s">
        <v>176</v>
      </c>
      <c r="BM224" s="205" t="s">
        <v>308</v>
      </c>
    </row>
    <row r="225" spans="1:65" s="15" customFormat="1" ht="11.25">
      <c r="B225" s="233"/>
      <c r="C225" s="234"/>
      <c r="D225" s="207" t="s">
        <v>180</v>
      </c>
      <c r="E225" s="235" t="s">
        <v>19</v>
      </c>
      <c r="F225" s="236" t="s">
        <v>194</v>
      </c>
      <c r="G225" s="234"/>
      <c r="H225" s="235" t="s">
        <v>19</v>
      </c>
      <c r="I225" s="237"/>
      <c r="J225" s="234"/>
      <c r="K225" s="234"/>
      <c r="L225" s="238"/>
      <c r="M225" s="239"/>
      <c r="N225" s="240"/>
      <c r="O225" s="240"/>
      <c r="P225" s="240"/>
      <c r="Q225" s="240"/>
      <c r="R225" s="240"/>
      <c r="S225" s="240"/>
      <c r="T225" s="241"/>
      <c r="AT225" s="242" t="s">
        <v>180</v>
      </c>
      <c r="AU225" s="242" t="s">
        <v>83</v>
      </c>
      <c r="AV225" s="15" t="s">
        <v>80</v>
      </c>
      <c r="AW225" s="15" t="s">
        <v>34</v>
      </c>
      <c r="AX225" s="15" t="s">
        <v>72</v>
      </c>
      <c r="AY225" s="242" t="s">
        <v>169</v>
      </c>
    </row>
    <row r="226" spans="1:65" s="13" customFormat="1" ht="11.25">
      <c r="B226" s="211"/>
      <c r="C226" s="212"/>
      <c r="D226" s="207" t="s">
        <v>180</v>
      </c>
      <c r="E226" s="213" t="s">
        <v>19</v>
      </c>
      <c r="F226" s="214" t="s">
        <v>267</v>
      </c>
      <c r="G226" s="212"/>
      <c r="H226" s="215">
        <v>847.5</v>
      </c>
      <c r="I226" s="216"/>
      <c r="J226" s="212"/>
      <c r="K226" s="212"/>
      <c r="L226" s="217"/>
      <c r="M226" s="218"/>
      <c r="N226" s="219"/>
      <c r="O226" s="219"/>
      <c r="P226" s="219"/>
      <c r="Q226" s="219"/>
      <c r="R226" s="219"/>
      <c r="S226" s="219"/>
      <c r="T226" s="220"/>
      <c r="AT226" s="221" t="s">
        <v>180</v>
      </c>
      <c r="AU226" s="221" t="s">
        <v>83</v>
      </c>
      <c r="AV226" s="13" t="s">
        <v>83</v>
      </c>
      <c r="AW226" s="13" t="s">
        <v>34</v>
      </c>
      <c r="AX226" s="13" t="s">
        <v>72</v>
      </c>
      <c r="AY226" s="221" t="s">
        <v>169</v>
      </c>
    </row>
    <row r="227" spans="1:65" s="14" customFormat="1" ht="11.25">
      <c r="B227" s="222"/>
      <c r="C227" s="223"/>
      <c r="D227" s="207" t="s">
        <v>180</v>
      </c>
      <c r="E227" s="224" t="s">
        <v>19</v>
      </c>
      <c r="F227" s="225" t="s">
        <v>182</v>
      </c>
      <c r="G227" s="223"/>
      <c r="H227" s="226">
        <v>847.5</v>
      </c>
      <c r="I227" s="227"/>
      <c r="J227" s="223"/>
      <c r="K227" s="223"/>
      <c r="L227" s="228"/>
      <c r="M227" s="229"/>
      <c r="N227" s="230"/>
      <c r="O227" s="230"/>
      <c r="P227" s="230"/>
      <c r="Q227" s="230"/>
      <c r="R227" s="230"/>
      <c r="S227" s="230"/>
      <c r="T227" s="231"/>
      <c r="AT227" s="232" t="s">
        <v>180</v>
      </c>
      <c r="AU227" s="232" t="s">
        <v>83</v>
      </c>
      <c r="AV227" s="14" t="s">
        <v>176</v>
      </c>
      <c r="AW227" s="14" t="s">
        <v>4</v>
      </c>
      <c r="AX227" s="14" t="s">
        <v>80</v>
      </c>
      <c r="AY227" s="232" t="s">
        <v>169</v>
      </c>
    </row>
    <row r="228" spans="1:65" s="2" customFormat="1" ht="36" customHeight="1">
      <c r="A228" s="36"/>
      <c r="B228" s="37"/>
      <c r="C228" s="194" t="s">
        <v>309</v>
      </c>
      <c r="D228" s="194" t="s">
        <v>171</v>
      </c>
      <c r="E228" s="195" t="s">
        <v>310</v>
      </c>
      <c r="F228" s="196" t="s">
        <v>311</v>
      </c>
      <c r="G228" s="197" t="s">
        <v>174</v>
      </c>
      <c r="H228" s="198">
        <v>28.6</v>
      </c>
      <c r="I228" s="199"/>
      <c r="J228" s="200">
        <f>ROUND(I228*H228,2)</f>
        <v>0</v>
      </c>
      <c r="K228" s="196" t="s">
        <v>175</v>
      </c>
      <c r="L228" s="41"/>
      <c r="M228" s="201" t="s">
        <v>19</v>
      </c>
      <c r="N228" s="202" t="s">
        <v>43</v>
      </c>
      <c r="O228" s="66"/>
      <c r="P228" s="203">
        <f>O228*H228</f>
        <v>0</v>
      </c>
      <c r="Q228" s="203">
        <v>8.4250000000000005E-2</v>
      </c>
      <c r="R228" s="203">
        <f>Q228*H228</f>
        <v>2.4095500000000003</v>
      </c>
      <c r="S228" s="203">
        <v>0</v>
      </c>
      <c r="T228" s="204">
        <f>S228*H228</f>
        <v>0</v>
      </c>
      <c r="U228" s="36"/>
      <c r="V228" s="36"/>
      <c r="W228" s="36"/>
      <c r="X228" s="36"/>
      <c r="Y228" s="36"/>
      <c r="Z228" s="36"/>
      <c r="AA228" s="36"/>
      <c r="AB228" s="36"/>
      <c r="AC228" s="36"/>
      <c r="AD228" s="36"/>
      <c r="AE228" s="36"/>
      <c r="AR228" s="205" t="s">
        <v>176</v>
      </c>
      <c r="AT228" s="205" t="s">
        <v>171</v>
      </c>
      <c r="AU228" s="205" t="s">
        <v>83</v>
      </c>
      <c r="AY228" s="19" t="s">
        <v>169</v>
      </c>
      <c r="BE228" s="206">
        <f>IF(N228="základní",J228,0)</f>
        <v>0</v>
      </c>
      <c r="BF228" s="206">
        <f>IF(N228="snížená",J228,0)</f>
        <v>0</v>
      </c>
      <c r="BG228" s="206">
        <f>IF(N228="zákl. přenesená",J228,0)</f>
        <v>0</v>
      </c>
      <c r="BH228" s="206">
        <f>IF(N228="sníž. přenesená",J228,0)</f>
        <v>0</v>
      </c>
      <c r="BI228" s="206">
        <f>IF(N228="nulová",J228,0)</f>
        <v>0</v>
      </c>
      <c r="BJ228" s="19" t="s">
        <v>80</v>
      </c>
      <c r="BK228" s="206">
        <f>ROUND(I228*H228,2)</f>
        <v>0</v>
      </c>
      <c r="BL228" s="19" t="s">
        <v>176</v>
      </c>
      <c r="BM228" s="205" t="s">
        <v>312</v>
      </c>
    </row>
    <row r="229" spans="1:65" s="2" customFormat="1" ht="107.25">
      <c r="A229" s="36"/>
      <c r="B229" s="37"/>
      <c r="C229" s="38"/>
      <c r="D229" s="207" t="s">
        <v>178</v>
      </c>
      <c r="E229" s="38"/>
      <c r="F229" s="208" t="s">
        <v>313</v>
      </c>
      <c r="G229" s="38"/>
      <c r="H229" s="38"/>
      <c r="I229" s="117"/>
      <c r="J229" s="38"/>
      <c r="K229" s="38"/>
      <c r="L229" s="41"/>
      <c r="M229" s="209"/>
      <c r="N229" s="210"/>
      <c r="O229" s="66"/>
      <c r="P229" s="66"/>
      <c r="Q229" s="66"/>
      <c r="R229" s="66"/>
      <c r="S229" s="66"/>
      <c r="T229" s="67"/>
      <c r="U229" s="36"/>
      <c r="V229" s="36"/>
      <c r="W229" s="36"/>
      <c r="X229" s="36"/>
      <c r="Y229" s="36"/>
      <c r="Z229" s="36"/>
      <c r="AA229" s="36"/>
      <c r="AB229" s="36"/>
      <c r="AC229" s="36"/>
      <c r="AD229" s="36"/>
      <c r="AE229" s="36"/>
      <c r="AT229" s="19" t="s">
        <v>178</v>
      </c>
      <c r="AU229" s="19" t="s">
        <v>83</v>
      </c>
    </row>
    <row r="230" spans="1:65" s="15" customFormat="1" ht="11.25">
      <c r="B230" s="233"/>
      <c r="C230" s="234"/>
      <c r="D230" s="207" t="s">
        <v>180</v>
      </c>
      <c r="E230" s="235" t="s">
        <v>19</v>
      </c>
      <c r="F230" s="236" t="s">
        <v>269</v>
      </c>
      <c r="G230" s="234"/>
      <c r="H230" s="235" t="s">
        <v>19</v>
      </c>
      <c r="I230" s="237"/>
      <c r="J230" s="234"/>
      <c r="K230" s="234"/>
      <c r="L230" s="238"/>
      <c r="M230" s="239"/>
      <c r="N230" s="240"/>
      <c r="O230" s="240"/>
      <c r="P230" s="240"/>
      <c r="Q230" s="240"/>
      <c r="R230" s="240"/>
      <c r="S230" s="240"/>
      <c r="T230" s="241"/>
      <c r="AT230" s="242" t="s">
        <v>180</v>
      </c>
      <c r="AU230" s="242" t="s">
        <v>83</v>
      </c>
      <c r="AV230" s="15" t="s">
        <v>80</v>
      </c>
      <c r="AW230" s="15" t="s">
        <v>34</v>
      </c>
      <c r="AX230" s="15" t="s">
        <v>72</v>
      </c>
      <c r="AY230" s="242" t="s">
        <v>169</v>
      </c>
    </row>
    <row r="231" spans="1:65" s="13" customFormat="1" ht="11.25">
      <c r="B231" s="211"/>
      <c r="C231" s="212"/>
      <c r="D231" s="207" t="s">
        <v>180</v>
      </c>
      <c r="E231" s="213" t="s">
        <v>19</v>
      </c>
      <c r="F231" s="214" t="s">
        <v>270</v>
      </c>
      <c r="G231" s="212"/>
      <c r="H231" s="215">
        <v>10.4</v>
      </c>
      <c r="I231" s="216"/>
      <c r="J231" s="212"/>
      <c r="K231" s="212"/>
      <c r="L231" s="217"/>
      <c r="M231" s="218"/>
      <c r="N231" s="219"/>
      <c r="O231" s="219"/>
      <c r="P231" s="219"/>
      <c r="Q231" s="219"/>
      <c r="R231" s="219"/>
      <c r="S231" s="219"/>
      <c r="T231" s="220"/>
      <c r="AT231" s="221" t="s">
        <v>180</v>
      </c>
      <c r="AU231" s="221" t="s">
        <v>83</v>
      </c>
      <c r="AV231" s="13" t="s">
        <v>83</v>
      </c>
      <c r="AW231" s="13" t="s">
        <v>34</v>
      </c>
      <c r="AX231" s="13" t="s">
        <v>72</v>
      </c>
      <c r="AY231" s="221" t="s">
        <v>169</v>
      </c>
    </row>
    <row r="232" spans="1:65" s="13" customFormat="1" ht="11.25">
      <c r="B232" s="211"/>
      <c r="C232" s="212"/>
      <c r="D232" s="207" t="s">
        <v>180</v>
      </c>
      <c r="E232" s="213" t="s">
        <v>19</v>
      </c>
      <c r="F232" s="214" t="s">
        <v>271</v>
      </c>
      <c r="G232" s="212"/>
      <c r="H232" s="215">
        <v>18.2</v>
      </c>
      <c r="I232" s="216"/>
      <c r="J232" s="212"/>
      <c r="K232" s="212"/>
      <c r="L232" s="217"/>
      <c r="M232" s="218"/>
      <c r="N232" s="219"/>
      <c r="O232" s="219"/>
      <c r="P232" s="219"/>
      <c r="Q232" s="219"/>
      <c r="R232" s="219"/>
      <c r="S232" s="219"/>
      <c r="T232" s="220"/>
      <c r="AT232" s="221" t="s">
        <v>180</v>
      </c>
      <c r="AU232" s="221" t="s">
        <v>83</v>
      </c>
      <c r="AV232" s="13" t="s">
        <v>83</v>
      </c>
      <c r="AW232" s="13" t="s">
        <v>34</v>
      </c>
      <c r="AX232" s="13" t="s">
        <v>72</v>
      </c>
      <c r="AY232" s="221" t="s">
        <v>169</v>
      </c>
    </row>
    <row r="233" spans="1:65" s="14" customFormat="1" ht="11.25">
      <c r="B233" s="222"/>
      <c r="C233" s="223"/>
      <c r="D233" s="207" t="s">
        <v>180</v>
      </c>
      <c r="E233" s="224" t="s">
        <v>19</v>
      </c>
      <c r="F233" s="225" t="s">
        <v>182</v>
      </c>
      <c r="G233" s="223"/>
      <c r="H233" s="226">
        <v>28.6</v>
      </c>
      <c r="I233" s="227"/>
      <c r="J233" s="223"/>
      <c r="K233" s="223"/>
      <c r="L233" s="228"/>
      <c r="M233" s="229"/>
      <c r="N233" s="230"/>
      <c r="O233" s="230"/>
      <c r="P233" s="230"/>
      <c r="Q233" s="230"/>
      <c r="R233" s="230"/>
      <c r="S233" s="230"/>
      <c r="T233" s="231"/>
      <c r="AT233" s="232" t="s">
        <v>180</v>
      </c>
      <c r="AU233" s="232" t="s">
        <v>83</v>
      </c>
      <c r="AV233" s="14" t="s">
        <v>176</v>
      </c>
      <c r="AW233" s="14" t="s">
        <v>4</v>
      </c>
      <c r="AX233" s="14" t="s">
        <v>80</v>
      </c>
      <c r="AY233" s="232" t="s">
        <v>169</v>
      </c>
    </row>
    <row r="234" spans="1:65" s="2" customFormat="1" ht="16.5" customHeight="1">
      <c r="A234" s="36"/>
      <c r="B234" s="37"/>
      <c r="C234" s="254" t="s">
        <v>314</v>
      </c>
      <c r="D234" s="254" t="s">
        <v>315</v>
      </c>
      <c r="E234" s="255" t="s">
        <v>316</v>
      </c>
      <c r="F234" s="256" t="s">
        <v>317</v>
      </c>
      <c r="G234" s="257" t="s">
        <v>174</v>
      </c>
      <c r="H234" s="258">
        <v>18.745999999999999</v>
      </c>
      <c r="I234" s="259"/>
      <c r="J234" s="260">
        <f>ROUND(I234*H234,2)</f>
        <v>0</v>
      </c>
      <c r="K234" s="256" t="s">
        <v>175</v>
      </c>
      <c r="L234" s="261"/>
      <c r="M234" s="262" t="s">
        <v>19</v>
      </c>
      <c r="N234" s="263" t="s">
        <v>43</v>
      </c>
      <c r="O234" s="66"/>
      <c r="P234" s="203">
        <f>O234*H234</f>
        <v>0</v>
      </c>
      <c r="Q234" s="203">
        <v>0.13</v>
      </c>
      <c r="R234" s="203">
        <f>Q234*H234</f>
        <v>2.4369799999999997</v>
      </c>
      <c r="S234" s="203">
        <v>0</v>
      </c>
      <c r="T234" s="204">
        <f>S234*H234</f>
        <v>0</v>
      </c>
      <c r="U234" s="36"/>
      <c r="V234" s="36"/>
      <c r="W234" s="36"/>
      <c r="X234" s="36"/>
      <c r="Y234" s="36"/>
      <c r="Z234" s="36"/>
      <c r="AA234" s="36"/>
      <c r="AB234" s="36"/>
      <c r="AC234" s="36"/>
      <c r="AD234" s="36"/>
      <c r="AE234" s="36"/>
      <c r="AR234" s="205" t="s">
        <v>222</v>
      </c>
      <c r="AT234" s="205" t="s">
        <v>315</v>
      </c>
      <c r="AU234" s="205" t="s">
        <v>83</v>
      </c>
      <c r="AY234" s="19" t="s">
        <v>169</v>
      </c>
      <c r="BE234" s="206">
        <f>IF(N234="základní",J234,0)</f>
        <v>0</v>
      </c>
      <c r="BF234" s="206">
        <f>IF(N234="snížená",J234,0)</f>
        <v>0</v>
      </c>
      <c r="BG234" s="206">
        <f>IF(N234="zákl. přenesená",J234,0)</f>
        <v>0</v>
      </c>
      <c r="BH234" s="206">
        <f>IF(N234="sníž. přenesená",J234,0)</f>
        <v>0</v>
      </c>
      <c r="BI234" s="206">
        <f>IF(N234="nulová",J234,0)</f>
        <v>0</v>
      </c>
      <c r="BJ234" s="19" t="s">
        <v>80</v>
      </c>
      <c r="BK234" s="206">
        <f>ROUND(I234*H234,2)</f>
        <v>0</v>
      </c>
      <c r="BL234" s="19" t="s">
        <v>176</v>
      </c>
      <c r="BM234" s="205" t="s">
        <v>318</v>
      </c>
    </row>
    <row r="235" spans="1:65" s="15" customFormat="1" ht="11.25">
      <c r="B235" s="233"/>
      <c r="C235" s="234"/>
      <c r="D235" s="207" t="s">
        <v>180</v>
      </c>
      <c r="E235" s="235" t="s">
        <v>19</v>
      </c>
      <c r="F235" s="236" t="s">
        <v>269</v>
      </c>
      <c r="G235" s="234"/>
      <c r="H235" s="235" t="s">
        <v>19</v>
      </c>
      <c r="I235" s="237"/>
      <c r="J235" s="234"/>
      <c r="K235" s="234"/>
      <c r="L235" s="238"/>
      <c r="M235" s="239"/>
      <c r="N235" s="240"/>
      <c r="O235" s="240"/>
      <c r="P235" s="240"/>
      <c r="Q235" s="240"/>
      <c r="R235" s="240"/>
      <c r="S235" s="240"/>
      <c r="T235" s="241"/>
      <c r="AT235" s="242" t="s">
        <v>180</v>
      </c>
      <c r="AU235" s="242" t="s">
        <v>83</v>
      </c>
      <c r="AV235" s="15" t="s">
        <v>80</v>
      </c>
      <c r="AW235" s="15" t="s">
        <v>34</v>
      </c>
      <c r="AX235" s="15" t="s">
        <v>72</v>
      </c>
      <c r="AY235" s="242" t="s">
        <v>169</v>
      </c>
    </row>
    <row r="236" spans="1:65" s="13" customFormat="1" ht="11.25">
      <c r="B236" s="211"/>
      <c r="C236" s="212"/>
      <c r="D236" s="207" t="s">
        <v>180</v>
      </c>
      <c r="E236" s="213" t="s">
        <v>19</v>
      </c>
      <c r="F236" s="214" t="s">
        <v>319</v>
      </c>
      <c r="G236" s="212"/>
      <c r="H236" s="215">
        <v>18.745999999999999</v>
      </c>
      <c r="I236" s="216"/>
      <c r="J236" s="212"/>
      <c r="K236" s="212"/>
      <c r="L236" s="217"/>
      <c r="M236" s="218"/>
      <c r="N236" s="219"/>
      <c r="O236" s="219"/>
      <c r="P236" s="219"/>
      <c r="Q236" s="219"/>
      <c r="R236" s="219"/>
      <c r="S236" s="219"/>
      <c r="T236" s="220"/>
      <c r="AT236" s="221" t="s">
        <v>180</v>
      </c>
      <c r="AU236" s="221" t="s">
        <v>83</v>
      </c>
      <c r="AV236" s="13" t="s">
        <v>83</v>
      </c>
      <c r="AW236" s="13" t="s">
        <v>34</v>
      </c>
      <c r="AX236" s="13" t="s">
        <v>72</v>
      </c>
      <c r="AY236" s="221" t="s">
        <v>169</v>
      </c>
    </row>
    <row r="237" spans="1:65" s="14" customFormat="1" ht="11.25">
      <c r="B237" s="222"/>
      <c r="C237" s="223"/>
      <c r="D237" s="207" t="s">
        <v>180</v>
      </c>
      <c r="E237" s="224" t="s">
        <v>19</v>
      </c>
      <c r="F237" s="225" t="s">
        <v>182</v>
      </c>
      <c r="G237" s="223"/>
      <c r="H237" s="226">
        <v>18.745999999999999</v>
      </c>
      <c r="I237" s="227"/>
      <c r="J237" s="223"/>
      <c r="K237" s="223"/>
      <c r="L237" s="228"/>
      <c r="M237" s="229"/>
      <c r="N237" s="230"/>
      <c r="O237" s="230"/>
      <c r="P237" s="230"/>
      <c r="Q237" s="230"/>
      <c r="R237" s="230"/>
      <c r="S237" s="230"/>
      <c r="T237" s="231"/>
      <c r="AT237" s="232" t="s">
        <v>180</v>
      </c>
      <c r="AU237" s="232" t="s">
        <v>83</v>
      </c>
      <c r="AV237" s="14" t="s">
        <v>176</v>
      </c>
      <c r="AW237" s="14" t="s">
        <v>4</v>
      </c>
      <c r="AX237" s="14" t="s">
        <v>80</v>
      </c>
      <c r="AY237" s="232" t="s">
        <v>169</v>
      </c>
    </row>
    <row r="238" spans="1:65" s="12" customFormat="1" ht="22.9" customHeight="1">
      <c r="B238" s="178"/>
      <c r="C238" s="179"/>
      <c r="D238" s="180" t="s">
        <v>71</v>
      </c>
      <c r="E238" s="192" t="s">
        <v>228</v>
      </c>
      <c r="F238" s="192" t="s">
        <v>320</v>
      </c>
      <c r="G238" s="179"/>
      <c r="H238" s="179"/>
      <c r="I238" s="182"/>
      <c r="J238" s="193">
        <f>BK238</f>
        <v>0</v>
      </c>
      <c r="K238" s="179"/>
      <c r="L238" s="184"/>
      <c r="M238" s="185"/>
      <c r="N238" s="186"/>
      <c r="O238" s="186"/>
      <c r="P238" s="187">
        <f>SUM(P239:P292)</f>
        <v>0</v>
      </c>
      <c r="Q238" s="186"/>
      <c r="R238" s="187">
        <f>SUM(R239:R292)</f>
        <v>19.981649999999998</v>
      </c>
      <c r="S238" s="186"/>
      <c r="T238" s="188">
        <f>SUM(T239:T292)</f>
        <v>0.3</v>
      </c>
      <c r="AR238" s="189" t="s">
        <v>80</v>
      </c>
      <c r="AT238" s="190" t="s">
        <v>71</v>
      </c>
      <c r="AU238" s="190" t="s">
        <v>80</v>
      </c>
      <c r="AY238" s="189" t="s">
        <v>169</v>
      </c>
      <c r="BK238" s="191">
        <f>SUM(BK239:BK292)</f>
        <v>0</v>
      </c>
    </row>
    <row r="239" spans="1:65" s="2" customFormat="1" ht="24" customHeight="1">
      <c r="A239" s="36"/>
      <c r="B239" s="37"/>
      <c r="C239" s="194" t="s">
        <v>321</v>
      </c>
      <c r="D239" s="194" t="s">
        <v>171</v>
      </c>
      <c r="E239" s="195" t="s">
        <v>322</v>
      </c>
      <c r="F239" s="196" t="s">
        <v>323</v>
      </c>
      <c r="G239" s="197" t="s">
        <v>324</v>
      </c>
      <c r="H239" s="198">
        <v>151.19999999999999</v>
      </c>
      <c r="I239" s="199"/>
      <c r="J239" s="200">
        <f>ROUND(I239*H239,2)</f>
        <v>0</v>
      </c>
      <c r="K239" s="196" t="s">
        <v>175</v>
      </c>
      <c r="L239" s="41"/>
      <c r="M239" s="201" t="s">
        <v>19</v>
      </c>
      <c r="N239" s="202" t="s">
        <v>43</v>
      </c>
      <c r="O239" s="66"/>
      <c r="P239" s="203">
        <f>O239*H239</f>
        <v>0</v>
      </c>
      <c r="Q239" s="203">
        <v>0.10095</v>
      </c>
      <c r="R239" s="203">
        <f>Q239*H239</f>
        <v>15.263639999999999</v>
      </c>
      <c r="S239" s="203">
        <v>0</v>
      </c>
      <c r="T239" s="204">
        <f>S239*H239</f>
        <v>0</v>
      </c>
      <c r="U239" s="36"/>
      <c r="V239" s="36"/>
      <c r="W239" s="36"/>
      <c r="X239" s="36"/>
      <c r="Y239" s="36"/>
      <c r="Z239" s="36"/>
      <c r="AA239" s="36"/>
      <c r="AB239" s="36"/>
      <c r="AC239" s="36"/>
      <c r="AD239" s="36"/>
      <c r="AE239" s="36"/>
      <c r="AR239" s="205" t="s">
        <v>176</v>
      </c>
      <c r="AT239" s="205" t="s">
        <v>171</v>
      </c>
      <c r="AU239" s="205" t="s">
        <v>83</v>
      </c>
      <c r="AY239" s="19" t="s">
        <v>169</v>
      </c>
      <c r="BE239" s="206">
        <f>IF(N239="základní",J239,0)</f>
        <v>0</v>
      </c>
      <c r="BF239" s="206">
        <f>IF(N239="snížená",J239,0)</f>
        <v>0</v>
      </c>
      <c r="BG239" s="206">
        <f>IF(N239="zákl. přenesená",J239,0)</f>
        <v>0</v>
      </c>
      <c r="BH239" s="206">
        <f>IF(N239="sníž. přenesená",J239,0)</f>
        <v>0</v>
      </c>
      <c r="BI239" s="206">
        <f>IF(N239="nulová",J239,0)</f>
        <v>0</v>
      </c>
      <c r="BJ239" s="19" t="s">
        <v>80</v>
      </c>
      <c r="BK239" s="206">
        <f>ROUND(I239*H239,2)</f>
        <v>0</v>
      </c>
      <c r="BL239" s="19" t="s">
        <v>176</v>
      </c>
      <c r="BM239" s="205" t="s">
        <v>325</v>
      </c>
    </row>
    <row r="240" spans="1:65" s="2" customFormat="1" ht="58.5">
      <c r="A240" s="36"/>
      <c r="B240" s="37"/>
      <c r="C240" s="38"/>
      <c r="D240" s="207" t="s">
        <v>178</v>
      </c>
      <c r="E240" s="38"/>
      <c r="F240" s="208" t="s">
        <v>326</v>
      </c>
      <c r="G240" s="38"/>
      <c r="H240" s="38"/>
      <c r="I240" s="117"/>
      <c r="J240" s="38"/>
      <c r="K240" s="38"/>
      <c r="L240" s="41"/>
      <c r="M240" s="209"/>
      <c r="N240" s="210"/>
      <c r="O240" s="66"/>
      <c r="P240" s="66"/>
      <c r="Q240" s="66"/>
      <c r="R240" s="66"/>
      <c r="S240" s="66"/>
      <c r="T240" s="67"/>
      <c r="U240" s="36"/>
      <c r="V240" s="36"/>
      <c r="W240" s="36"/>
      <c r="X240" s="36"/>
      <c r="Y240" s="36"/>
      <c r="Z240" s="36"/>
      <c r="AA240" s="36"/>
      <c r="AB240" s="36"/>
      <c r="AC240" s="36"/>
      <c r="AD240" s="36"/>
      <c r="AE240" s="36"/>
      <c r="AT240" s="19" t="s">
        <v>178</v>
      </c>
      <c r="AU240" s="19" t="s">
        <v>83</v>
      </c>
    </row>
    <row r="241" spans="1:65" s="15" customFormat="1" ht="11.25">
      <c r="B241" s="233"/>
      <c r="C241" s="234"/>
      <c r="D241" s="207" t="s">
        <v>180</v>
      </c>
      <c r="E241" s="235" t="s">
        <v>19</v>
      </c>
      <c r="F241" s="236" t="s">
        <v>269</v>
      </c>
      <c r="G241" s="234"/>
      <c r="H241" s="235" t="s">
        <v>19</v>
      </c>
      <c r="I241" s="237"/>
      <c r="J241" s="234"/>
      <c r="K241" s="234"/>
      <c r="L241" s="238"/>
      <c r="M241" s="239"/>
      <c r="N241" s="240"/>
      <c r="O241" s="240"/>
      <c r="P241" s="240"/>
      <c r="Q241" s="240"/>
      <c r="R241" s="240"/>
      <c r="S241" s="240"/>
      <c r="T241" s="241"/>
      <c r="AT241" s="242" t="s">
        <v>180</v>
      </c>
      <c r="AU241" s="242" t="s">
        <v>83</v>
      </c>
      <c r="AV241" s="15" t="s">
        <v>80</v>
      </c>
      <c r="AW241" s="15" t="s">
        <v>34</v>
      </c>
      <c r="AX241" s="15" t="s">
        <v>72</v>
      </c>
      <c r="AY241" s="242" t="s">
        <v>169</v>
      </c>
    </row>
    <row r="242" spans="1:65" s="15" customFormat="1" ht="11.25">
      <c r="B242" s="233"/>
      <c r="C242" s="234"/>
      <c r="D242" s="207" t="s">
        <v>180</v>
      </c>
      <c r="E242" s="235" t="s">
        <v>19</v>
      </c>
      <c r="F242" s="236" t="s">
        <v>327</v>
      </c>
      <c r="G242" s="234"/>
      <c r="H242" s="235" t="s">
        <v>19</v>
      </c>
      <c r="I242" s="237"/>
      <c r="J242" s="234"/>
      <c r="K242" s="234"/>
      <c r="L242" s="238"/>
      <c r="M242" s="239"/>
      <c r="N242" s="240"/>
      <c r="O242" s="240"/>
      <c r="P242" s="240"/>
      <c r="Q242" s="240"/>
      <c r="R242" s="240"/>
      <c r="S242" s="240"/>
      <c r="T242" s="241"/>
      <c r="AT242" s="242" t="s">
        <v>180</v>
      </c>
      <c r="AU242" s="242" t="s">
        <v>83</v>
      </c>
      <c r="AV242" s="15" t="s">
        <v>80</v>
      </c>
      <c r="AW242" s="15" t="s">
        <v>34</v>
      </c>
      <c r="AX242" s="15" t="s">
        <v>72</v>
      </c>
      <c r="AY242" s="242" t="s">
        <v>169</v>
      </c>
    </row>
    <row r="243" spans="1:65" s="13" customFormat="1" ht="11.25">
      <c r="B243" s="211"/>
      <c r="C243" s="212"/>
      <c r="D243" s="207" t="s">
        <v>180</v>
      </c>
      <c r="E243" s="213" t="s">
        <v>19</v>
      </c>
      <c r="F243" s="214" t="s">
        <v>328</v>
      </c>
      <c r="G243" s="212"/>
      <c r="H243" s="215">
        <v>28.8</v>
      </c>
      <c r="I243" s="216"/>
      <c r="J243" s="212"/>
      <c r="K243" s="212"/>
      <c r="L243" s="217"/>
      <c r="M243" s="218"/>
      <c r="N243" s="219"/>
      <c r="O243" s="219"/>
      <c r="P243" s="219"/>
      <c r="Q243" s="219"/>
      <c r="R243" s="219"/>
      <c r="S243" s="219"/>
      <c r="T243" s="220"/>
      <c r="AT243" s="221" t="s">
        <v>180</v>
      </c>
      <c r="AU243" s="221" t="s">
        <v>83</v>
      </c>
      <c r="AV243" s="13" t="s">
        <v>83</v>
      </c>
      <c r="AW243" s="13" t="s">
        <v>34</v>
      </c>
      <c r="AX243" s="13" t="s">
        <v>72</v>
      </c>
      <c r="AY243" s="221" t="s">
        <v>169</v>
      </c>
    </row>
    <row r="244" spans="1:65" s="13" customFormat="1" ht="11.25">
      <c r="B244" s="211"/>
      <c r="C244" s="212"/>
      <c r="D244" s="207" t="s">
        <v>180</v>
      </c>
      <c r="E244" s="213" t="s">
        <v>19</v>
      </c>
      <c r="F244" s="214" t="s">
        <v>329</v>
      </c>
      <c r="G244" s="212"/>
      <c r="H244" s="215">
        <v>50.4</v>
      </c>
      <c r="I244" s="216"/>
      <c r="J244" s="212"/>
      <c r="K244" s="212"/>
      <c r="L244" s="217"/>
      <c r="M244" s="218"/>
      <c r="N244" s="219"/>
      <c r="O244" s="219"/>
      <c r="P244" s="219"/>
      <c r="Q244" s="219"/>
      <c r="R244" s="219"/>
      <c r="S244" s="219"/>
      <c r="T244" s="220"/>
      <c r="AT244" s="221" t="s">
        <v>180</v>
      </c>
      <c r="AU244" s="221" t="s">
        <v>83</v>
      </c>
      <c r="AV244" s="13" t="s">
        <v>83</v>
      </c>
      <c r="AW244" s="13" t="s">
        <v>34</v>
      </c>
      <c r="AX244" s="13" t="s">
        <v>72</v>
      </c>
      <c r="AY244" s="221" t="s">
        <v>169</v>
      </c>
    </row>
    <row r="245" spans="1:65" s="15" customFormat="1" ht="11.25">
      <c r="B245" s="233"/>
      <c r="C245" s="234"/>
      <c r="D245" s="207" t="s">
        <v>180</v>
      </c>
      <c r="E245" s="235" t="s">
        <v>19</v>
      </c>
      <c r="F245" s="236" t="s">
        <v>202</v>
      </c>
      <c r="G245" s="234"/>
      <c r="H245" s="235" t="s">
        <v>19</v>
      </c>
      <c r="I245" s="237"/>
      <c r="J245" s="234"/>
      <c r="K245" s="234"/>
      <c r="L245" s="238"/>
      <c r="M245" s="239"/>
      <c r="N245" s="240"/>
      <c r="O245" s="240"/>
      <c r="P245" s="240"/>
      <c r="Q245" s="240"/>
      <c r="R245" s="240"/>
      <c r="S245" s="240"/>
      <c r="T245" s="241"/>
      <c r="AT245" s="242" t="s">
        <v>180</v>
      </c>
      <c r="AU245" s="242" t="s">
        <v>83</v>
      </c>
      <c r="AV245" s="15" t="s">
        <v>80</v>
      </c>
      <c r="AW245" s="15" t="s">
        <v>34</v>
      </c>
      <c r="AX245" s="15" t="s">
        <v>72</v>
      </c>
      <c r="AY245" s="242" t="s">
        <v>169</v>
      </c>
    </row>
    <row r="246" spans="1:65" s="13" customFormat="1" ht="11.25">
      <c r="B246" s="211"/>
      <c r="C246" s="212"/>
      <c r="D246" s="207" t="s">
        <v>180</v>
      </c>
      <c r="E246" s="213" t="s">
        <v>19</v>
      </c>
      <c r="F246" s="214" t="s">
        <v>330</v>
      </c>
      <c r="G246" s="212"/>
      <c r="H246" s="215">
        <v>72</v>
      </c>
      <c r="I246" s="216"/>
      <c r="J246" s="212"/>
      <c r="K246" s="212"/>
      <c r="L246" s="217"/>
      <c r="M246" s="218"/>
      <c r="N246" s="219"/>
      <c r="O246" s="219"/>
      <c r="P246" s="219"/>
      <c r="Q246" s="219"/>
      <c r="R246" s="219"/>
      <c r="S246" s="219"/>
      <c r="T246" s="220"/>
      <c r="AT246" s="221" t="s">
        <v>180</v>
      </c>
      <c r="AU246" s="221" t="s">
        <v>83</v>
      </c>
      <c r="AV246" s="13" t="s">
        <v>83</v>
      </c>
      <c r="AW246" s="13" t="s">
        <v>34</v>
      </c>
      <c r="AX246" s="13" t="s">
        <v>72</v>
      </c>
      <c r="AY246" s="221" t="s">
        <v>169</v>
      </c>
    </row>
    <row r="247" spans="1:65" s="14" customFormat="1" ht="11.25">
      <c r="B247" s="222"/>
      <c r="C247" s="223"/>
      <c r="D247" s="207" t="s">
        <v>180</v>
      </c>
      <c r="E247" s="224" t="s">
        <v>19</v>
      </c>
      <c r="F247" s="225" t="s">
        <v>182</v>
      </c>
      <c r="G247" s="223"/>
      <c r="H247" s="226">
        <v>151.19999999999999</v>
      </c>
      <c r="I247" s="227"/>
      <c r="J247" s="223"/>
      <c r="K247" s="223"/>
      <c r="L247" s="228"/>
      <c r="M247" s="229"/>
      <c r="N247" s="230"/>
      <c r="O247" s="230"/>
      <c r="P247" s="230"/>
      <c r="Q247" s="230"/>
      <c r="R247" s="230"/>
      <c r="S247" s="230"/>
      <c r="T247" s="231"/>
      <c r="AT247" s="232" t="s">
        <v>180</v>
      </c>
      <c r="AU247" s="232" t="s">
        <v>83</v>
      </c>
      <c r="AV247" s="14" t="s">
        <v>176</v>
      </c>
      <c r="AW247" s="14" t="s">
        <v>4</v>
      </c>
      <c r="AX247" s="14" t="s">
        <v>80</v>
      </c>
      <c r="AY247" s="232" t="s">
        <v>169</v>
      </c>
    </row>
    <row r="248" spans="1:65" s="2" customFormat="1" ht="16.5" customHeight="1">
      <c r="A248" s="36"/>
      <c r="B248" s="37"/>
      <c r="C248" s="254" t="s">
        <v>331</v>
      </c>
      <c r="D248" s="254" t="s">
        <v>315</v>
      </c>
      <c r="E248" s="255" t="s">
        <v>332</v>
      </c>
      <c r="F248" s="256" t="s">
        <v>333</v>
      </c>
      <c r="G248" s="257" t="s">
        <v>324</v>
      </c>
      <c r="H248" s="258">
        <v>151.19999999999999</v>
      </c>
      <c r="I248" s="259"/>
      <c r="J248" s="260">
        <f>ROUND(I248*H248,2)</f>
        <v>0</v>
      </c>
      <c r="K248" s="256" t="s">
        <v>175</v>
      </c>
      <c r="L248" s="261"/>
      <c r="M248" s="262" t="s">
        <v>19</v>
      </c>
      <c r="N248" s="263" t="s">
        <v>43</v>
      </c>
      <c r="O248" s="66"/>
      <c r="P248" s="203">
        <f>O248*H248</f>
        <v>0</v>
      </c>
      <c r="Q248" s="203">
        <v>2.8000000000000001E-2</v>
      </c>
      <c r="R248" s="203">
        <f>Q248*H248</f>
        <v>4.2336</v>
      </c>
      <c r="S248" s="203">
        <v>0</v>
      </c>
      <c r="T248" s="204">
        <f>S248*H248</f>
        <v>0</v>
      </c>
      <c r="U248" s="36"/>
      <c r="V248" s="36"/>
      <c r="W248" s="36"/>
      <c r="X248" s="36"/>
      <c r="Y248" s="36"/>
      <c r="Z248" s="36"/>
      <c r="AA248" s="36"/>
      <c r="AB248" s="36"/>
      <c r="AC248" s="36"/>
      <c r="AD248" s="36"/>
      <c r="AE248" s="36"/>
      <c r="AR248" s="205" t="s">
        <v>222</v>
      </c>
      <c r="AT248" s="205" t="s">
        <v>315</v>
      </c>
      <c r="AU248" s="205" t="s">
        <v>83</v>
      </c>
      <c r="AY248" s="19" t="s">
        <v>169</v>
      </c>
      <c r="BE248" s="206">
        <f>IF(N248="základní",J248,0)</f>
        <v>0</v>
      </c>
      <c r="BF248" s="206">
        <f>IF(N248="snížená",J248,0)</f>
        <v>0</v>
      </c>
      <c r="BG248" s="206">
        <f>IF(N248="zákl. přenesená",J248,0)</f>
        <v>0</v>
      </c>
      <c r="BH248" s="206">
        <f>IF(N248="sníž. přenesená",J248,0)</f>
        <v>0</v>
      </c>
      <c r="BI248" s="206">
        <f>IF(N248="nulová",J248,0)</f>
        <v>0</v>
      </c>
      <c r="BJ248" s="19" t="s">
        <v>80</v>
      </c>
      <c r="BK248" s="206">
        <f>ROUND(I248*H248,2)</f>
        <v>0</v>
      </c>
      <c r="BL248" s="19" t="s">
        <v>176</v>
      </c>
      <c r="BM248" s="205" t="s">
        <v>334</v>
      </c>
    </row>
    <row r="249" spans="1:65" s="15" customFormat="1" ht="11.25">
      <c r="B249" s="233"/>
      <c r="C249" s="234"/>
      <c r="D249" s="207" t="s">
        <v>180</v>
      </c>
      <c r="E249" s="235" t="s">
        <v>19</v>
      </c>
      <c r="F249" s="236" t="s">
        <v>269</v>
      </c>
      <c r="G249" s="234"/>
      <c r="H249" s="235" t="s">
        <v>19</v>
      </c>
      <c r="I249" s="237"/>
      <c r="J249" s="234"/>
      <c r="K249" s="234"/>
      <c r="L249" s="238"/>
      <c r="M249" s="239"/>
      <c r="N249" s="240"/>
      <c r="O249" s="240"/>
      <c r="P249" s="240"/>
      <c r="Q249" s="240"/>
      <c r="R249" s="240"/>
      <c r="S249" s="240"/>
      <c r="T249" s="241"/>
      <c r="AT249" s="242" t="s">
        <v>180</v>
      </c>
      <c r="AU249" s="242" t="s">
        <v>83</v>
      </c>
      <c r="AV249" s="15" t="s">
        <v>80</v>
      </c>
      <c r="AW249" s="15" t="s">
        <v>34</v>
      </c>
      <c r="AX249" s="15" t="s">
        <v>72</v>
      </c>
      <c r="AY249" s="242" t="s">
        <v>169</v>
      </c>
    </row>
    <row r="250" spans="1:65" s="15" customFormat="1" ht="11.25">
      <c r="B250" s="233"/>
      <c r="C250" s="234"/>
      <c r="D250" s="207" t="s">
        <v>180</v>
      </c>
      <c r="E250" s="235" t="s">
        <v>19</v>
      </c>
      <c r="F250" s="236" t="s">
        <v>327</v>
      </c>
      <c r="G250" s="234"/>
      <c r="H250" s="235" t="s">
        <v>19</v>
      </c>
      <c r="I250" s="237"/>
      <c r="J250" s="234"/>
      <c r="K250" s="234"/>
      <c r="L250" s="238"/>
      <c r="M250" s="239"/>
      <c r="N250" s="240"/>
      <c r="O250" s="240"/>
      <c r="P250" s="240"/>
      <c r="Q250" s="240"/>
      <c r="R250" s="240"/>
      <c r="S250" s="240"/>
      <c r="T250" s="241"/>
      <c r="AT250" s="242" t="s">
        <v>180</v>
      </c>
      <c r="AU250" s="242" t="s">
        <v>83</v>
      </c>
      <c r="AV250" s="15" t="s">
        <v>80</v>
      </c>
      <c r="AW250" s="15" t="s">
        <v>34</v>
      </c>
      <c r="AX250" s="15" t="s">
        <v>72</v>
      </c>
      <c r="AY250" s="242" t="s">
        <v>169</v>
      </c>
    </row>
    <row r="251" spans="1:65" s="13" customFormat="1" ht="11.25">
      <c r="B251" s="211"/>
      <c r="C251" s="212"/>
      <c r="D251" s="207" t="s">
        <v>180</v>
      </c>
      <c r="E251" s="213" t="s">
        <v>19</v>
      </c>
      <c r="F251" s="214" t="s">
        <v>328</v>
      </c>
      <c r="G251" s="212"/>
      <c r="H251" s="215">
        <v>28.8</v>
      </c>
      <c r="I251" s="216"/>
      <c r="J251" s="212"/>
      <c r="K251" s="212"/>
      <c r="L251" s="217"/>
      <c r="M251" s="218"/>
      <c r="N251" s="219"/>
      <c r="O251" s="219"/>
      <c r="P251" s="219"/>
      <c r="Q251" s="219"/>
      <c r="R251" s="219"/>
      <c r="S251" s="219"/>
      <c r="T251" s="220"/>
      <c r="AT251" s="221" t="s">
        <v>180</v>
      </c>
      <c r="AU251" s="221" t="s">
        <v>83</v>
      </c>
      <c r="AV251" s="13" t="s">
        <v>83</v>
      </c>
      <c r="AW251" s="13" t="s">
        <v>34</v>
      </c>
      <c r="AX251" s="13" t="s">
        <v>72</v>
      </c>
      <c r="AY251" s="221" t="s">
        <v>169</v>
      </c>
    </row>
    <row r="252" spans="1:65" s="13" customFormat="1" ht="11.25">
      <c r="B252" s="211"/>
      <c r="C252" s="212"/>
      <c r="D252" s="207" t="s">
        <v>180</v>
      </c>
      <c r="E252" s="213" t="s">
        <v>19</v>
      </c>
      <c r="F252" s="214" t="s">
        <v>329</v>
      </c>
      <c r="G252" s="212"/>
      <c r="H252" s="215">
        <v>50.4</v>
      </c>
      <c r="I252" s="216"/>
      <c r="J252" s="212"/>
      <c r="K252" s="212"/>
      <c r="L252" s="217"/>
      <c r="M252" s="218"/>
      <c r="N252" s="219"/>
      <c r="O252" s="219"/>
      <c r="P252" s="219"/>
      <c r="Q252" s="219"/>
      <c r="R252" s="219"/>
      <c r="S252" s="219"/>
      <c r="T252" s="220"/>
      <c r="AT252" s="221" t="s">
        <v>180</v>
      </c>
      <c r="AU252" s="221" t="s">
        <v>83</v>
      </c>
      <c r="AV252" s="13" t="s">
        <v>83</v>
      </c>
      <c r="AW252" s="13" t="s">
        <v>34</v>
      </c>
      <c r="AX252" s="13" t="s">
        <v>72</v>
      </c>
      <c r="AY252" s="221" t="s">
        <v>169</v>
      </c>
    </row>
    <row r="253" spans="1:65" s="15" customFormat="1" ht="11.25">
      <c r="B253" s="233"/>
      <c r="C253" s="234"/>
      <c r="D253" s="207" t="s">
        <v>180</v>
      </c>
      <c r="E253" s="235" t="s">
        <v>19</v>
      </c>
      <c r="F253" s="236" t="s">
        <v>202</v>
      </c>
      <c r="G253" s="234"/>
      <c r="H253" s="235" t="s">
        <v>19</v>
      </c>
      <c r="I253" s="237"/>
      <c r="J253" s="234"/>
      <c r="K253" s="234"/>
      <c r="L253" s="238"/>
      <c r="M253" s="239"/>
      <c r="N253" s="240"/>
      <c r="O253" s="240"/>
      <c r="P253" s="240"/>
      <c r="Q253" s="240"/>
      <c r="R253" s="240"/>
      <c r="S253" s="240"/>
      <c r="T253" s="241"/>
      <c r="AT253" s="242" t="s">
        <v>180</v>
      </c>
      <c r="AU253" s="242" t="s">
        <v>83</v>
      </c>
      <c r="AV253" s="15" t="s">
        <v>80</v>
      </c>
      <c r="AW253" s="15" t="s">
        <v>34</v>
      </c>
      <c r="AX253" s="15" t="s">
        <v>72</v>
      </c>
      <c r="AY253" s="242" t="s">
        <v>169</v>
      </c>
    </row>
    <row r="254" spans="1:65" s="13" customFormat="1" ht="11.25">
      <c r="B254" s="211"/>
      <c r="C254" s="212"/>
      <c r="D254" s="207" t="s">
        <v>180</v>
      </c>
      <c r="E254" s="213" t="s">
        <v>19</v>
      </c>
      <c r="F254" s="214" t="s">
        <v>330</v>
      </c>
      <c r="G254" s="212"/>
      <c r="H254" s="215">
        <v>72</v>
      </c>
      <c r="I254" s="216"/>
      <c r="J254" s="212"/>
      <c r="K254" s="212"/>
      <c r="L254" s="217"/>
      <c r="M254" s="218"/>
      <c r="N254" s="219"/>
      <c r="O254" s="219"/>
      <c r="P254" s="219"/>
      <c r="Q254" s="219"/>
      <c r="R254" s="219"/>
      <c r="S254" s="219"/>
      <c r="T254" s="220"/>
      <c r="AT254" s="221" t="s">
        <v>180</v>
      </c>
      <c r="AU254" s="221" t="s">
        <v>83</v>
      </c>
      <c r="AV254" s="13" t="s">
        <v>83</v>
      </c>
      <c r="AW254" s="13" t="s">
        <v>34</v>
      </c>
      <c r="AX254" s="13" t="s">
        <v>72</v>
      </c>
      <c r="AY254" s="221" t="s">
        <v>169</v>
      </c>
    </row>
    <row r="255" spans="1:65" s="14" customFormat="1" ht="11.25">
      <c r="B255" s="222"/>
      <c r="C255" s="223"/>
      <c r="D255" s="207" t="s">
        <v>180</v>
      </c>
      <c r="E255" s="224" t="s">
        <v>19</v>
      </c>
      <c r="F255" s="225" t="s">
        <v>182</v>
      </c>
      <c r="G255" s="223"/>
      <c r="H255" s="226">
        <v>151.19999999999999</v>
      </c>
      <c r="I255" s="227"/>
      <c r="J255" s="223"/>
      <c r="K255" s="223"/>
      <c r="L255" s="228"/>
      <c r="M255" s="229"/>
      <c r="N255" s="230"/>
      <c r="O255" s="230"/>
      <c r="P255" s="230"/>
      <c r="Q255" s="230"/>
      <c r="R255" s="230"/>
      <c r="S255" s="230"/>
      <c r="T255" s="231"/>
      <c r="AT255" s="232" t="s">
        <v>180</v>
      </c>
      <c r="AU255" s="232" t="s">
        <v>83</v>
      </c>
      <c r="AV255" s="14" t="s">
        <v>176</v>
      </c>
      <c r="AW255" s="14" t="s">
        <v>4</v>
      </c>
      <c r="AX255" s="14" t="s">
        <v>80</v>
      </c>
      <c r="AY255" s="232" t="s">
        <v>169</v>
      </c>
    </row>
    <row r="256" spans="1:65" s="2" customFormat="1" ht="16.5" customHeight="1">
      <c r="A256" s="36"/>
      <c r="B256" s="37"/>
      <c r="C256" s="194" t="s">
        <v>335</v>
      </c>
      <c r="D256" s="194" t="s">
        <v>171</v>
      </c>
      <c r="E256" s="195" t="s">
        <v>336</v>
      </c>
      <c r="F256" s="196" t="s">
        <v>337</v>
      </c>
      <c r="G256" s="197" t="s">
        <v>324</v>
      </c>
      <c r="H256" s="198">
        <v>5</v>
      </c>
      <c r="I256" s="199"/>
      <c r="J256" s="200">
        <f>ROUND(I256*H256,2)</f>
        <v>0</v>
      </c>
      <c r="K256" s="196" t="s">
        <v>175</v>
      </c>
      <c r="L256" s="41"/>
      <c r="M256" s="201" t="s">
        <v>19</v>
      </c>
      <c r="N256" s="202" t="s">
        <v>43</v>
      </c>
      <c r="O256" s="66"/>
      <c r="P256" s="203">
        <f>O256*H256</f>
        <v>0</v>
      </c>
      <c r="Q256" s="203">
        <v>0</v>
      </c>
      <c r="R256" s="203">
        <f>Q256*H256</f>
        <v>0</v>
      </c>
      <c r="S256" s="203">
        <v>0</v>
      </c>
      <c r="T256" s="204">
        <f>S256*H256</f>
        <v>0</v>
      </c>
      <c r="U256" s="36"/>
      <c r="V256" s="36"/>
      <c r="W256" s="36"/>
      <c r="X256" s="36"/>
      <c r="Y256" s="36"/>
      <c r="Z256" s="36"/>
      <c r="AA256" s="36"/>
      <c r="AB256" s="36"/>
      <c r="AC256" s="36"/>
      <c r="AD256" s="36"/>
      <c r="AE256" s="36"/>
      <c r="AR256" s="205" t="s">
        <v>176</v>
      </c>
      <c r="AT256" s="205" t="s">
        <v>171</v>
      </c>
      <c r="AU256" s="205" t="s">
        <v>83</v>
      </c>
      <c r="AY256" s="19" t="s">
        <v>169</v>
      </c>
      <c r="BE256" s="206">
        <f>IF(N256="základní",J256,0)</f>
        <v>0</v>
      </c>
      <c r="BF256" s="206">
        <f>IF(N256="snížená",J256,0)</f>
        <v>0</v>
      </c>
      <c r="BG256" s="206">
        <f>IF(N256="zákl. přenesená",J256,0)</f>
        <v>0</v>
      </c>
      <c r="BH256" s="206">
        <f>IF(N256="sníž. přenesená",J256,0)</f>
        <v>0</v>
      </c>
      <c r="BI256" s="206">
        <f>IF(N256="nulová",J256,0)</f>
        <v>0</v>
      </c>
      <c r="BJ256" s="19" t="s">
        <v>80</v>
      </c>
      <c r="BK256" s="206">
        <f>ROUND(I256*H256,2)</f>
        <v>0</v>
      </c>
      <c r="BL256" s="19" t="s">
        <v>176</v>
      </c>
      <c r="BM256" s="205" t="s">
        <v>338</v>
      </c>
    </row>
    <row r="257" spans="1:65" s="2" customFormat="1" ht="29.25">
      <c r="A257" s="36"/>
      <c r="B257" s="37"/>
      <c r="C257" s="38"/>
      <c r="D257" s="207" t="s">
        <v>178</v>
      </c>
      <c r="E257" s="38"/>
      <c r="F257" s="208" t="s">
        <v>339</v>
      </c>
      <c r="G257" s="38"/>
      <c r="H257" s="38"/>
      <c r="I257" s="117"/>
      <c r="J257" s="38"/>
      <c r="K257" s="38"/>
      <c r="L257" s="41"/>
      <c r="M257" s="209"/>
      <c r="N257" s="210"/>
      <c r="O257" s="66"/>
      <c r="P257" s="66"/>
      <c r="Q257" s="66"/>
      <c r="R257" s="66"/>
      <c r="S257" s="66"/>
      <c r="T257" s="67"/>
      <c r="U257" s="36"/>
      <c r="V257" s="36"/>
      <c r="W257" s="36"/>
      <c r="X257" s="36"/>
      <c r="Y257" s="36"/>
      <c r="Z257" s="36"/>
      <c r="AA257" s="36"/>
      <c r="AB257" s="36"/>
      <c r="AC257" s="36"/>
      <c r="AD257" s="36"/>
      <c r="AE257" s="36"/>
      <c r="AT257" s="19" t="s">
        <v>178</v>
      </c>
      <c r="AU257" s="19" t="s">
        <v>83</v>
      </c>
    </row>
    <row r="258" spans="1:65" s="15" customFormat="1" ht="11.25">
      <c r="B258" s="233"/>
      <c r="C258" s="234"/>
      <c r="D258" s="207" t="s">
        <v>180</v>
      </c>
      <c r="E258" s="235" t="s">
        <v>19</v>
      </c>
      <c r="F258" s="236" t="s">
        <v>340</v>
      </c>
      <c r="G258" s="234"/>
      <c r="H258" s="235" t="s">
        <v>19</v>
      </c>
      <c r="I258" s="237"/>
      <c r="J258" s="234"/>
      <c r="K258" s="234"/>
      <c r="L258" s="238"/>
      <c r="M258" s="239"/>
      <c r="N258" s="240"/>
      <c r="O258" s="240"/>
      <c r="P258" s="240"/>
      <c r="Q258" s="240"/>
      <c r="R258" s="240"/>
      <c r="S258" s="240"/>
      <c r="T258" s="241"/>
      <c r="AT258" s="242" t="s">
        <v>180</v>
      </c>
      <c r="AU258" s="242" t="s">
        <v>83</v>
      </c>
      <c r="AV258" s="15" t="s">
        <v>80</v>
      </c>
      <c r="AW258" s="15" t="s">
        <v>34</v>
      </c>
      <c r="AX258" s="15" t="s">
        <v>72</v>
      </c>
      <c r="AY258" s="242" t="s">
        <v>169</v>
      </c>
    </row>
    <row r="259" spans="1:65" s="13" customFormat="1" ht="11.25">
      <c r="B259" s="211"/>
      <c r="C259" s="212"/>
      <c r="D259" s="207" t="s">
        <v>180</v>
      </c>
      <c r="E259" s="213" t="s">
        <v>19</v>
      </c>
      <c r="F259" s="214" t="s">
        <v>204</v>
      </c>
      <c r="G259" s="212"/>
      <c r="H259" s="215">
        <v>5</v>
      </c>
      <c r="I259" s="216"/>
      <c r="J259" s="212"/>
      <c r="K259" s="212"/>
      <c r="L259" s="217"/>
      <c r="M259" s="218"/>
      <c r="N259" s="219"/>
      <c r="O259" s="219"/>
      <c r="P259" s="219"/>
      <c r="Q259" s="219"/>
      <c r="R259" s="219"/>
      <c r="S259" s="219"/>
      <c r="T259" s="220"/>
      <c r="AT259" s="221" t="s">
        <v>180</v>
      </c>
      <c r="AU259" s="221" t="s">
        <v>83</v>
      </c>
      <c r="AV259" s="13" t="s">
        <v>83</v>
      </c>
      <c r="AW259" s="13" t="s">
        <v>34</v>
      </c>
      <c r="AX259" s="13" t="s">
        <v>72</v>
      </c>
      <c r="AY259" s="221" t="s">
        <v>169</v>
      </c>
    </row>
    <row r="260" spans="1:65" s="14" customFormat="1" ht="11.25">
      <c r="B260" s="222"/>
      <c r="C260" s="223"/>
      <c r="D260" s="207" t="s">
        <v>180</v>
      </c>
      <c r="E260" s="224" t="s">
        <v>19</v>
      </c>
      <c r="F260" s="225" t="s">
        <v>182</v>
      </c>
      <c r="G260" s="223"/>
      <c r="H260" s="226">
        <v>5</v>
      </c>
      <c r="I260" s="227"/>
      <c r="J260" s="223"/>
      <c r="K260" s="223"/>
      <c r="L260" s="228"/>
      <c r="M260" s="229"/>
      <c r="N260" s="230"/>
      <c r="O260" s="230"/>
      <c r="P260" s="230"/>
      <c r="Q260" s="230"/>
      <c r="R260" s="230"/>
      <c r="S260" s="230"/>
      <c r="T260" s="231"/>
      <c r="AT260" s="232" t="s">
        <v>180</v>
      </c>
      <c r="AU260" s="232" t="s">
        <v>83</v>
      </c>
      <c r="AV260" s="14" t="s">
        <v>176</v>
      </c>
      <c r="AW260" s="14" t="s">
        <v>4</v>
      </c>
      <c r="AX260" s="14" t="s">
        <v>80</v>
      </c>
      <c r="AY260" s="232" t="s">
        <v>169</v>
      </c>
    </row>
    <row r="261" spans="1:65" s="2" customFormat="1" ht="24" customHeight="1">
      <c r="A261" s="36"/>
      <c r="B261" s="37"/>
      <c r="C261" s="194" t="s">
        <v>341</v>
      </c>
      <c r="D261" s="194" t="s">
        <v>171</v>
      </c>
      <c r="E261" s="195" t="s">
        <v>342</v>
      </c>
      <c r="F261" s="196" t="s">
        <v>343</v>
      </c>
      <c r="G261" s="197" t="s">
        <v>324</v>
      </c>
      <c r="H261" s="198">
        <v>5</v>
      </c>
      <c r="I261" s="199"/>
      <c r="J261" s="200">
        <f>ROUND(I261*H261,2)</f>
        <v>0</v>
      </c>
      <c r="K261" s="196" t="s">
        <v>175</v>
      </c>
      <c r="L261" s="41"/>
      <c r="M261" s="201" t="s">
        <v>19</v>
      </c>
      <c r="N261" s="202" t="s">
        <v>43</v>
      </c>
      <c r="O261" s="66"/>
      <c r="P261" s="203">
        <f>O261*H261</f>
        <v>0</v>
      </c>
      <c r="Q261" s="203">
        <v>9.0000000000000006E-5</v>
      </c>
      <c r="R261" s="203">
        <f>Q261*H261</f>
        <v>4.5000000000000004E-4</v>
      </c>
      <c r="S261" s="203">
        <v>0</v>
      </c>
      <c r="T261" s="204">
        <f>S261*H261</f>
        <v>0</v>
      </c>
      <c r="U261" s="36"/>
      <c r="V261" s="36"/>
      <c r="W261" s="36"/>
      <c r="X261" s="36"/>
      <c r="Y261" s="36"/>
      <c r="Z261" s="36"/>
      <c r="AA261" s="36"/>
      <c r="AB261" s="36"/>
      <c r="AC261" s="36"/>
      <c r="AD261" s="36"/>
      <c r="AE261" s="36"/>
      <c r="AR261" s="205" t="s">
        <v>176</v>
      </c>
      <c r="AT261" s="205" t="s">
        <v>171</v>
      </c>
      <c r="AU261" s="205" t="s">
        <v>83</v>
      </c>
      <c r="AY261" s="19" t="s">
        <v>169</v>
      </c>
      <c r="BE261" s="206">
        <f>IF(N261="základní",J261,0)</f>
        <v>0</v>
      </c>
      <c r="BF261" s="206">
        <f>IF(N261="snížená",J261,0)</f>
        <v>0</v>
      </c>
      <c r="BG261" s="206">
        <f>IF(N261="zákl. přenesená",J261,0)</f>
        <v>0</v>
      </c>
      <c r="BH261" s="206">
        <f>IF(N261="sníž. přenesená",J261,0)</f>
        <v>0</v>
      </c>
      <c r="BI261" s="206">
        <f>IF(N261="nulová",J261,0)</f>
        <v>0</v>
      </c>
      <c r="BJ261" s="19" t="s">
        <v>80</v>
      </c>
      <c r="BK261" s="206">
        <f>ROUND(I261*H261,2)</f>
        <v>0</v>
      </c>
      <c r="BL261" s="19" t="s">
        <v>176</v>
      </c>
      <c r="BM261" s="205" t="s">
        <v>344</v>
      </c>
    </row>
    <row r="262" spans="1:65" s="2" customFormat="1" ht="39">
      <c r="A262" s="36"/>
      <c r="B262" s="37"/>
      <c r="C262" s="38"/>
      <c r="D262" s="207" t="s">
        <v>178</v>
      </c>
      <c r="E262" s="38"/>
      <c r="F262" s="208" t="s">
        <v>345</v>
      </c>
      <c r="G262" s="38"/>
      <c r="H262" s="38"/>
      <c r="I262" s="117"/>
      <c r="J262" s="38"/>
      <c r="K262" s="38"/>
      <c r="L262" s="41"/>
      <c r="M262" s="209"/>
      <c r="N262" s="210"/>
      <c r="O262" s="66"/>
      <c r="P262" s="66"/>
      <c r="Q262" s="66"/>
      <c r="R262" s="66"/>
      <c r="S262" s="66"/>
      <c r="T262" s="67"/>
      <c r="U262" s="36"/>
      <c r="V262" s="36"/>
      <c r="W262" s="36"/>
      <c r="X262" s="36"/>
      <c r="Y262" s="36"/>
      <c r="Z262" s="36"/>
      <c r="AA262" s="36"/>
      <c r="AB262" s="36"/>
      <c r="AC262" s="36"/>
      <c r="AD262" s="36"/>
      <c r="AE262" s="36"/>
      <c r="AT262" s="19" t="s">
        <v>178</v>
      </c>
      <c r="AU262" s="19" t="s">
        <v>83</v>
      </c>
    </row>
    <row r="263" spans="1:65" s="15" customFormat="1" ht="11.25">
      <c r="B263" s="233"/>
      <c r="C263" s="234"/>
      <c r="D263" s="207" t="s">
        <v>180</v>
      </c>
      <c r="E263" s="235" t="s">
        <v>19</v>
      </c>
      <c r="F263" s="236" t="s">
        <v>340</v>
      </c>
      <c r="G263" s="234"/>
      <c r="H263" s="235" t="s">
        <v>19</v>
      </c>
      <c r="I263" s="237"/>
      <c r="J263" s="234"/>
      <c r="K263" s="234"/>
      <c r="L263" s="238"/>
      <c r="M263" s="239"/>
      <c r="N263" s="240"/>
      <c r="O263" s="240"/>
      <c r="P263" s="240"/>
      <c r="Q263" s="240"/>
      <c r="R263" s="240"/>
      <c r="S263" s="240"/>
      <c r="T263" s="241"/>
      <c r="AT263" s="242" t="s">
        <v>180</v>
      </c>
      <c r="AU263" s="242" t="s">
        <v>83</v>
      </c>
      <c r="AV263" s="15" t="s">
        <v>80</v>
      </c>
      <c r="AW263" s="15" t="s">
        <v>34</v>
      </c>
      <c r="AX263" s="15" t="s">
        <v>72</v>
      </c>
      <c r="AY263" s="242" t="s">
        <v>169</v>
      </c>
    </row>
    <row r="264" spans="1:65" s="13" customFormat="1" ht="11.25">
      <c r="B264" s="211"/>
      <c r="C264" s="212"/>
      <c r="D264" s="207" t="s">
        <v>180</v>
      </c>
      <c r="E264" s="213" t="s">
        <v>19</v>
      </c>
      <c r="F264" s="214" t="s">
        <v>204</v>
      </c>
      <c r="G264" s="212"/>
      <c r="H264" s="215">
        <v>5</v>
      </c>
      <c r="I264" s="216"/>
      <c r="J264" s="212"/>
      <c r="K264" s="212"/>
      <c r="L264" s="217"/>
      <c r="M264" s="218"/>
      <c r="N264" s="219"/>
      <c r="O264" s="219"/>
      <c r="P264" s="219"/>
      <c r="Q264" s="219"/>
      <c r="R264" s="219"/>
      <c r="S264" s="219"/>
      <c r="T264" s="220"/>
      <c r="AT264" s="221" t="s">
        <v>180</v>
      </c>
      <c r="AU264" s="221" t="s">
        <v>83</v>
      </c>
      <c r="AV264" s="13" t="s">
        <v>83</v>
      </c>
      <c r="AW264" s="13" t="s">
        <v>34</v>
      </c>
      <c r="AX264" s="13" t="s">
        <v>72</v>
      </c>
      <c r="AY264" s="221" t="s">
        <v>169</v>
      </c>
    </row>
    <row r="265" spans="1:65" s="14" customFormat="1" ht="11.25">
      <c r="B265" s="222"/>
      <c r="C265" s="223"/>
      <c r="D265" s="207" t="s">
        <v>180</v>
      </c>
      <c r="E265" s="224" t="s">
        <v>19</v>
      </c>
      <c r="F265" s="225" t="s">
        <v>182</v>
      </c>
      <c r="G265" s="223"/>
      <c r="H265" s="226">
        <v>5</v>
      </c>
      <c r="I265" s="227"/>
      <c r="J265" s="223"/>
      <c r="K265" s="223"/>
      <c r="L265" s="228"/>
      <c r="M265" s="229"/>
      <c r="N265" s="230"/>
      <c r="O265" s="230"/>
      <c r="P265" s="230"/>
      <c r="Q265" s="230"/>
      <c r="R265" s="230"/>
      <c r="S265" s="230"/>
      <c r="T265" s="231"/>
      <c r="AT265" s="232" t="s">
        <v>180</v>
      </c>
      <c r="AU265" s="232" t="s">
        <v>83</v>
      </c>
      <c r="AV265" s="14" t="s">
        <v>176</v>
      </c>
      <c r="AW265" s="14" t="s">
        <v>4</v>
      </c>
      <c r="AX265" s="14" t="s">
        <v>80</v>
      </c>
      <c r="AY265" s="232" t="s">
        <v>169</v>
      </c>
    </row>
    <row r="266" spans="1:65" s="2" customFormat="1" ht="16.5" customHeight="1">
      <c r="A266" s="36"/>
      <c r="B266" s="37"/>
      <c r="C266" s="194" t="s">
        <v>346</v>
      </c>
      <c r="D266" s="194" t="s">
        <v>171</v>
      </c>
      <c r="E266" s="195" t="s">
        <v>347</v>
      </c>
      <c r="F266" s="196" t="s">
        <v>348</v>
      </c>
      <c r="G266" s="197" t="s">
        <v>324</v>
      </c>
      <c r="H266" s="198">
        <v>5</v>
      </c>
      <c r="I266" s="199"/>
      <c r="J266" s="200">
        <f>ROUND(I266*H266,2)</f>
        <v>0</v>
      </c>
      <c r="K266" s="196" t="s">
        <v>175</v>
      </c>
      <c r="L266" s="41"/>
      <c r="M266" s="201" t="s">
        <v>19</v>
      </c>
      <c r="N266" s="202" t="s">
        <v>43</v>
      </c>
      <c r="O266" s="66"/>
      <c r="P266" s="203">
        <f>O266*H266</f>
        <v>0</v>
      </c>
      <c r="Q266" s="203">
        <v>0</v>
      </c>
      <c r="R266" s="203">
        <f>Q266*H266</f>
        <v>0</v>
      </c>
      <c r="S266" s="203">
        <v>0</v>
      </c>
      <c r="T266" s="204">
        <f>S266*H266</f>
        <v>0</v>
      </c>
      <c r="U266" s="36"/>
      <c r="V266" s="36"/>
      <c r="W266" s="36"/>
      <c r="X266" s="36"/>
      <c r="Y266" s="36"/>
      <c r="Z266" s="36"/>
      <c r="AA266" s="36"/>
      <c r="AB266" s="36"/>
      <c r="AC266" s="36"/>
      <c r="AD266" s="36"/>
      <c r="AE266" s="36"/>
      <c r="AR266" s="205" t="s">
        <v>176</v>
      </c>
      <c r="AT266" s="205" t="s">
        <v>171</v>
      </c>
      <c r="AU266" s="205" t="s">
        <v>83</v>
      </c>
      <c r="AY266" s="19" t="s">
        <v>169</v>
      </c>
      <c r="BE266" s="206">
        <f>IF(N266="základní",J266,0)</f>
        <v>0</v>
      </c>
      <c r="BF266" s="206">
        <f>IF(N266="snížená",J266,0)</f>
        <v>0</v>
      </c>
      <c r="BG266" s="206">
        <f>IF(N266="zákl. přenesená",J266,0)</f>
        <v>0</v>
      </c>
      <c r="BH266" s="206">
        <f>IF(N266="sníž. přenesená",J266,0)</f>
        <v>0</v>
      </c>
      <c r="BI266" s="206">
        <f>IF(N266="nulová",J266,0)</f>
        <v>0</v>
      </c>
      <c r="BJ266" s="19" t="s">
        <v>80</v>
      </c>
      <c r="BK266" s="206">
        <f>ROUND(I266*H266,2)</f>
        <v>0</v>
      </c>
      <c r="BL266" s="19" t="s">
        <v>176</v>
      </c>
      <c r="BM266" s="205" t="s">
        <v>349</v>
      </c>
    </row>
    <row r="267" spans="1:65" s="2" customFormat="1" ht="29.25">
      <c r="A267" s="36"/>
      <c r="B267" s="37"/>
      <c r="C267" s="38"/>
      <c r="D267" s="207" t="s">
        <v>178</v>
      </c>
      <c r="E267" s="38"/>
      <c r="F267" s="208" t="s">
        <v>350</v>
      </c>
      <c r="G267" s="38"/>
      <c r="H267" s="38"/>
      <c r="I267" s="117"/>
      <c r="J267" s="38"/>
      <c r="K267" s="38"/>
      <c r="L267" s="41"/>
      <c r="M267" s="209"/>
      <c r="N267" s="210"/>
      <c r="O267" s="66"/>
      <c r="P267" s="66"/>
      <c r="Q267" s="66"/>
      <c r="R267" s="66"/>
      <c r="S267" s="66"/>
      <c r="T267" s="67"/>
      <c r="U267" s="36"/>
      <c r="V267" s="36"/>
      <c r="W267" s="36"/>
      <c r="X267" s="36"/>
      <c r="Y267" s="36"/>
      <c r="Z267" s="36"/>
      <c r="AA267" s="36"/>
      <c r="AB267" s="36"/>
      <c r="AC267" s="36"/>
      <c r="AD267" s="36"/>
      <c r="AE267" s="36"/>
      <c r="AT267" s="19" t="s">
        <v>178</v>
      </c>
      <c r="AU267" s="19" t="s">
        <v>83</v>
      </c>
    </row>
    <row r="268" spans="1:65" s="15" customFormat="1" ht="11.25">
      <c r="B268" s="233"/>
      <c r="C268" s="234"/>
      <c r="D268" s="207" t="s">
        <v>180</v>
      </c>
      <c r="E268" s="235" t="s">
        <v>19</v>
      </c>
      <c r="F268" s="236" t="s">
        <v>340</v>
      </c>
      <c r="G268" s="234"/>
      <c r="H268" s="235" t="s">
        <v>19</v>
      </c>
      <c r="I268" s="237"/>
      <c r="J268" s="234"/>
      <c r="K268" s="234"/>
      <c r="L268" s="238"/>
      <c r="M268" s="239"/>
      <c r="N268" s="240"/>
      <c r="O268" s="240"/>
      <c r="P268" s="240"/>
      <c r="Q268" s="240"/>
      <c r="R268" s="240"/>
      <c r="S268" s="240"/>
      <c r="T268" s="241"/>
      <c r="AT268" s="242" t="s">
        <v>180</v>
      </c>
      <c r="AU268" s="242" t="s">
        <v>83</v>
      </c>
      <c r="AV268" s="15" t="s">
        <v>80</v>
      </c>
      <c r="AW268" s="15" t="s">
        <v>34</v>
      </c>
      <c r="AX268" s="15" t="s">
        <v>72</v>
      </c>
      <c r="AY268" s="242" t="s">
        <v>169</v>
      </c>
    </row>
    <row r="269" spans="1:65" s="13" customFormat="1" ht="11.25">
      <c r="B269" s="211"/>
      <c r="C269" s="212"/>
      <c r="D269" s="207" t="s">
        <v>180</v>
      </c>
      <c r="E269" s="213" t="s">
        <v>19</v>
      </c>
      <c r="F269" s="214" t="s">
        <v>204</v>
      </c>
      <c r="G269" s="212"/>
      <c r="H269" s="215">
        <v>5</v>
      </c>
      <c r="I269" s="216"/>
      <c r="J269" s="212"/>
      <c r="K269" s="212"/>
      <c r="L269" s="217"/>
      <c r="M269" s="218"/>
      <c r="N269" s="219"/>
      <c r="O269" s="219"/>
      <c r="P269" s="219"/>
      <c r="Q269" s="219"/>
      <c r="R269" s="219"/>
      <c r="S269" s="219"/>
      <c r="T269" s="220"/>
      <c r="AT269" s="221" t="s">
        <v>180</v>
      </c>
      <c r="AU269" s="221" t="s">
        <v>83</v>
      </c>
      <c r="AV269" s="13" t="s">
        <v>83</v>
      </c>
      <c r="AW269" s="13" t="s">
        <v>34</v>
      </c>
      <c r="AX269" s="13" t="s">
        <v>72</v>
      </c>
      <c r="AY269" s="221" t="s">
        <v>169</v>
      </c>
    </row>
    <row r="270" spans="1:65" s="14" customFormat="1" ht="11.25">
      <c r="B270" s="222"/>
      <c r="C270" s="223"/>
      <c r="D270" s="207" t="s">
        <v>180</v>
      </c>
      <c r="E270" s="224" t="s">
        <v>19</v>
      </c>
      <c r="F270" s="225" t="s">
        <v>182</v>
      </c>
      <c r="G270" s="223"/>
      <c r="H270" s="226">
        <v>5</v>
      </c>
      <c r="I270" s="227"/>
      <c r="J270" s="223"/>
      <c r="K270" s="223"/>
      <c r="L270" s="228"/>
      <c r="M270" s="229"/>
      <c r="N270" s="230"/>
      <c r="O270" s="230"/>
      <c r="P270" s="230"/>
      <c r="Q270" s="230"/>
      <c r="R270" s="230"/>
      <c r="S270" s="230"/>
      <c r="T270" s="231"/>
      <c r="AT270" s="232" t="s">
        <v>180</v>
      </c>
      <c r="AU270" s="232" t="s">
        <v>83</v>
      </c>
      <c r="AV270" s="14" t="s">
        <v>176</v>
      </c>
      <c r="AW270" s="14" t="s">
        <v>4</v>
      </c>
      <c r="AX270" s="14" t="s">
        <v>80</v>
      </c>
      <c r="AY270" s="232" t="s">
        <v>169</v>
      </c>
    </row>
    <row r="271" spans="1:65" s="2" customFormat="1" ht="16.5" customHeight="1">
      <c r="A271" s="36"/>
      <c r="B271" s="37"/>
      <c r="C271" s="194" t="s">
        <v>351</v>
      </c>
      <c r="D271" s="194" t="s">
        <v>171</v>
      </c>
      <c r="E271" s="195" t="s">
        <v>352</v>
      </c>
      <c r="F271" s="196" t="s">
        <v>353</v>
      </c>
      <c r="G271" s="197" t="s">
        <v>354</v>
      </c>
      <c r="H271" s="198">
        <v>10</v>
      </c>
      <c r="I271" s="199"/>
      <c r="J271" s="200">
        <f>ROUND(I271*H271,2)</f>
        <v>0</v>
      </c>
      <c r="K271" s="196" t="s">
        <v>175</v>
      </c>
      <c r="L271" s="41"/>
      <c r="M271" s="201" t="s">
        <v>19</v>
      </c>
      <c r="N271" s="202" t="s">
        <v>43</v>
      </c>
      <c r="O271" s="66"/>
      <c r="P271" s="203">
        <f>O271*H271</f>
        <v>0</v>
      </c>
      <c r="Q271" s="203">
        <v>1.1199999999999999E-3</v>
      </c>
      <c r="R271" s="203">
        <f>Q271*H271</f>
        <v>1.1199999999999998E-2</v>
      </c>
      <c r="S271" s="203">
        <v>0</v>
      </c>
      <c r="T271" s="204">
        <f>S271*H271</f>
        <v>0</v>
      </c>
      <c r="U271" s="36"/>
      <c r="V271" s="36"/>
      <c r="W271" s="36"/>
      <c r="X271" s="36"/>
      <c r="Y271" s="36"/>
      <c r="Z271" s="36"/>
      <c r="AA271" s="36"/>
      <c r="AB271" s="36"/>
      <c r="AC271" s="36"/>
      <c r="AD271" s="36"/>
      <c r="AE271" s="36"/>
      <c r="AR271" s="205" t="s">
        <v>176</v>
      </c>
      <c r="AT271" s="205" t="s">
        <v>171</v>
      </c>
      <c r="AU271" s="205" t="s">
        <v>83</v>
      </c>
      <c r="AY271" s="19" t="s">
        <v>169</v>
      </c>
      <c r="BE271" s="206">
        <f>IF(N271="základní",J271,0)</f>
        <v>0</v>
      </c>
      <c r="BF271" s="206">
        <f>IF(N271="snížená",J271,0)</f>
        <v>0</v>
      </c>
      <c r="BG271" s="206">
        <f>IF(N271="zákl. přenesená",J271,0)</f>
        <v>0</v>
      </c>
      <c r="BH271" s="206">
        <f>IF(N271="sníž. přenesená",J271,0)</f>
        <v>0</v>
      </c>
      <c r="BI271" s="206">
        <f>IF(N271="nulová",J271,0)</f>
        <v>0</v>
      </c>
      <c r="BJ271" s="19" t="s">
        <v>80</v>
      </c>
      <c r="BK271" s="206">
        <f>ROUND(I271*H271,2)</f>
        <v>0</v>
      </c>
      <c r="BL271" s="19" t="s">
        <v>176</v>
      </c>
      <c r="BM271" s="205" t="s">
        <v>355</v>
      </c>
    </row>
    <row r="272" spans="1:65" s="2" customFormat="1" ht="48.75">
      <c r="A272" s="36"/>
      <c r="B272" s="37"/>
      <c r="C272" s="38"/>
      <c r="D272" s="207" t="s">
        <v>178</v>
      </c>
      <c r="E272" s="38"/>
      <c r="F272" s="208" t="s">
        <v>356</v>
      </c>
      <c r="G272" s="38"/>
      <c r="H272" s="38"/>
      <c r="I272" s="117"/>
      <c r="J272" s="38"/>
      <c r="K272" s="38"/>
      <c r="L272" s="41"/>
      <c r="M272" s="209"/>
      <c r="N272" s="210"/>
      <c r="O272" s="66"/>
      <c r="P272" s="66"/>
      <c r="Q272" s="66"/>
      <c r="R272" s="66"/>
      <c r="S272" s="66"/>
      <c r="T272" s="67"/>
      <c r="U272" s="36"/>
      <c r="V272" s="36"/>
      <c r="W272" s="36"/>
      <c r="X272" s="36"/>
      <c r="Y272" s="36"/>
      <c r="Z272" s="36"/>
      <c r="AA272" s="36"/>
      <c r="AB272" s="36"/>
      <c r="AC272" s="36"/>
      <c r="AD272" s="36"/>
      <c r="AE272" s="36"/>
      <c r="AT272" s="19" t="s">
        <v>178</v>
      </c>
      <c r="AU272" s="19" t="s">
        <v>83</v>
      </c>
    </row>
    <row r="273" spans="1:65" s="13" customFormat="1" ht="11.25">
      <c r="B273" s="211"/>
      <c r="C273" s="212"/>
      <c r="D273" s="207" t="s">
        <v>180</v>
      </c>
      <c r="E273" s="213" t="s">
        <v>19</v>
      </c>
      <c r="F273" s="214" t="s">
        <v>357</v>
      </c>
      <c r="G273" s="212"/>
      <c r="H273" s="215">
        <v>10</v>
      </c>
      <c r="I273" s="216"/>
      <c r="J273" s="212"/>
      <c r="K273" s="212"/>
      <c r="L273" s="217"/>
      <c r="M273" s="218"/>
      <c r="N273" s="219"/>
      <c r="O273" s="219"/>
      <c r="P273" s="219"/>
      <c r="Q273" s="219"/>
      <c r="R273" s="219"/>
      <c r="S273" s="219"/>
      <c r="T273" s="220"/>
      <c r="AT273" s="221" t="s">
        <v>180</v>
      </c>
      <c r="AU273" s="221" t="s">
        <v>83</v>
      </c>
      <c r="AV273" s="13" t="s">
        <v>83</v>
      </c>
      <c r="AW273" s="13" t="s">
        <v>34</v>
      </c>
      <c r="AX273" s="13" t="s">
        <v>72</v>
      </c>
      <c r="AY273" s="221" t="s">
        <v>169</v>
      </c>
    </row>
    <row r="274" spans="1:65" s="14" customFormat="1" ht="11.25">
      <c r="B274" s="222"/>
      <c r="C274" s="223"/>
      <c r="D274" s="207" t="s">
        <v>180</v>
      </c>
      <c r="E274" s="224" t="s">
        <v>19</v>
      </c>
      <c r="F274" s="225" t="s">
        <v>182</v>
      </c>
      <c r="G274" s="223"/>
      <c r="H274" s="226">
        <v>10</v>
      </c>
      <c r="I274" s="227"/>
      <c r="J274" s="223"/>
      <c r="K274" s="223"/>
      <c r="L274" s="228"/>
      <c r="M274" s="229"/>
      <c r="N274" s="230"/>
      <c r="O274" s="230"/>
      <c r="P274" s="230"/>
      <c r="Q274" s="230"/>
      <c r="R274" s="230"/>
      <c r="S274" s="230"/>
      <c r="T274" s="231"/>
      <c r="AT274" s="232" t="s">
        <v>180</v>
      </c>
      <c r="AU274" s="232" t="s">
        <v>83</v>
      </c>
      <c r="AV274" s="14" t="s">
        <v>176</v>
      </c>
      <c r="AW274" s="14" t="s">
        <v>4</v>
      </c>
      <c r="AX274" s="14" t="s">
        <v>80</v>
      </c>
      <c r="AY274" s="232" t="s">
        <v>169</v>
      </c>
    </row>
    <row r="275" spans="1:65" s="2" customFormat="1" ht="48" customHeight="1">
      <c r="A275" s="36"/>
      <c r="B275" s="37"/>
      <c r="C275" s="254" t="s">
        <v>358</v>
      </c>
      <c r="D275" s="254" t="s">
        <v>315</v>
      </c>
      <c r="E275" s="255" t="s">
        <v>359</v>
      </c>
      <c r="F275" s="256" t="s">
        <v>360</v>
      </c>
      <c r="G275" s="257" t="s">
        <v>354</v>
      </c>
      <c r="H275" s="258">
        <v>10</v>
      </c>
      <c r="I275" s="259"/>
      <c r="J275" s="260">
        <f>ROUND(I275*H275,2)</f>
        <v>0</v>
      </c>
      <c r="K275" s="256" t="s">
        <v>19</v>
      </c>
      <c r="L275" s="261"/>
      <c r="M275" s="262" t="s">
        <v>19</v>
      </c>
      <c r="N275" s="263" t="s">
        <v>43</v>
      </c>
      <c r="O275" s="66"/>
      <c r="P275" s="203">
        <f>O275*H275</f>
        <v>0</v>
      </c>
      <c r="Q275" s="203">
        <v>1.4500000000000001E-2</v>
      </c>
      <c r="R275" s="203">
        <f>Q275*H275</f>
        <v>0.14500000000000002</v>
      </c>
      <c r="S275" s="203">
        <v>0</v>
      </c>
      <c r="T275" s="204">
        <f>S275*H275</f>
        <v>0</v>
      </c>
      <c r="U275" s="36"/>
      <c r="V275" s="36"/>
      <c r="W275" s="36"/>
      <c r="X275" s="36"/>
      <c r="Y275" s="36"/>
      <c r="Z275" s="36"/>
      <c r="AA275" s="36"/>
      <c r="AB275" s="36"/>
      <c r="AC275" s="36"/>
      <c r="AD275" s="36"/>
      <c r="AE275" s="36"/>
      <c r="AR275" s="205" t="s">
        <v>222</v>
      </c>
      <c r="AT275" s="205" t="s">
        <v>315</v>
      </c>
      <c r="AU275" s="205" t="s">
        <v>83</v>
      </c>
      <c r="AY275" s="19" t="s">
        <v>169</v>
      </c>
      <c r="BE275" s="206">
        <f>IF(N275="základní",J275,0)</f>
        <v>0</v>
      </c>
      <c r="BF275" s="206">
        <f>IF(N275="snížená",J275,0)</f>
        <v>0</v>
      </c>
      <c r="BG275" s="206">
        <f>IF(N275="zákl. přenesená",J275,0)</f>
        <v>0</v>
      </c>
      <c r="BH275" s="206">
        <f>IF(N275="sníž. přenesená",J275,0)</f>
        <v>0</v>
      </c>
      <c r="BI275" s="206">
        <f>IF(N275="nulová",J275,0)</f>
        <v>0</v>
      </c>
      <c r="BJ275" s="19" t="s">
        <v>80</v>
      </c>
      <c r="BK275" s="206">
        <f>ROUND(I275*H275,2)</f>
        <v>0</v>
      </c>
      <c r="BL275" s="19" t="s">
        <v>176</v>
      </c>
      <c r="BM275" s="205" t="s">
        <v>361</v>
      </c>
    </row>
    <row r="276" spans="1:65" s="2" customFormat="1" ht="16.5" customHeight="1">
      <c r="A276" s="36"/>
      <c r="B276" s="37"/>
      <c r="C276" s="194" t="s">
        <v>362</v>
      </c>
      <c r="D276" s="194" t="s">
        <v>171</v>
      </c>
      <c r="E276" s="195" t="s">
        <v>363</v>
      </c>
      <c r="F276" s="196" t="s">
        <v>364</v>
      </c>
      <c r="G276" s="197" t="s">
        <v>354</v>
      </c>
      <c r="H276" s="198">
        <v>11</v>
      </c>
      <c r="I276" s="199"/>
      <c r="J276" s="200">
        <f>ROUND(I276*H276,2)</f>
        <v>0</v>
      </c>
      <c r="K276" s="196" t="s">
        <v>175</v>
      </c>
      <c r="L276" s="41"/>
      <c r="M276" s="201" t="s">
        <v>19</v>
      </c>
      <c r="N276" s="202" t="s">
        <v>43</v>
      </c>
      <c r="O276" s="66"/>
      <c r="P276" s="203">
        <f>O276*H276</f>
        <v>0</v>
      </c>
      <c r="Q276" s="203">
        <v>1.16E-3</v>
      </c>
      <c r="R276" s="203">
        <f>Q276*H276</f>
        <v>1.2760000000000001E-2</v>
      </c>
      <c r="S276" s="203">
        <v>0</v>
      </c>
      <c r="T276" s="204">
        <f>S276*H276</f>
        <v>0</v>
      </c>
      <c r="U276" s="36"/>
      <c r="V276" s="36"/>
      <c r="W276" s="36"/>
      <c r="X276" s="36"/>
      <c r="Y276" s="36"/>
      <c r="Z276" s="36"/>
      <c r="AA276" s="36"/>
      <c r="AB276" s="36"/>
      <c r="AC276" s="36"/>
      <c r="AD276" s="36"/>
      <c r="AE276" s="36"/>
      <c r="AR276" s="205" t="s">
        <v>176</v>
      </c>
      <c r="AT276" s="205" t="s">
        <v>171</v>
      </c>
      <c r="AU276" s="205" t="s">
        <v>83</v>
      </c>
      <c r="AY276" s="19" t="s">
        <v>169</v>
      </c>
      <c r="BE276" s="206">
        <f>IF(N276="základní",J276,0)</f>
        <v>0</v>
      </c>
      <c r="BF276" s="206">
        <f>IF(N276="snížená",J276,0)</f>
        <v>0</v>
      </c>
      <c r="BG276" s="206">
        <f>IF(N276="zákl. přenesená",J276,0)</f>
        <v>0</v>
      </c>
      <c r="BH276" s="206">
        <f>IF(N276="sníž. přenesená",J276,0)</f>
        <v>0</v>
      </c>
      <c r="BI276" s="206">
        <f>IF(N276="nulová",J276,0)</f>
        <v>0</v>
      </c>
      <c r="BJ276" s="19" t="s">
        <v>80</v>
      </c>
      <c r="BK276" s="206">
        <f>ROUND(I276*H276,2)</f>
        <v>0</v>
      </c>
      <c r="BL276" s="19" t="s">
        <v>176</v>
      </c>
      <c r="BM276" s="205" t="s">
        <v>365</v>
      </c>
    </row>
    <row r="277" spans="1:65" s="2" customFormat="1" ht="87.75">
      <c r="A277" s="36"/>
      <c r="B277" s="37"/>
      <c r="C277" s="38"/>
      <c r="D277" s="207" t="s">
        <v>178</v>
      </c>
      <c r="E277" s="38"/>
      <c r="F277" s="208" t="s">
        <v>366</v>
      </c>
      <c r="G277" s="38"/>
      <c r="H277" s="38"/>
      <c r="I277" s="117"/>
      <c r="J277" s="38"/>
      <c r="K277" s="38"/>
      <c r="L277" s="41"/>
      <c r="M277" s="209"/>
      <c r="N277" s="210"/>
      <c r="O277" s="66"/>
      <c r="P277" s="66"/>
      <c r="Q277" s="66"/>
      <c r="R277" s="66"/>
      <c r="S277" s="66"/>
      <c r="T277" s="67"/>
      <c r="U277" s="36"/>
      <c r="V277" s="36"/>
      <c r="W277" s="36"/>
      <c r="X277" s="36"/>
      <c r="Y277" s="36"/>
      <c r="Z277" s="36"/>
      <c r="AA277" s="36"/>
      <c r="AB277" s="36"/>
      <c r="AC277" s="36"/>
      <c r="AD277" s="36"/>
      <c r="AE277" s="36"/>
      <c r="AT277" s="19" t="s">
        <v>178</v>
      </c>
      <c r="AU277" s="19" t="s">
        <v>83</v>
      </c>
    </row>
    <row r="278" spans="1:65" s="13" customFormat="1" ht="11.25">
      <c r="B278" s="211"/>
      <c r="C278" s="212"/>
      <c r="D278" s="207" t="s">
        <v>180</v>
      </c>
      <c r="E278" s="213" t="s">
        <v>19</v>
      </c>
      <c r="F278" s="214" t="s">
        <v>367</v>
      </c>
      <c r="G278" s="212"/>
      <c r="H278" s="215">
        <v>4</v>
      </c>
      <c r="I278" s="216"/>
      <c r="J278" s="212"/>
      <c r="K278" s="212"/>
      <c r="L278" s="217"/>
      <c r="M278" s="218"/>
      <c r="N278" s="219"/>
      <c r="O278" s="219"/>
      <c r="P278" s="219"/>
      <c r="Q278" s="219"/>
      <c r="R278" s="219"/>
      <c r="S278" s="219"/>
      <c r="T278" s="220"/>
      <c r="AT278" s="221" t="s">
        <v>180</v>
      </c>
      <c r="AU278" s="221" t="s">
        <v>83</v>
      </c>
      <c r="AV278" s="13" t="s">
        <v>83</v>
      </c>
      <c r="AW278" s="13" t="s">
        <v>34</v>
      </c>
      <c r="AX278" s="13" t="s">
        <v>72</v>
      </c>
      <c r="AY278" s="221" t="s">
        <v>169</v>
      </c>
    </row>
    <row r="279" spans="1:65" s="13" customFormat="1" ht="11.25">
      <c r="B279" s="211"/>
      <c r="C279" s="212"/>
      <c r="D279" s="207" t="s">
        <v>180</v>
      </c>
      <c r="E279" s="213" t="s">
        <v>19</v>
      </c>
      <c r="F279" s="214" t="s">
        <v>368</v>
      </c>
      <c r="G279" s="212"/>
      <c r="H279" s="215">
        <v>7</v>
      </c>
      <c r="I279" s="216"/>
      <c r="J279" s="212"/>
      <c r="K279" s="212"/>
      <c r="L279" s="217"/>
      <c r="M279" s="218"/>
      <c r="N279" s="219"/>
      <c r="O279" s="219"/>
      <c r="P279" s="219"/>
      <c r="Q279" s="219"/>
      <c r="R279" s="219"/>
      <c r="S279" s="219"/>
      <c r="T279" s="220"/>
      <c r="AT279" s="221" t="s">
        <v>180</v>
      </c>
      <c r="AU279" s="221" t="s">
        <v>83</v>
      </c>
      <c r="AV279" s="13" t="s">
        <v>83</v>
      </c>
      <c r="AW279" s="13" t="s">
        <v>34</v>
      </c>
      <c r="AX279" s="13" t="s">
        <v>72</v>
      </c>
      <c r="AY279" s="221" t="s">
        <v>169</v>
      </c>
    </row>
    <row r="280" spans="1:65" s="14" customFormat="1" ht="11.25">
      <c r="B280" s="222"/>
      <c r="C280" s="223"/>
      <c r="D280" s="207" t="s">
        <v>180</v>
      </c>
      <c r="E280" s="224" t="s">
        <v>19</v>
      </c>
      <c r="F280" s="225" t="s">
        <v>182</v>
      </c>
      <c r="G280" s="223"/>
      <c r="H280" s="226">
        <v>11</v>
      </c>
      <c r="I280" s="227"/>
      <c r="J280" s="223"/>
      <c r="K280" s="223"/>
      <c r="L280" s="228"/>
      <c r="M280" s="229"/>
      <c r="N280" s="230"/>
      <c r="O280" s="230"/>
      <c r="P280" s="230"/>
      <c r="Q280" s="230"/>
      <c r="R280" s="230"/>
      <c r="S280" s="230"/>
      <c r="T280" s="231"/>
      <c r="AT280" s="232" t="s">
        <v>180</v>
      </c>
      <c r="AU280" s="232" t="s">
        <v>83</v>
      </c>
      <c r="AV280" s="14" t="s">
        <v>176</v>
      </c>
      <c r="AW280" s="14" t="s">
        <v>4</v>
      </c>
      <c r="AX280" s="14" t="s">
        <v>80</v>
      </c>
      <c r="AY280" s="232" t="s">
        <v>169</v>
      </c>
    </row>
    <row r="281" spans="1:65" s="2" customFormat="1" ht="36" customHeight="1">
      <c r="A281" s="36"/>
      <c r="B281" s="37"/>
      <c r="C281" s="254" t="s">
        <v>369</v>
      </c>
      <c r="D281" s="254" t="s">
        <v>315</v>
      </c>
      <c r="E281" s="255" t="s">
        <v>370</v>
      </c>
      <c r="F281" s="256" t="s">
        <v>371</v>
      </c>
      <c r="G281" s="257" t="s">
        <v>354</v>
      </c>
      <c r="H281" s="258">
        <v>7</v>
      </c>
      <c r="I281" s="259"/>
      <c r="J281" s="260">
        <f>ROUND(I281*H281,2)</f>
        <v>0</v>
      </c>
      <c r="K281" s="256" t="s">
        <v>19</v>
      </c>
      <c r="L281" s="261"/>
      <c r="M281" s="262" t="s">
        <v>19</v>
      </c>
      <c r="N281" s="263" t="s">
        <v>43</v>
      </c>
      <c r="O281" s="66"/>
      <c r="P281" s="203">
        <f>O281*H281</f>
        <v>0</v>
      </c>
      <c r="Q281" s="203">
        <v>4.4999999999999998E-2</v>
      </c>
      <c r="R281" s="203">
        <f>Q281*H281</f>
        <v>0.315</v>
      </c>
      <c r="S281" s="203">
        <v>0</v>
      </c>
      <c r="T281" s="204">
        <f>S281*H281</f>
        <v>0</v>
      </c>
      <c r="U281" s="36"/>
      <c r="V281" s="36"/>
      <c r="W281" s="36"/>
      <c r="X281" s="36"/>
      <c r="Y281" s="36"/>
      <c r="Z281" s="36"/>
      <c r="AA281" s="36"/>
      <c r="AB281" s="36"/>
      <c r="AC281" s="36"/>
      <c r="AD281" s="36"/>
      <c r="AE281" s="36"/>
      <c r="AR281" s="205" t="s">
        <v>222</v>
      </c>
      <c r="AT281" s="205" t="s">
        <v>315</v>
      </c>
      <c r="AU281" s="205" t="s">
        <v>83</v>
      </c>
      <c r="AY281" s="19" t="s">
        <v>169</v>
      </c>
      <c r="BE281" s="206">
        <f>IF(N281="základní",J281,0)</f>
        <v>0</v>
      </c>
      <c r="BF281" s="206">
        <f>IF(N281="snížená",J281,0)</f>
        <v>0</v>
      </c>
      <c r="BG281" s="206">
        <f>IF(N281="zákl. přenesená",J281,0)</f>
        <v>0</v>
      </c>
      <c r="BH281" s="206">
        <f>IF(N281="sníž. přenesená",J281,0)</f>
        <v>0</v>
      </c>
      <c r="BI281" s="206">
        <f>IF(N281="nulová",J281,0)</f>
        <v>0</v>
      </c>
      <c r="BJ281" s="19" t="s">
        <v>80</v>
      </c>
      <c r="BK281" s="206">
        <f>ROUND(I281*H281,2)</f>
        <v>0</v>
      </c>
      <c r="BL281" s="19" t="s">
        <v>176</v>
      </c>
      <c r="BM281" s="205" t="s">
        <v>372</v>
      </c>
    </row>
    <row r="282" spans="1:65" s="13" customFormat="1" ht="11.25">
      <c r="B282" s="211"/>
      <c r="C282" s="212"/>
      <c r="D282" s="207" t="s">
        <v>180</v>
      </c>
      <c r="E282" s="213" t="s">
        <v>19</v>
      </c>
      <c r="F282" s="214" t="s">
        <v>368</v>
      </c>
      <c r="G282" s="212"/>
      <c r="H282" s="215">
        <v>7</v>
      </c>
      <c r="I282" s="216"/>
      <c r="J282" s="212"/>
      <c r="K282" s="212"/>
      <c r="L282" s="217"/>
      <c r="M282" s="218"/>
      <c r="N282" s="219"/>
      <c r="O282" s="219"/>
      <c r="P282" s="219"/>
      <c r="Q282" s="219"/>
      <c r="R282" s="219"/>
      <c r="S282" s="219"/>
      <c r="T282" s="220"/>
      <c r="AT282" s="221" t="s">
        <v>180</v>
      </c>
      <c r="AU282" s="221" t="s">
        <v>83</v>
      </c>
      <c r="AV282" s="13" t="s">
        <v>83</v>
      </c>
      <c r="AW282" s="13" t="s">
        <v>34</v>
      </c>
      <c r="AX282" s="13" t="s">
        <v>72</v>
      </c>
      <c r="AY282" s="221" t="s">
        <v>169</v>
      </c>
    </row>
    <row r="283" spans="1:65" s="14" customFormat="1" ht="11.25">
      <c r="B283" s="222"/>
      <c r="C283" s="223"/>
      <c r="D283" s="207" t="s">
        <v>180</v>
      </c>
      <c r="E283" s="224" t="s">
        <v>19</v>
      </c>
      <c r="F283" s="225" t="s">
        <v>182</v>
      </c>
      <c r="G283" s="223"/>
      <c r="H283" s="226">
        <v>7</v>
      </c>
      <c r="I283" s="227"/>
      <c r="J283" s="223"/>
      <c r="K283" s="223"/>
      <c r="L283" s="228"/>
      <c r="M283" s="229"/>
      <c r="N283" s="230"/>
      <c r="O283" s="230"/>
      <c r="P283" s="230"/>
      <c r="Q283" s="230"/>
      <c r="R283" s="230"/>
      <c r="S283" s="230"/>
      <c r="T283" s="231"/>
      <c r="AT283" s="232" t="s">
        <v>180</v>
      </c>
      <c r="AU283" s="232" t="s">
        <v>83</v>
      </c>
      <c r="AV283" s="14" t="s">
        <v>176</v>
      </c>
      <c r="AW283" s="14" t="s">
        <v>4</v>
      </c>
      <c r="AX283" s="14" t="s">
        <v>80</v>
      </c>
      <c r="AY283" s="232" t="s">
        <v>169</v>
      </c>
    </row>
    <row r="284" spans="1:65" s="2" customFormat="1" ht="16.5" customHeight="1">
      <c r="A284" s="36"/>
      <c r="B284" s="37"/>
      <c r="C284" s="194" t="s">
        <v>373</v>
      </c>
      <c r="D284" s="194" t="s">
        <v>171</v>
      </c>
      <c r="E284" s="195" t="s">
        <v>374</v>
      </c>
      <c r="F284" s="196" t="s">
        <v>375</v>
      </c>
      <c r="G284" s="197" t="s">
        <v>354</v>
      </c>
      <c r="H284" s="198">
        <v>4</v>
      </c>
      <c r="I284" s="199"/>
      <c r="J284" s="200">
        <f>ROUND(I284*H284,2)</f>
        <v>0</v>
      </c>
      <c r="K284" s="196" t="s">
        <v>175</v>
      </c>
      <c r="L284" s="41"/>
      <c r="M284" s="201" t="s">
        <v>19</v>
      </c>
      <c r="N284" s="202" t="s">
        <v>43</v>
      </c>
      <c r="O284" s="66"/>
      <c r="P284" s="203">
        <f>O284*H284</f>
        <v>0</v>
      </c>
      <c r="Q284" s="203">
        <v>0</v>
      </c>
      <c r="R284" s="203">
        <f>Q284*H284</f>
        <v>0</v>
      </c>
      <c r="S284" s="203">
        <v>7.4999999999999997E-2</v>
      </c>
      <c r="T284" s="204">
        <f>S284*H284</f>
        <v>0.3</v>
      </c>
      <c r="U284" s="36"/>
      <c r="V284" s="36"/>
      <c r="W284" s="36"/>
      <c r="X284" s="36"/>
      <c r="Y284" s="36"/>
      <c r="Z284" s="36"/>
      <c r="AA284" s="36"/>
      <c r="AB284" s="36"/>
      <c r="AC284" s="36"/>
      <c r="AD284" s="36"/>
      <c r="AE284" s="36"/>
      <c r="AR284" s="205" t="s">
        <v>176</v>
      </c>
      <c r="AT284" s="205" t="s">
        <v>171</v>
      </c>
      <c r="AU284" s="205" t="s">
        <v>83</v>
      </c>
      <c r="AY284" s="19" t="s">
        <v>169</v>
      </c>
      <c r="BE284" s="206">
        <f>IF(N284="základní",J284,0)</f>
        <v>0</v>
      </c>
      <c r="BF284" s="206">
        <f>IF(N284="snížená",J284,0)</f>
        <v>0</v>
      </c>
      <c r="BG284" s="206">
        <f>IF(N284="zákl. přenesená",J284,0)</f>
        <v>0</v>
      </c>
      <c r="BH284" s="206">
        <f>IF(N284="sníž. přenesená",J284,0)</f>
        <v>0</v>
      </c>
      <c r="BI284" s="206">
        <f>IF(N284="nulová",J284,0)</f>
        <v>0</v>
      </c>
      <c r="BJ284" s="19" t="s">
        <v>80</v>
      </c>
      <c r="BK284" s="206">
        <f>ROUND(I284*H284,2)</f>
        <v>0</v>
      </c>
      <c r="BL284" s="19" t="s">
        <v>176</v>
      </c>
      <c r="BM284" s="205" t="s">
        <v>376</v>
      </c>
    </row>
    <row r="285" spans="1:65" s="2" customFormat="1" ht="29.25">
      <c r="A285" s="36"/>
      <c r="B285" s="37"/>
      <c r="C285" s="38"/>
      <c r="D285" s="207" t="s">
        <v>178</v>
      </c>
      <c r="E285" s="38"/>
      <c r="F285" s="208" t="s">
        <v>377</v>
      </c>
      <c r="G285" s="38"/>
      <c r="H285" s="38"/>
      <c r="I285" s="117"/>
      <c r="J285" s="38"/>
      <c r="K285" s="38"/>
      <c r="L285" s="41"/>
      <c r="M285" s="209"/>
      <c r="N285" s="210"/>
      <c r="O285" s="66"/>
      <c r="P285" s="66"/>
      <c r="Q285" s="66"/>
      <c r="R285" s="66"/>
      <c r="S285" s="66"/>
      <c r="T285" s="67"/>
      <c r="U285" s="36"/>
      <c r="V285" s="36"/>
      <c r="W285" s="36"/>
      <c r="X285" s="36"/>
      <c r="Y285" s="36"/>
      <c r="Z285" s="36"/>
      <c r="AA285" s="36"/>
      <c r="AB285" s="36"/>
      <c r="AC285" s="36"/>
      <c r="AD285" s="36"/>
      <c r="AE285" s="36"/>
      <c r="AT285" s="19" t="s">
        <v>178</v>
      </c>
      <c r="AU285" s="19" t="s">
        <v>83</v>
      </c>
    </row>
    <row r="286" spans="1:65" s="2" customFormat="1" ht="19.5">
      <c r="A286" s="36"/>
      <c r="B286" s="37"/>
      <c r="C286" s="38"/>
      <c r="D286" s="207" t="s">
        <v>277</v>
      </c>
      <c r="E286" s="38"/>
      <c r="F286" s="208" t="s">
        <v>378</v>
      </c>
      <c r="G286" s="38"/>
      <c r="H286" s="38"/>
      <c r="I286" s="117"/>
      <c r="J286" s="38"/>
      <c r="K286" s="38"/>
      <c r="L286" s="41"/>
      <c r="M286" s="209"/>
      <c r="N286" s="210"/>
      <c r="O286" s="66"/>
      <c r="P286" s="66"/>
      <c r="Q286" s="66"/>
      <c r="R286" s="66"/>
      <c r="S286" s="66"/>
      <c r="T286" s="67"/>
      <c r="U286" s="36"/>
      <c r="V286" s="36"/>
      <c r="W286" s="36"/>
      <c r="X286" s="36"/>
      <c r="Y286" s="36"/>
      <c r="Z286" s="36"/>
      <c r="AA286" s="36"/>
      <c r="AB286" s="36"/>
      <c r="AC286" s="36"/>
      <c r="AD286" s="36"/>
      <c r="AE286" s="36"/>
      <c r="AT286" s="19" t="s">
        <v>277</v>
      </c>
      <c r="AU286" s="19" t="s">
        <v>83</v>
      </c>
    </row>
    <row r="287" spans="1:65" s="13" customFormat="1" ht="11.25">
      <c r="B287" s="211"/>
      <c r="C287" s="212"/>
      <c r="D287" s="207" t="s">
        <v>180</v>
      </c>
      <c r="E287" s="213" t="s">
        <v>19</v>
      </c>
      <c r="F287" s="214" t="s">
        <v>367</v>
      </c>
      <c r="G287" s="212"/>
      <c r="H287" s="215">
        <v>4</v>
      </c>
      <c r="I287" s="216"/>
      <c r="J287" s="212"/>
      <c r="K287" s="212"/>
      <c r="L287" s="217"/>
      <c r="M287" s="218"/>
      <c r="N287" s="219"/>
      <c r="O287" s="219"/>
      <c r="P287" s="219"/>
      <c r="Q287" s="219"/>
      <c r="R287" s="219"/>
      <c r="S287" s="219"/>
      <c r="T287" s="220"/>
      <c r="AT287" s="221" t="s">
        <v>180</v>
      </c>
      <c r="AU287" s="221" t="s">
        <v>83</v>
      </c>
      <c r="AV287" s="13" t="s">
        <v>83</v>
      </c>
      <c r="AW287" s="13" t="s">
        <v>34</v>
      </c>
      <c r="AX287" s="13" t="s">
        <v>72</v>
      </c>
      <c r="AY287" s="221" t="s">
        <v>169</v>
      </c>
    </row>
    <row r="288" spans="1:65" s="14" customFormat="1" ht="11.25">
      <c r="B288" s="222"/>
      <c r="C288" s="223"/>
      <c r="D288" s="207" t="s">
        <v>180</v>
      </c>
      <c r="E288" s="224" t="s">
        <v>19</v>
      </c>
      <c r="F288" s="225" t="s">
        <v>182</v>
      </c>
      <c r="G288" s="223"/>
      <c r="H288" s="226">
        <v>4</v>
      </c>
      <c r="I288" s="227"/>
      <c r="J288" s="223"/>
      <c r="K288" s="223"/>
      <c r="L288" s="228"/>
      <c r="M288" s="229"/>
      <c r="N288" s="230"/>
      <c r="O288" s="230"/>
      <c r="P288" s="230"/>
      <c r="Q288" s="230"/>
      <c r="R288" s="230"/>
      <c r="S288" s="230"/>
      <c r="T288" s="231"/>
      <c r="AT288" s="232" t="s">
        <v>180</v>
      </c>
      <c r="AU288" s="232" t="s">
        <v>83</v>
      </c>
      <c r="AV288" s="14" t="s">
        <v>176</v>
      </c>
      <c r="AW288" s="14" t="s">
        <v>4</v>
      </c>
      <c r="AX288" s="14" t="s">
        <v>80</v>
      </c>
      <c r="AY288" s="232" t="s">
        <v>169</v>
      </c>
    </row>
    <row r="289" spans="1:65" s="2" customFormat="1" ht="24" customHeight="1">
      <c r="A289" s="36"/>
      <c r="B289" s="37"/>
      <c r="C289" s="194" t="s">
        <v>379</v>
      </c>
      <c r="D289" s="194" t="s">
        <v>171</v>
      </c>
      <c r="E289" s="195" t="s">
        <v>380</v>
      </c>
      <c r="F289" s="196" t="s">
        <v>381</v>
      </c>
      <c r="G289" s="197" t="s">
        <v>174</v>
      </c>
      <c r="H289" s="198">
        <v>10.4</v>
      </c>
      <c r="I289" s="199"/>
      <c r="J289" s="200">
        <f>ROUND(I289*H289,2)</f>
        <v>0</v>
      </c>
      <c r="K289" s="196" t="s">
        <v>175</v>
      </c>
      <c r="L289" s="41"/>
      <c r="M289" s="201" t="s">
        <v>19</v>
      </c>
      <c r="N289" s="202" t="s">
        <v>43</v>
      </c>
      <c r="O289" s="66"/>
      <c r="P289" s="203">
        <f>O289*H289</f>
        <v>0</v>
      </c>
      <c r="Q289" s="203">
        <v>0</v>
      </c>
      <c r="R289" s="203">
        <f>Q289*H289</f>
        <v>0</v>
      </c>
      <c r="S289" s="203">
        <v>0</v>
      </c>
      <c r="T289" s="204">
        <f>S289*H289</f>
        <v>0</v>
      </c>
      <c r="U289" s="36"/>
      <c r="V289" s="36"/>
      <c r="W289" s="36"/>
      <c r="X289" s="36"/>
      <c r="Y289" s="36"/>
      <c r="Z289" s="36"/>
      <c r="AA289" s="36"/>
      <c r="AB289" s="36"/>
      <c r="AC289" s="36"/>
      <c r="AD289" s="36"/>
      <c r="AE289" s="36"/>
      <c r="AR289" s="205" t="s">
        <v>176</v>
      </c>
      <c r="AT289" s="205" t="s">
        <v>171</v>
      </c>
      <c r="AU289" s="205" t="s">
        <v>83</v>
      </c>
      <c r="AY289" s="19" t="s">
        <v>169</v>
      </c>
      <c r="BE289" s="206">
        <f>IF(N289="základní",J289,0)</f>
        <v>0</v>
      </c>
      <c r="BF289" s="206">
        <f>IF(N289="snížená",J289,0)</f>
        <v>0</v>
      </c>
      <c r="BG289" s="206">
        <f>IF(N289="zákl. přenesená",J289,0)</f>
        <v>0</v>
      </c>
      <c r="BH289" s="206">
        <f>IF(N289="sníž. přenesená",J289,0)</f>
        <v>0</v>
      </c>
      <c r="BI289" s="206">
        <f>IF(N289="nulová",J289,0)</f>
        <v>0</v>
      </c>
      <c r="BJ289" s="19" t="s">
        <v>80</v>
      </c>
      <c r="BK289" s="206">
        <f>ROUND(I289*H289,2)</f>
        <v>0</v>
      </c>
      <c r="BL289" s="19" t="s">
        <v>176</v>
      </c>
      <c r="BM289" s="205" t="s">
        <v>382</v>
      </c>
    </row>
    <row r="290" spans="1:65" s="2" customFormat="1" ht="58.5">
      <c r="A290" s="36"/>
      <c r="B290" s="37"/>
      <c r="C290" s="38"/>
      <c r="D290" s="207" t="s">
        <v>178</v>
      </c>
      <c r="E290" s="38"/>
      <c r="F290" s="208" t="s">
        <v>383</v>
      </c>
      <c r="G290" s="38"/>
      <c r="H290" s="38"/>
      <c r="I290" s="117"/>
      <c r="J290" s="38"/>
      <c r="K290" s="38"/>
      <c r="L290" s="41"/>
      <c r="M290" s="209"/>
      <c r="N290" s="210"/>
      <c r="O290" s="66"/>
      <c r="P290" s="66"/>
      <c r="Q290" s="66"/>
      <c r="R290" s="66"/>
      <c r="S290" s="66"/>
      <c r="T290" s="67"/>
      <c r="U290" s="36"/>
      <c r="V290" s="36"/>
      <c r="W290" s="36"/>
      <c r="X290" s="36"/>
      <c r="Y290" s="36"/>
      <c r="Z290" s="36"/>
      <c r="AA290" s="36"/>
      <c r="AB290" s="36"/>
      <c r="AC290" s="36"/>
      <c r="AD290" s="36"/>
      <c r="AE290" s="36"/>
      <c r="AT290" s="19" t="s">
        <v>178</v>
      </c>
      <c r="AU290" s="19" t="s">
        <v>83</v>
      </c>
    </row>
    <row r="291" spans="1:65" s="13" customFormat="1" ht="11.25">
      <c r="B291" s="211"/>
      <c r="C291" s="212"/>
      <c r="D291" s="207" t="s">
        <v>180</v>
      </c>
      <c r="E291" s="213" t="s">
        <v>19</v>
      </c>
      <c r="F291" s="214" t="s">
        <v>181</v>
      </c>
      <c r="G291" s="212"/>
      <c r="H291" s="215">
        <v>10.4</v>
      </c>
      <c r="I291" s="216"/>
      <c r="J291" s="212"/>
      <c r="K291" s="212"/>
      <c r="L291" s="217"/>
      <c r="M291" s="218"/>
      <c r="N291" s="219"/>
      <c r="O291" s="219"/>
      <c r="P291" s="219"/>
      <c r="Q291" s="219"/>
      <c r="R291" s="219"/>
      <c r="S291" s="219"/>
      <c r="T291" s="220"/>
      <c r="AT291" s="221" t="s">
        <v>180</v>
      </c>
      <c r="AU291" s="221" t="s">
        <v>83</v>
      </c>
      <c r="AV291" s="13" t="s">
        <v>83</v>
      </c>
      <c r="AW291" s="13" t="s">
        <v>34</v>
      </c>
      <c r="AX291" s="13" t="s">
        <v>72</v>
      </c>
      <c r="AY291" s="221" t="s">
        <v>169</v>
      </c>
    </row>
    <row r="292" spans="1:65" s="14" customFormat="1" ht="11.25">
      <c r="B292" s="222"/>
      <c r="C292" s="223"/>
      <c r="D292" s="207" t="s">
        <v>180</v>
      </c>
      <c r="E292" s="224" t="s">
        <v>19</v>
      </c>
      <c r="F292" s="225" t="s">
        <v>182</v>
      </c>
      <c r="G292" s="223"/>
      <c r="H292" s="226">
        <v>10.4</v>
      </c>
      <c r="I292" s="227"/>
      <c r="J292" s="223"/>
      <c r="K292" s="223"/>
      <c r="L292" s="228"/>
      <c r="M292" s="229"/>
      <c r="N292" s="230"/>
      <c r="O292" s="230"/>
      <c r="P292" s="230"/>
      <c r="Q292" s="230"/>
      <c r="R292" s="230"/>
      <c r="S292" s="230"/>
      <c r="T292" s="231"/>
      <c r="AT292" s="232" t="s">
        <v>180</v>
      </c>
      <c r="AU292" s="232" t="s">
        <v>83</v>
      </c>
      <c r="AV292" s="14" t="s">
        <v>176</v>
      </c>
      <c r="AW292" s="14" t="s">
        <v>4</v>
      </c>
      <c r="AX292" s="14" t="s">
        <v>80</v>
      </c>
      <c r="AY292" s="232" t="s">
        <v>169</v>
      </c>
    </row>
    <row r="293" spans="1:65" s="12" customFormat="1" ht="22.9" customHeight="1">
      <c r="B293" s="178"/>
      <c r="C293" s="179"/>
      <c r="D293" s="180" t="s">
        <v>71</v>
      </c>
      <c r="E293" s="192" t="s">
        <v>384</v>
      </c>
      <c r="F293" s="192" t="s">
        <v>385</v>
      </c>
      <c r="G293" s="179"/>
      <c r="H293" s="179"/>
      <c r="I293" s="182"/>
      <c r="J293" s="193">
        <f>BK293</f>
        <v>0</v>
      </c>
      <c r="K293" s="179"/>
      <c r="L293" s="184"/>
      <c r="M293" s="185"/>
      <c r="N293" s="186"/>
      <c r="O293" s="186"/>
      <c r="P293" s="187">
        <f>SUM(P294:P303)</f>
        <v>0</v>
      </c>
      <c r="Q293" s="186"/>
      <c r="R293" s="187">
        <f>SUM(R294:R303)</f>
        <v>0</v>
      </c>
      <c r="S293" s="186"/>
      <c r="T293" s="188">
        <f>SUM(T294:T303)</f>
        <v>0</v>
      </c>
      <c r="AR293" s="189" t="s">
        <v>80</v>
      </c>
      <c r="AT293" s="190" t="s">
        <v>71</v>
      </c>
      <c r="AU293" s="190" t="s">
        <v>80</v>
      </c>
      <c r="AY293" s="189" t="s">
        <v>169</v>
      </c>
      <c r="BK293" s="191">
        <f>SUM(BK294:BK303)</f>
        <v>0</v>
      </c>
    </row>
    <row r="294" spans="1:65" s="2" customFormat="1" ht="24" customHeight="1">
      <c r="A294" s="36"/>
      <c r="B294" s="37"/>
      <c r="C294" s="194" t="s">
        <v>386</v>
      </c>
      <c r="D294" s="194" t="s">
        <v>171</v>
      </c>
      <c r="E294" s="195" t="s">
        <v>387</v>
      </c>
      <c r="F294" s="196" t="s">
        <v>388</v>
      </c>
      <c r="G294" s="197" t="s">
        <v>259</v>
      </c>
      <c r="H294" s="198">
        <v>3.94</v>
      </c>
      <c r="I294" s="199"/>
      <c r="J294" s="200">
        <f>ROUND(I294*H294,2)</f>
        <v>0</v>
      </c>
      <c r="K294" s="196" t="s">
        <v>19</v>
      </c>
      <c r="L294" s="41"/>
      <c r="M294" s="201" t="s">
        <v>19</v>
      </c>
      <c r="N294" s="202" t="s">
        <v>43</v>
      </c>
      <c r="O294" s="66"/>
      <c r="P294" s="203">
        <f>O294*H294</f>
        <v>0</v>
      </c>
      <c r="Q294" s="203">
        <v>0</v>
      </c>
      <c r="R294" s="203">
        <f>Q294*H294</f>
        <v>0</v>
      </c>
      <c r="S294" s="203">
        <v>0</v>
      </c>
      <c r="T294" s="204">
        <f>S294*H294</f>
        <v>0</v>
      </c>
      <c r="U294" s="36"/>
      <c r="V294" s="36"/>
      <c r="W294" s="36"/>
      <c r="X294" s="36"/>
      <c r="Y294" s="36"/>
      <c r="Z294" s="36"/>
      <c r="AA294" s="36"/>
      <c r="AB294" s="36"/>
      <c r="AC294" s="36"/>
      <c r="AD294" s="36"/>
      <c r="AE294" s="36"/>
      <c r="AR294" s="205" t="s">
        <v>176</v>
      </c>
      <c r="AT294" s="205" t="s">
        <v>171</v>
      </c>
      <c r="AU294" s="205" t="s">
        <v>83</v>
      </c>
      <c r="AY294" s="19" t="s">
        <v>169</v>
      </c>
      <c r="BE294" s="206">
        <f>IF(N294="základní",J294,0)</f>
        <v>0</v>
      </c>
      <c r="BF294" s="206">
        <f>IF(N294="snížená",J294,0)</f>
        <v>0</v>
      </c>
      <c r="BG294" s="206">
        <f>IF(N294="zákl. přenesená",J294,0)</f>
        <v>0</v>
      </c>
      <c r="BH294" s="206">
        <f>IF(N294="sníž. přenesená",J294,0)</f>
        <v>0</v>
      </c>
      <c r="BI294" s="206">
        <f>IF(N294="nulová",J294,0)</f>
        <v>0</v>
      </c>
      <c r="BJ294" s="19" t="s">
        <v>80</v>
      </c>
      <c r="BK294" s="206">
        <f>ROUND(I294*H294,2)</f>
        <v>0</v>
      </c>
      <c r="BL294" s="19" t="s">
        <v>176</v>
      </c>
      <c r="BM294" s="205" t="s">
        <v>389</v>
      </c>
    </row>
    <row r="295" spans="1:65" s="2" customFormat="1" ht="87.75">
      <c r="A295" s="36"/>
      <c r="B295" s="37"/>
      <c r="C295" s="38"/>
      <c r="D295" s="207" t="s">
        <v>178</v>
      </c>
      <c r="E295" s="38"/>
      <c r="F295" s="208" t="s">
        <v>390</v>
      </c>
      <c r="G295" s="38"/>
      <c r="H295" s="38"/>
      <c r="I295" s="117"/>
      <c r="J295" s="38"/>
      <c r="K295" s="38"/>
      <c r="L295" s="41"/>
      <c r="M295" s="209"/>
      <c r="N295" s="210"/>
      <c r="O295" s="66"/>
      <c r="P295" s="66"/>
      <c r="Q295" s="66"/>
      <c r="R295" s="66"/>
      <c r="S295" s="66"/>
      <c r="T295" s="67"/>
      <c r="U295" s="36"/>
      <c r="V295" s="36"/>
      <c r="W295" s="36"/>
      <c r="X295" s="36"/>
      <c r="Y295" s="36"/>
      <c r="Z295" s="36"/>
      <c r="AA295" s="36"/>
      <c r="AB295" s="36"/>
      <c r="AC295" s="36"/>
      <c r="AD295" s="36"/>
      <c r="AE295" s="36"/>
      <c r="AT295" s="19" t="s">
        <v>178</v>
      </c>
      <c r="AU295" s="19" t="s">
        <v>83</v>
      </c>
    </row>
    <row r="296" spans="1:65" s="2" customFormat="1" ht="16.5" customHeight="1">
      <c r="A296" s="36"/>
      <c r="B296" s="37"/>
      <c r="C296" s="194" t="s">
        <v>391</v>
      </c>
      <c r="D296" s="194" t="s">
        <v>171</v>
      </c>
      <c r="E296" s="195" t="s">
        <v>392</v>
      </c>
      <c r="F296" s="196" t="s">
        <v>393</v>
      </c>
      <c r="G296" s="197" t="s">
        <v>259</v>
      </c>
      <c r="H296" s="198">
        <v>3.94</v>
      </c>
      <c r="I296" s="199"/>
      <c r="J296" s="200">
        <f>ROUND(I296*H296,2)</f>
        <v>0</v>
      </c>
      <c r="K296" s="196" t="s">
        <v>175</v>
      </c>
      <c r="L296" s="41"/>
      <c r="M296" s="201" t="s">
        <v>19</v>
      </c>
      <c r="N296" s="202" t="s">
        <v>43</v>
      </c>
      <c r="O296" s="66"/>
      <c r="P296" s="203">
        <f>O296*H296</f>
        <v>0</v>
      </c>
      <c r="Q296" s="203">
        <v>0</v>
      </c>
      <c r="R296" s="203">
        <f>Q296*H296</f>
        <v>0</v>
      </c>
      <c r="S296" s="203">
        <v>0</v>
      </c>
      <c r="T296" s="204">
        <f>S296*H296</f>
        <v>0</v>
      </c>
      <c r="U296" s="36"/>
      <c r="V296" s="36"/>
      <c r="W296" s="36"/>
      <c r="X296" s="36"/>
      <c r="Y296" s="36"/>
      <c r="Z296" s="36"/>
      <c r="AA296" s="36"/>
      <c r="AB296" s="36"/>
      <c r="AC296" s="36"/>
      <c r="AD296" s="36"/>
      <c r="AE296" s="36"/>
      <c r="AR296" s="205" t="s">
        <v>176</v>
      </c>
      <c r="AT296" s="205" t="s">
        <v>171</v>
      </c>
      <c r="AU296" s="205" t="s">
        <v>83</v>
      </c>
      <c r="AY296" s="19" t="s">
        <v>169</v>
      </c>
      <c r="BE296" s="206">
        <f>IF(N296="základní",J296,0)</f>
        <v>0</v>
      </c>
      <c r="BF296" s="206">
        <f>IF(N296="snížená",J296,0)</f>
        <v>0</v>
      </c>
      <c r="BG296" s="206">
        <f>IF(N296="zákl. přenesená",J296,0)</f>
        <v>0</v>
      </c>
      <c r="BH296" s="206">
        <f>IF(N296="sníž. přenesená",J296,0)</f>
        <v>0</v>
      </c>
      <c r="BI296" s="206">
        <f>IF(N296="nulová",J296,0)</f>
        <v>0</v>
      </c>
      <c r="BJ296" s="19" t="s">
        <v>80</v>
      </c>
      <c r="BK296" s="206">
        <f>ROUND(I296*H296,2)</f>
        <v>0</v>
      </c>
      <c r="BL296" s="19" t="s">
        <v>176</v>
      </c>
      <c r="BM296" s="205" t="s">
        <v>394</v>
      </c>
    </row>
    <row r="297" spans="1:65" s="2" customFormat="1" ht="24" customHeight="1">
      <c r="A297" s="36"/>
      <c r="B297" s="37"/>
      <c r="C297" s="194" t="s">
        <v>395</v>
      </c>
      <c r="D297" s="194" t="s">
        <v>171</v>
      </c>
      <c r="E297" s="195" t="s">
        <v>396</v>
      </c>
      <c r="F297" s="196" t="s">
        <v>397</v>
      </c>
      <c r="G297" s="197" t="s">
        <v>259</v>
      </c>
      <c r="H297" s="198">
        <v>0.3</v>
      </c>
      <c r="I297" s="199"/>
      <c r="J297" s="200">
        <f>ROUND(I297*H297,2)</f>
        <v>0</v>
      </c>
      <c r="K297" s="196" t="s">
        <v>175</v>
      </c>
      <c r="L297" s="41"/>
      <c r="M297" s="201" t="s">
        <v>19</v>
      </c>
      <c r="N297" s="202" t="s">
        <v>43</v>
      </c>
      <c r="O297" s="66"/>
      <c r="P297" s="203">
        <f>O297*H297</f>
        <v>0</v>
      </c>
      <c r="Q297" s="203">
        <v>0</v>
      </c>
      <c r="R297" s="203">
        <f>Q297*H297</f>
        <v>0</v>
      </c>
      <c r="S297" s="203">
        <v>0</v>
      </c>
      <c r="T297" s="204">
        <f>S297*H297</f>
        <v>0</v>
      </c>
      <c r="U297" s="36"/>
      <c r="V297" s="36"/>
      <c r="W297" s="36"/>
      <c r="X297" s="36"/>
      <c r="Y297" s="36"/>
      <c r="Z297" s="36"/>
      <c r="AA297" s="36"/>
      <c r="AB297" s="36"/>
      <c r="AC297" s="36"/>
      <c r="AD297" s="36"/>
      <c r="AE297" s="36"/>
      <c r="AR297" s="205" t="s">
        <v>176</v>
      </c>
      <c r="AT297" s="205" t="s">
        <v>171</v>
      </c>
      <c r="AU297" s="205" t="s">
        <v>83</v>
      </c>
      <c r="AY297" s="19" t="s">
        <v>169</v>
      </c>
      <c r="BE297" s="206">
        <f>IF(N297="základní",J297,0)</f>
        <v>0</v>
      </c>
      <c r="BF297" s="206">
        <f>IF(N297="snížená",J297,0)</f>
        <v>0</v>
      </c>
      <c r="BG297" s="206">
        <f>IF(N297="zákl. přenesená",J297,0)</f>
        <v>0</v>
      </c>
      <c r="BH297" s="206">
        <f>IF(N297="sníž. přenesená",J297,0)</f>
        <v>0</v>
      </c>
      <c r="BI297" s="206">
        <f>IF(N297="nulová",J297,0)</f>
        <v>0</v>
      </c>
      <c r="BJ297" s="19" t="s">
        <v>80</v>
      </c>
      <c r="BK297" s="206">
        <f>ROUND(I297*H297,2)</f>
        <v>0</v>
      </c>
      <c r="BL297" s="19" t="s">
        <v>176</v>
      </c>
      <c r="BM297" s="205" t="s">
        <v>398</v>
      </c>
    </row>
    <row r="298" spans="1:65" s="2" customFormat="1" ht="68.25">
      <c r="A298" s="36"/>
      <c r="B298" s="37"/>
      <c r="C298" s="38"/>
      <c r="D298" s="207" t="s">
        <v>178</v>
      </c>
      <c r="E298" s="38"/>
      <c r="F298" s="208" t="s">
        <v>399</v>
      </c>
      <c r="G298" s="38"/>
      <c r="H298" s="38"/>
      <c r="I298" s="117"/>
      <c r="J298" s="38"/>
      <c r="K298" s="38"/>
      <c r="L298" s="41"/>
      <c r="M298" s="209"/>
      <c r="N298" s="210"/>
      <c r="O298" s="66"/>
      <c r="P298" s="66"/>
      <c r="Q298" s="66"/>
      <c r="R298" s="66"/>
      <c r="S298" s="66"/>
      <c r="T298" s="67"/>
      <c r="U298" s="36"/>
      <c r="V298" s="36"/>
      <c r="W298" s="36"/>
      <c r="X298" s="36"/>
      <c r="Y298" s="36"/>
      <c r="Z298" s="36"/>
      <c r="AA298" s="36"/>
      <c r="AB298" s="36"/>
      <c r="AC298" s="36"/>
      <c r="AD298" s="36"/>
      <c r="AE298" s="36"/>
      <c r="AT298" s="19" t="s">
        <v>178</v>
      </c>
      <c r="AU298" s="19" t="s">
        <v>83</v>
      </c>
    </row>
    <row r="299" spans="1:65" s="13" customFormat="1" ht="11.25">
      <c r="B299" s="211"/>
      <c r="C299" s="212"/>
      <c r="D299" s="207" t="s">
        <v>180</v>
      </c>
      <c r="E299" s="213" t="s">
        <v>19</v>
      </c>
      <c r="F299" s="214" t="s">
        <v>400</v>
      </c>
      <c r="G299" s="212"/>
      <c r="H299" s="215">
        <v>0.3</v>
      </c>
      <c r="I299" s="216"/>
      <c r="J299" s="212"/>
      <c r="K299" s="212"/>
      <c r="L299" s="217"/>
      <c r="M299" s="218"/>
      <c r="N299" s="219"/>
      <c r="O299" s="219"/>
      <c r="P299" s="219"/>
      <c r="Q299" s="219"/>
      <c r="R299" s="219"/>
      <c r="S299" s="219"/>
      <c r="T299" s="220"/>
      <c r="AT299" s="221" t="s">
        <v>180</v>
      </c>
      <c r="AU299" s="221" t="s">
        <v>83</v>
      </c>
      <c r="AV299" s="13" t="s">
        <v>83</v>
      </c>
      <c r="AW299" s="13" t="s">
        <v>34</v>
      </c>
      <c r="AX299" s="13" t="s">
        <v>72</v>
      </c>
      <c r="AY299" s="221" t="s">
        <v>169</v>
      </c>
    </row>
    <row r="300" spans="1:65" s="14" customFormat="1" ht="11.25">
      <c r="B300" s="222"/>
      <c r="C300" s="223"/>
      <c r="D300" s="207" t="s">
        <v>180</v>
      </c>
      <c r="E300" s="224" t="s">
        <v>19</v>
      </c>
      <c r="F300" s="225" t="s">
        <v>182</v>
      </c>
      <c r="G300" s="223"/>
      <c r="H300" s="226">
        <v>0.3</v>
      </c>
      <c r="I300" s="227"/>
      <c r="J300" s="223"/>
      <c r="K300" s="223"/>
      <c r="L300" s="228"/>
      <c r="M300" s="229"/>
      <c r="N300" s="230"/>
      <c r="O300" s="230"/>
      <c r="P300" s="230"/>
      <c r="Q300" s="230"/>
      <c r="R300" s="230"/>
      <c r="S300" s="230"/>
      <c r="T300" s="231"/>
      <c r="AT300" s="232" t="s">
        <v>180</v>
      </c>
      <c r="AU300" s="232" t="s">
        <v>83</v>
      </c>
      <c r="AV300" s="14" t="s">
        <v>176</v>
      </c>
      <c r="AW300" s="14" t="s">
        <v>4</v>
      </c>
      <c r="AX300" s="14" t="s">
        <v>80</v>
      </c>
      <c r="AY300" s="232" t="s">
        <v>169</v>
      </c>
    </row>
    <row r="301" spans="1:65" s="2" customFormat="1" ht="24" customHeight="1">
      <c r="A301" s="36"/>
      <c r="B301" s="37"/>
      <c r="C301" s="194" t="s">
        <v>401</v>
      </c>
      <c r="D301" s="194" t="s">
        <v>171</v>
      </c>
      <c r="E301" s="195" t="s">
        <v>402</v>
      </c>
      <c r="F301" s="196" t="s">
        <v>258</v>
      </c>
      <c r="G301" s="197" t="s">
        <v>259</v>
      </c>
      <c r="H301" s="198">
        <v>3.64</v>
      </c>
      <c r="I301" s="199"/>
      <c r="J301" s="200">
        <f>ROUND(I301*H301,2)</f>
        <v>0</v>
      </c>
      <c r="K301" s="196" t="s">
        <v>175</v>
      </c>
      <c r="L301" s="41"/>
      <c r="M301" s="201" t="s">
        <v>19</v>
      </c>
      <c r="N301" s="202" t="s">
        <v>43</v>
      </c>
      <c r="O301" s="66"/>
      <c r="P301" s="203">
        <f>O301*H301</f>
        <v>0</v>
      </c>
      <c r="Q301" s="203">
        <v>0</v>
      </c>
      <c r="R301" s="203">
        <f>Q301*H301</f>
        <v>0</v>
      </c>
      <c r="S301" s="203">
        <v>0</v>
      </c>
      <c r="T301" s="204">
        <f>S301*H301</f>
        <v>0</v>
      </c>
      <c r="U301" s="36"/>
      <c r="V301" s="36"/>
      <c r="W301" s="36"/>
      <c r="X301" s="36"/>
      <c r="Y301" s="36"/>
      <c r="Z301" s="36"/>
      <c r="AA301" s="36"/>
      <c r="AB301" s="36"/>
      <c r="AC301" s="36"/>
      <c r="AD301" s="36"/>
      <c r="AE301" s="36"/>
      <c r="AR301" s="205" t="s">
        <v>176</v>
      </c>
      <c r="AT301" s="205" t="s">
        <v>171</v>
      </c>
      <c r="AU301" s="205" t="s">
        <v>83</v>
      </c>
      <c r="AY301" s="19" t="s">
        <v>169</v>
      </c>
      <c r="BE301" s="206">
        <f>IF(N301="základní",J301,0)</f>
        <v>0</v>
      </c>
      <c r="BF301" s="206">
        <f>IF(N301="snížená",J301,0)</f>
        <v>0</v>
      </c>
      <c r="BG301" s="206">
        <f>IF(N301="zákl. přenesená",J301,0)</f>
        <v>0</v>
      </c>
      <c r="BH301" s="206">
        <f>IF(N301="sníž. přenesená",J301,0)</f>
        <v>0</v>
      </c>
      <c r="BI301" s="206">
        <f>IF(N301="nulová",J301,0)</f>
        <v>0</v>
      </c>
      <c r="BJ301" s="19" t="s">
        <v>80</v>
      </c>
      <c r="BK301" s="206">
        <f>ROUND(I301*H301,2)</f>
        <v>0</v>
      </c>
      <c r="BL301" s="19" t="s">
        <v>176</v>
      </c>
      <c r="BM301" s="205" t="s">
        <v>403</v>
      </c>
    </row>
    <row r="302" spans="1:65" s="2" customFormat="1" ht="68.25">
      <c r="A302" s="36"/>
      <c r="B302" s="37"/>
      <c r="C302" s="38"/>
      <c r="D302" s="207" t="s">
        <v>178</v>
      </c>
      <c r="E302" s="38"/>
      <c r="F302" s="208" t="s">
        <v>399</v>
      </c>
      <c r="G302" s="38"/>
      <c r="H302" s="38"/>
      <c r="I302" s="117"/>
      <c r="J302" s="38"/>
      <c r="K302" s="38"/>
      <c r="L302" s="41"/>
      <c r="M302" s="209"/>
      <c r="N302" s="210"/>
      <c r="O302" s="66"/>
      <c r="P302" s="66"/>
      <c r="Q302" s="66"/>
      <c r="R302" s="66"/>
      <c r="S302" s="66"/>
      <c r="T302" s="67"/>
      <c r="U302" s="36"/>
      <c r="V302" s="36"/>
      <c r="W302" s="36"/>
      <c r="X302" s="36"/>
      <c r="Y302" s="36"/>
      <c r="Z302" s="36"/>
      <c r="AA302" s="36"/>
      <c r="AB302" s="36"/>
      <c r="AC302" s="36"/>
      <c r="AD302" s="36"/>
      <c r="AE302" s="36"/>
      <c r="AT302" s="19" t="s">
        <v>178</v>
      </c>
      <c r="AU302" s="19" t="s">
        <v>83</v>
      </c>
    </row>
    <row r="303" spans="1:65" s="13" customFormat="1" ht="11.25">
      <c r="B303" s="211"/>
      <c r="C303" s="212"/>
      <c r="D303" s="207" t="s">
        <v>180</v>
      </c>
      <c r="E303" s="213" t="s">
        <v>19</v>
      </c>
      <c r="F303" s="214" t="s">
        <v>404</v>
      </c>
      <c r="G303" s="212"/>
      <c r="H303" s="215">
        <v>3.64</v>
      </c>
      <c r="I303" s="216"/>
      <c r="J303" s="212"/>
      <c r="K303" s="212"/>
      <c r="L303" s="217"/>
      <c r="M303" s="218"/>
      <c r="N303" s="219"/>
      <c r="O303" s="219"/>
      <c r="P303" s="219"/>
      <c r="Q303" s="219"/>
      <c r="R303" s="219"/>
      <c r="S303" s="219"/>
      <c r="T303" s="220"/>
      <c r="AT303" s="221" t="s">
        <v>180</v>
      </c>
      <c r="AU303" s="221" t="s">
        <v>83</v>
      </c>
      <c r="AV303" s="13" t="s">
        <v>83</v>
      </c>
      <c r="AW303" s="13" t="s">
        <v>34</v>
      </c>
      <c r="AX303" s="13" t="s">
        <v>80</v>
      </c>
      <c r="AY303" s="221" t="s">
        <v>169</v>
      </c>
    </row>
    <row r="304" spans="1:65" s="12" customFormat="1" ht="22.9" customHeight="1">
      <c r="B304" s="178"/>
      <c r="C304" s="179"/>
      <c r="D304" s="180" t="s">
        <v>71</v>
      </c>
      <c r="E304" s="192" t="s">
        <v>405</v>
      </c>
      <c r="F304" s="192" t="s">
        <v>406</v>
      </c>
      <c r="G304" s="179"/>
      <c r="H304" s="179"/>
      <c r="I304" s="182"/>
      <c r="J304" s="193">
        <f>BK304</f>
        <v>0</v>
      </c>
      <c r="K304" s="179"/>
      <c r="L304" s="184"/>
      <c r="M304" s="185"/>
      <c r="N304" s="186"/>
      <c r="O304" s="186"/>
      <c r="P304" s="187">
        <f>SUM(P305:P306)</f>
        <v>0</v>
      </c>
      <c r="Q304" s="186"/>
      <c r="R304" s="187">
        <f>SUM(R305:R306)</f>
        <v>0</v>
      </c>
      <c r="S304" s="186"/>
      <c r="T304" s="188">
        <f>SUM(T305:T306)</f>
        <v>0</v>
      </c>
      <c r="AR304" s="189" t="s">
        <v>80</v>
      </c>
      <c r="AT304" s="190" t="s">
        <v>71</v>
      </c>
      <c r="AU304" s="190" t="s">
        <v>80</v>
      </c>
      <c r="AY304" s="189" t="s">
        <v>169</v>
      </c>
      <c r="BK304" s="191">
        <f>SUM(BK305:BK306)</f>
        <v>0</v>
      </c>
    </row>
    <row r="305" spans="1:65" s="2" customFormat="1" ht="24" customHeight="1">
      <c r="A305" s="36"/>
      <c r="B305" s="37"/>
      <c r="C305" s="194" t="s">
        <v>407</v>
      </c>
      <c r="D305" s="194" t="s">
        <v>171</v>
      </c>
      <c r="E305" s="195" t="s">
        <v>408</v>
      </c>
      <c r="F305" s="196" t="s">
        <v>409</v>
      </c>
      <c r="G305" s="197" t="s">
        <v>259</v>
      </c>
      <c r="H305" s="198">
        <v>289.81799999999998</v>
      </c>
      <c r="I305" s="199"/>
      <c r="J305" s="200">
        <f>ROUND(I305*H305,2)</f>
        <v>0</v>
      </c>
      <c r="K305" s="196" t="s">
        <v>175</v>
      </c>
      <c r="L305" s="41"/>
      <c r="M305" s="201" t="s">
        <v>19</v>
      </c>
      <c r="N305" s="202" t="s">
        <v>43</v>
      </c>
      <c r="O305" s="66"/>
      <c r="P305" s="203">
        <f>O305*H305</f>
        <v>0</v>
      </c>
      <c r="Q305" s="203">
        <v>0</v>
      </c>
      <c r="R305" s="203">
        <f>Q305*H305</f>
        <v>0</v>
      </c>
      <c r="S305" s="203">
        <v>0</v>
      </c>
      <c r="T305" s="204">
        <f>S305*H305</f>
        <v>0</v>
      </c>
      <c r="U305" s="36"/>
      <c r="V305" s="36"/>
      <c r="W305" s="36"/>
      <c r="X305" s="36"/>
      <c r="Y305" s="36"/>
      <c r="Z305" s="36"/>
      <c r="AA305" s="36"/>
      <c r="AB305" s="36"/>
      <c r="AC305" s="36"/>
      <c r="AD305" s="36"/>
      <c r="AE305" s="36"/>
      <c r="AR305" s="205" t="s">
        <v>176</v>
      </c>
      <c r="AT305" s="205" t="s">
        <v>171</v>
      </c>
      <c r="AU305" s="205" t="s">
        <v>83</v>
      </c>
      <c r="AY305" s="19" t="s">
        <v>169</v>
      </c>
      <c r="BE305" s="206">
        <f>IF(N305="základní",J305,0)</f>
        <v>0</v>
      </c>
      <c r="BF305" s="206">
        <f>IF(N305="snížená",J305,0)</f>
        <v>0</v>
      </c>
      <c r="BG305" s="206">
        <f>IF(N305="zákl. přenesená",J305,0)</f>
        <v>0</v>
      </c>
      <c r="BH305" s="206">
        <f>IF(N305="sníž. přenesená",J305,0)</f>
        <v>0</v>
      </c>
      <c r="BI305" s="206">
        <f>IF(N305="nulová",J305,0)</f>
        <v>0</v>
      </c>
      <c r="BJ305" s="19" t="s">
        <v>80</v>
      </c>
      <c r="BK305" s="206">
        <f>ROUND(I305*H305,2)</f>
        <v>0</v>
      </c>
      <c r="BL305" s="19" t="s">
        <v>176</v>
      </c>
      <c r="BM305" s="205" t="s">
        <v>410</v>
      </c>
    </row>
    <row r="306" spans="1:65" s="2" customFormat="1" ht="29.25">
      <c r="A306" s="36"/>
      <c r="B306" s="37"/>
      <c r="C306" s="38"/>
      <c r="D306" s="207" t="s">
        <v>178</v>
      </c>
      <c r="E306" s="38"/>
      <c r="F306" s="208" t="s">
        <v>411</v>
      </c>
      <c r="G306" s="38"/>
      <c r="H306" s="38"/>
      <c r="I306" s="117"/>
      <c r="J306" s="38"/>
      <c r="K306" s="38"/>
      <c r="L306" s="41"/>
      <c r="M306" s="264"/>
      <c r="N306" s="265"/>
      <c r="O306" s="266"/>
      <c r="P306" s="266"/>
      <c r="Q306" s="266"/>
      <c r="R306" s="266"/>
      <c r="S306" s="266"/>
      <c r="T306" s="267"/>
      <c r="U306" s="36"/>
      <c r="V306" s="36"/>
      <c r="W306" s="36"/>
      <c r="X306" s="36"/>
      <c r="Y306" s="36"/>
      <c r="Z306" s="36"/>
      <c r="AA306" s="36"/>
      <c r="AB306" s="36"/>
      <c r="AC306" s="36"/>
      <c r="AD306" s="36"/>
      <c r="AE306" s="36"/>
      <c r="AT306" s="19" t="s">
        <v>178</v>
      </c>
      <c r="AU306" s="19" t="s">
        <v>83</v>
      </c>
    </row>
    <row r="307" spans="1:65" s="2" customFormat="1" ht="6.95" customHeight="1">
      <c r="A307" s="36"/>
      <c r="B307" s="49"/>
      <c r="C307" s="50"/>
      <c r="D307" s="50"/>
      <c r="E307" s="50"/>
      <c r="F307" s="50"/>
      <c r="G307" s="50"/>
      <c r="H307" s="50"/>
      <c r="I307" s="144"/>
      <c r="J307" s="50"/>
      <c r="K307" s="50"/>
      <c r="L307" s="41"/>
      <c r="M307" s="36"/>
      <c r="O307" s="36"/>
      <c r="P307" s="36"/>
      <c r="Q307" s="36"/>
      <c r="R307" s="36"/>
      <c r="S307" s="36"/>
      <c r="T307" s="36"/>
      <c r="U307" s="36"/>
      <c r="V307" s="36"/>
      <c r="W307" s="36"/>
      <c r="X307" s="36"/>
      <c r="Y307" s="36"/>
      <c r="Z307" s="36"/>
      <c r="AA307" s="36"/>
      <c r="AB307" s="36"/>
      <c r="AC307" s="36"/>
      <c r="AD307" s="36"/>
      <c r="AE307" s="36"/>
    </row>
  </sheetData>
  <sheetProtection algorithmName="SHA-512" hashValue="P8vAxt/ZzgqGceYpUuTUF4G6btFWe+0BtiZPmCo5p+OwhO6mhlRwEuJvllwxuQLFF/uqcnI4diU/mkLrsgg2fg==" saltValue="1aOwqRKURd1QJTYgC9z9JxX1hilUNK+9FkNE5tRO4/oeHYG45zGyVaV99ZqD/xyQreN1RXPrfW6A6glITGYd4w==" spinCount="100000" sheet="1" objects="1" scenarios="1" formatColumns="0" formatRows="0" autoFilter="0"/>
  <autoFilter ref="C84:K306"/>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8"/>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86</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2" customFormat="1" ht="12" customHeight="1">
      <c r="A8" s="36"/>
      <c r="B8" s="41"/>
      <c r="C8" s="36"/>
      <c r="D8" s="116" t="s">
        <v>142</v>
      </c>
      <c r="E8" s="36"/>
      <c r="F8" s="36"/>
      <c r="G8" s="36"/>
      <c r="H8" s="36"/>
      <c r="I8" s="117"/>
      <c r="J8" s="36"/>
      <c r="K8" s="36"/>
      <c r="L8" s="118"/>
      <c r="S8" s="36"/>
      <c r="T8" s="36"/>
      <c r="U8" s="36"/>
      <c r="V8" s="36"/>
      <c r="W8" s="36"/>
      <c r="X8" s="36"/>
      <c r="Y8" s="36"/>
      <c r="Z8" s="36"/>
      <c r="AA8" s="36"/>
      <c r="AB8" s="36"/>
      <c r="AC8" s="36"/>
      <c r="AD8" s="36"/>
      <c r="AE8" s="36"/>
    </row>
    <row r="9" spans="1:46" s="2" customFormat="1" ht="16.5" customHeight="1">
      <c r="A9" s="36"/>
      <c r="B9" s="41"/>
      <c r="C9" s="36"/>
      <c r="D9" s="36"/>
      <c r="E9" s="400" t="s">
        <v>412</v>
      </c>
      <c r="F9" s="401"/>
      <c r="G9" s="401"/>
      <c r="H9" s="401"/>
      <c r="I9" s="117"/>
      <c r="J9" s="36"/>
      <c r="K9" s="36"/>
      <c r="L9" s="118"/>
      <c r="S9" s="36"/>
      <c r="T9" s="36"/>
      <c r="U9" s="36"/>
      <c r="V9" s="36"/>
      <c r="W9" s="36"/>
      <c r="X9" s="36"/>
      <c r="Y9" s="36"/>
      <c r="Z9" s="36"/>
      <c r="AA9" s="36"/>
      <c r="AB9" s="36"/>
      <c r="AC9" s="36"/>
      <c r="AD9" s="36"/>
      <c r="AE9" s="36"/>
    </row>
    <row r="10" spans="1:46" s="2" customFormat="1" ht="11.25">
      <c r="A10" s="36"/>
      <c r="B10" s="41"/>
      <c r="C10" s="36"/>
      <c r="D10" s="36"/>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2" customHeight="1">
      <c r="A11" s="36"/>
      <c r="B11" s="41"/>
      <c r="C11" s="36"/>
      <c r="D11" s="116" t="s">
        <v>18</v>
      </c>
      <c r="E11" s="36"/>
      <c r="F11" s="105" t="s">
        <v>87</v>
      </c>
      <c r="G11" s="36"/>
      <c r="H11" s="36"/>
      <c r="I11" s="119" t="s">
        <v>20</v>
      </c>
      <c r="J11" s="105" t="s">
        <v>19</v>
      </c>
      <c r="K11" s="36"/>
      <c r="L11" s="118"/>
      <c r="S11" s="36"/>
      <c r="T11" s="36"/>
      <c r="U11" s="36"/>
      <c r="V11" s="36"/>
      <c r="W11" s="36"/>
      <c r="X11" s="36"/>
      <c r="Y11" s="36"/>
      <c r="Z11" s="36"/>
      <c r="AA11" s="36"/>
      <c r="AB11" s="36"/>
      <c r="AC11" s="36"/>
      <c r="AD11" s="36"/>
      <c r="AE11" s="36"/>
    </row>
    <row r="12" spans="1:46" s="2" customFormat="1" ht="12" customHeight="1">
      <c r="A12" s="36"/>
      <c r="B12" s="41"/>
      <c r="C12" s="36"/>
      <c r="D12" s="116" t="s">
        <v>21</v>
      </c>
      <c r="E12" s="36"/>
      <c r="F12" s="105" t="s">
        <v>22</v>
      </c>
      <c r="G12" s="36"/>
      <c r="H12" s="36"/>
      <c r="I12" s="119" t="s">
        <v>23</v>
      </c>
      <c r="J12" s="120" t="str">
        <f>'Rekapitulace stavby'!AN8</f>
        <v>23. 10. 2019</v>
      </c>
      <c r="K12" s="36"/>
      <c r="L12" s="11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7"/>
      <c r="J13" s="36"/>
      <c r="K13" s="36"/>
      <c r="L13" s="118"/>
      <c r="S13" s="36"/>
      <c r="T13" s="36"/>
      <c r="U13" s="36"/>
      <c r="V13" s="36"/>
      <c r="W13" s="36"/>
      <c r="X13" s="36"/>
      <c r="Y13" s="36"/>
      <c r="Z13" s="36"/>
      <c r="AA13" s="36"/>
      <c r="AB13" s="36"/>
      <c r="AC13" s="36"/>
      <c r="AD13" s="36"/>
      <c r="AE13" s="36"/>
    </row>
    <row r="14" spans="1:46" s="2" customFormat="1" ht="12" customHeight="1">
      <c r="A14" s="36"/>
      <c r="B14" s="41"/>
      <c r="C14" s="36"/>
      <c r="D14" s="116" t="s">
        <v>25</v>
      </c>
      <c r="E14" s="36"/>
      <c r="F14" s="36"/>
      <c r="G14" s="36"/>
      <c r="H14" s="36"/>
      <c r="I14" s="119" t="s">
        <v>26</v>
      </c>
      <c r="J14" s="105" t="s">
        <v>27</v>
      </c>
      <c r="K14" s="36"/>
      <c r="L14" s="118"/>
      <c r="S14" s="36"/>
      <c r="T14" s="36"/>
      <c r="U14" s="36"/>
      <c r="V14" s="36"/>
      <c r="W14" s="36"/>
      <c r="X14" s="36"/>
      <c r="Y14" s="36"/>
      <c r="Z14" s="36"/>
      <c r="AA14" s="36"/>
      <c r="AB14" s="36"/>
      <c r="AC14" s="36"/>
      <c r="AD14" s="36"/>
      <c r="AE14" s="36"/>
    </row>
    <row r="15" spans="1:46" s="2" customFormat="1" ht="18" customHeight="1">
      <c r="A15" s="36"/>
      <c r="B15" s="41"/>
      <c r="C15" s="36"/>
      <c r="D15" s="36"/>
      <c r="E15" s="105" t="s">
        <v>28</v>
      </c>
      <c r="F15" s="36"/>
      <c r="G15" s="36"/>
      <c r="H15" s="36"/>
      <c r="I15" s="119" t="s">
        <v>29</v>
      </c>
      <c r="J15" s="105" t="s">
        <v>19</v>
      </c>
      <c r="K15" s="36"/>
      <c r="L15" s="11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7"/>
      <c r="J16" s="36"/>
      <c r="K16" s="36"/>
      <c r="L16" s="118"/>
      <c r="S16" s="36"/>
      <c r="T16" s="36"/>
      <c r="U16" s="36"/>
      <c r="V16" s="36"/>
      <c r="W16" s="36"/>
      <c r="X16" s="36"/>
      <c r="Y16" s="36"/>
      <c r="Z16" s="36"/>
      <c r="AA16" s="36"/>
      <c r="AB16" s="36"/>
      <c r="AC16" s="36"/>
      <c r="AD16" s="36"/>
      <c r="AE16" s="36"/>
    </row>
    <row r="17" spans="1:31" s="2" customFormat="1" ht="12" customHeight="1">
      <c r="A17" s="36"/>
      <c r="B17" s="41"/>
      <c r="C17" s="36"/>
      <c r="D17" s="116" t="s">
        <v>30</v>
      </c>
      <c r="E17" s="36"/>
      <c r="F17" s="36"/>
      <c r="G17" s="36"/>
      <c r="H17" s="36"/>
      <c r="I17" s="119" t="s">
        <v>26</v>
      </c>
      <c r="J17" s="32" t="str">
        <f>'Rekapitulace stavby'!AN13</f>
        <v>Vyplň údaj</v>
      </c>
      <c r="K17" s="36"/>
      <c r="L17" s="118"/>
      <c r="S17" s="36"/>
      <c r="T17" s="36"/>
      <c r="U17" s="36"/>
      <c r="V17" s="36"/>
      <c r="W17" s="36"/>
      <c r="X17" s="36"/>
      <c r="Y17" s="36"/>
      <c r="Z17" s="36"/>
      <c r="AA17" s="36"/>
      <c r="AB17" s="36"/>
      <c r="AC17" s="36"/>
      <c r="AD17" s="36"/>
      <c r="AE17" s="36"/>
    </row>
    <row r="18" spans="1:31" s="2" customFormat="1" ht="18" customHeight="1">
      <c r="A18" s="36"/>
      <c r="B18" s="41"/>
      <c r="C18" s="36"/>
      <c r="D18" s="36"/>
      <c r="E18" s="402" t="str">
        <f>'Rekapitulace stavby'!E14</f>
        <v>Vyplň údaj</v>
      </c>
      <c r="F18" s="403"/>
      <c r="G18" s="403"/>
      <c r="H18" s="403"/>
      <c r="I18" s="119" t="s">
        <v>29</v>
      </c>
      <c r="J18" s="32" t="str">
        <f>'Rekapitulace stavby'!AN14</f>
        <v>Vyplň údaj</v>
      </c>
      <c r="K18" s="36"/>
      <c r="L18" s="11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7"/>
      <c r="J19" s="36"/>
      <c r="K19" s="36"/>
      <c r="L19" s="118"/>
      <c r="S19" s="36"/>
      <c r="T19" s="36"/>
      <c r="U19" s="36"/>
      <c r="V19" s="36"/>
      <c r="W19" s="36"/>
      <c r="X19" s="36"/>
      <c r="Y19" s="36"/>
      <c r="Z19" s="36"/>
      <c r="AA19" s="36"/>
      <c r="AB19" s="36"/>
      <c r="AC19" s="36"/>
      <c r="AD19" s="36"/>
      <c r="AE19" s="36"/>
    </row>
    <row r="20" spans="1:31" s="2" customFormat="1" ht="12" customHeight="1">
      <c r="A20" s="36"/>
      <c r="B20" s="41"/>
      <c r="C20" s="36"/>
      <c r="D20" s="116" t="s">
        <v>32</v>
      </c>
      <c r="E20" s="36"/>
      <c r="F20" s="36"/>
      <c r="G20" s="36"/>
      <c r="H20" s="36"/>
      <c r="I20" s="119" t="s">
        <v>26</v>
      </c>
      <c r="J20" s="105" t="str">
        <f>IF('Rekapitulace stavby'!AN16="","",'Rekapitulace stavby'!AN16)</f>
        <v/>
      </c>
      <c r="K20" s="36"/>
      <c r="L20" s="118"/>
      <c r="S20" s="36"/>
      <c r="T20" s="36"/>
      <c r="U20" s="36"/>
      <c r="V20" s="36"/>
      <c r="W20" s="36"/>
      <c r="X20" s="36"/>
      <c r="Y20" s="36"/>
      <c r="Z20" s="36"/>
      <c r="AA20" s="36"/>
      <c r="AB20" s="36"/>
      <c r="AC20" s="36"/>
      <c r="AD20" s="36"/>
      <c r="AE20" s="36"/>
    </row>
    <row r="21" spans="1:31" s="2" customFormat="1" ht="18" customHeight="1">
      <c r="A21" s="36"/>
      <c r="B21" s="41"/>
      <c r="C21" s="36"/>
      <c r="D21" s="36"/>
      <c r="E21" s="105" t="str">
        <f>IF('Rekapitulace stavby'!E17="","",'Rekapitulace stavby'!E17)</f>
        <v xml:space="preserve"> </v>
      </c>
      <c r="F21" s="36"/>
      <c r="G21" s="36"/>
      <c r="H21" s="36"/>
      <c r="I21" s="119" t="s">
        <v>29</v>
      </c>
      <c r="J21" s="105" t="str">
        <f>IF('Rekapitulace stavby'!AN17="","",'Rekapitulace stavby'!AN17)</f>
        <v/>
      </c>
      <c r="K21" s="36"/>
      <c r="L21" s="11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7"/>
      <c r="J22" s="36"/>
      <c r="K22" s="36"/>
      <c r="L22" s="118"/>
      <c r="S22" s="36"/>
      <c r="T22" s="36"/>
      <c r="U22" s="36"/>
      <c r="V22" s="36"/>
      <c r="W22" s="36"/>
      <c r="X22" s="36"/>
      <c r="Y22" s="36"/>
      <c r="Z22" s="36"/>
      <c r="AA22" s="36"/>
      <c r="AB22" s="36"/>
      <c r="AC22" s="36"/>
      <c r="AD22" s="36"/>
      <c r="AE22" s="36"/>
    </row>
    <row r="23" spans="1:31" s="2" customFormat="1" ht="12" customHeight="1">
      <c r="A23" s="36"/>
      <c r="B23" s="41"/>
      <c r="C23" s="36"/>
      <c r="D23" s="116" t="s">
        <v>35</v>
      </c>
      <c r="E23" s="36"/>
      <c r="F23" s="36"/>
      <c r="G23" s="36"/>
      <c r="H23" s="36"/>
      <c r="I23" s="119" t="s">
        <v>26</v>
      </c>
      <c r="J23" s="105" t="str">
        <f>IF('Rekapitulace stavby'!AN19="","",'Rekapitulace stavby'!AN19)</f>
        <v/>
      </c>
      <c r="K23" s="36"/>
      <c r="L23" s="118"/>
      <c r="S23" s="36"/>
      <c r="T23" s="36"/>
      <c r="U23" s="36"/>
      <c r="V23" s="36"/>
      <c r="W23" s="36"/>
      <c r="X23" s="36"/>
      <c r="Y23" s="36"/>
      <c r="Z23" s="36"/>
      <c r="AA23" s="36"/>
      <c r="AB23" s="36"/>
      <c r="AC23" s="36"/>
      <c r="AD23" s="36"/>
      <c r="AE23" s="36"/>
    </row>
    <row r="24" spans="1:31" s="2" customFormat="1" ht="18" customHeight="1">
      <c r="A24" s="36"/>
      <c r="B24" s="41"/>
      <c r="C24" s="36"/>
      <c r="D24" s="36"/>
      <c r="E24" s="105" t="str">
        <f>IF('Rekapitulace stavby'!E20="","",'Rekapitulace stavby'!E20)</f>
        <v xml:space="preserve"> </v>
      </c>
      <c r="F24" s="36"/>
      <c r="G24" s="36"/>
      <c r="H24" s="36"/>
      <c r="I24" s="119" t="s">
        <v>29</v>
      </c>
      <c r="J24" s="105" t="str">
        <f>IF('Rekapitulace stavby'!AN20="","",'Rekapitulace stavby'!AN20)</f>
        <v/>
      </c>
      <c r="K24" s="36"/>
      <c r="L24" s="11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7"/>
      <c r="J25" s="36"/>
      <c r="K25" s="36"/>
      <c r="L25" s="118"/>
      <c r="S25" s="36"/>
      <c r="T25" s="36"/>
      <c r="U25" s="36"/>
      <c r="V25" s="36"/>
      <c r="W25" s="36"/>
      <c r="X25" s="36"/>
      <c r="Y25" s="36"/>
      <c r="Z25" s="36"/>
      <c r="AA25" s="36"/>
      <c r="AB25" s="36"/>
      <c r="AC25" s="36"/>
      <c r="AD25" s="36"/>
      <c r="AE25" s="36"/>
    </row>
    <row r="26" spans="1:31" s="2" customFormat="1" ht="12" customHeight="1">
      <c r="A26" s="36"/>
      <c r="B26" s="41"/>
      <c r="C26" s="36"/>
      <c r="D26" s="116" t="s">
        <v>36</v>
      </c>
      <c r="E26" s="36"/>
      <c r="F26" s="36"/>
      <c r="G26" s="36"/>
      <c r="H26" s="36"/>
      <c r="I26" s="117"/>
      <c r="J26" s="36"/>
      <c r="K26" s="36"/>
      <c r="L26" s="118"/>
      <c r="S26" s="36"/>
      <c r="T26" s="36"/>
      <c r="U26" s="36"/>
      <c r="V26" s="36"/>
      <c r="W26" s="36"/>
      <c r="X26" s="36"/>
      <c r="Y26" s="36"/>
      <c r="Z26" s="36"/>
      <c r="AA26" s="36"/>
      <c r="AB26" s="36"/>
      <c r="AC26" s="36"/>
      <c r="AD26" s="36"/>
      <c r="AE26" s="36"/>
    </row>
    <row r="27" spans="1:31" s="8" customFormat="1" ht="16.5" customHeight="1">
      <c r="A27" s="121"/>
      <c r="B27" s="122"/>
      <c r="C27" s="121"/>
      <c r="D27" s="121"/>
      <c r="E27" s="404" t="s">
        <v>19</v>
      </c>
      <c r="F27" s="404"/>
      <c r="G27" s="404"/>
      <c r="H27" s="404"/>
      <c r="I27" s="123"/>
      <c r="J27" s="121"/>
      <c r="K27" s="121"/>
      <c r="L27" s="124"/>
      <c r="S27" s="121"/>
      <c r="T27" s="121"/>
      <c r="U27" s="121"/>
      <c r="V27" s="121"/>
      <c r="W27" s="121"/>
      <c r="X27" s="121"/>
      <c r="Y27" s="121"/>
      <c r="Z27" s="121"/>
      <c r="AA27" s="121"/>
      <c r="AB27" s="121"/>
      <c r="AC27" s="121"/>
      <c r="AD27" s="121"/>
      <c r="AE27" s="121"/>
    </row>
    <row r="28" spans="1:31" s="2" customFormat="1" ht="6.95" customHeight="1">
      <c r="A28" s="36"/>
      <c r="B28" s="41"/>
      <c r="C28" s="36"/>
      <c r="D28" s="36"/>
      <c r="E28" s="36"/>
      <c r="F28" s="36"/>
      <c r="G28" s="36"/>
      <c r="H28" s="36"/>
      <c r="I28" s="117"/>
      <c r="J28" s="36"/>
      <c r="K28" s="36"/>
      <c r="L28" s="118"/>
      <c r="S28" s="36"/>
      <c r="T28" s="36"/>
      <c r="U28" s="36"/>
      <c r="V28" s="36"/>
      <c r="W28" s="36"/>
      <c r="X28" s="36"/>
      <c r="Y28" s="36"/>
      <c r="Z28" s="36"/>
      <c r="AA28" s="36"/>
      <c r="AB28" s="36"/>
      <c r="AC28" s="36"/>
      <c r="AD28" s="36"/>
      <c r="AE28" s="36"/>
    </row>
    <row r="29" spans="1:31" s="2" customFormat="1" ht="6.95" customHeight="1">
      <c r="A29" s="36"/>
      <c r="B29" s="41"/>
      <c r="C29" s="36"/>
      <c r="D29" s="125"/>
      <c r="E29" s="125"/>
      <c r="F29" s="125"/>
      <c r="G29" s="125"/>
      <c r="H29" s="125"/>
      <c r="I29" s="126"/>
      <c r="J29" s="125"/>
      <c r="K29" s="125"/>
      <c r="L29" s="118"/>
      <c r="S29" s="36"/>
      <c r="T29" s="36"/>
      <c r="U29" s="36"/>
      <c r="V29" s="36"/>
      <c r="W29" s="36"/>
      <c r="X29" s="36"/>
      <c r="Y29" s="36"/>
      <c r="Z29" s="36"/>
      <c r="AA29" s="36"/>
      <c r="AB29" s="36"/>
      <c r="AC29" s="36"/>
      <c r="AD29" s="36"/>
      <c r="AE29" s="36"/>
    </row>
    <row r="30" spans="1:31" s="2" customFormat="1" ht="25.35" customHeight="1">
      <c r="A30" s="36"/>
      <c r="B30" s="41"/>
      <c r="C30" s="36"/>
      <c r="D30" s="127" t="s">
        <v>38</v>
      </c>
      <c r="E30" s="36"/>
      <c r="F30" s="36"/>
      <c r="G30" s="36"/>
      <c r="H30" s="36"/>
      <c r="I30" s="117"/>
      <c r="J30" s="128">
        <f>ROUND(J87, 2)</f>
        <v>0</v>
      </c>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14.45" customHeight="1">
      <c r="A32" s="36"/>
      <c r="B32" s="41"/>
      <c r="C32" s="36"/>
      <c r="D32" s="36"/>
      <c r="E32" s="36"/>
      <c r="F32" s="129" t="s">
        <v>40</v>
      </c>
      <c r="G32" s="36"/>
      <c r="H32" s="36"/>
      <c r="I32" s="130" t="s">
        <v>39</v>
      </c>
      <c r="J32" s="129" t="s">
        <v>41</v>
      </c>
      <c r="K32" s="36"/>
      <c r="L32" s="118"/>
      <c r="S32" s="36"/>
      <c r="T32" s="36"/>
      <c r="U32" s="36"/>
      <c r="V32" s="36"/>
      <c r="W32" s="36"/>
      <c r="X32" s="36"/>
      <c r="Y32" s="36"/>
      <c r="Z32" s="36"/>
      <c r="AA32" s="36"/>
      <c r="AB32" s="36"/>
      <c r="AC32" s="36"/>
      <c r="AD32" s="36"/>
      <c r="AE32" s="36"/>
    </row>
    <row r="33" spans="1:31" s="2" customFormat="1" ht="14.45" customHeight="1">
      <c r="A33" s="36"/>
      <c r="B33" s="41"/>
      <c r="C33" s="36"/>
      <c r="D33" s="131" t="s">
        <v>42</v>
      </c>
      <c r="E33" s="116" t="s">
        <v>43</v>
      </c>
      <c r="F33" s="132">
        <f>ROUND((SUM(BE87:BE257)),  2)</f>
        <v>0</v>
      </c>
      <c r="G33" s="36"/>
      <c r="H33" s="36"/>
      <c r="I33" s="133">
        <v>0.21</v>
      </c>
      <c r="J33" s="132">
        <f>ROUND(((SUM(BE87:BE257))*I33),  2)</f>
        <v>0</v>
      </c>
      <c r="K33" s="36"/>
      <c r="L33" s="118"/>
      <c r="S33" s="36"/>
      <c r="T33" s="36"/>
      <c r="U33" s="36"/>
      <c r="V33" s="36"/>
      <c r="W33" s="36"/>
      <c r="X33" s="36"/>
      <c r="Y33" s="36"/>
      <c r="Z33" s="36"/>
      <c r="AA33" s="36"/>
      <c r="AB33" s="36"/>
      <c r="AC33" s="36"/>
      <c r="AD33" s="36"/>
      <c r="AE33" s="36"/>
    </row>
    <row r="34" spans="1:31" s="2" customFormat="1" ht="14.45" customHeight="1">
      <c r="A34" s="36"/>
      <c r="B34" s="41"/>
      <c r="C34" s="36"/>
      <c r="D34" s="36"/>
      <c r="E34" s="116" t="s">
        <v>44</v>
      </c>
      <c r="F34" s="132">
        <f>ROUND((SUM(BF87:BF257)),  2)</f>
        <v>0</v>
      </c>
      <c r="G34" s="36"/>
      <c r="H34" s="36"/>
      <c r="I34" s="133">
        <v>0.15</v>
      </c>
      <c r="J34" s="132">
        <f>ROUND(((SUM(BF87:BF257))*I34),  2)</f>
        <v>0</v>
      </c>
      <c r="K34" s="36"/>
      <c r="L34" s="118"/>
      <c r="S34" s="36"/>
      <c r="T34" s="36"/>
      <c r="U34" s="36"/>
      <c r="V34" s="36"/>
      <c r="W34" s="36"/>
      <c r="X34" s="36"/>
      <c r="Y34" s="36"/>
      <c r="Z34" s="36"/>
      <c r="AA34" s="36"/>
      <c r="AB34" s="36"/>
      <c r="AC34" s="36"/>
      <c r="AD34" s="36"/>
      <c r="AE34" s="36"/>
    </row>
    <row r="35" spans="1:31" s="2" customFormat="1" ht="14.45" hidden="1" customHeight="1">
      <c r="A35" s="36"/>
      <c r="B35" s="41"/>
      <c r="C35" s="36"/>
      <c r="D35" s="36"/>
      <c r="E35" s="116" t="s">
        <v>45</v>
      </c>
      <c r="F35" s="132">
        <f>ROUND((SUM(BG87:BG257)),  2)</f>
        <v>0</v>
      </c>
      <c r="G35" s="36"/>
      <c r="H35" s="36"/>
      <c r="I35" s="133">
        <v>0.21</v>
      </c>
      <c r="J35" s="132">
        <f>0</f>
        <v>0</v>
      </c>
      <c r="K35" s="36"/>
      <c r="L35" s="118"/>
      <c r="S35" s="36"/>
      <c r="T35" s="36"/>
      <c r="U35" s="36"/>
      <c r="V35" s="36"/>
      <c r="W35" s="36"/>
      <c r="X35" s="36"/>
      <c r="Y35" s="36"/>
      <c r="Z35" s="36"/>
      <c r="AA35" s="36"/>
      <c r="AB35" s="36"/>
      <c r="AC35" s="36"/>
      <c r="AD35" s="36"/>
      <c r="AE35" s="36"/>
    </row>
    <row r="36" spans="1:31" s="2" customFormat="1" ht="14.45" hidden="1" customHeight="1">
      <c r="A36" s="36"/>
      <c r="B36" s="41"/>
      <c r="C36" s="36"/>
      <c r="D36" s="36"/>
      <c r="E36" s="116" t="s">
        <v>46</v>
      </c>
      <c r="F36" s="132">
        <f>ROUND((SUM(BH87:BH257)),  2)</f>
        <v>0</v>
      </c>
      <c r="G36" s="36"/>
      <c r="H36" s="36"/>
      <c r="I36" s="133">
        <v>0.15</v>
      </c>
      <c r="J36" s="132">
        <f>0</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47</v>
      </c>
      <c r="F37" s="132">
        <f>ROUND((SUM(BI87:BI257)),  2)</f>
        <v>0</v>
      </c>
      <c r="G37" s="36"/>
      <c r="H37" s="36"/>
      <c r="I37" s="133">
        <v>0</v>
      </c>
      <c r="J37" s="132">
        <f>0</f>
        <v>0</v>
      </c>
      <c r="K37" s="36"/>
      <c r="L37" s="11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7"/>
      <c r="J38" s="36"/>
      <c r="K38" s="36"/>
      <c r="L38" s="118"/>
      <c r="S38" s="36"/>
      <c r="T38" s="36"/>
      <c r="U38" s="36"/>
      <c r="V38" s="36"/>
      <c r="W38" s="36"/>
      <c r="X38" s="36"/>
      <c r="Y38" s="36"/>
      <c r="Z38" s="36"/>
      <c r="AA38" s="36"/>
      <c r="AB38" s="36"/>
      <c r="AC38" s="36"/>
      <c r="AD38" s="36"/>
      <c r="AE38" s="36"/>
    </row>
    <row r="39" spans="1:31" s="2" customFormat="1" ht="25.35" customHeight="1">
      <c r="A39" s="36"/>
      <c r="B39" s="41"/>
      <c r="C39" s="134"/>
      <c r="D39" s="135" t="s">
        <v>48</v>
      </c>
      <c r="E39" s="136"/>
      <c r="F39" s="136"/>
      <c r="G39" s="137" t="s">
        <v>49</v>
      </c>
      <c r="H39" s="138" t="s">
        <v>50</v>
      </c>
      <c r="I39" s="139"/>
      <c r="J39" s="140">
        <f>SUM(J30:J37)</f>
        <v>0</v>
      </c>
      <c r="K39" s="141"/>
      <c r="L39" s="118"/>
      <c r="S39" s="36"/>
      <c r="T39" s="36"/>
      <c r="U39" s="36"/>
      <c r="V39" s="36"/>
      <c r="W39" s="36"/>
      <c r="X39" s="36"/>
      <c r="Y39" s="36"/>
      <c r="Z39" s="36"/>
      <c r="AA39" s="36"/>
      <c r="AB39" s="36"/>
      <c r="AC39" s="36"/>
      <c r="AD39" s="36"/>
      <c r="AE39" s="36"/>
    </row>
    <row r="40" spans="1:31" s="2" customFormat="1" ht="14.45" customHeight="1">
      <c r="A40" s="36"/>
      <c r="B40" s="142"/>
      <c r="C40" s="143"/>
      <c r="D40" s="143"/>
      <c r="E40" s="143"/>
      <c r="F40" s="143"/>
      <c r="G40" s="143"/>
      <c r="H40" s="143"/>
      <c r="I40" s="144"/>
      <c r="J40" s="143"/>
      <c r="K40" s="143"/>
      <c r="L40" s="118"/>
      <c r="S40" s="36"/>
      <c r="T40" s="36"/>
      <c r="U40" s="36"/>
      <c r="V40" s="36"/>
      <c r="W40" s="36"/>
      <c r="X40" s="36"/>
      <c r="Y40" s="36"/>
      <c r="Z40" s="36"/>
      <c r="AA40" s="36"/>
      <c r="AB40" s="36"/>
      <c r="AC40" s="36"/>
      <c r="AD40" s="36"/>
      <c r="AE40" s="36"/>
    </row>
    <row r="44" spans="1:31" s="2" customFormat="1" ht="6.95" customHeight="1">
      <c r="A44" s="36"/>
      <c r="B44" s="145"/>
      <c r="C44" s="146"/>
      <c r="D44" s="146"/>
      <c r="E44" s="146"/>
      <c r="F44" s="146"/>
      <c r="G44" s="146"/>
      <c r="H44" s="146"/>
      <c r="I44" s="147"/>
      <c r="J44" s="146"/>
      <c r="K44" s="146"/>
      <c r="L44" s="118"/>
      <c r="S44" s="36"/>
      <c r="T44" s="36"/>
      <c r="U44" s="36"/>
      <c r="V44" s="36"/>
      <c r="W44" s="36"/>
      <c r="X44" s="36"/>
      <c r="Y44" s="36"/>
      <c r="Z44" s="36"/>
      <c r="AA44" s="36"/>
      <c r="AB44" s="36"/>
      <c r="AC44" s="36"/>
      <c r="AD44" s="36"/>
      <c r="AE44" s="36"/>
    </row>
    <row r="45" spans="1:31" s="2" customFormat="1" ht="24.95" customHeight="1">
      <c r="A45" s="36"/>
      <c r="B45" s="37"/>
      <c r="C45" s="25" t="s">
        <v>144</v>
      </c>
      <c r="D45" s="38"/>
      <c r="E45" s="38"/>
      <c r="F45" s="38"/>
      <c r="G45" s="38"/>
      <c r="H45" s="38"/>
      <c r="I45" s="117"/>
      <c r="J45" s="38"/>
      <c r="K45" s="38"/>
      <c r="L45" s="11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7"/>
      <c r="J46" s="38"/>
      <c r="K46" s="38"/>
      <c r="L46" s="11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16.5" customHeight="1">
      <c r="A48" s="36"/>
      <c r="B48" s="37"/>
      <c r="C48" s="38"/>
      <c r="D48" s="38"/>
      <c r="E48" s="405" t="str">
        <f>E7</f>
        <v>Revitalizace koupaliště Lhotka - II. etapa 1. část</v>
      </c>
      <c r="F48" s="406"/>
      <c r="G48" s="406"/>
      <c r="H48" s="406"/>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142</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374" t="str">
        <f>E9</f>
        <v>SO 02 - Přípojka kanalizace</v>
      </c>
      <c r="F50" s="407"/>
      <c r="G50" s="407"/>
      <c r="H50" s="407"/>
      <c r="I50" s="117"/>
      <c r="J50" s="38"/>
      <c r="K50" s="38"/>
      <c r="L50" s="11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7"/>
      <c r="J51" s="38"/>
      <c r="K51" s="38"/>
      <c r="L51" s="11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Praha 4 k.ú. Lhotka 728071</v>
      </c>
      <c r="G52" s="38"/>
      <c r="H52" s="38"/>
      <c r="I52" s="119" t="s">
        <v>23</v>
      </c>
      <c r="J52" s="61" t="str">
        <f>IF(J12="","",J12)</f>
        <v>23. 10. 2019</v>
      </c>
      <c r="K52" s="38"/>
      <c r="L52" s="11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MČ Praha4,Antala Staška 2059/80b,140 46 Praha4-Krč</v>
      </c>
      <c r="G54" s="38"/>
      <c r="H54" s="38"/>
      <c r="I54" s="119" t="s">
        <v>32</v>
      </c>
      <c r="J54" s="34" t="str">
        <f>E21</f>
        <v xml:space="preserve"> </v>
      </c>
      <c r="K54" s="38"/>
      <c r="L54" s="118"/>
      <c r="S54" s="36"/>
      <c r="T54" s="36"/>
      <c r="U54" s="36"/>
      <c r="V54" s="36"/>
      <c r="W54" s="36"/>
      <c r="X54" s="36"/>
      <c r="Y54" s="36"/>
      <c r="Z54" s="36"/>
      <c r="AA54" s="36"/>
      <c r="AB54" s="36"/>
      <c r="AC54" s="36"/>
      <c r="AD54" s="36"/>
      <c r="AE54" s="36"/>
    </row>
    <row r="55" spans="1:47" s="2" customFormat="1" ht="15.2" customHeight="1">
      <c r="A55" s="36"/>
      <c r="B55" s="37"/>
      <c r="C55" s="31" t="s">
        <v>30</v>
      </c>
      <c r="D55" s="38"/>
      <c r="E55" s="38"/>
      <c r="F55" s="29" t="str">
        <f>IF(E18="","",E18)</f>
        <v>Vyplň údaj</v>
      </c>
      <c r="G55" s="38"/>
      <c r="H55" s="38"/>
      <c r="I55" s="119" t="s">
        <v>35</v>
      </c>
      <c r="J55" s="34" t="str">
        <f>E24</f>
        <v xml:space="preserve"> </v>
      </c>
      <c r="K55" s="38"/>
      <c r="L55" s="11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7"/>
      <c r="J56" s="38"/>
      <c r="K56" s="38"/>
      <c r="L56" s="118"/>
      <c r="S56" s="36"/>
      <c r="T56" s="36"/>
      <c r="U56" s="36"/>
      <c r="V56" s="36"/>
      <c r="W56" s="36"/>
      <c r="X56" s="36"/>
      <c r="Y56" s="36"/>
      <c r="Z56" s="36"/>
      <c r="AA56" s="36"/>
      <c r="AB56" s="36"/>
      <c r="AC56" s="36"/>
      <c r="AD56" s="36"/>
      <c r="AE56" s="36"/>
    </row>
    <row r="57" spans="1:47" s="2" customFormat="1" ht="29.25" customHeight="1">
      <c r="A57" s="36"/>
      <c r="B57" s="37"/>
      <c r="C57" s="148" t="s">
        <v>145</v>
      </c>
      <c r="D57" s="149"/>
      <c r="E57" s="149"/>
      <c r="F57" s="149"/>
      <c r="G57" s="149"/>
      <c r="H57" s="149"/>
      <c r="I57" s="150"/>
      <c r="J57" s="151" t="s">
        <v>146</v>
      </c>
      <c r="K57" s="149"/>
      <c r="L57" s="11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7"/>
      <c r="J58" s="38"/>
      <c r="K58" s="38"/>
      <c r="L58" s="118"/>
      <c r="S58" s="36"/>
      <c r="T58" s="36"/>
      <c r="U58" s="36"/>
      <c r="V58" s="36"/>
      <c r="W58" s="36"/>
      <c r="X58" s="36"/>
      <c r="Y58" s="36"/>
      <c r="Z58" s="36"/>
      <c r="AA58" s="36"/>
      <c r="AB58" s="36"/>
      <c r="AC58" s="36"/>
      <c r="AD58" s="36"/>
      <c r="AE58" s="36"/>
    </row>
    <row r="59" spans="1:47" s="2" customFormat="1" ht="22.9" customHeight="1">
      <c r="A59" s="36"/>
      <c r="B59" s="37"/>
      <c r="C59" s="152" t="s">
        <v>70</v>
      </c>
      <c r="D59" s="38"/>
      <c r="E59" s="38"/>
      <c r="F59" s="38"/>
      <c r="G59" s="38"/>
      <c r="H59" s="38"/>
      <c r="I59" s="117"/>
      <c r="J59" s="79">
        <f>J87</f>
        <v>0</v>
      </c>
      <c r="K59" s="38"/>
      <c r="L59" s="118"/>
      <c r="S59" s="36"/>
      <c r="T59" s="36"/>
      <c r="U59" s="36"/>
      <c r="V59" s="36"/>
      <c r="W59" s="36"/>
      <c r="X59" s="36"/>
      <c r="Y59" s="36"/>
      <c r="Z59" s="36"/>
      <c r="AA59" s="36"/>
      <c r="AB59" s="36"/>
      <c r="AC59" s="36"/>
      <c r="AD59" s="36"/>
      <c r="AE59" s="36"/>
      <c r="AU59" s="19" t="s">
        <v>147</v>
      </c>
    </row>
    <row r="60" spans="1:47" s="9" customFormat="1" ht="24.95" customHeight="1">
      <c r="B60" s="153"/>
      <c r="C60" s="154"/>
      <c r="D60" s="155" t="s">
        <v>413</v>
      </c>
      <c r="E60" s="156"/>
      <c r="F60" s="156"/>
      <c r="G60" s="156"/>
      <c r="H60" s="156"/>
      <c r="I60" s="157"/>
      <c r="J60" s="158">
        <f>J88</f>
        <v>0</v>
      </c>
      <c r="K60" s="154"/>
      <c r="L60" s="159"/>
    </row>
    <row r="61" spans="1:47" s="10" customFormat="1" ht="19.899999999999999" customHeight="1">
      <c r="B61" s="160"/>
      <c r="C61" s="99"/>
      <c r="D61" s="161" t="s">
        <v>414</v>
      </c>
      <c r="E61" s="162"/>
      <c r="F61" s="162"/>
      <c r="G61" s="162"/>
      <c r="H61" s="162"/>
      <c r="I61" s="163"/>
      <c r="J61" s="164">
        <f>J89</f>
        <v>0</v>
      </c>
      <c r="K61" s="99"/>
      <c r="L61" s="165"/>
    </row>
    <row r="62" spans="1:47" s="10" customFormat="1" ht="19.899999999999999" customHeight="1">
      <c r="B62" s="160"/>
      <c r="C62" s="99"/>
      <c r="D62" s="161" t="s">
        <v>415</v>
      </c>
      <c r="E62" s="162"/>
      <c r="F62" s="162"/>
      <c r="G62" s="162"/>
      <c r="H62" s="162"/>
      <c r="I62" s="163"/>
      <c r="J62" s="164">
        <f>J164</f>
        <v>0</v>
      </c>
      <c r="K62" s="99"/>
      <c r="L62" s="165"/>
    </row>
    <row r="63" spans="1:47" s="10" customFormat="1" ht="19.899999999999999" customHeight="1">
      <c r="B63" s="160"/>
      <c r="C63" s="99"/>
      <c r="D63" s="161" t="s">
        <v>416</v>
      </c>
      <c r="E63" s="162"/>
      <c r="F63" s="162"/>
      <c r="G63" s="162"/>
      <c r="H63" s="162"/>
      <c r="I63" s="163"/>
      <c r="J63" s="164">
        <f>J174</f>
        <v>0</v>
      </c>
      <c r="K63" s="99"/>
      <c r="L63" s="165"/>
    </row>
    <row r="64" spans="1:47" s="10" customFormat="1" ht="19.899999999999999" customHeight="1">
      <c r="B64" s="160"/>
      <c r="C64" s="99"/>
      <c r="D64" s="161" t="s">
        <v>417</v>
      </c>
      <c r="E64" s="162"/>
      <c r="F64" s="162"/>
      <c r="G64" s="162"/>
      <c r="H64" s="162"/>
      <c r="I64" s="163"/>
      <c r="J64" s="164">
        <f>J193</f>
        <v>0</v>
      </c>
      <c r="K64" s="99"/>
      <c r="L64" s="165"/>
    </row>
    <row r="65" spans="1:31" s="10" customFormat="1" ht="19.899999999999999" customHeight="1">
      <c r="B65" s="160"/>
      <c r="C65" s="99"/>
      <c r="D65" s="161" t="s">
        <v>418</v>
      </c>
      <c r="E65" s="162"/>
      <c r="F65" s="162"/>
      <c r="G65" s="162"/>
      <c r="H65" s="162"/>
      <c r="I65" s="163"/>
      <c r="J65" s="164">
        <f>J235</f>
        <v>0</v>
      </c>
      <c r="K65" s="99"/>
      <c r="L65" s="165"/>
    </row>
    <row r="66" spans="1:31" s="10" customFormat="1" ht="19.899999999999999" customHeight="1">
      <c r="B66" s="160"/>
      <c r="C66" s="99"/>
      <c r="D66" s="161" t="s">
        <v>419</v>
      </c>
      <c r="E66" s="162"/>
      <c r="F66" s="162"/>
      <c r="G66" s="162"/>
      <c r="H66" s="162"/>
      <c r="I66" s="163"/>
      <c r="J66" s="164">
        <f>J241</f>
        <v>0</v>
      </c>
      <c r="K66" s="99"/>
      <c r="L66" s="165"/>
    </row>
    <row r="67" spans="1:31" s="10" customFormat="1" ht="19.899999999999999" customHeight="1">
      <c r="B67" s="160"/>
      <c r="C67" s="99"/>
      <c r="D67" s="161" t="s">
        <v>420</v>
      </c>
      <c r="E67" s="162"/>
      <c r="F67" s="162"/>
      <c r="G67" s="162"/>
      <c r="H67" s="162"/>
      <c r="I67" s="163"/>
      <c r="J67" s="164">
        <f>J255</f>
        <v>0</v>
      </c>
      <c r="K67" s="99"/>
      <c r="L67" s="165"/>
    </row>
    <row r="68" spans="1:31" s="2" customFormat="1" ht="21.75" customHeight="1">
      <c r="A68" s="36"/>
      <c r="B68" s="37"/>
      <c r="C68" s="38"/>
      <c r="D68" s="38"/>
      <c r="E68" s="38"/>
      <c r="F68" s="38"/>
      <c r="G68" s="38"/>
      <c r="H68" s="38"/>
      <c r="I68" s="117"/>
      <c r="J68" s="38"/>
      <c r="K68" s="38"/>
      <c r="L68" s="118"/>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144"/>
      <c r="J69" s="50"/>
      <c r="K69" s="50"/>
      <c r="L69" s="118"/>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147"/>
      <c r="J73" s="52"/>
      <c r="K73" s="52"/>
      <c r="L73" s="118"/>
      <c r="S73" s="36"/>
      <c r="T73" s="36"/>
      <c r="U73" s="36"/>
      <c r="V73" s="36"/>
      <c r="W73" s="36"/>
      <c r="X73" s="36"/>
      <c r="Y73" s="36"/>
      <c r="Z73" s="36"/>
      <c r="AA73" s="36"/>
      <c r="AB73" s="36"/>
      <c r="AC73" s="36"/>
      <c r="AD73" s="36"/>
      <c r="AE73" s="36"/>
    </row>
    <row r="74" spans="1:31" s="2" customFormat="1" ht="24.95" customHeight="1">
      <c r="A74" s="36"/>
      <c r="B74" s="37"/>
      <c r="C74" s="25" t="s">
        <v>154</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117"/>
      <c r="J75" s="38"/>
      <c r="K75" s="38"/>
      <c r="L75" s="118"/>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117"/>
      <c r="J76" s="38"/>
      <c r="K76" s="38"/>
      <c r="L76" s="118"/>
      <c r="S76" s="36"/>
      <c r="T76" s="36"/>
      <c r="U76" s="36"/>
      <c r="V76" s="36"/>
      <c r="W76" s="36"/>
      <c r="X76" s="36"/>
      <c r="Y76" s="36"/>
      <c r="Z76" s="36"/>
      <c r="AA76" s="36"/>
      <c r="AB76" s="36"/>
      <c r="AC76" s="36"/>
      <c r="AD76" s="36"/>
      <c r="AE76" s="36"/>
    </row>
    <row r="77" spans="1:31" s="2" customFormat="1" ht="16.5" customHeight="1">
      <c r="A77" s="36"/>
      <c r="B77" s="37"/>
      <c r="C77" s="38"/>
      <c r="D77" s="38"/>
      <c r="E77" s="405" t="str">
        <f>E7</f>
        <v>Revitalizace koupaliště Lhotka - II. etapa 1. část</v>
      </c>
      <c r="F77" s="406"/>
      <c r="G77" s="406"/>
      <c r="H77" s="406"/>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142</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6.5" customHeight="1">
      <c r="A79" s="36"/>
      <c r="B79" s="37"/>
      <c r="C79" s="38"/>
      <c r="D79" s="38"/>
      <c r="E79" s="374" t="str">
        <f>E9</f>
        <v>SO 02 - Přípojka kanalizace</v>
      </c>
      <c r="F79" s="407"/>
      <c r="G79" s="407"/>
      <c r="H79" s="407"/>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F12</f>
        <v>Praha 4 k.ú. Lhotka 728071</v>
      </c>
      <c r="G81" s="38"/>
      <c r="H81" s="38"/>
      <c r="I81" s="119" t="s">
        <v>23</v>
      </c>
      <c r="J81" s="61" t="str">
        <f>IF(J12="","",J12)</f>
        <v>23. 10. 2019</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15.2" customHeight="1">
      <c r="A83" s="36"/>
      <c r="B83" s="37"/>
      <c r="C83" s="31" t="s">
        <v>25</v>
      </c>
      <c r="D83" s="38"/>
      <c r="E83" s="38"/>
      <c r="F83" s="29" t="str">
        <f>E15</f>
        <v>MČ Praha4,Antala Staška 2059/80b,140 46 Praha4-Krč</v>
      </c>
      <c r="G83" s="38"/>
      <c r="H83" s="38"/>
      <c r="I83" s="119" t="s">
        <v>32</v>
      </c>
      <c r="J83" s="34" t="str">
        <f>E21</f>
        <v xml:space="preserve"> </v>
      </c>
      <c r="K83" s="38"/>
      <c r="L83" s="118"/>
      <c r="S83" s="36"/>
      <c r="T83" s="36"/>
      <c r="U83" s="36"/>
      <c r="V83" s="36"/>
      <c r="W83" s="36"/>
      <c r="X83" s="36"/>
      <c r="Y83" s="36"/>
      <c r="Z83" s="36"/>
      <c r="AA83" s="36"/>
      <c r="AB83" s="36"/>
      <c r="AC83" s="36"/>
      <c r="AD83" s="36"/>
      <c r="AE83" s="36"/>
    </row>
    <row r="84" spans="1:65" s="2" customFormat="1" ht="15.2" customHeight="1">
      <c r="A84" s="36"/>
      <c r="B84" s="37"/>
      <c r="C84" s="31" t="s">
        <v>30</v>
      </c>
      <c r="D84" s="38"/>
      <c r="E84" s="38"/>
      <c r="F84" s="29" t="str">
        <f>IF(E18="","",E18)</f>
        <v>Vyplň údaj</v>
      </c>
      <c r="G84" s="38"/>
      <c r="H84" s="38"/>
      <c r="I84" s="119" t="s">
        <v>35</v>
      </c>
      <c r="J84" s="34" t="str">
        <f>E24</f>
        <v xml:space="preserve"> </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155</v>
      </c>
      <c r="D86" s="169" t="s">
        <v>57</v>
      </c>
      <c r="E86" s="169" t="s">
        <v>53</v>
      </c>
      <c r="F86" s="169" t="s">
        <v>54</v>
      </c>
      <c r="G86" s="169" t="s">
        <v>156</v>
      </c>
      <c r="H86" s="169" t="s">
        <v>157</v>
      </c>
      <c r="I86" s="170" t="s">
        <v>158</v>
      </c>
      <c r="J86" s="169" t="s">
        <v>146</v>
      </c>
      <c r="K86" s="171" t="s">
        <v>159</v>
      </c>
      <c r="L86" s="172"/>
      <c r="M86" s="70" t="s">
        <v>19</v>
      </c>
      <c r="N86" s="71" t="s">
        <v>42</v>
      </c>
      <c r="O86" s="71" t="s">
        <v>160</v>
      </c>
      <c r="P86" s="71" t="s">
        <v>161</v>
      </c>
      <c r="Q86" s="71" t="s">
        <v>162</v>
      </c>
      <c r="R86" s="71" t="s">
        <v>163</v>
      </c>
      <c r="S86" s="71" t="s">
        <v>164</v>
      </c>
      <c r="T86" s="72" t="s">
        <v>165</v>
      </c>
      <c r="U86" s="166"/>
      <c r="V86" s="166"/>
      <c r="W86" s="166"/>
      <c r="X86" s="166"/>
      <c r="Y86" s="166"/>
      <c r="Z86" s="166"/>
      <c r="AA86" s="166"/>
      <c r="AB86" s="166"/>
      <c r="AC86" s="166"/>
      <c r="AD86" s="166"/>
      <c r="AE86" s="166"/>
    </row>
    <row r="87" spans="1:65" s="2" customFormat="1" ht="22.9" customHeight="1">
      <c r="A87" s="36"/>
      <c r="B87" s="37"/>
      <c r="C87" s="77" t="s">
        <v>166</v>
      </c>
      <c r="D87" s="38"/>
      <c r="E87" s="38"/>
      <c r="F87" s="38"/>
      <c r="G87" s="38"/>
      <c r="H87" s="38"/>
      <c r="I87" s="117"/>
      <c r="J87" s="173">
        <f>BK87</f>
        <v>0</v>
      </c>
      <c r="K87" s="38"/>
      <c r="L87" s="41"/>
      <c r="M87" s="73"/>
      <c r="N87" s="174"/>
      <c r="O87" s="74"/>
      <c r="P87" s="175">
        <f>P88</f>
        <v>0</v>
      </c>
      <c r="Q87" s="74"/>
      <c r="R87" s="175">
        <f>R88</f>
        <v>28.728618999999998</v>
      </c>
      <c r="S87" s="74"/>
      <c r="T87" s="176">
        <f>T88</f>
        <v>5.6899999999999995</v>
      </c>
      <c r="U87" s="36"/>
      <c r="V87" s="36"/>
      <c r="W87" s="36"/>
      <c r="X87" s="36"/>
      <c r="Y87" s="36"/>
      <c r="Z87" s="36"/>
      <c r="AA87" s="36"/>
      <c r="AB87" s="36"/>
      <c r="AC87" s="36"/>
      <c r="AD87" s="36"/>
      <c r="AE87" s="36"/>
      <c r="AT87" s="19" t="s">
        <v>71</v>
      </c>
      <c r="AU87" s="19" t="s">
        <v>147</v>
      </c>
      <c r="BK87" s="177">
        <f>BK88</f>
        <v>0</v>
      </c>
    </row>
    <row r="88" spans="1:65" s="12" customFormat="1" ht="25.9" customHeight="1">
      <c r="B88" s="178"/>
      <c r="C88" s="179"/>
      <c r="D88" s="180" t="s">
        <v>71</v>
      </c>
      <c r="E88" s="181" t="s">
        <v>167</v>
      </c>
      <c r="F88" s="181" t="s">
        <v>421</v>
      </c>
      <c r="G88" s="179"/>
      <c r="H88" s="179"/>
      <c r="I88" s="182"/>
      <c r="J88" s="183">
        <f>BK88</f>
        <v>0</v>
      </c>
      <c r="K88" s="179"/>
      <c r="L88" s="184"/>
      <c r="M88" s="185"/>
      <c r="N88" s="186"/>
      <c r="O88" s="186"/>
      <c r="P88" s="187">
        <f>P89+P164+P174+P193+P235+P241+P255</f>
        <v>0</v>
      </c>
      <c r="Q88" s="186"/>
      <c r="R88" s="187">
        <f>R89+R164+R174+R193+R235+R241+R255</f>
        <v>28.728618999999998</v>
      </c>
      <c r="S88" s="186"/>
      <c r="T88" s="188">
        <f>T89+T164+T174+T193+T235+T241+T255</f>
        <v>5.6899999999999995</v>
      </c>
      <c r="AR88" s="189" t="s">
        <v>80</v>
      </c>
      <c r="AT88" s="190" t="s">
        <v>71</v>
      </c>
      <c r="AU88" s="190" t="s">
        <v>72</v>
      </c>
      <c r="AY88" s="189" t="s">
        <v>169</v>
      </c>
      <c r="BK88" s="191">
        <f>BK89+BK164+BK174+BK193+BK235+BK241+BK255</f>
        <v>0</v>
      </c>
    </row>
    <row r="89" spans="1:65" s="12" customFormat="1" ht="22.9" customHeight="1">
      <c r="B89" s="178"/>
      <c r="C89" s="179"/>
      <c r="D89" s="180" t="s">
        <v>71</v>
      </c>
      <c r="E89" s="192" t="s">
        <v>80</v>
      </c>
      <c r="F89" s="192" t="s">
        <v>422</v>
      </c>
      <c r="G89" s="179"/>
      <c r="H89" s="179"/>
      <c r="I89" s="182"/>
      <c r="J89" s="193">
        <f>BK89</f>
        <v>0</v>
      </c>
      <c r="K89" s="179"/>
      <c r="L89" s="184"/>
      <c r="M89" s="185"/>
      <c r="N89" s="186"/>
      <c r="O89" s="186"/>
      <c r="P89" s="187">
        <f>SUM(P90:P163)</f>
        <v>0</v>
      </c>
      <c r="Q89" s="186"/>
      <c r="R89" s="187">
        <f>SUM(R90:R163)</f>
        <v>11.36495</v>
      </c>
      <c r="S89" s="186"/>
      <c r="T89" s="188">
        <f>SUM(T90:T163)</f>
        <v>5.67</v>
      </c>
      <c r="AR89" s="189" t="s">
        <v>80</v>
      </c>
      <c r="AT89" s="190" t="s">
        <v>71</v>
      </c>
      <c r="AU89" s="190" t="s">
        <v>80</v>
      </c>
      <c r="AY89" s="189" t="s">
        <v>169</v>
      </c>
      <c r="BK89" s="191">
        <f>SUM(BK90:BK163)</f>
        <v>0</v>
      </c>
    </row>
    <row r="90" spans="1:65" s="2" customFormat="1" ht="36" customHeight="1">
      <c r="A90" s="36"/>
      <c r="B90" s="37"/>
      <c r="C90" s="194" t="s">
        <v>80</v>
      </c>
      <c r="D90" s="194" t="s">
        <v>171</v>
      </c>
      <c r="E90" s="195" t="s">
        <v>423</v>
      </c>
      <c r="F90" s="196" t="s">
        <v>424</v>
      </c>
      <c r="G90" s="197" t="s">
        <v>174</v>
      </c>
      <c r="H90" s="198">
        <v>7.5</v>
      </c>
      <c r="I90" s="199"/>
      <c r="J90" s="200">
        <f>ROUND(I90*H90,2)</f>
        <v>0</v>
      </c>
      <c r="K90" s="196" t="s">
        <v>175</v>
      </c>
      <c r="L90" s="41"/>
      <c r="M90" s="201" t="s">
        <v>19</v>
      </c>
      <c r="N90" s="202" t="s">
        <v>43</v>
      </c>
      <c r="O90" s="66"/>
      <c r="P90" s="203">
        <f>O90*H90</f>
        <v>0</v>
      </c>
      <c r="Q90" s="203">
        <v>0</v>
      </c>
      <c r="R90" s="203">
        <f>Q90*H90</f>
        <v>0</v>
      </c>
      <c r="S90" s="203">
        <v>0.44</v>
      </c>
      <c r="T90" s="204">
        <f>S90*H90</f>
        <v>3.3</v>
      </c>
      <c r="U90" s="36"/>
      <c r="V90" s="36"/>
      <c r="W90" s="36"/>
      <c r="X90" s="36"/>
      <c r="Y90" s="36"/>
      <c r="Z90" s="36"/>
      <c r="AA90" s="36"/>
      <c r="AB90" s="36"/>
      <c r="AC90" s="36"/>
      <c r="AD90" s="36"/>
      <c r="AE90" s="36"/>
      <c r="AR90" s="205" t="s">
        <v>176</v>
      </c>
      <c r="AT90" s="205" t="s">
        <v>171</v>
      </c>
      <c r="AU90" s="205" t="s">
        <v>83</v>
      </c>
      <c r="AY90" s="19" t="s">
        <v>169</v>
      </c>
      <c r="BE90" s="206">
        <f>IF(N90="základní",J90,0)</f>
        <v>0</v>
      </c>
      <c r="BF90" s="206">
        <f>IF(N90="snížená",J90,0)</f>
        <v>0</v>
      </c>
      <c r="BG90" s="206">
        <f>IF(N90="zákl. přenesená",J90,0)</f>
        <v>0</v>
      </c>
      <c r="BH90" s="206">
        <f>IF(N90="sníž. přenesená",J90,0)</f>
        <v>0</v>
      </c>
      <c r="BI90" s="206">
        <f>IF(N90="nulová",J90,0)</f>
        <v>0</v>
      </c>
      <c r="BJ90" s="19" t="s">
        <v>80</v>
      </c>
      <c r="BK90" s="206">
        <f>ROUND(I90*H90,2)</f>
        <v>0</v>
      </c>
      <c r="BL90" s="19" t="s">
        <v>176</v>
      </c>
      <c r="BM90" s="205" t="s">
        <v>425</v>
      </c>
    </row>
    <row r="91" spans="1:65" s="13" customFormat="1" ht="11.25">
      <c r="B91" s="211"/>
      <c r="C91" s="212"/>
      <c r="D91" s="207" t="s">
        <v>180</v>
      </c>
      <c r="E91" s="213" t="s">
        <v>19</v>
      </c>
      <c r="F91" s="214" t="s">
        <v>426</v>
      </c>
      <c r="G91" s="212"/>
      <c r="H91" s="215">
        <v>7.5</v>
      </c>
      <c r="I91" s="216"/>
      <c r="J91" s="212"/>
      <c r="K91" s="212"/>
      <c r="L91" s="217"/>
      <c r="M91" s="218"/>
      <c r="N91" s="219"/>
      <c r="O91" s="219"/>
      <c r="P91" s="219"/>
      <c r="Q91" s="219"/>
      <c r="R91" s="219"/>
      <c r="S91" s="219"/>
      <c r="T91" s="220"/>
      <c r="AT91" s="221" t="s">
        <v>180</v>
      </c>
      <c r="AU91" s="221" t="s">
        <v>83</v>
      </c>
      <c r="AV91" s="13" t="s">
        <v>83</v>
      </c>
      <c r="AW91" s="13" t="s">
        <v>34</v>
      </c>
      <c r="AX91" s="13" t="s">
        <v>80</v>
      </c>
      <c r="AY91" s="221" t="s">
        <v>169</v>
      </c>
    </row>
    <row r="92" spans="1:65" s="2" customFormat="1" ht="24" customHeight="1">
      <c r="A92" s="36"/>
      <c r="B92" s="37"/>
      <c r="C92" s="194" t="s">
        <v>83</v>
      </c>
      <c r="D92" s="194" t="s">
        <v>171</v>
      </c>
      <c r="E92" s="195" t="s">
        <v>427</v>
      </c>
      <c r="F92" s="196" t="s">
        <v>428</v>
      </c>
      <c r="G92" s="197" t="s">
        <v>174</v>
      </c>
      <c r="H92" s="198">
        <v>7.5</v>
      </c>
      <c r="I92" s="199"/>
      <c r="J92" s="200">
        <f>ROUND(I92*H92,2)</f>
        <v>0</v>
      </c>
      <c r="K92" s="196" t="s">
        <v>175</v>
      </c>
      <c r="L92" s="41"/>
      <c r="M92" s="201" t="s">
        <v>19</v>
      </c>
      <c r="N92" s="202" t="s">
        <v>43</v>
      </c>
      <c r="O92" s="66"/>
      <c r="P92" s="203">
        <f>O92*H92</f>
        <v>0</v>
      </c>
      <c r="Q92" s="203">
        <v>0</v>
      </c>
      <c r="R92" s="203">
        <f>Q92*H92</f>
        <v>0</v>
      </c>
      <c r="S92" s="203">
        <v>0.316</v>
      </c>
      <c r="T92" s="204">
        <f>S92*H92</f>
        <v>2.37</v>
      </c>
      <c r="U92" s="36"/>
      <c r="V92" s="36"/>
      <c r="W92" s="36"/>
      <c r="X92" s="36"/>
      <c r="Y92" s="36"/>
      <c r="Z92" s="36"/>
      <c r="AA92" s="36"/>
      <c r="AB92" s="36"/>
      <c r="AC92" s="36"/>
      <c r="AD92" s="36"/>
      <c r="AE92" s="36"/>
      <c r="AR92" s="205" t="s">
        <v>176</v>
      </c>
      <c r="AT92" s="205" t="s">
        <v>171</v>
      </c>
      <c r="AU92" s="205" t="s">
        <v>83</v>
      </c>
      <c r="AY92" s="19" t="s">
        <v>169</v>
      </c>
      <c r="BE92" s="206">
        <f>IF(N92="základní",J92,0)</f>
        <v>0</v>
      </c>
      <c r="BF92" s="206">
        <f>IF(N92="snížená",J92,0)</f>
        <v>0</v>
      </c>
      <c r="BG92" s="206">
        <f>IF(N92="zákl. přenesená",J92,0)</f>
        <v>0</v>
      </c>
      <c r="BH92" s="206">
        <f>IF(N92="sníž. přenesená",J92,0)</f>
        <v>0</v>
      </c>
      <c r="BI92" s="206">
        <f>IF(N92="nulová",J92,0)</f>
        <v>0</v>
      </c>
      <c r="BJ92" s="19" t="s">
        <v>80</v>
      </c>
      <c r="BK92" s="206">
        <f>ROUND(I92*H92,2)</f>
        <v>0</v>
      </c>
      <c r="BL92" s="19" t="s">
        <v>176</v>
      </c>
      <c r="BM92" s="205" t="s">
        <v>429</v>
      </c>
    </row>
    <row r="93" spans="1:65" s="13" customFormat="1" ht="11.25">
      <c r="B93" s="211"/>
      <c r="C93" s="212"/>
      <c r="D93" s="207" t="s">
        <v>180</v>
      </c>
      <c r="E93" s="213" t="s">
        <v>19</v>
      </c>
      <c r="F93" s="214" t="s">
        <v>426</v>
      </c>
      <c r="G93" s="212"/>
      <c r="H93" s="215">
        <v>7.5</v>
      </c>
      <c r="I93" s="216"/>
      <c r="J93" s="212"/>
      <c r="K93" s="212"/>
      <c r="L93" s="217"/>
      <c r="M93" s="218"/>
      <c r="N93" s="219"/>
      <c r="O93" s="219"/>
      <c r="P93" s="219"/>
      <c r="Q93" s="219"/>
      <c r="R93" s="219"/>
      <c r="S93" s="219"/>
      <c r="T93" s="220"/>
      <c r="AT93" s="221" t="s">
        <v>180</v>
      </c>
      <c r="AU93" s="221" t="s">
        <v>83</v>
      </c>
      <c r="AV93" s="13" t="s">
        <v>83</v>
      </c>
      <c r="AW93" s="13" t="s">
        <v>34</v>
      </c>
      <c r="AX93" s="13" t="s">
        <v>80</v>
      </c>
      <c r="AY93" s="221" t="s">
        <v>169</v>
      </c>
    </row>
    <row r="94" spans="1:65" s="2" customFormat="1" ht="16.5" customHeight="1">
      <c r="A94" s="36"/>
      <c r="B94" s="37"/>
      <c r="C94" s="194" t="s">
        <v>188</v>
      </c>
      <c r="D94" s="194" t="s">
        <v>171</v>
      </c>
      <c r="E94" s="195" t="s">
        <v>430</v>
      </c>
      <c r="F94" s="196" t="s">
        <v>431</v>
      </c>
      <c r="G94" s="197" t="s">
        <v>191</v>
      </c>
      <c r="H94" s="198">
        <v>0.35</v>
      </c>
      <c r="I94" s="199"/>
      <c r="J94" s="200">
        <f>ROUND(I94*H94,2)</f>
        <v>0</v>
      </c>
      <c r="K94" s="196" t="s">
        <v>175</v>
      </c>
      <c r="L94" s="41"/>
      <c r="M94" s="201" t="s">
        <v>19</v>
      </c>
      <c r="N94" s="202" t="s">
        <v>43</v>
      </c>
      <c r="O94" s="66"/>
      <c r="P94" s="203">
        <f>O94*H94</f>
        <v>0</v>
      </c>
      <c r="Q94" s="203">
        <v>0</v>
      </c>
      <c r="R94" s="203">
        <f>Q94*H94</f>
        <v>0</v>
      </c>
      <c r="S94" s="203">
        <v>0</v>
      </c>
      <c r="T94" s="204">
        <f>S94*H94</f>
        <v>0</v>
      </c>
      <c r="U94" s="36"/>
      <c r="V94" s="36"/>
      <c r="W94" s="36"/>
      <c r="X94" s="36"/>
      <c r="Y94" s="36"/>
      <c r="Z94" s="36"/>
      <c r="AA94" s="36"/>
      <c r="AB94" s="36"/>
      <c r="AC94" s="36"/>
      <c r="AD94" s="36"/>
      <c r="AE94" s="36"/>
      <c r="AR94" s="205" t="s">
        <v>176</v>
      </c>
      <c r="AT94" s="205" t="s">
        <v>171</v>
      </c>
      <c r="AU94" s="205" t="s">
        <v>83</v>
      </c>
      <c r="AY94" s="19" t="s">
        <v>169</v>
      </c>
      <c r="BE94" s="206">
        <f>IF(N94="základní",J94,0)</f>
        <v>0</v>
      </c>
      <c r="BF94" s="206">
        <f>IF(N94="snížená",J94,0)</f>
        <v>0</v>
      </c>
      <c r="BG94" s="206">
        <f>IF(N94="zákl. přenesená",J94,0)</f>
        <v>0</v>
      </c>
      <c r="BH94" s="206">
        <f>IF(N94="sníž. přenesená",J94,0)</f>
        <v>0</v>
      </c>
      <c r="BI94" s="206">
        <f>IF(N94="nulová",J94,0)</f>
        <v>0</v>
      </c>
      <c r="BJ94" s="19" t="s">
        <v>80</v>
      </c>
      <c r="BK94" s="206">
        <f>ROUND(I94*H94,2)</f>
        <v>0</v>
      </c>
      <c r="BL94" s="19" t="s">
        <v>176</v>
      </c>
      <c r="BM94" s="205" t="s">
        <v>432</v>
      </c>
    </row>
    <row r="95" spans="1:65" s="15" customFormat="1" ht="11.25">
      <c r="B95" s="233"/>
      <c r="C95" s="234"/>
      <c r="D95" s="207" t="s">
        <v>180</v>
      </c>
      <c r="E95" s="235" t="s">
        <v>19</v>
      </c>
      <c r="F95" s="236" t="s">
        <v>433</v>
      </c>
      <c r="G95" s="234"/>
      <c r="H95" s="235" t="s">
        <v>19</v>
      </c>
      <c r="I95" s="237"/>
      <c r="J95" s="234"/>
      <c r="K95" s="234"/>
      <c r="L95" s="238"/>
      <c r="M95" s="239"/>
      <c r="N95" s="240"/>
      <c r="O95" s="240"/>
      <c r="P95" s="240"/>
      <c r="Q95" s="240"/>
      <c r="R95" s="240"/>
      <c r="S95" s="240"/>
      <c r="T95" s="241"/>
      <c r="AT95" s="242" t="s">
        <v>180</v>
      </c>
      <c r="AU95" s="242" t="s">
        <v>83</v>
      </c>
      <c r="AV95" s="15" t="s">
        <v>80</v>
      </c>
      <c r="AW95" s="15" t="s">
        <v>34</v>
      </c>
      <c r="AX95" s="15" t="s">
        <v>72</v>
      </c>
      <c r="AY95" s="242" t="s">
        <v>169</v>
      </c>
    </row>
    <row r="96" spans="1:65" s="13" customFormat="1" ht="11.25">
      <c r="B96" s="211"/>
      <c r="C96" s="212"/>
      <c r="D96" s="207" t="s">
        <v>180</v>
      </c>
      <c r="E96" s="213" t="s">
        <v>19</v>
      </c>
      <c r="F96" s="214" t="s">
        <v>434</v>
      </c>
      <c r="G96" s="212"/>
      <c r="H96" s="215">
        <v>0.35</v>
      </c>
      <c r="I96" s="216"/>
      <c r="J96" s="212"/>
      <c r="K96" s="212"/>
      <c r="L96" s="217"/>
      <c r="M96" s="218"/>
      <c r="N96" s="219"/>
      <c r="O96" s="219"/>
      <c r="P96" s="219"/>
      <c r="Q96" s="219"/>
      <c r="R96" s="219"/>
      <c r="S96" s="219"/>
      <c r="T96" s="220"/>
      <c r="AT96" s="221" t="s">
        <v>180</v>
      </c>
      <c r="AU96" s="221" t="s">
        <v>83</v>
      </c>
      <c r="AV96" s="13" t="s">
        <v>83</v>
      </c>
      <c r="AW96" s="13" t="s">
        <v>34</v>
      </c>
      <c r="AX96" s="13" t="s">
        <v>72</v>
      </c>
      <c r="AY96" s="221" t="s">
        <v>169</v>
      </c>
    </row>
    <row r="97" spans="1:65" s="14" customFormat="1" ht="11.25">
      <c r="B97" s="222"/>
      <c r="C97" s="223"/>
      <c r="D97" s="207" t="s">
        <v>180</v>
      </c>
      <c r="E97" s="224" t="s">
        <v>19</v>
      </c>
      <c r="F97" s="225" t="s">
        <v>182</v>
      </c>
      <c r="G97" s="223"/>
      <c r="H97" s="226">
        <v>0.35</v>
      </c>
      <c r="I97" s="227"/>
      <c r="J97" s="223"/>
      <c r="K97" s="223"/>
      <c r="L97" s="228"/>
      <c r="M97" s="229"/>
      <c r="N97" s="230"/>
      <c r="O97" s="230"/>
      <c r="P97" s="230"/>
      <c r="Q97" s="230"/>
      <c r="R97" s="230"/>
      <c r="S97" s="230"/>
      <c r="T97" s="231"/>
      <c r="AT97" s="232" t="s">
        <v>180</v>
      </c>
      <c r="AU97" s="232" t="s">
        <v>83</v>
      </c>
      <c r="AV97" s="14" t="s">
        <v>176</v>
      </c>
      <c r="AW97" s="14" t="s">
        <v>34</v>
      </c>
      <c r="AX97" s="14" t="s">
        <v>80</v>
      </c>
      <c r="AY97" s="232" t="s">
        <v>169</v>
      </c>
    </row>
    <row r="98" spans="1:65" s="2" customFormat="1" ht="24" customHeight="1">
      <c r="A98" s="36"/>
      <c r="B98" s="37"/>
      <c r="C98" s="194" t="s">
        <v>176</v>
      </c>
      <c r="D98" s="194" t="s">
        <v>171</v>
      </c>
      <c r="E98" s="195" t="s">
        <v>435</v>
      </c>
      <c r="F98" s="196" t="s">
        <v>436</v>
      </c>
      <c r="G98" s="197" t="s">
        <v>191</v>
      </c>
      <c r="H98" s="198">
        <v>3.125</v>
      </c>
      <c r="I98" s="199"/>
      <c r="J98" s="200">
        <f>ROUND(I98*H98,2)</f>
        <v>0</v>
      </c>
      <c r="K98" s="196" t="s">
        <v>175</v>
      </c>
      <c r="L98" s="41"/>
      <c r="M98" s="201" t="s">
        <v>19</v>
      </c>
      <c r="N98" s="202" t="s">
        <v>43</v>
      </c>
      <c r="O98" s="66"/>
      <c r="P98" s="203">
        <f>O98*H98</f>
        <v>0</v>
      </c>
      <c r="Q98" s="203">
        <v>0</v>
      </c>
      <c r="R98" s="203">
        <f>Q98*H98</f>
        <v>0</v>
      </c>
      <c r="S98" s="203">
        <v>0</v>
      </c>
      <c r="T98" s="204">
        <f>S98*H98</f>
        <v>0</v>
      </c>
      <c r="U98" s="36"/>
      <c r="V98" s="36"/>
      <c r="W98" s="36"/>
      <c r="X98" s="36"/>
      <c r="Y98" s="36"/>
      <c r="Z98" s="36"/>
      <c r="AA98" s="36"/>
      <c r="AB98" s="36"/>
      <c r="AC98" s="36"/>
      <c r="AD98" s="36"/>
      <c r="AE98" s="36"/>
      <c r="AR98" s="205" t="s">
        <v>176</v>
      </c>
      <c r="AT98" s="205" t="s">
        <v>171</v>
      </c>
      <c r="AU98" s="205" t="s">
        <v>83</v>
      </c>
      <c r="AY98" s="19" t="s">
        <v>169</v>
      </c>
      <c r="BE98" s="206">
        <f>IF(N98="základní",J98,0)</f>
        <v>0</v>
      </c>
      <c r="BF98" s="206">
        <f>IF(N98="snížená",J98,0)</f>
        <v>0</v>
      </c>
      <c r="BG98" s="206">
        <f>IF(N98="zákl. přenesená",J98,0)</f>
        <v>0</v>
      </c>
      <c r="BH98" s="206">
        <f>IF(N98="sníž. přenesená",J98,0)</f>
        <v>0</v>
      </c>
      <c r="BI98" s="206">
        <f>IF(N98="nulová",J98,0)</f>
        <v>0</v>
      </c>
      <c r="BJ98" s="19" t="s">
        <v>80</v>
      </c>
      <c r="BK98" s="206">
        <f>ROUND(I98*H98,2)</f>
        <v>0</v>
      </c>
      <c r="BL98" s="19" t="s">
        <v>176</v>
      </c>
      <c r="BM98" s="205" t="s">
        <v>437</v>
      </c>
    </row>
    <row r="99" spans="1:65" s="15" customFormat="1" ht="11.25">
      <c r="B99" s="233"/>
      <c r="C99" s="234"/>
      <c r="D99" s="207" t="s">
        <v>180</v>
      </c>
      <c r="E99" s="235" t="s">
        <v>19</v>
      </c>
      <c r="F99" s="236" t="s">
        <v>438</v>
      </c>
      <c r="G99" s="234"/>
      <c r="H99" s="235" t="s">
        <v>19</v>
      </c>
      <c r="I99" s="237"/>
      <c r="J99" s="234"/>
      <c r="K99" s="234"/>
      <c r="L99" s="238"/>
      <c r="M99" s="239"/>
      <c r="N99" s="240"/>
      <c r="O99" s="240"/>
      <c r="P99" s="240"/>
      <c r="Q99" s="240"/>
      <c r="R99" s="240"/>
      <c r="S99" s="240"/>
      <c r="T99" s="241"/>
      <c r="AT99" s="242" t="s">
        <v>180</v>
      </c>
      <c r="AU99" s="242" t="s">
        <v>83</v>
      </c>
      <c r="AV99" s="15" t="s">
        <v>80</v>
      </c>
      <c r="AW99" s="15" t="s">
        <v>34</v>
      </c>
      <c r="AX99" s="15" t="s">
        <v>72</v>
      </c>
      <c r="AY99" s="242" t="s">
        <v>169</v>
      </c>
    </row>
    <row r="100" spans="1:65" s="13" customFormat="1" ht="11.25">
      <c r="B100" s="211"/>
      <c r="C100" s="212"/>
      <c r="D100" s="207" t="s">
        <v>180</v>
      </c>
      <c r="E100" s="213" t="s">
        <v>19</v>
      </c>
      <c r="F100" s="214" t="s">
        <v>439</v>
      </c>
      <c r="G100" s="212"/>
      <c r="H100" s="215">
        <v>3.125</v>
      </c>
      <c r="I100" s="216"/>
      <c r="J100" s="212"/>
      <c r="K100" s="212"/>
      <c r="L100" s="217"/>
      <c r="M100" s="218"/>
      <c r="N100" s="219"/>
      <c r="O100" s="219"/>
      <c r="P100" s="219"/>
      <c r="Q100" s="219"/>
      <c r="R100" s="219"/>
      <c r="S100" s="219"/>
      <c r="T100" s="220"/>
      <c r="AT100" s="221" t="s">
        <v>180</v>
      </c>
      <c r="AU100" s="221" t="s">
        <v>83</v>
      </c>
      <c r="AV100" s="13" t="s">
        <v>83</v>
      </c>
      <c r="AW100" s="13" t="s">
        <v>34</v>
      </c>
      <c r="AX100" s="13" t="s">
        <v>72</v>
      </c>
      <c r="AY100" s="221" t="s">
        <v>169</v>
      </c>
    </row>
    <row r="101" spans="1:65" s="14" customFormat="1" ht="11.25">
      <c r="B101" s="222"/>
      <c r="C101" s="223"/>
      <c r="D101" s="207" t="s">
        <v>180</v>
      </c>
      <c r="E101" s="224" t="s">
        <v>19</v>
      </c>
      <c r="F101" s="225" t="s">
        <v>182</v>
      </c>
      <c r="G101" s="223"/>
      <c r="H101" s="226">
        <v>3.125</v>
      </c>
      <c r="I101" s="227"/>
      <c r="J101" s="223"/>
      <c r="K101" s="223"/>
      <c r="L101" s="228"/>
      <c r="M101" s="229"/>
      <c r="N101" s="230"/>
      <c r="O101" s="230"/>
      <c r="P101" s="230"/>
      <c r="Q101" s="230"/>
      <c r="R101" s="230"/>
      <c r="S101" s="230"/>
      <c r="T101" s="231"/>
      <c r="AT101" s="232" t="s">
        <v>180</v>
      </c>
      <c r="AU101" s="232" t="s">
        <v>83</v>
      </c>
      <c r="AV101" s="14" t="s">
        <v>176</v>
      </c>
      <c r="AW101" s="14" t="s">
        <v>34</v>
      </c>
      <c r="AX101" s="14" t="s">
        <v>80</v>
      </c>
      <c r="AY101" s="232" t="s">
        <v>169</v>
      </c>
    </row>
    <row r="102" spans="1:65" s="2" customFormat="1" ht="24" customHeight="1">
      <c r="A102" s="36"/>
      <c r="B102" s="37"/>
      <c r="C102" s="194" t="s">
        <v>204</v>
      </c>
      <c r="D102" s="194" t="s">
        <v>171</v>
      </c>
      <c r="E102" s="195" t="s">
        <v>440</v>
      </c>
      <c r="F102" s="196" t="s">
        <v>441</v>
      </c>
      <c r="G102" s="197" t="s">
        <v>191</v>
      </c>
      <c r="H102" s="198">
        <v>1.5629999999999999</v>
      </c>
      <c r="I102" s="199"/>
      <c r="J102" s="200">
        <f>ROUND(I102*H102,2)</f>
        <v>0</v>
      </c>
      <c r="K102" s="196" t="s">
        <v>175</v>
      </c>
      <c r="L102" s="41"/>
      <c r="M102" s="201" t="s">
        <v>19</v>
      </c>
      <c r="N102" s="202" t="s">
        <v>43</v>
      </c>
      <c r="O102" s="66"/>
      <c r="P102" s="203">
        <f>O102*H102</f>
        <v>0</v>
      </c>
      <c r="Q102" s="203">
        <v>0</v>
      </c>
      <c r="R102" s="203">
        <f>Q102*H102</f>
        <v>0</v>
      </c>
      <c r="S102" s="203">
        <v>0</v>
      </c>
      <c r="T102" s="204">
        <f>S102*H102</f>
        <v>0</v>
      </c>
      <c r="U102" s="36"/>
      <c r="V102" s="36"/>
      <c r="W102" s="36"/>
      <c r="X102" s="36"/>
      <c r="Y102" s="36"/>
      <c r="Z102" s="36"/>
      <c r="AA102" s="36"/>
      <c r="AB102" s="36"/>
      <c r="AC102" s="36"/>
      <c r="AD102" s="36"/>
      <c r="AE102" s="36"/>
      <c r="AR102" s="205" t="s">
        <v>176</v>
      </c>
      <c r="AT102" s="205" t="s">
        <v>171</v>
      </c>
      <c r="AU102" s="205" t="s">
        <v>83</v>
      </c>
      <c r="AY102" s="19" t="s">
        <v>169</v>
      </c>
      <c r="BE102" s="206">
        <f>IF(N102="základní",J102,0)</f>
        <v>0</v>
      </c>
      <c r="BF102" s="206">
        <f>IF(N102="snížená",J102,0)</f>
        <v>0</v>
      </c>
      <c r="BG102" s="206">
        <f>IF(N102="zákl. přenesená",J102,0)</f>
        <v>0</v>
      </c>
      <c r="BH102" s="206">
        <f>IF(N102="sníž. přenesená",J102,0)</f>
        <v>0</v>
      </c>
      <c r="BI102" s="206">
        <f>IF(N102="nulová",J102,0)</f>
        <v>0</v>
      </c>
      <c r="BJ102" s="19" t="s">
        <v>80</v>
      </c>
      <c r="BK102" s="206">
        <f>ROUND(I102*H102,2)</f>
        <v>0</v>
      </c>
      <c r="BL102" s="19" t="s">
        <v>176</v>
      </c>
      <c r="BM102" s="205" t="s">
        <v>442</v>
      </c>
    </row>
    <row r="103" spans="1:65" s="13" customFormat="1" ht="11.25">
      <c r="B103" s="211"/>
      <c r="C103" s="212"/>
      <c r="D103" s="207" t="s">
        <v>180</v>
      </c>
      <c r="E103" s="213" t="s">
        <v>19</v>
      </c>
      <c r="F103" s="214" t="s">
        <v>443</v>
      </c>
      <c r="G103" s="212"/>
      <c r="H103" s="215">
        <v>1.5629999999999999</v>
      </c>
      <c r="I103" s="216"/>
      <c r="J103" s="212"/>
      <c r="K103" s="212"/>
      <c r="L103" s="217"/>
      <c r="M103" s="218"/>
      <c r="N103" s="219"/>
      <c r="O103" s="219"/>
      <c r="P103" s="219"/>
      <c r="Q103" s="219"/>
      <c r="R103" s="219"/>
      <c r="S103" s="219"/>
      <c r="T103" s="220"/>
      <c r="AT103" s="221" t="s">
        <v>180</v>
      </c>
      <c r="AU103" s="221" t="s">
        <v>83</v>
      </c>
      <c r="AV103" s="13" t="s">
        <v>83</v>
      </c>
      <c r="AW103" s="13" t="s">
        <v>34</v>
      </c>
      <c r="AX103" s="13" t="s">
        <v>80</v>
      </c>
      <c r="AY103" s="221" t="s">
        <v>169</v>
      </c>
    </row>
    <row r="104" spans="1:65" s="14" customFormat="1" ht="11.25">
      <c r="B104" s="222"/>
      <c r="C104" s="223"/>
      <c r="D104" s="207" t="s">
        <v>180</v>
      </c>
      <c r="E104" s="224" t="s">
        <v>19</v>
      </c>
      <c r="F104" s="225" t="s">
        <v>182</v>
      </c>
      <c r="G104" s="223"/>
      <c r="H104" s="226">
        <v>1.5629999999999999</v>
      </c>
      <c r="I104" s="227"/>
      <c r="J104" s="223"/>
      <c r="K104" s="223"/>
      <c r="L104" s="228"/>
      <c r="M104" s="229"/>
      <c r="N104" s="230"/>
      <c r="O104" s="230"/>
      <c r="P104" s="230"/>
      <c r="Q104" s="230"/>
      <c r="R104" s="230"/>
      <c r="S104" s="230"/>
      <c r="T104" s="231"/>
      <c r="AT104" s="232" t="s">
        <v>180</v>
      </c>
      <c r="AU104" s="232" t="s">
        <v>83</v>
      </c>
      <c r="AV104" s="14" t="s">
        <v>176</v>
      </c>
      <c r="AW104" s="14" t="s">
        <v>34</v>
      </c>
      <c r="AX104" s="14" t="s">
        <v>72</v>
      </c>
      <c r="AY104" s="232" t="s">
        <v>169</v>
      </c>
    </row>
    <row r="105" spans="1:65" s="2" customFormat="1" ht="24" customHeight="1">
      <c r="A105" s="36"/>
      <c r="B105" s="37"/>
      <c r="C105" s="194" t="s">
        <v>211</v>
      </c>
      <c r="D105" s="194" t="s">
        <v>171</v>
      </c>
      <c r="E105" s="195" t="s">
        <v>444</v>
      </c>
      <c r="F105" s="196" t="s">
        <v>445</v>
      </c>
      <c r="G105" s="197" t="s">
        <v>191</v>
      </c>
      <c r="H105" s="198">
        <v>3.125</v>
      </c>
      <c r="I105" s="199"/>
      <c r="J105" s="200">
        <f>ROUND(I105*H105,2)</f>
        <v>0</v>
      </c>
      <c r="K105" s="196" t="s">
        <v>175</v>
      </c>
      <c r="L105" s="41"/>
      <c r="M105" s="201" t="s">
        <v>19</v>
      </c>
      <c r="N105" s="202" t="s">
        <v>43</v>
      </c>
      <c r="O105" s="66"/>
      <c r="P105" s="203">
        <f>O105*H105</f>
        <v>0</v>
      </c>
      <c r="Q105" s="203">
        <v>0</v>
      </c>
      <c r="R105" s="203">
        <f>Q105*H105</f>
        <v>0</v>
      </c>
      <c r="S105" s="203">
        <v>0</v>
      </c>
      <c r="T105" s="204">
        <f>S105*H105</f>
        <v>0</v>
      </c>
      <c r="U105" s="36"/>
      <c r="V105" s="36"/>
      <c r="W105" s="36"/>
      <c r="X105" s="36"/>
      <c r="Y105" s="36"/>
      <c r="Z105" s="36"/>
      <c r="AA105" s="36"/>
      <c r="AB105" s="36"/>
      <c r="AC105" s="36"/>
      <c r="AD105" s="36"/>
      <c r="AE105" s="36"/>
      <c r="AR105" s="205" t="s">
        <v>176</v>
      </c>
      <c r="AT105" s="205" t="s">
        <v>171</v>
      </c>
      <c r="AU105" s="205" t="s">
        <v>83</v>
      </c>
      <c r="AY105" s="19" t="s">
        <v>169</v>
      </c>
      <c r="BE105" s="206">
        <f>IF(N105="základní",J105,0)</f>
        <v>0</v>
      </c>
      <c r="BF105" s="206">
        <f>IF(N105="snížená",J105,0)</f>
        <v>0</v>
      </c>
      <c r="BG105" s="206">
        <f>IF(N105="zákl. přenesená",J105,0)</f>
        <v>0</v>
      </c>
      <c r="BH105" s="206">
        <f>IF(N105="sníž. přenesená",J105,0)</f>
        <v>0</v>
      </c>
      <c r="BI105" s="206">
        <f>IF(N105="nulová",J105,0)</f>
        <v>0</v>
      </c>
      <c r="BJ105" s="19" t="s">
        <v>80</v>
      </c>
      <c r="BK105" s="206">
        <f>ROUND(I105*H105,2)</f>
        <v>0</v>
      </c>
      <c r="BL105" s="19" t="s">
        <v>176</v>
      </c>
      <c r="BM105" s="205" t="s">
        <v>446</v>
      </c>
    </row>
    <row r="106" spans="1:65" s="13" customFormat="1" ht="11.25">
      <c r="B106" s="211"/>
      <c r="C106" s="212"/>
      <c r="D106" s="207" t="s">
        <v>180</v>
      </c>
      <c r="E106" s="213" t="s">
        <v>19</v>
      </c>
      <c r="F106" s="214" t="s">
        <v>447</v>
      </c>
      <c r="G106" s="212"/>
      <c r="H106" s="215">
        <v>3.125</v>
      </c>
      <c r="I106" s="216"/>
      <c r="J106" s="212"/>
      <c r="K106" s="212"/>
      <c r="L106" s="217"/>
      <c r="M106" s="218"/>
      <c r="N106" s="219"/>
      <c r="O106" s="219"/>
      <c r="P106" s="219"/>
      <c r="Q106" s="219"/>
      <c r="R106" s="219"/>
      <c r="S106" s="219"/>
      <c r="T106" s="220"/>
      <c r="AT106" s="221" t="s">
        <v>180</v>
      </c>
      <c r="AU106" s="221" t="s">
        <v>83</v>
      </c>
      <c r="AV106" s="13" t="s">
        <v>83</v>
      </c>
      <c r="AW106" s="13" t="s">
        <v>34</v>
      </c>
      <c r="AX106" s="13" t="s">
        <v>72</v>
      </c>
      <c r="AY106" s="221" t="s">
        <v>169</v>
      </c>
    </row>
    <row r="107" spans="1:65" s="14" customFormat="1" ht="11.25">
      <c r="B107" s="222"/>
      <c r="C107" s="223"/>
      <c r="D107" s="207" t="s">
        <v>180</v>
      </c>
      <c r="E107" s="224" t="s">
        <v>19</v>
      </c>
      <c r="F107" s="225" t="s">
        <v>182</v>
      </c>
      <c r="G107" s="223"/>
      <c r="H107" s="226">
        <v>3.125</v>
      </c>
      <c r="I107" s="227"/>
      <c r="J107" s="223"/>
      <c r="K107" s="223"/>
      <c r="L107" s="228"/>
      <c r="M107" s="229"/>
      <c r="N107" s="230"/>
      <c r="O107" s="230"/>
      <c r="P107" s="230"/>
      <c r="Q107" s="230"/>
      <c r="R107" s="230"/>
      <c r="S107" s="230"/>
      <c r="T107" s="231"/>
      <c r="AT107" s="232" t="s">
        <v>180</v>
      </c>
      <c r="AU107" s="232" t="s">
        <v>83</v>
      </c>
      <c r="AV107" s="14" t="s">
        <v>176</v>
      </c>
      <c r="AW107" s="14" t="s">
        <v>34</v>
      </c>
      <c r="AX107" s="14" t="s">
        <v>80</v>
      </c>
      <c r="AY107" s="232" t="s">
        <v>169</v>
      </c>
    </row>
    <row r="108" spans="1:65" s="2" customFormat="1" ht="24" customHeight="1">
      <c r="A108" s="36"/>
      <c r="B108" s="37"/>
      <c r="C108" s="194" t="s">
        <v>215</v>
      </c>
      <c r="D108" s="194" t="s">
        <v>171</v>
      </c>
      <c r="E108" s="195" t="s">
        <v>448</v>
      </c>
      <c r="F108" s="196" t="s">
        <v>449</v>
      </c>
      <c r="G108" s="197" t="s">
        <v>191</v>
      </c>
      <c r="H108" s="198">
        <v>1.5629999999999999</v>
      </c>
      <c r="I108" s="199"/>
      <c r="J108" s="200">
        <f>ROUND(I108*H108,2)</f>
        <v>0</v>
      </c>
      <c r="K108" s="196" t="s">
        <v>175</v>
      </c>
      <c r="L108" s="41"/>
      <c r="M108" s="201" t="s">
        <v>19</v>
      </c>
      <c r="N108" s="202" t="s">
        <v>43</v>
      </c>
      <c r="O108" s="66"/>
      <c r="P108" s="203">
        <f>O108*H108</f>
        <v>0</v>
      </c>
      <c r="Q108" s="203">
        <v>0</v>
      </c>
      <c r="R108" s="203">
        <f>Q108*H108</f>
        <v>0</v>
      </c>
      <c r="S108" s="203">
        <v>0</v>
      </c>
      <c r="T108" s="204">
        <f>S108*H108</f>
        <v>0</v>
      </c>
      <c r="U108" s="36"/>
      <c r="V108" s="36"/>
      <c r="W108" s="36"/>
      <c r="X108" s="36"/>
      <c r="Y108" s="36"/>
      <c r="Z108" s="36"/>
      <c r="AA108" s="36"/>
      <c r="AB108" s="36"/>
      <c r="AC108" s="36"/>
      <c r="AD108" s="36"/>
      <c r="AE108" s="36"/>
      <c r="AR108" s="205" t="s">
        <v>176</v>
      </c>
      <c r="AT108" s="205" t="s">
        <v>171</v>
      </c>
      <c r="AU108" s="205" t="s">
        <v>83</v>
      </c>
      <c r="AY108" s="19" t="s">
        <v>169</v>
      </c>
      <c r="BE108" s="206">
        <f>IF(N108="základní",J108,0)</f>
        <v>0</v>
      </c>
      <c r="BF108" s="206">
        <f>IF(N108="snížená",J108,0)</f>
        <v>0</v>
      </c>
      <c r="BG108" s="206">
        <f>IF(N108="zákl. přenesená",J108,0)</f>
        <v>0</v>
      </c>
      <c r="BH108" s="206">
        <f>IF(N108="sníž. přenesená",J108,0)</f>
        <v>0</v>
      </c>
      <c r="BI108" s="206">
        <f>IF(N108="nulová",J108,0)</f>
        <v>0</v>
      </c>
      <c r="BJ108" s="19" t="s">
        <v>80</v>
      </c>
      <c r="BK108" s="206">
        <f>ROUND(I108*H108,2)</f>
        <v>0</v>
      </c>
      <c r="BL108" s="19" t="s">
        <v>176</v>
      </c>
      <c r="BM108" s="205" t="s">
        <v>450</v>
      </c>
    </row>
    <row r="109" spans="1:65" s="13" customFormat="1" ht="11.25">
      <c r="B109" s="211"/>
      <c r="C109" s="212"/>
      <c r="D109" s="207" t="s">
        <v>180</v>
      </c>
      <c r="E109" s="213" t="s">
        <v>19</v>
      </c>
      <c r="F109" s="214" t="s">
        <v>451</v>
      </c>
      <c r="G109" s="212"/>
      <c r="H109" s="215">
        <v>1.5629999999999999</v>
      </c>
      <c r="I109" s="216"/>
      <c r="J109" s="212"/>
      <c r="K109" s="212"/>
      <c r="L109" s="217"/>
      <c r="M109" s="218"/>
      <c r="N109" s="219"/>
      <c r="O109" s="219"/>
      <c r="P109" s="219"/>
      <c r="Q109" s="219"/>
      <c r="R109" s="219"/>
      <c r="S109" s="219"/>
      <c r="T109" s="220"/>
      <c r="AT109" s="221" t="s">
        <v>180</v>
      </c>
      <c r="AU109" s="221" t="s">
        <v>83</v>
      </c>
      <c r="AV109" s="13" t="s">
        <v>83</v>
      </c>
      <c r="AW109" s="13" t="s">
        <v>34</v>
      </c>
      <c r="AX109" s="13" t="s">
        <v>72</v>
      </c>
      <c r="AY109" s="221" t="s">
        <v>169</v>
      </c>
    </row>
    <row r="110" spans="1:65" s="14" customFormat="1" ht="11.25">
      <c r="B110" s="222"/>
      <c r="C110" s="223"/>
      <c r="D110" s="207" t="s">
        <v>180</v>
      </c>
      <c r="E110" s="224" t="s">
        <v>19</v>
      </c>
      <c r="F110" s="225" t="s">
        <v>182</v>
      </c>
      <c r="G110" s="223"/>
      <c r="H110" s="226">
        <v>1.5629999999999999</v>
      </c>
      <c r="I110" s="227"/>
      <c r="J110" s="223"/>
      <c r="K110" s="223"/>
      <c r="L110" s="228"/>
      <c r="M110" s="229"/>
      <c r="N110" s="230"/>
      <c r="O110" s="230"/>
      <c r="P110" s="230"/>
      <c r="Q110" s="230"/>
      <c r="R110" s="230"/>
      <c r="S110" s="230"/>
      <c r="T110" s="231"/>
      <c r="AT110" s="232" t="s">
        <v>180</v>
      </c>
      <c r="AU110" s="232" t="s">
        <v>83</v>
      </c>
      <c r="AV110" s="14" t="s">
        <v>176</v>
      </c>
      <c r="AW110" s="14" t="s">
        <v>34</v>
      </c>
      <c r="AX110" s="14" t="s">
        <v>80</v>
      </c>
      <c r="AY110" s="232" t="s">
        <v>169</v>
      </c>
    </row>
    <row r="111" spans="1:65" s="2" customFormat="1" ht="24" customHeight="1">
      <c r="A111" s="36"/>
      <c r="B111" s="37"/>
      <c r="C111" s="194" t="s">
        <v>222</v>
      </c>
      <c r="D111" s="194" t="s">
        <v>171</v>
      </c>
      <c r="E111" s="195" t="s">
        <v>452</v>
      </c>
      <c r="F111" s="196" t="s">
        <v>453</v>
      </c>
      <c r="G111" s="197" t="s">
        <v>191</v>
      </c>
      <c r="H111" s="198">
        <v>3.125</v>
      </c>
      <c r="I111" s="199"/>
      <c r="J111" s="200">
        <f>ROUND(I111*H111,2)</f>
        <v>0</v>
      </c>
      <c r="K111" s="196" t="s">
        <v>175</v>
      </c>
      <c r="L111" s="41"/>
      <c r="M111" s="201" t="s">
        <v>19</v>
      </c>
      <c r="N111" s="202" t="s">
        <v>43</v>
      </c>
      <c r="O111" s="66"/>
      <c r="P111" s="203">
        <f>O111*H111</f>
        <v>0</v>
      </c>
      <c r="Q111" s="203">
        <v>0</v>
      </c>
      <c r="R111" s="203">
        <f>Q111*H111</f>
        <v>0</v>
      </c>
      <c r="S111" s="203">
        <v>0</v>
      </c>
      <c r="T111" s="204">
        <f>S111*H111</f>
        <v>0</v>
      </c>
      <c r="U111" s="36"/>
      <c r="V111" s="36"/>
      <c r="W111" s="36"/>
      <c r="X111" s="36"/>
      <c r="Y111" s="36"/>
      <c r="Z111" s="36"/>
      <c r="AA111" s="36"/>
      <c r="AB111" s="36"/>
      <c r="AC111" s="36"/>
      <c r="AD111" s="36"/>
      <c r="AE111" s="36"/>
      <c r="AR111" s="205" t="s">
        <v>176</v>
      </c>
      <c r="AT111" s="205" t="s">
        <v>171</v>
      </c>
      <c r="AU111" s="205" t="s">
        <v>83</v>
      </c>
      <c r="AY111" s="19" t="s">
        <v>169</v>
      </c>
      <c r="BE111" s="206">
        <f>IF(N111="základní",J111,0)</f>
        <v>0</v>
      </c>
      <c r="BF111" s="206">
        <f>IF(N111="snížená",J111,0)</f>
        <v>0</v>
      </c>
      <c r="BG111" s="206">
        <f>IF(N111="zákl. přenesená",J111,0)</f>
        <v>0</v>
      </c>
      <c r="BH111" s="206">
        <f>IF(N111="sníž. přenesená",J111,0)</f>
        <v>0</v>
      </c>
      <c r="BI111" s="206">
        <f>IF(N111="nulová",J111,0)</f>
        <v>0</v>
      </c>
      <c r="BJ111" s="19" t="s">
        <v>80</v>
      </c>
      <c r="BK111" s="206">
        <f>ROUND(I111*H111,2)</f>
        <v>0</v>
      </c>
      <c r="BL111" s="19" t="s">
        <v>176</v>
      </c>
      <c r="BM111" s="205" t="s">
        <v>454</v>
      </c>
    </row>
    <row r="112" spans="1:65" s="13" customFormat="1" ht="11.25">
      <c r="B112" s="211"/>
      <c r="C112" s="212"/>
      <c r="D112" s="207" t="s">
        <v>180</v>
      </c>
      <c r="E112" s="213" t="s">
        <v>19</v>
      </c>
      <c r="F112" s="214" t="s">
        <v>447</v>
      </c>
      <c r="G112" s="212"/>
      <c r="H112" s="215">
        <v>3.125</v>
      </c>
      <c r="I112" s="216"/>
      <c r="J112" s="212"/>
      <c r="K112" s="212"/>
      <c r="L112" s="217"/>
      <c r="M112" s="218"/>
      <c r="N112" s="219"/>
      <c r="O112" s="219"/>
      <c r="P112" s="219"/>
      <c r="Q112" s="219"/>
      <c r="R112" s="219"/>
      <c r="S112" s="219"/>
      <c r="T112" s="220"/>
      <c r="AT112" s="221" t="s">
        <v>180</v>
      </c>
      <c r="AU112" s="221" t="s">
        <v>83</v>
      </c>
      <c r="AV112" s="13" t="s">
        <v>83</v>
      </c>
      <c r="AW112" s="13" t="s">
        <v>34</v>
      </c>
      <c r="AX112" s="13" t="s">
        <v>72</v>
      </c>
      <c r="AY112" s="221" t="s">
        <v>169</v>
      </c>
    </row>
    <row r="113" spans="1:65" s="14" customFormat="1" ht="11.25">
      <c r="B113" s="222"/>
      <c r="C113" s="223"/>
      <c r="D113" s="207" t="s">
        <v>180</v>
      </c>
      <c r="E113" s="224" t="s">
        <v>19</v>
      </c>
      <c r="F113" s="225" t="s">
        <v>182</v>
      </c>
      <c r="G113" s="223"/>
      <c r="H113" s="226">
        <v>3.125</v>
      </c>
      <c r="I113" s="227"/>
      <c r="J113" s="223"/>
      <c r="K113" s="223"/>
      <c r="L113" s="228"/>
      <c r="M113" s="229"/>
      <c r="N113" s="230"/>
      <c r="O113" s="230"/>
      <c r="P113" s="230"/>
      <c r="Q113" s="230"/>
      <c r="R113" s="230"/>
      <c r="S113" s="230"/>
      <c r="T113" s="231"/>
      <c r="AT113" s="232" t="s">
        <v>180</v>
      </c>
      <c r="AU113" s="232" t="s">
        <v>83</v>
      </c>
      <c r="AV113" s="14" t="s">
        <v>176</v>
      </c>
      <c r="AW113" s="14" t="s">
        <v>34</v>
      </c>
      <c r="AX113" s="14" t="s">
        <v>80</v>
      </c>
      <c r="AY113" s="232" t="s">
        <v>169</v>
      </c>
    </row>
    <row r="114" spans="1:65" s="2" customFormat="1" ht="24" customHeight="1">
      <c r="A114" s="36"/>
      <c r="B114" s="37"/>
      <c r="C114" s="194" t="s">
        <v>228</v>
      </c>
      <c r="D114" s="194" t="s">
        <v>171</v>
      </c>
      <c r="E114" s="195" t="s">
        <v>455</v>
      </c>
      <c r="F114" s="196" t="s">
        <v>456</v>
      </c>
      <c r="G114" s="197" t="s">
        <v>191</v>
      </c>
      <c r="H114" s="198">
        <v>1.5629999999999999</v>
      </c>
      <c r="I114" s="199"/>
      <c r="J114" s="200">
        <f>ROUND(I114*H114,2)</f>
        <v>0</v>
      </c>
      <c r="K114" s="196" t="s">
        <v>175</v>
      </c>
      <c r="L114" s="41"/>
      <c r="M114" s="201" t="s">
        <v>19</v>
      </c>
      <c r="N114" s="202" t="s">
        <v>43</v>
      </c>
      <c r="O114" s="66"/>
      <c r="P114" s="203">
        <f>O114*H114</f>
        <v>0</v>
      </c>
      <c r="Q114" s="203">
        <v>0</v>
      </c>
      <c r="R114" s="203">
        <f>Q114*H114</f>
        <v>0</v>
      </c>
      <c r="S114" s="203">
        <v>0</v>
      </c>
      <c r="T114" s="204">
        <f>S114*H114</f>
        <v>0</v>
      </c>
      <c r="U114" s="36"/>
      <c r="V114" s="36"/>
      <c r="W114" s="36"/>
      <c r="X114" s="36"/>
      <c r="Y114" s="36"/>
      <c r="Z114" s="36"/>
      <c r="AA114" s="36"/>
      <c r="AB114" s="36"/>
      <c r="AC114" s="36"/>
      <c r="AD114" s="36"/>
      <c r="AE114" s="36"/>
      <c r="AR114" s="205" t="s">
        <v>176</v>
      </c>
      <c r="AT114" s="205" t="s">
        <v>171</v>
      </c>
      <c r="AU114" s="205" t="s">
        <v>83</v>
      </c>
      <c r="AY114" s="19" t="s">
        <v>169</v>
      </c>
      <c r="BE114" s="206">
        <f>IF(N114="základní",J114,0)</f>
        <v>0</v>
      </c>
      <c r="BF114" s="206">
        <f>IF(N114="snížená",J114,0)</f>
        <v>0</v>
      </c>
      <c r="BG114" s="206">
        <f>IF(N114="zákl. přenesená",J114,0)</f>
        <v>0</v>
      </c>
      <c r="BH114" s="206">
        <f>IF(N114="sníž. přenesená",J114,0)</f>
        <v>0</v>
      </c>
      <c r="BI114" s="206">
        <f>IF(N114="nulová",J114,0)</f>
        <v>0</v>
      </c>
      <c r="BJ114" s="19" t="s">
        <v>80</v>
      </c>
      <c r="BK114" s="206">
        <f>ROUND(I114*H114,2)</f>
        <v>0</v>
      </c>
      <c r="BL114" s="19" t="s">
        <v>176</v>
      </c>
      <c r="BM114" s="205" t="s">
        <v>457</v>
      </c>
    </row>
    <row r="115" spans="1:65" s="13" customFormat="1" ht="11.25">
      <c r="B115" s="211"/>
      <c r="C115" s="212"/>
      <c r="D115" s="207" t="s">
        <v>180</v>
      </c>
      <c r="E115" s="213" t="s">
        <v>19</v>
      </c>
      <c r="F115" s="214" t="s">
        <v>451</v>
      </c>
      <c r="G115" s="212"/>
      <c r="H115" s="215">
        <v>1.5629999999999999</v>
      </c>
      <c r="I115" s="216"/>
      <c r="J115" s="212"/>
      <c r="K115" s="212"/>
      <c r="L115" s="217"/>
      <c r="M115" s="218"/>
      <c r="N115" s="219"/>
      <c r="O115" s="219"/>
      <c r="P115" s="219"/>
      <c r="Q115" s="219"/>
      <c r="R115" s="219"/>
      <c r="S115" s="219"/>
      <c r="T115" s="220"/>
      <c r="AT115" s="221" t="s">
        <v>180</v>
      </c>
      <c r="AU115" s="221" t="s">
        <v>83</v>
      </c>
      <c r="AV115" s="13" t="s">
        <v>83</v>
      </c>
      <c r="AW115" s="13" t="s">
        <v>34</v>
      </c>
      <c r="AX115" s="13" t="s">
        <v>72</v>
      </c>
      <c r="AY115" s="221" t="s">
        <v>169</v>
      </c>
    </row>
    <row r="116" spans="1:65" s="14" customFormat="1" ht="11.25">
      <c r="B116" s="222"/>
      <c r="C116" s="223"/>
      <c r="D116" s="207" t="s">
        <v>180</v>
      </c>
      <c r="E116" s="224" t="s">
        <v>19</v>
      </c>
      <c r="F116" s="225" t="s">
        <v>182</v>
      </c>
      <c r="G116" s="223"/>
      <c r="H116" s="226">
        <v>1.5629999999999999</v>
      </c>
      <c r="I116" s="227"/>
      <c r="J116" s="223"/>
      <c r="K116" s="223"/>
      <c r="L116" s="228"/>
      <c r="M116" s="229"/>
      <c r="N116" s="230"/>
      <c r="O116" s="230"/>
      <c r="P116" s="230"/>
      <c r="Q116" s="230"/>
      <c r="R116" s="230"/>
      <c r="S116" s="230"/>
      <c r="T116" s="231"/>
      <c r="AT116" s="232" t="s">
        <v>180</v>
      </c>
      <c r="AU116" s="232" t="s">
        <v>83</v>
      </c>
      <c r="AV116" s="14" t="s">
        <v>176</v>
      </c>
      <c r="AW116" s="14" t="s">
        <v>34</v>
      </c>
      <c r="AX116" s="14" t="s">
        <v>80</v>
      </c>
      <c r="AY116" s="232" t="s">
        <v>169</v>
      </c>
    </row>
    <row r="117" spans="1:65" s="2" customFormat="1" ht="24" customHeight="1">
      <c r="A117" s="36"/>
      <c r="B117" s="37"/>
      <c r="C117" s="194" t="s">
        <v>232</v>
      </c>
      <c r="D117" s="194" t="s">
        <v>171</v>
      </c>
      <c r="E117" s="195" t="s">
        <v>458</v>
      </c>
      <c r="F117" s="196" t="s">
        <v>459</v>
      </c>
      <c r="G117" s="197" t="s">
        <v>191</v>
      </c>
      <c r="H117" s="198">
        <v>3.125</v>
      </c>
      <c r="I117" s="199"/>
      <c r="J117" s="200">
        <f>ROUND(I117*H117,2)</f>
        <v>0</v>
      </c>
      <c r="K117" s="196" t="s">
        <v>175</v>
      </c>
      <c r="L117" s="41"/>
      <c r="M117" s="201" t="s">
        <v>19</v>
      </c>
      <c r="N117" s="202" t="s">
        <v>43</v>
      </c>
      <c r="O117" s="66"/>
      <c r="P117" s="203">
        <f>O117*H117</f>
        <v>0</v>
      </c>
      <c r="Q117" s="203">
        <v>0</v>
      </c>
      <c r="R117" s="203">
        <f>Q117*H117</f>
        <v>0</v>
      </c>
      <c r="S117" s="203">
        <v>0</v>
      </c>
      <c r="T117" s="204">
        <f>S117*H117</f>
        <v>0</v>
      </c>
      <c r="U117" s="36"/>
      <c r="V117" s="36"/>
      <c r="W117" s="36"/>
      <c r="X117" s="36"/>
      <c r="Y117" s="36"/>
      <c r="Z117" s="36"/>
      <c r="AA117" s="36"/>
      <c r="AB117" s="36"/>
      <c r="AC117" s="36"/>
      <c r="AD117" s="36"/>
      <c r="AE117" s="36"/>
      <c r="AR117" s="205" t="s">
        <v>176</v>
      </c>
      <c r="AT117" s="205" t="s">
        <v>171</v>
      </c>
      <c r="AU117" s="205" t="s">
        <v>83</v>
      </c>
      <c r="AY117" s="19" t="s">
        <v>169</v>
      </c>
      <c r="BE117" s="206">
        <f>IF(N117="základní",J117,0)</f>
        <v>0</v>
      </c>
      <c r="BF117" s="206">
        <f>IF(N117="snížená",J117,0)</f>
        <v>0</v>
      </c>
      <c r="BG117" s="206">
        <f>IF(N117="zákl. přenesená",J117,0)</f>
        <v>0</v>
      </c>
      <c r="BH117" s="206">
        <f>IF(N117="sníž. přenesená",J117,0)</f>
        <v>0</v>
      </c>
      <c r="BI117" s="206">
        <f>IF(N117="nulová",J117,0)</f>
        <v>0</v>
      </c>
      <c r="BJ117" s="19" t="s">
        <v>80</v>
      </c>
      <c r="BK117" s="206">
        <f>ROUND(I117*H117,2)</f>
        <v>0</v>
      </c>
      <c r="BL117" s="19" t="s">
        <v>176</v>
      </c>
      <c r="BM117" s="205" t="s">
        <v>460</v>
      </c>
    </row>
    <row r="118" spans="1:65" s="13" customFormat="1" ht="11.25">
      <c r="B118" s="211"/>
      <c r="C118" s="212"/>
      <c r="D118" s="207" t="s">
        <v>180</v>
      </c>
      <c r="E118" s="213" t="s">
        <v>19</v>
      </c>
      <c r="F118" s="214" t="s">
        <v>447</v>
      </c>
      <c r="G118" s="212"/>
      <c r="H118" s="215">
        <v>3.125</v>
      </c>
      <c r="I118" s="216"/>
      <c r="J118" s="212"/>
      <c r="K118" s="212"/>
      <c r="L118" s="217"/>
      <c r="M118" s="218"/>
      <c r="N118" s="219"/>
      <c r="O118" s="219"/>
      <c r="P118" s="219"/>
      <c r="Q118" s="219"/>
      <c r="R118" s="219"/>
      <c r="S118" s="219"/>
      <c r="T118" s="220"/>
      <c r="AT118" s="221" t="s">
        <v>180</v>
      </c>
      <c r="AU118" s="221" t="s">
        <v>83</v>
      </c>
      <c r="AV118" s="13" t="s">
        <v>83</v>
      </c>
      <c r="AW118" s="13" t="s">
        <v>34</v>
      </c>
      <c r="AX118" s="13" t="s">
        <v>72</v>
      </c>
      <c r="AY118" s="221" t="s">
        <v>169</v>
      </c>
    </row>
    <row r="119" spans="1:65" s="14" customFormat="1" ht="11.25">
      <c r="B119" s="222"/>
      <c r="C119" s="223"/>
      <c r="D119" s="207" t="s">
        <v>180</v>
      </c>
      <c r="E119" s="224" t="s">
        <v>19</v>
      </c>
      <c r="F119" s="225" t="s">
        <v>182</v>
      </c>
      <c r="G119" s="223"/>
      <c r="H119" s="226">
        <v>3.125</v>
      </c>
      <c r="I119" s="227"/>
      <c r="J119" s="223"/>
      <c r="K119" s="223"/>
      <c r="L119" s="228"/>
      <c r="M119" s="229"/>
      <c r="N119" s="230"/>
      <c r="O119" s="230"/>
      <c r="P119" s="230"/>
      <c r="Q119" s="230"/>
      <c r="R119" s="230"/>
      <c r="S119" s="230"/>
      <c r="T119" s="231"/>
      <c r="AT119" s="232" t="s">
        <v>180</v>
      </c>
      <c r="AU119" s="232" t="s">
        <v>83</v>
      </c>
      <c r="AV119" s="14" t="s">
        <v>176</v>
      </c>
      <c r="AW119" s="14" t="s">
        <v>34</v>
      </c>
      <c r="AX119" s="14" t="s">
        <v>80</v>
      </c>
      <c r="AY119" s="232" t="s">
        <v>169</v>
      </c>
    </row>
    <row r="120" spans="1:65" s="2" customFormat="1" ht="24" customHeight="1">
      <c r="A120" s="36"/>
      <c r="B120" s="37"/>
      <c r="C120" s="194" t="s">
        <v>240</v>
      </c>
      <c r="D120" s="194" t="s">
        <v>171</v>
      </c>
      <c r="E120" s="195" t="s">
        <v>461</v>
      </c>
      <c r="F120" s="196" t="s">
        <v>462</v>
      </c>
      <c r="G120" s="197" t="s">
        <v>191</v>
      </c>
      <c r="H120" s="198">
        <v>1.5629999999999999</v>
      </c>
      <c r="I120" s="199"/>
      <c r="J120" s="200">
        <f>ROUND(I120*H120,2)</f>
        <v>0</v>
      </c>
      <c r="K120" s="196" t="s">
        <v>175</v>
      </c>
      <c r="L120" s="41"/>
      <c r="M120" s="201" t="s">
        <v>19</v>
      </c>
      <c r="N120" s="202" t="s">
        <v>43</v>
      </c>
      <c r="O120" s="66"/>
      <c r="P120" s="203">
        <f>O120*H120</f>
        <v>0</v>
      </c>
      <c r="Q120" s="203">
        <v>0</v>
      </c>
      <c r="R120" s="203">
        <f>Q120*H120</f>
        <v>0</v>
      </c>
      <c r="S120" s="203">
        <v>0</v>
      </c>
      <c r="T120" s="204">
        <f>S120*H120</f>
        <v>0</v>
      </c>
      <c r="U120" s="36"/>
      <c r="V120" s="36"/>
      <c r="W120" s="36"/>
      <c r="X120" s="36"/>
      <c r="Y120" s="36"/>
      <c r="Z120" s="36"/>
      <c r="AA120" s="36"/>
      <c r="AB120" s="36"/>
      <c r="AC120" s="36"/>
      <c r="AD120" s="36"/>
      <c r="AE120" s="36"/>
      <c r="AR120" s="205" t="s">
        <v>176</v>
      </c>
      <c r="AT120" s="205" t="s">
        <v>171</v>
      </c>
      <c r="AU120" s="205" t="s">
        <v>83</v>
      </c>
      <c r="AY120" s="19" t="s">
        <v>169</v>
      </c>
      <c r="BE120" s="206">
        <f>IF(N120="základní",J120,0)</f>
        <v>0</v>
      </c>
      <c r="BF120" s="206">
        <f>IF(N120="snížená",J120,0)</f>
        <v>0</v>
      </c>
      <c r="BG120" s="206">
        <f>IF(N120="zákl. přenesená",J120,0)</f>
        <v>0</v>
      </c>
      <c r="BH120" s="206">
        <f>IF(N120="sníž. přenesená",J120,0)</f>
        <v>0</v>
      </c>
      <c r="BI120" s="206">
        <f>IF(N120="nulová",J120,0)</f>
        <v>0</v>
      </c>
      <c r="BJ120" s="19" t="s">
        <v>80</v>
      </c>
      <c r="BK120" s="206">
        <f>ROUND(I120*H120,2)</f>
        <v>0</v>
      </c>
      <c r="BL120" s="19" t="s">
        <v>176</v>
      </c>
      <c r="BM120" s="205" t="s">
        <v>463</v>
      </c>
    </row>
    <row r="121" spans="1:65" s="13" customFormat="1" ht="11.25">
      <c r="B121" s="211"/>
      <c r="C121" s="212"/>
      <c r="D121" s="207" t="s">
        <v>180</v>
      </c>
      <c r="E121" s="213" t="s">
        <v>19</v>
      </c>
      <c r="F121" s="214" t="s">
        <v>451</v>
      </c>
      <c r="G121" s="212"/>
      <c r="H121" s="215">
        <v>1.5629999999999999</v>
      </c>
      <c r="I121" s="216"/>
      <c r="J121" s="212"/>
      <c r="K121" s="212"/>
      <c r="L121" s="217"/>
      <c r="M121" s="218"/>
      <c r="N121" s="219"/>
      <c r="O121" s="219"/>
      <c r="P121" s="219"/>
      <c r="Q121" s="219"/>
      <c r="R121" s="219"/>
      <c r="S121" s="219"/>
      <c r="T121" s="220"/>
      <c r="AT121" s="221" t="s">
        <v>180</v>
      </c>
      <c r="AU121" s="221" t="s">
        <v>83</v>
      </c>
      <c r="AV121" s="13" t="s">
        <v>83</v>
      </c>
      <c r="AW121" s="13" t="s">
        <v>34</v>
      </c>
      <c r="AX121" s="13" t="s">
        <v>72</v>
      </c>
      <c r="AY121" s="221" t="s">
        <v>169</v>
      </c>
    </row>
    <row r="122" spans="1:65" s="14" customFormat="1" ht="11.25">
      <c r="B122" s="222"/>
      <c r="C122" s="223"/>
      <c r="D122" s="207" t="s">
        <v>180</v>
      </c>
      <c r="E122" s="224" t="s">
        <v>19</v>
      </c>
      <c r="F122" s="225" t="s">
        <v>182</v>
      </c>
      <c r="G122" s="223"/>
      <c r="H122" s="226">
        <v>1.5629999999999999</v>
      </c>
      <c r="I122" s="227"/>
      <c r="J122" s="223"/>
      <c r="K122" s="223"/>
      <c r="L122" s="228"/>
      <c r="M122" s="229"/>
      <c r="N122" s="230"/>
      <c r="O122" s="230"/>
      <c r="P122" s="230"/>
      <c r="Q122" s="230"/>
      <c r="R122" s="230"/>
      <c r="S122" s="230"/>
      <c r="T122" s="231"/>
      <c r="AT122" s="232" t="s">
        <v>180</v>
      </c>
      <c r="AU122" s="232" t="s">
        <v>83</v>
      </c>
      <c r="AV122" s="14" t="s">
        <v>176</v>
      </c>
      <c r="AW122" s="14" t="s">
        <v>34</v>
      </c>
      <c r="AX122" s="14" t="s">
        <v>80</v>
      </c>
      <c r="AY122" s="232" t="s">
        <v>169</v>
      </c>
    </row>
    <row r="123" spans="1:65" s="2" customFormat="1" ht="24" customHeight="1">
      <c r="A123" s="36"/>
      <c r="B123" s="37"/>
      <c r="C123" s="194" t="s">
        <v>245</v>
      </c>
      <c r="D123" s="194" t="s">
        <v>171</v>
      </c>
      <c r="E123" s="195" t="s">
        <v>464</v>
      </c>
      <c r="F123" s="196" t="s">
        <v>465</v>
      </c>
      <c r="G123" s="197" t="s">
        <v>174</v>
      </c>
      <c r="H123" s="198">
        <v>27</v>
      </c>
      <c r="I123" s="199"/>
      <c r="J123" s="200">
        <f>ROUND(I123*H123,2)</f>
        <v>0</v>
      </c>
      <c r="K123" s="196" t="s">
        <v>175</v>
      </c>
      <c r="L123" s="41"/>
      <c r="M123" s="201" t="s">
        <v>19</v>
      </c>
      <c r="N123" s="202" t="s">
        <v>43</v>
      </c>
      <c r="O123" s="66"/>
      <c r="P123" s="203">
        <f>O123*H123</f>
        <v>0</v>
      </c>
      <c r="Q123" s="203">
        <v>8.4999999999999995E-4</v>
      </c>
      <c r="R123" s="203">
        <f>Q123*H123</f>
        <v>2.2949999999999998E-2</v>
      </c>
      <c r="S123" s="203">
        <v>0</v>
      </c>
      <c r="T123" s="204">
        <f>S123*H123</f>
        <v>0</v>
      </c>
      <c r="U123" s="36"/>
      <c r="V123" s="36"/>
      <c r="W123" s="36"/>
      <c r="X123" s="36"/>
      <c r="Y123" s="36"/>
      <c r="Z123" s="36"/>
      <c r="AA123" s="36"/>
      <c r="AB123" s="36"/>
      <c r="AC123" s="36"/>
      <c r="AD123" s="36"/>
      <c r="AE123" s="36"/>
      <c r="AR123" s="205" t="s">
        <v>176</v>
      </c>
      <c r="AT123" s="205" t="s">
        <v>171</v>
      </c>
      <c r="AU123" s="205" t="s">
        <v>83</v>
      </c>
      <c r="AY123" s="19" t="s">
        <v>169</v>
      </c>
      <c r="BE123" s="206">
        <f>IF(N123="základní",J123,0)</f>
        <v>0</v>
      </c>
      <c r="BF123" s="206">
        <f>IF(N123="snížená",J123,0)</f>
        <v>0</v>
      </c>
      <c r="BG123" s="206">
        <f>IF(N123="zákl. přenesená",J123,0)</f>
        <v>0</v>
      </c>
      <c r="BH123" s="206">
        <f>IF(N123="sníž. přenesená",J123,0)</f>
        <v>0</v>
      </c>
      <c r="BI123" s="206">
        <f>IF(N123="nulová",J123,0)</f>
        <v>0</v>
      </c>
      <c r="BJ123" s="19" t="s">
        <v>80</v>
      </c>
      <c r="BK123" s="206">
        <f>ROUND(I123*H123,2)</f>
        <v>0</v>
      </c>
      <c r="BL123" s="19" t="s">
        <v>176</v>
      </c>
      <c r="BM123" s="205" t="s">
        <v>466</v>
      </c>
    </row>
    <row r="124" spans="1:65" s="13" customFormat="1" ht="11.25">
      <c r="B124" s="211"/>
      <c r="C124" s="212"/>
      <c r="D124" s="207" t="s">
        <v>180</v>
      </c>
      <c r="E124" s="213" t="s">
        <v>19</v>
      </c>
      <c r="F124" s="214" t="s">
        <v>331</v>
      </c>
      <c r="G124" s="212"/>
      <c r="H124" s="215">
        <v>27</v>
      </c>
      <c r="I124" s="216"/>
      <c r="J124" s="212"/>
      <c r="K124" s="212"/>
      <c r="L124" s="217"/>
      <c r="M124" s="218"/>
      <c r="N124" s="219"/>
      <c r="O124" s="219"/>
      <c r="P124" s="219"/>
      <c r="Q124" s="219"/>
      <c r="R124" s="219"/>
      <c r="S124" s="219"/>
      <c r="T124" s="220"/>
      <c r="AT124" s="221" t="s">
        <v>180</v>
      </c>
      <c r="AU124" s="221" t="s">
        <v>83</v>
      </c>
      <c r="AV124" s="13" t="s">
        <v>83</v>
      </c>
      <c r="AW124" s="13" t="s">
        <v>34</v>
      </c>
      <c r="AX124" s="13" t="s">
        <v>72</v>
      </c>
      <c r="AY124" s="221" t="s">
        <v>169</v>
      </c>
    </row>
    <row r="125" spans="1:65" s="14" customFormat="1" ht="11.25">
      <c r="B125" s="222"/>
      <c r="C125" s="223"/>
      <c r="D125" s="207" t="s">
        <v>180</v>
      </c>
      <c r="E125" s="224" t="s">
        <v>19</v>
      </c>
      <c r="F125" s="225" t="s">
        <v>182</v>
      </c>
      <c r="G125" s="223"/>
      <c r="H125" s="226">
        <v>27</v>
      </c>
      <c r="I125" s="227"/>
      <c r="J125" s="223"/>
      <c r="K125" s="223"/>
      <c r="L125" s="228"/>
      <c r="M125" s="229"/>
      <c r="N125" s="230"/>
      <c r="O125" s="230"/>
      <c r="P125" s="230"/>
      <c r="Q125" s="230"/>
      <c r="R125" s="230"/>
      <c r="S125" s="230"/>
      <c r="T125" s="231"/>
      <c r="AT125" s="232" t="s">
        <v>180</v>
      </c>
      <c r="AU125" s="232" t="s">
        <v>83</v>
      </c>
      <c r="AV125" s="14" t="s">
        <v>176</v>
      </c>
      <c r="AW125" s="14" t="s">
        <v>34</v>
      </c>
      <c r="AX125" s="14" t="s">
        <v>80</v>
      </c>
      <c r="AY125" s="232" t="s">
        <v>169</v>
      </c>
    </row>
    <row r="126" spans="1:65" s="2" customFormat="1" ht="24" customHeight="1">
      <c r="A126" s="36"/>
      <c r="B126" s="37"/>
      <c r="C126" s="194" t="s">
        <v>251</v>
      </c>
      <c r="D126" s="194" t="s">
        <v>171</v>
      </c>
      <c r="E126" s="195" t="s">
        <v>467</v>
      </c>
      <c r="F126" s="196" t="s">
        <v>468</v>
      </c>
      <c r="G126" s="197" t="s">
        <v>174</v>
      </c>
      <c r="H126" s="198">
        <v>27</v>
      </c>
      <c r="I126" s="199"/>
      <c r="J126" s="200">
        <f>ROUND(I126*H126,2)</f>
        <v>0</v>
      </c>
      <c r="K126" s="196" t="s">
        <v>175</v>
      </c>
      <c r="L126" s="41"/>
      <c r="M126" s="201" t="s">
        <v>19</v>
      </c>
      <c r="N126" s="202" t="s">
        <v>43</v>
      </c>
      <c r="O126" s="66"/>
      <c r="P126" s="203">
        <f>O126*H126</f>
        <v>0</v>
      </c>
      <c r="Q126" s="203">
        <v>0</v>
      </c>
      <c r="R126" s="203">
        <f>Q126*H126</f>
        <v>0</v>
      </c>
      <c r="S126" s="203">
        <v>0</v>
      </c>
      <c r="T126" s="204">
        <f>S126*H126</f>
        <v>0</v>
      </c>
      <c r="U126" s="36"/>
      <c r="V126" s="36"/>
      <c r="W126" s="36"/>
      <c r="X126" s="36"/>
      <c r="Y126" s="36"/>
      <c r="Z126" s="36"/>
      <c r="AA126" s="36"/>
      <c r="AB126" s="36"/>
      <c r="AC126" s="36"/>
      <c r="AD126" s="36"/>
      <c r="AE126" s="36"/>
      <c r="AR126" s="205" t="s">
        <v>176</v>
      </c>
      <c r="AT126" s="205" t="s">
        <v>171</v>
      </c>
      <c r="AU126" s="205" t="s">
        <v>83</v>
      </c>
      <c r="AY126" s="19" t="s">
        <v>169</v>
      </c>
      <c r="BE126" s="206">
        <f>IF(N126="základní",J126,0)</f>
        <v>0</v>
      </c>
      <c r="BF126" s="206">
        <f>IF(N126="snížená",J126,0)</f>
        <v>0</v>
      </c>
      <c r="BG126" s="206">
        <f>IF(N126="zákl. přenesená",J126,0)</f>
        <v>0</v>
      </c>
      <c r="BH126" s="206">
        <f>IF(N126="sníž. přenesená",J126,0)</f>
        <v>0</v>
      </c>
      <c r="BI126" s="206">
        <f>IF(N126="nulová",J126,0)</f>
        <v>0</v>
      </c>
      <c r="BJ126" s="19" t="s">
        <v>80</v>
      </c>
      <c r="BK126" s="206">
        <f>ROUND(I126*H126,2)</f>
        <v>0</v>
      </c>
      <c r="BL126" s="19" t="s">
        <v>176</v>
      </c>
      <c r="BM126" s="205" t="s">
        <v>469</v>
      </c>
    </row>
    <row r="127" spans="1:65" s="13" customFormat="1" ht="11.25">
      <c r="B127" s="211"/>
      <c r="C127" s="212"/>
      <c r="D127" s="207" t="s">
        <v>180</v>
      </c>
      <c r="E127" s="213" t="s">
        <v>19</v>
      </c>
      <c r="F127" s="214" t="s">
        <v>331</v>
      </c>
      <c r="G127" s="212"/>
      <c r="H127" s="215">
        <v>27</v>
      </c>
      <c r="I127" s="216"/>
      <c r="J127" s="212"/>
      <c r="K127" s="212"/>
      <c r="L127" s="217"/>
      <c r="M127" s="218"/>
      <c r="N127" s="219"/>
      <c r="O127" s="219"/>
      <c r="P127" s="219"/>
      <c r="Q127" s="219"/>
      <c r="R127" s="219"/>
      <c r="S127" s="219"/>
      <c r="T127" s="220"/>
      <c r="AT127" s="221" t="s">
        <v>180</v>
      </c>
      <c r="AU127" s="221" t="s">
        <v>83</v>
      </c>
      <c r="AV127" s="13" t="s">
        <v>83</v>
      </c>
      <c r="AW127" s="13" t="s">
        <v>34</v>
      </c>
      <c r="AX127" s="13" t="s">
        <v>80</v>
      </c>
      <c r="AY127" s="221" t="s">
        <v>169</v>
      </c>
    </row>
    <row r="128" spans="1:65" s="2" customFormat="1" ht="24" customHeight="1">
      <c r="A128" s="36"/>
      <c r="B128" s="37"/>
      <c r="C128" s="194" t="s">
        <v>256</v>
      </c>
      <c r="D128" s="194" t="s">
        <v>171</v>
      </c>
      <c r="E128" s="195" t="s">
        <v>470</v>
      </c>
      <c r="F128" s="196" t="s">
        <v>471</v>
      </c>
      <c r="G128" s="197" t="s">
        <v>191</v>
      </c>
      <c r="H128" s="198">
        <v>7.5</v>
      </c>
      <c r="I128" s="199"/>
      <c r="J128" s="200">
        <f>ROUND(I128*H128,2)</f>
        <v>0</v>
      </c>
      <c r="K128" s="196" t="s">
        <v>175</v>
      </c>
      <c r="L128" s="41"/>
      <c r="M128" s="201" t="s">
        <v>19</v>
      </c>
      <c r="N128" s="202" t="s">
        <v>43</v>
      </c>
      <c r="O128" s="66"/>
      <c r="P128" s="203">
        <f>O128*H128</f>
        <v>0</v>
      </c>
      <c r="Q128" s="203">
        <v>0</v>
      </c>
      <c r="R128" s="203">
        <f>Q128*H128</f>
        <v>0</v>
      </c>
      <c r="S128" s="203">
        <v>0</v>
      </c>
      <c r="T128" s="204">
        <f>S128*H128</f>
        <v>0</v>
      </c>
      <c r="U128" s="36"/>
      <c r="V128" s="36"/>
      <c r="W128" s="36"/>
      <c r="X128" s="36"/>
      <c r="Y128" s="36"/>
      <c r="Z128" s="36"/>
      <c r="AA128" s="36"/>
      <c r="AB128" s="36"/>
      <c r="AC128" s="36"/>
      <c r="AD128" s="36"/>
      <c r="AE128" s="36"/>
      <c r="AR128" s="205" t="s">
        <v>176</v>
      </c>
      <c r="AT128" s="205" t="s">
        <v>171</v>
      </c>
      <c r="AU128" s="205" t="s">
        <v>83</v>
      </c>
      <c r="AY128" s="19" t="s">
        <v>169</v>
      </c>
      <c r="BE128" s="206">
        <f>IF(N128="základní",J128,0)</f>
        <v>0</v>
      </c>
      <c r="BF128" s="206">
        <f>IF(N128="snížená",J128,0)</f>
        <v>0</v>
      </c>
      <c r="BG128" s="206">
        <f>IF(N128="zákl. přenesená",J128,0)</f>
        <v>0</v>
      </c>
      <c r="BH128" s="206">
        <f>IF(N128="sníž. přenesená",J128,0)</f>
        <v>0</v>
      </c>
      <c r="BI128" s="206">
        <f>IF(N128="nulová",J128,0)</f>
        <v>0</v>
      </c>
      <c r="BJ128" s="19" t="s">
        <v>80</v>
      </c>
      <c r="BK128" s="206">
        <f>ROUND(I128*H128,2)</f>
        <v>0</v>
      </c>
      <c r="BL128" s="19" t="s">
        <v>176</v>
      </c>
      <c r="BM128" s="205" t="s">
        <v>472</v>
      </c>
    </row>
    <row r="129" spans="1:65" s="13" customFormat="1" ht="11.25">
      <c r="B129" s="211"/>
      <c r="C129" s="212"/>
      <c r="D129" s="207" t="s">
        <v>180</v>
      </c>
      <c r="E129" s="213" t="s">
        <v>19</v>
      </c>
      <c r="F129" s="214" t="s">
        <v>473</v>
      </c>
      <c r="G129" s="212"/>
      <c r="H129" s="215">
        <v>7.5</v>
      </c>
      <c r="I129" s="216"/>
      <c r="J129" s="212"/>
      <c r="K129" s="212"/>
      <c r="L129" s="217"/>
      <c r="M129" s="218"/>
      <c r="N129" s="219"/>
      <c r="O129" s="219"/>
      <c r="P129" s="219"/>
      <c r="Q129" s="219"/>
      <c r="R129" s="219"/>
      <c r="S129" s="219"/>
      <c r="T129" s="220"/>
      <c r="AT129" s="221" t="s">
        <v>180</v>
      </c>
      <c r="AU129" s="221" t="s">
        <v>83</v>
      </c>
      <c r="AV129" s="13" t="s">
        <v>83</v>
      </c>
      <c r="AW129" s="13" t="s">
        <v>34</v>
      </c>
      <c r="AX129" s="13" t="s">
        <v>80</v>
      </c>
      <c r="AY129" s="221" t="s">
        <v>169</v>
      </c>
    </row>
    <row r="130" spans="1:65" s="2" customFormat="1" ht="24" customHeight="1">
      <c r="A130" s="36"/>
      <c r="B130" s="37"/>
      <c r="C130" s="194" t="s">
        <v>8</v>
      </c>
      <c r="D130" s="194" t="s">
        <v>171</v>
      </c>
      <c r="E130" s="195" t="s">
        <v>474</v>
      </c>
      <c r="F130" s="196" t="s">
        <v>475</v>
      </c>
      <c r="G130" s="197" t="s">
        <v>191</v>
      </c>
      <c r="H130" s="198">
        <v>0.35</v>
      </c>
      <c r="I130" s="199"/>
      <c r="J130" s="200">
        <f>ROUND(I130*H130,2)</f>
        <v>0</v>
      </c>
      <c r="K130" s="196" t="s">
        <v>175</v>
      </c>
      <c r="L130" s="41"/>
      <c r="M130" s="201" t="s">
        <v>19</v>
      </c>
      <c r="N130" s="202" t="s">
        <v>43</v>
      </c>
      <c r="O130" s="66"/>
      <c r="P130" s="203">
        <f>O130*H130</f>
        <v>0</v>
      </c>
      <c r="Q130" s="203">
        <v>0</v>
      </c>
      <c r="R130" s="203">
        <f>Q130*H130</f>
        <v>0</v>
      </c>
      <c r="S130" s="203">
        <v>0</v>
      </c>
      <c r="T130" s="204">
        <f>S130*H130</f>
        <v>0</v>
      </c>
      <c r="U130" s="36"/>
      <c r="V130" s="36"/>
      <c r="W130" s="36"/>
      <c r="X130" s="36"/>
      <c r="Y130" s="36"/>
      <c r="Z130" s="36"/>
      <c r="AA130" s="36"/>
      <c r="AB130" s="36"/>
      <c r="AC130" s="36"/>
      <c r="AD130" s="36"/>
      <c r="AE130" s="36"/>
      <c r="AR130" s="205" t="s">
        <v>176</v>
      </c>
      <c r="AT130" s="205" t="s">
        <v>171</v>
      </c>
      <c r="AU130" s="205" t="s">
        <v>83</v>
      </c>
      <c r="AY130" s="19" t="s">
        <v>169</v>
      </c>
      <c r="BE130" s="206">
        <f>IF(N130="základní",J130,0)</f>
        <v>0</v>
      </c>
      <c r="BF130" s="206">
        <f>IF(N130="snížená",J130,0)</f>
        <v>0</v>
      </c>
      <c r="BG130" s="206">
        <f>IF(N130="zákl. přenesená",J130,0)</f>
        <v>0</v>
      </c>
      <c r="BH130" s="206">
        <f>IF(N130="sníž. přenesená",J130,0)</f>
        <v>0</v>
      </c>
      <c r="BI130" s="206">
        <f>IF(N130="nulová",J130,0)</f>
        <v>0</v>
      </c>
      <c r="BJ130" s="19" t="s">
        <v>80</v>
      </c>
      <c r="BK130" s="206">
        <f>ROUND(I130*H130,2)</f>
        <v>0</v>
      </c>
      <c r="BL130" s="19" t="s">
        <v>176</v>
      </c>
      <c r="BM130" s="205" t="s">
        <v>476</v>
      </c>
    </row>
    <row r="131" spans="1:65" s="2" customFormat="1" ht="24" customHeight="1">
      <c r="A131" s="36"/>
      <c r="B131" s="37"/>
      <c r="C131" s="194" t="s">
        <v>273</v>
      </c>
      <c r="D131" s="194" t="s">
        <v>171</v>
      </c>
      <c r="E131" s="195" t="s">
        <v>477</v>
      </c>
      <c r="F131" s="196" t="s">
        <v>478</v>
      </c>
      <c r="G131" s="197" t="s">
        <v>191</v>
      </c>
      <c r="H131" s="198">
        <v>6.5860000000000003</v>
      </c>
      <c r="I131" s="199"/>
      <c r="J131" s="200">
        <f>ROUND(I131*H131,2)</f>
        <v>0</v>
      </c>
      <c r="K131" s="196" t="s">
        <v>175</v>
      </c>
      <c r="L131" s="41"/>
      <c r="M131" s="201" t="s">
        <v>19</v>
      </c>
      <c r="N131" s="202" t="s">
        <v>43</v>
      </c>
      <c r="O131" s="66"/>
      <c r="P131" s="203">
        <f>O131*H131</f>
        <v>0</v>
      </c>
      <c r="Q131" s="203">
        <v>0</v>
      </c>
      <c r="R131" s="203">
        <f>Q131*H131</f>
        <v>0</v>
      </c>
      <c r="S131" s="203">
        <v>0</v>
      </c>
      <c r="T131" s="204">
        <f>S131*H131</f>
        <v>0</v>
      </c>
      <c r="U131" s="36"/>
      <c r="V131" s="36"/>
      <c r="W131" s="36"/>
      <c r="X131" s="36"/>
      <c r="Y131" s="36"/>
      <c r="Z131" s="36"/>
      <c r="AA131" s="36"/>
      <c r="AB131" s="36"/>
      <c r="AC131" s="36"/>
      <c r="AD131" s="36"/>
      <c r="AE131" s="36"/>
      <c r="AR131" s="205" t="s">
        <v>176</v>
      </c>
      <c r="AT131" s="205" t="s">
        <v>171</v>
      </c>
      <c r="AU131" s="205" t="s">
        <v>83</v>
      </c>
      <c r="AY131" s="19" t="s">
        <v>169</v>
      </c>
      <c r="BE131" s="206">
        <f>IF(N131="základní",J131,0)</f>
        <v>0</v>
      </c>
      <c r="BF131" s="206">
        <f>IF(N131="snížená",J131,0)</f>
        <v>0</v>
      </c>
      <c r="BG131" s="206">
        <f>IF(N131="zákl. přenesená",J131,0)</f>
        <v>0</v>
      </c>
      <c r="BH131" s="206">
        <f>IF(N131="sníž. přenesená",J131,0)</f>
        <v>0</v>
      </c>
      <c r="BI131" s="206">
        <f>IF(N131="nulová",J131,0)</f>
        <v>0</v>
      </c>
      <c r="BJ131" s="19" t="s">
        <v>80</v>
      </c>
      <c r="BK131" s="206">
        <f>ROUND(I131*H131,2)</f>
        <v>0</v>
      </c>
      <c r="BL131" s="19" t="s">
        <v>176</v>
      </c>
      <c r="BM131" s="205" t="s">
        <v>479</v>
      </c>
    </row>
    <row r="132" spans="1:65" s="2" customFormat="1" ht="136.5">
      <c r="A132" s="36"/>
      <c r="B132" s="37"/>
      <c r="C132" s="38"/>
      <c r="D132" s="207" t="s">
        <v>178</v>
      </c>
      <c r="E132" s="38"/>
      <c r="F132" s="208" t="s">
        <v>236</v>
      </c>
      <c r="G132" s="38"/>
      <c r="H132" s="38"/>
      <c r="I132" s="117"/>
      <c r="J132" s="38"/>
      <c r="K132" s="38"/>
      <c r="L132" s="41"/>
      <c r="M132" s="209"/>
      <c r="N132" s="210"/>
      <c r="O132" s="66"/>
      <c r="P132" s="66"/>
      <c r="Q132" s="66"/>
      <c r="R132" s="66"/>
      <c r="S132" s="66"/>
      <c r="T132" s="67"/>
      <c r="U132" s="36"/>
      <c r="V132" s="36"/>
      <c r="W132" s="36"/>
      <c r="X132" s="36"/>
      <c r="Y132" s="36"/>
      <c r="Z132" s="36"/>
      <c r="AA132" s="36"/>
      <c r="AB132" s="36"/>
      <c r="AC132" s="36"/>
      <c r="AD132" s="36"/>
      <c r="AE132" s="36"/>
      <c r="AT132" s="19" t="s">
        <v>178</v>
      </c>
      <c r="AU132" s="19" t="s">
        <v>83</v>
      </c>
    </row>
    <row r="133" spans="1:65" s="13" customFormat="1" ht="11.25">
      <c r="B133" s="211"/>
      <c r="C133" s="212"/>
      <c r="D133" s="207" t="s">
        <v>180</v>
      </c>
      <c r="E133" s="213" t="s">
        <v>19</v>
      </c>
      <c r="F133" s="214" t="s">
        <v>480</v>
      </c>
      <c r="G133" s="212"/>
      <c r="H133" s="215">
        <v>5.242</v>
      </c>
      <c r="I133" s="216"/>
      <c r="J133" s="212"/>
      <c r="K133" s="212"/>
      <c r="L133" s="217"/>
      <c r="M133" s="218"/>
      <c r="N133" s="219"/>
      <c r="O133" s="219"/>
      <c r="P133" s="219"/>
      <c r="Q133" s="219"/>
      <c r="R133" s="219"/>
      <c r="S133" s="219"/>
      <c r="T133" s="220"/>
      <c r="AT133" s="221" t="s">
        <v>180</v>
      </c>
      <c r="AU133" s="221" t="s">
        <v>83</v>
      </c>
      <c r="AV133" s="13" t="s">
        <v>83</v>
      </c>
      <c r="AW133" s="13" t="s">
        <v>34</v>
      </c>
      <c r="AX133" s="13" t="s">
        <v>72</v>
      </c>
      <c r="AY133" s="221" t="s">
        <v>169</v>
      </c>
    </row>
    <row r="134" spans="1:65" s="13" customFormat="1" ht="11.25">
      <c r="B134" s="211"/>
      <c r="C134" s="212"/>
      <c r="D134" s="207" t="s">
        <v>180</v>
      </c>
      <c r="E134" s="213" t="s">
        <v>19</v>
      </c>
      <c r="F134" s="214" t="s">
        <v>481</v>
      </c>
      <c r="G134" s="212"/>
      <c r="H134" s="215">
        <v>1.3440000000000001</v>
      </c>
      <c r="I134" s="216"/>
      <c r="J134" s="212"/>
      <c r="K134" s="212"/>
      <c r="L134" s="217"/>
      <c r="M134" s="218"/>
      <c r="N134" s="219"/>
      <c r="O134" s="219"/>
      <c r="P134" s="219"/>
      <c r="Q134" s="219"/>
      <c r="R134" s="219"/>
      <c r="S134" s="219"/>
      <c r="T134" s="220"/>
      <c r="AT134" s="221" t="s">
        <v>180</v>
      </c>
      <c r="AU134" s="221" t="s">
        <v>83</v>
      </c>
      <c r="AV134" s="13" t="s">
        <v>83</v>
      </c>
      <c r="AW134" s="13" t="s">
        <v>34</v>
      </c>
      <c r="AX134" s="13" t="s">
        <v>72</v>
      </c>
      <c r="AY134" s="221" t="s">
        <v>169</v>
      </c>
    </row>
    <row r="135" spans="1:65" s="14" customFormat="1" ht="11.25">
      <c r="B135" s="222"/>
      <c r="C135" s="223"/>
      <c r="D135" s="207" t="s">
        <v>180</v>
      </c>
      <c r="E135" s="224" t="s">
        <v>19</v>
      </c>
      <c r="F135" s="225" t="s">
        <v>182</v>
      </c>
      <c r="G135" s="223"/>
      <c r="H135" s="226">
        <v>6.5860000000000003</v>
      </c>
      <c r="I135" s="227"/>
      <c r="J135" s="223"/>
      <c r="K135" s="223"/>
      <c r="L135" s="228"/>
      <c r="M135" s="229"/>
      <c r="N135" s="230"/>
      <c r="O135" s="230"/>
      <c r="P135" s="230"/>
      <c r="Q135" s="230"/>
      <c r="R135" s="230"/>
      <c r="S135" s="230"/>
      <c r="T135" s="231"/>
      <c r="AT135" s="232" t="s">
        <v>180</v>
      </c>
      <c r="AU135" s="232" t="s">
        <v>83</v>
      </c>
      <c r="AV135" s="14" t="s">
        <v>176</v>
      </c>
      <c r="AW135" s="14" t="s">
        <v>34</v>
      </c>
      <c r="AX135" s="14" t="s">
        <v>80</v>
      </c>
      <c r="AY135" s="232" t="s">
        <v>169</v>
      </c>
    </row>
    <row r="136" spans="1:65" s="2" customFormat="1" ht="16.5" customHeight="1">
      <c r="A136" s="36"/>
      <c r="B136" s="37"/>
      <c r="C136" s="194" t="s">
        <v>279</v>
      </c>
      <c r="D136" s="194" t="s">
        <v>171</v>
      </c>
      <c r="E136" s="195" t="s">
        <v>241</v>
      </c>
      <c r="F136" s="196" t="s">
        <v>242</v>
      </c>
      <c r="G136" s="197" t="s">
        <v>191</v>
      </c>
      <c r="H136" s="198">
        <v>12.5</v>
      </c>
      <c r="I136" s="199"/>
      <c r="J136" s="200">
        <f>ROUND(I136*H136,2)</f>
        <v>0</v>
      </c>
      <c r="K136" s="196" t="s">
        <v>19</v>
      </c>
      <c r="L136" s="41"/>
      <c r="M136" s="201" t="s">
        <v>19</v>
      </c>
      <c r="N136" s="202" t="s">
        <v>43</v>
      </c>
      <c r="O136" s="66"/>
      <c r="P136" s="203">
        <f>O136*H136</f>
        <v>0</v>
      </c>
      <c r="Q136" s="203">
        <v>0</v>
      </c>
      <c r="R136" s="203">
        <f>Q136*H136</f>
        <v>0</v>
      </c>
      <c r="S136" s="203">
        <v>0</v>
      </c>
      <c r="T136" s="204">
        <f>S136*H136</f>
        <v>0</v>
      </c>
      <c r="U136" s="36"/>
      <c r="V136" s="36"/>
      <c r="W136" s="36"/>
      <c r="X136" s="36"/>
      <c r="Y136" s="36"/>
      <c r="Z136" s="36"/>
      <c r="AA136" s="36"/>
      <c r="AB136" s="36"/>
      <c r="AC136" s="36"/>
      <c r="AD136" s="36"/>
      <c r="AE136" s="36"/>
      <c r="AR136" s="205" t="s">
        <v>176</v>
      </c>
      <c r="AT136" s="205" t="s">
        <v>171</v>
      </c>
      <c r="AU136" s="205" t="s">
        <v>83</v>
      </c>
      <c r="AY136" s="19" t="s">
        <v>169</v>
      </c>
      <c r="BE136" s="206">
        <f>IF(N136="základní",J136,0)</f>
        <v>0</v>
      </c>
      <c r="BF136" s="206">
        <f>IF(N136="snížená",J136,0)</f>
        <v>0</v>
      </c>
      <c r="BG136" s="206">
        <f>IF(N136="zákl. přenesená",J136,0)</f>
        <v>0</v>
      </c>
      <c r="BH136" s="206">
        <f>IF(N136="sníž. přenesená",J136,0)</f>
        <v>0</v>
      </c>
      <c r="BI136" s="206">
        <f>IF(N136="nulová",J136,0)</f>
        <v>0</v>
      </c>
      <c r="BJ136" s="19" t="s">
        <v>80</v>
      </c>
      <c r="BK136" s="206">
        <f>ROUND(I136*H136,2)</f>
        <v>0</v>
      </c>
      <c r="BL136" s="19" t="s">
        <v>176</v>
      </c>
      <c r="BM136" s="205" t="s">
        <v>482</v>
      </c>
    </row>
    <row r="137" spans="1:65" s="13" customFormat="1" ht="11.25">
      <c r="B137" s="211"/>
      <c r="C137" s="212"/>
      <c r="D137" s="207" t="s">
        <v>180</v>
      </c>
      <c r="E137" s="213" t="s">
        <v>19</v>
      </c>
      <c r="F137" s="214" t="s">
        <v>483</v>
      </c>
      <c r="G137" s="212"/>
      <c r="H137" s="215">
        <v>12.5</v>
      </c>
      <c r="I137" s="216"/>
      <c r="J137" s="212"/>
      <c r="K137" s="212"/>
      <c r="L137" s="217"/>
      <c r="M137" s="218"/>
      <c r="N137" s="219"/>
      <c r="O137" s="219"/>
      <c r="P137" s="219"/>
      <c r="Q137" s="219"/>
      <c r="R137" s="219"/>
      <c r="S137" s="219"/>
      <c r="T137" s="220"/>
      <c r="AT137" s="221" t="s">
        <v>180</v>
      </c>
      <c r="AU137" s="221" t="s">
        <v>83</v>
      </c>
      <c r="AV137" s="13" t="s">
        <v>83</v>
      </c>
      <c r="AW137" s="13" t="s">
        <v>34</v>
      </c>
      <c r="AX137" s="13" t="s">
        <v>72</v>
      </c>
      <c r="AY137" s="221" t="s">
        <v>169</v>
      </c>
    </row>
    <row r="138" spans="1:65" s="14" customFormat="1" ht="11.25">
      <c r="B138" s="222"/>
      <c r="C138" s="223"/>
      <c r="D138" s="207" t="s">
        <v>180</v>
      </c>
      <c r="E138" s="224" t="s">
        <v>19</v>
      </c>
      <c r="F138" s="225" t="s">
        <v>182</v>
      </c>
      <c r="G138" s="223"/>
      <c r="H138" s="226">
        <v>12.5</v>
      </c>
      <c r="I138" s="227"/>
      <c r="J138" s="223"/>
      <c r="K138" s="223"/>
      <c r="L138" s="228"/>
      <c r="M138" s="229"/>
      <c r="N138" s="230"/>
      <c r="O138" s="230"/>
      <c r="P138" s="230"/>
      <c r="Q138" s="230"/>
      <c r="R138" s="230"/>
      <c r="S138" s="230"/>
      <c r="T138" s="231"/>
      <c r="AT138" s="232" t="s">
        <v>180</v>
      </c>
      <c r="AU138" s="232" t="s">
        <v>83</v>
      </c>
      <c r="AV138" s="14" t="s">
        <v>176</v>
      </c>
      <c r="AW138" s="14" t="s">
        <v>4</v>
      </c>
      <c r="AX138" s="14" t="s">
        <v>80</v>
      </c>
      <c r="AY138" s="232" t="s">
        <v>169</v>
      </c>
    </row>
    <row r="139" spans="1:65" s="2" customFormat="1" ht="16.5" customHeight="1">
      <c r="A139" s="36"/>
      <c r="B139" s="37"/>
      <c r="C139" s="194" t="s">
        <v>283</v>
      </c>
      <c r="D139" s="194" t="s">
        <v>171</v>
      </c>
      <c r="E139" s="195" t="s">
        <v>484</v>
      </c>
      <c r="F139" s="196" t="s">
        <v>485</v>
      </c>
      <c r="G139" s="197" t="s">
        <v>191</v>
      </c>
      <c r="H139" s="198">
        <v>0.35</v>
      </c>
      <c r="I139" s="199"/>
      <c r="J139" s="200">
        <f>ROUND(I139*H139,2)</f>
        <v>0</v>
      </c>
      <c r="K139" s="196" t="s">
        <v>19</v>
      </c>
      <c r="L139" s="41"/>
      <c r="M139" s="201" t="s">
        <v>19</v>
      </c>
      <c r="N139" s="202" t="s">
        <v>43</v>
      </c>
      <c r="O139" s="66"/>
      <c r="P139" s="203">
        <f>O139*H139</f>
        <v>0</v>
      </c>
      <c r="Q139" s="203">
        <v>0</v>
      </c>
      <c r="R139" s="203">
        <f>Q139*H139</f>
        <v>0</v>
      </c>
      <c r="S139" s="203">
        <v>0</v>
      </c>
      <c r="T139" s="204">
        <f>S139*H139</f>
        <v>0</v>
      </c>
      <c r="U139" s="36"/>
      <c r="V139" s="36"/>
      <c r="W139" s="36"/>
      <c r="X139" s="36"/>
      <c r="Y139" s="36"/>
      <c r="Z139" s="36"/>
      <c r="AA139" s="36"/>
      <c r="AB139" s="36"/>
      <c r="AC139" s="36"/>
      <c r="AD139" s="36"/>
      <c r="AE139" s="36"/>
      <c r="AR139" s="205" t="s">
        <v>176</v>
      </c>
      <c r="AT139" s="205" t="s">
        <v>171</v>
      </c>
      <c r="AU139" s="205" t="s">
        <v>83</v>
      </c>
      <c r="AY139" s="19" t="s">
        <v>169</v>
      </c>
      <c r="BE139" s="206">
        <f>IF(N139="základní",J139,0)</f>
        <v>0</v>
      </c>
      <c r="BF139" s="206">
        <f>IF(N139="snížená",J139,0)</f>
        <v>0</v>
      </c>
      <c r="BG139" s="206">
        <f>IF(N139="zákl. přenesená",J139,0)</f>
        <v>0</v>
      </c>
      <c r="BH139" s="206">
        <f>IF(N139="sníž. přenesená",J139,0)</f>
        <v>0</v>
      </c>
      <c r="BI139" s="206">
        <f>IF(N139="nulová",J139,0)</f>
        <v>0</v>
      </c>
      <c r="BJ139" s="19" t="s">
        <v>80</v>
      </c>
      <c r="BK139" s="206">
        <f>ROUND(I139*H139,2)</f>
        <v>0</v>
      </c>
      <c r="BL139" s="19" t="s">
        <v>176</v>
      </c>
      <c r="BM139" s="205" t="s">
        <v>486</v>
      </c>
    </row>
    <row r="140" spans="1:65" s="13" customFormat="1" ht="11.25">
      <c r="B140" s="211"/>
      <c r="C140" s="212"/>
      <c r="D140" s="207" t="s">
        <v>180</v>
      </c>
      <c r="E140" s="213" t="s">
        <v>19</v>
      </c>
      <c r="F140" s="214" t="s">
        <v>487</v>
      </c>
      <c r="G140" s="212"/>
      <c r="H140" s="215">
        <v>0.35</v>
      </c>
      <c r="I140" s="216"/>
      <c r="J140" s="212"/>
      <c r="K140" s="212"/>
      <c r="L140" s="217"/>
      <c r="M140" s="218"/>
      <c r="N140" s="219"/>
      <c r="O140" s="219"/>
      <c r="P140" s="219"/>
      <c r="Q140" s="219"/>
      <c r="R140" s="219"/>
      <c r="S140" s="219"/>
      <c r="T140" s="220"/>
      <c r="AT140" s="221" t="s">
        <v>180</v>
      </c>
      <c r="AU140" s="221" t="s">
        <v>83</v>
      </c>
      <c r="AV140" s="13" t="s">
        <v>83</v>
      </c>
      <c r="AW140" s="13" t="s">
        <v>34</v>
      </c>
      <c r="AX140" s="13" t="s">
        <v>80</v>
      </c>
      <c r="AY140" s="221" t="s">
        <v>169</v>
      </c>
    </row>
    <row r="141" spans="1:65" s="2" customFormat="1" ht="24" customHeight="1">
      <c r="A141" s="36"/>
      <c r="B141" s="37"/>
      <c r="C141" s="194" t="s">
        <v>288</v>
      </c>
      <c r="D141" s="194" t="s">
        <v>171</v>
      </c>
      <c r="E141" s="195" t="s">
        <v>246</v>
      </c>
      <c r="F141" s="196" t="s">
        <v>247</v>
      </c>
      <c r="G141" s="197" t="s">
        <v>191</v>
      </c>
      <c r="H141" s="198">
        <v>6.5860000000000003</v>
      </c>
      <c r="I141" s="199"/>
      <c r="J141" s="200">
        <f>ROUND(I141*H141,2)</f>
        <v>0</v>
      </c>
      <c r="K141" s="196" t="s">
        <v>175</v>
      </c>
      <c r="L141" s="41"/>
      <c r="M141" s="201" t="s">
        <v>19</v>
      </c>
      <c r="N141" s="202" t="s">
        <v>43</v>
      </c>
      <c r="O141" s="66"/>
      <c r="P141" s="203">
        <f>O141*H141</f>
        <v>0</v>
      </c>
      <c r="Q141" s="203">
        <v>0</v>
      </c>
      <c r="R141" s="203">
        <f>Q141*H141</f>
        <v>0</v>
      </c>
      <c r="S141" s="203">
        <v>0</v>
      </c>
      <c r="T141" s="204">
        <f>S141*H141</f>
        <v>0</v>
      </c>
      <c r="U141" s="36"/>
      <c r="V141" s="36"/>
      <c r="W141" s="36"/>
      <c r="X141" s="36"/>
      <c r="Y141" s="36"/>
      <c r="Z141" s="36"/>
      <c r="AA141" s="36"/>
      <c r="AB141" s="36"/>
      <c r="AC141" s="36"/>
      <c r="AD141" s="36"/>
      <c r="AE141" s="36"/>
      <c r="AR141" s="205" t="s">
        <v>176</v>
      </c>
      <c r="AT141" s="205" t="s">
        <v>171</v>
      </c>
      <c r="AU141" s="205" t="s">
        <v>83</v>
      </c>
      <c r="AY141" s="19" t="s">
        <v>169</v>
      </c>
      <c r="BE141" s="206">
        <f>IF(N141="základní",J141,0)</f>
        <v>0</v>
      </c>
      <c r="BF141" s="206">
        <f>IF(N141="snížená",J141,0)</f>
        <v>0</v>
      </c>
      <c r="BG141" s="206">
        <f>IF(N141="zákl. přenesená",J141,0)</f>
        <v>0</v>
      </c>
      <c r="BH141" s="206">
        <f>IF(N141="sníž. přenesená",J141,0)</f>
        <v>0</v>
      </c>
      <c r="BI141" s="206">
        <f>IF(N141="nulová",J141,0)</f>
        <v>0</v>
      </c>
      <c r="BJ141" s="19" t="s">
        <v>80</v>
      </c>
      <c r="BK141" s="206">
        <f>ROUND(I141*H141,2)</f>
        <v>0</v>
      </c>
      <c r="BL141" s="19" t="s">
        <v>176</v>
      </c>
      <c r="BM141" s="205" t="s">
        <v>488</v>
      </c>
    </row>
    <row r="142" spans="1:65" s="2" customFormat="1" ht="107.25">
      <c r="A142" s="36"/>
      <c r="B142" s="37"/>
      <c r="C142" s="38"/>
      <c r="D142" s="207" t="s">
        <v>178</v>
      </c>
      <c r="E142" s="38"/>
      <c r="F142" s="208" t="s">
        <v>249</v>
      </c>
      <c r="G142" s="38"/>
      <c r="H142" s="38"/>
      <c r="I142" s="117"/>
      <c r="J142" s="38"/>
      <c r="K142" s="38"/>
      <c r="L142" s="41"/>
      <c r="M142" s="209"/>
      <c r="N142" s="210"/>
      <c r="O142" s="66"/>
      <c r="P142" s="66"/>
      <c r="Q142" s="66"/>
      <c r="R142" s="66"/>
      <c r="S142" s="66"/>
      <c r="T142" s="67"/>
      <c r="U142" s="36"/>
      <c r="V142" s="36"/>
      <c r="W142" s="36"/>
      <c r="X142" s="36"/>
      <c r="Y142" s="36"/>
      <c r="Z142" s="36"/>
      <c r="AA142" s="36"/>
      <c r="AB142" s="36"/>
      <c r="AC142" s="36"/>
      <c r="AD142" s="36"/>
      <c r="AE142" s="36"/>
      <c r="AT142" s="19" t="s">
        <v>178</v>
      </c>
      <c r="AU142" s="19" t="s">
        <v>83</v>
      </c>
    </row>
    <row r="143" spans="1:65" s="13" customFormat="1" ht="11.25">
      <c r="B143" s="211"/>
      <c r="C143" s="212"/>
      <c r="D143" s="207" t="s">
        <v>180</v>
      </c>
      <c r="E143" s="213" t="s">
        <v>19</v>
      </c>
      <c r="F143" s="214" t="s">
        <v>480</v>
      </c>
      <c r="G143" s="212"/>
      <c r="H143" s="215">
        <v>5.242</v>
      </c>
      <c r="I143" s="216"/>
      <c r="J143" s="212"/>
      <c r="K143" s="212"/>
      <c r="L143" s="217"/>
      <c r="M143" s="218"/>
      <c r="N143" s="219"/>
      <c r="O143" s="219"/>
      <c r="P143" s="219"/>
      <c r="Q143" s="219"/>
      <c r="R143" s="219"/>
      <c r="S143" s="219"/>
      <c r="T143" s="220"/>
      <c r="AT143" s="221" t="s">
        <v>180</v>
      </c>
      <c r="AU143" s="221" t="s">
        <v>83</v>
      </c>
      <c r="AV143" s="13" t="s">
        <v>83</v>
      </c>
      <c r="AW143" s="13" t="s">
        <v>34</v>
      </c>
      <c r="AX143" s="13" t="s">
        <v>72</v>
      </c>
      <c r="AY143" s="221" t="s">
        <v>169</v>
      </c>
    </row>
    <row r="144" spans="1:65" s="13" customFormat="1" ht="11.25">
      <c r="B144" s="211"/>
      <c r="C144" s="212"/>
      <c r="D144" s="207" t="s">
        <v>180</v>
      </c>
      <c r="E144" s="213" t="s">
        <v>19</v>
      </c>
      <c r="F144" s="214" t="s">
        <v>481</v>
      </c>
      <c r="G144" s="212"/>
      <c r="H144" s="215">
        <v>1.3440000000000001</v>
      </c>
      <c r="I144" s="216"/>
      <c r="J144" s="212"/>
      <c r="K144" s="212"/>
      <c r="L144" s="217"/>
      <c r="M144" s="218"/>
      <c r="N144" s="219"/>
      <c r="O144" s="219"/>
      <c r="P144" s="219"/>
      <c r="Q144" s="219"/>
      <c r="R144" s="219"/>
      <c r="S144" s="219"/>
      <c r="T144" s="220"/>
      <c r="AT144" s="221" t="s">
        <v>180</v>
      </c>
      <c r="AU144" s="221" t="s">
        <v>83</v>
      </c>
      <c r="AV144" s="13" t="s">
        <v>83</v>
      </c>
      <c r="AW144" s="13" t="s">
        <v>34</v>
      </c>
      <c r="AX144" s="13" t="s">
        <v>72</v>
      </c>
      <c r="AY144" s="221" t="s">
        <v>169</v>
      </c>
    </row>
    <row r="145" spans="1:65" s="14" customFormat="1" ht="11.25">
      <c r="B145" s="222"/>
      <c r="C145" s="223"/>
      <c r="D145" s="207" t="s">
        <v>180</v>
      </c>
      <c r="E145" s="224" t="s">
        <v>19</v>
      </c>
      <c r="F145" s="225" t="s">
        <v>182</v>
      </c>
      <c r="G145" s="223"/>
      <c r="H145" s="226">
        <v>6.5860000000000003</v>
      </c>
      <c r="I145" s="227"/>
      <c r="J145" s="223"/>
      <c r="K145" s="223"/>
      <c r="L145" s="228"/>
      <c r="M145" s="229"/>
      <c r="N145" s="230"/>
      <c r="O145" s="230"/>
      <c r="P145" s="230"/>
      <c r="Q145" s="230"/>
      <c r="R145" s="230"/>
      <c r="S145" s="230"/>
      <c r="T145" s="231"/>
      <c r="AT145" s="232" t="s">
        <v>180</v>
      </c>
      <c r="AU145" s="232" t="s">
        <v>83</v>
      </c>
      <c r="AV145" s="14" t="s">
        <v>176</v>
      </c>
      <c r="AW145" s="14" t="s">
        <v>34</v>
      </c>
      <c r="AX145" s="14" t="s">
        <v>80</v>
      </c>
      <c r="AY145" s="232" t="s">
        <v>169</v>
      </c>
    </row>
    <row r="146" spans="1:65" s="2" customFormat="1" ht="24" customHeight="1">
      <c r="A146" s="36"/>
      <c r="B146" s="37"/>
      <c r="C146" s="194" t="s">
        <v>293</v>
      </c>
      <c r="D146" s="194" t="s">
        <v>171</v>
      </c>
      <c r="E146" s="195" t="s">
        <v>257</v>
      </c>
      <c r="F146" s="196" t="s">
        <v>258</v>
      </c>
      <c r="G146" s="197" t="s">
        <v>259</v>
      </c>
      <c r="H146" s="198">
        <v>23.34</v>
      </c>
      <c r="I146" s="199"/>
      <c r="J146" s="200">
        <f>ROUND(I146*H146,2)</f>
        <v>0</v>
      </c>
      <c r="K146" s="196" t="s">
        <v>175</v>
      </c>
      <c r="L146" s="41"/>
      <c r="M146" s="201" t="s">
        <v>19</v>
      </c>
      <c r="N146" s="202" t="s">
        <v>43</v>
      </c>
      <c r="O146" s="66"/>
      <c r="P146" s="203">
        <f>O146*H146</f>
        <v>0</v>
      </c>
      <c r="Q146" s="203">
        <v>0</v>
      </c>
      <c r="R146" s="203">
        <f>Q146*H146</f>
        <v>0</v>
      </c>
      <c r="S146" s="203">
        <v>0</v>
      </c>
      <c r="T146" s="204">
        <f>S146*H146</f>
        <v>0</v>
      </c>
      <c r="U146" s="36"/>
      <c r="V146" s="36"/>
      <c r="W146" s="36"/>
      <c r="X146" s="36"/>
      <c r="Y146" s="36"/>
      <c r="Z146" s="36"/>
      <c r="AA146" s="36"/>
      <c r="AB146" s="36"/>
      <c r="AC146" s="36"/>
      <c r="AD146" s="36"/>
      <c r="AE146" s="36"/>
      <c r="AR146" s="205" t="s">
        <v>176</v>
      </c>
      <c r="AT146" s="205" t="s">
        <v>171</v>
      </c>
      <c r="AU146" s="205" t="s">
        <v>83</v>
      </c>
      <c r="AY146" s="19" t="s">
        <v>169</v>
      </c>
      <c r="BE146" s="206">
        <f>IF(N146="základní",J146,0)</f>
        <v>0</v>
      </c>
      <c r="BF146" s="206">
        <f>IF(N146="snížená",J146,0)</f>
        <v>0</v>
      </c>
      <c r="BG146" s="206">
        <f>IF(N146="zákl. přenesená",J146,0)</f>
        <v>0</v>
      </c>
      <c r="BH146" s="206">
        <f>IF(N146="sníž. přenesená",J146,0)</f>
        <v>0</v>
      </c>
      <c r="BI146" s="206">
        <f>IF(N146="nulová",J146,0)</f>
        <v>0</v>
      </c>
      <c r="BJ146" s="19" t="s">
        <v>80</v>
      </c>
      <c r="BK146" s="206">
        <f>ROUND(I146*H146,2)</f>
        <v>0</v>
      </c>
      <c r="BL146" s="19" t="s">
        <v>176</v>
      </c>
      <c r="BM146" s="205" t="s">
        <v>489</v>
      </c>
    </row>
    <row r="147" spans="1:65" s="13" customFormat="1" ht="11.25">
      <c r="B147" s="211"/>
      <c r="C147" s="212"/>
      <c r="D147" s="207" t="s">
        <v>180</v>
      </c>
      <c r="E147" s="213" t="s">
        <v>19</v>
      </c>
      <c r="F147" s="214" t="s">
        <v>490</v>
      </c>
      <c r="G147" s="212"/>
      <c r="H147" s="215">
        <v>22.5</v>
      </c>
      <c r="I147" s="216"/>
      <c r="J147" s="212"/>
      <c r="K147" s="212"/>
      <c r="L147" s="217"/>
      <c r="M147" s="218"/>
      <c r="N147" s="219"/>
      <c r="O147" s="219"/>
      <c r="P147" s="219"/>
      <c r="Q147" s="219"/>
      <c r="R147" s="219"/>
      <c r="S147" s="219"/>
      <c r="T147" s="220"/>
      <c r="AT147" s="221" t="s">
        <v>180</v>
      </c>
      <c r="AU147" s="221" t="s">
        <v>83</v>
      </c>
      <c r="AV147" s="13" t="s">
        <v>83</v>
      </c>
      <c r="AW147" s="13" t="s">
        <v>34</v>
      </c>
      <c r="AX147" s="13" t="s">
        <v>72</v>
      </c>
      <c r="AY147" s="221" t="s">
        <v>169</v>
      </c>
    </row>
    <row r="148" spans="1:65" s="13" customFormat="1" ht="11.25">
      <c r="B148" s="211"/>
      <c r="C148" s="212"/>
      <c r="D148" s="207" t="s">
        <v>180</v>
      </c>
      <c r="E148" s="213" t="s">
        <v>19</v>
      </c>
      <c r="F148" s="214" t="s">
        <v>491</v>
      </c>
      <c r="G148" s="212"/>
      <c r="H148" s="215">
        <v>0.84</v>
      </c>
      <c r="I148" s="216"/>
      <c r="J148" s="212"/>
      <c r="K148" s="212"/>
      <c r="L148" s="217"/>
      <c r="M148" s="218"/>
      <c r="N148" s="219"/>
      <c r="O148" s="219"/>
      <c r="P148" s="219"/>
      <c r="Q148" s="219"/>
      <c r="R148" s="219"/>
      <c r="S148" s="219"/>
      <c r="T148" s="220"/>
      <c r="AT148" s="221" t="s">
        <v>180</v>
      </c>
      <c r="AU148" s="221" t="s">
        <v>83</v>
      </c>
      <c r="AV148" s="13" t="s">
        <v>83</v>
      </c>
      <c r="AW148" s="13" t="s">
        <v>34</v>
      </c>
      <c r="AX148" s="13" t="s">
        <v>72</v>
      </c>
      <c r="AY148" s="221" t="s">
        <v>169</v>
      </c>
    </row>
    <row r="149" spans="1:65" s="14" customFormat="1" ht="11.25">
      <c r="B149" s="222"/>
      <c r="C149" s="223"/>
      <c r="D149" s="207" t="s">
        <v>180</v>
      </c>
      <c r="E149" s="224" t="s">
        <v>19</v>
      </c>
      <c r="F149" s="225" t="s">
        <v>182</v>
      </c>
      <c r="G149" s="223"/>
      <c r="H149" s="226">
        <v>23.34</v>
      </c>
      <c r="I149" s="227"/>
      <c r="J149" s="223"/>
      <c r="K149" s="223"/>
      <c r="L149" s="228"/>
      <c r="M149" s="229"/>
      <c r="N149" s="230"/>
      <c r="O149" s="230"/>
      <c r="P149" s="230"/>
      <c r="Q149" s="230"/>
      <c r="R149" s="230"/>
      <c r="S149" s="230"/>
      <c r="T149" s="231"/>
      <c r="AT149" s="232" t="s">
        <v>180</v>
      </c>
      <c r="AU149" s="232" t="s">
        <v>83</v>
      </c>
      <c r="AV149" s="14" t="s">
        <v>176</v>
      </c>
      <c r="AW149" s="14" t="s">
        <v>34</v>
      </c>
      <c r="AX149" s="14" t="s">
        <v>80</v>
      </c>
      <c r="AY149" s="232" t="s">
        <v>169</v>
      </c>
    </row>
    <row r="150" spans="1:65" s="2" customFormat="1" ht="24" customHeight="1">
      <c r="A150" s="36"/>
      <c r="B150" s="37"/>
      <c r="C150" s="194" t="s">
        <v>7</v>
      </c>
      <c r="D150" s="194" t="s">
        <v>171</v>
      </c>
      <c r="E150" s="195" t="s">
        <v>492</v>
      </c>
      <c r="F150" s="196" t="s">
        <v>493</v>
      </c>
      <c r="G150" s="197" t="s">
        <v>191</v>
      </c>
      <c r="H150" s="198">
        <v>11.03</v>
      </c>
      <c r="I150" s="199"/>
      <c r="J150" s="200">
        <f>ROUND(I150*H150,2)</f>
        <v>0</v>
      </c>
      <c r="K150" s="196" t="s">
        <v>175</v>
      </c>
      <c r="L150" s="41"/>
      <c r="M150" s="201" t="s">
        <v>19</v>
      </c>
      <c r="N150" s="202" t="s">
        <v>43</v>
      </c>
      <c r="O150" s="66"/>
      <c r="P150" s="203">
        <f>O150*H150</f>
        <v>0</v>
      </c>
      <c r="Q150" s="203">
        <v>0</v>
      </c>
      <c r="R150" s="203">
        <f>Q150*H150</f>
        <v>0</v>
      </c>
      <c r="S150" s="203">
        <v>0</v>
      </c>
      <c r="T150" s="204">
        <f>S150*H150</f>
        <v>0</v>
      </c>
      <c r="U150" s="36"/>
      <c r="V150" s="36"/>
      <c r="W150" s="36"/>
      <c r="X150" s="36"/>
      <c r="Y150" s="36"/>
      <c r="Z150" s="36"/>
      <c r="AA150" s="36"/>
      <c r="AB150" s="36"/>
      <c r="AC150" s="36"/>
      <c r="AD150" s="36"/>
      <c r="AE150" s="36"/>
      <c r="AR150" s="205" t="s">
        <v>176</v>
      </c>
      <c r="AT150" s="205" t="s">
        <v>171</v>
      </c>
      <c r="AU150" s="205" t="s">
        <v>83</v>
      </c>
      <c r="AY150" s="19" t="s">
        <v>169</v>
      </c>
      <c r="BE150" s="206">
        <f>IF(N150="základní",J150,0)</f>
        <v>0</v>
      </c>
      <c r="BF150" s="206">
        <f>IF(N150="snížená",J150,0)</f>
        <v>0</v>
      </c>
      <c r="BG150" s="206">
        <f>IF(N150="zákl. přenesená",J150,0)</f>
        <v>0</v>
      </c>
      <c r="BH150" s="206">
        <f>IF(N150="sníž. přenesená",J150,0)</f>
        <v>0</v>
      </c>
      <c r="BI150" s="206">
        <f>IF(N150="nulová",J150,0)</f>
        <v>0</v>
      </c>
      <c r="BJ150" s="19" t="s">
        <v>80</v>
      </c>
      <c r="BK150" s="206">
        <f>ROUND(I150*H150,2)</f>
        <v>0</v>
      </c>
      <c r="BL150" s="19" t="s">
        <v>176</v>
      </c>
      <c r="BM150" s="205" t="s">
        <v>494</v>
      </c>
    </row>
    <row r="151" spans="1:65" s="13" customFormat="1" ht="11.25">
      <c r="B151" s="211"/>
      <c r="C151" s="212"/>
      <c r="D151" s="207" t="s">
        <v>180</v>
      </c>
      <c r="E151" s="213" t="s">
        <v>19</v>
      </c>
      <c r="F151" s="214" t="s">
        <v>495</v>
      </c>
      <c r="G151" s="212"/>
      <c r="H151" s="215">
        <v>11.03</v>
      </c>
      <c r="I151" s="216"/>
      <c r="J151" s="212"/>
      <c r="K151" s="212"/>
      <c r="L151" s="217"/>
      <c r="M151" s="218"/>
      <c r="N151" s="219"/>
      <c r="O151" s="219"/>
      <c r="P151" s="219"/>
      <c r="Q151" s="219"/>
      <c r="R151" s="219"/>
      <c r="S151" s="219"/>
      <c r="T151" s="220"/>
      <c r="AT151" s="221" t="s">
        <v>180</v>
      </c>
      <c r="AU151" s="221" t="s">
        <v>83</v>
      </c>
      <c r="AV151" s="13" t="s">
        <v>83</v>
      </c>
      <c r="AW151" s="13" t="s">
        <v>34</v>
      </c>
      <c r="AX151" s="13" t="s">
        <v>72</v>
      </c>
      <c r="AY151" s="221" t="s">
        <v>169</v>
      </c>
    </row>
    <row r="152" spans="1:65" s="14" customFormat="1" ht="11.25">
      <c r="B152" s="222"/>
      <c r="C152" s="223"/>
      <c r="D152" s="207" t="s">
        <v>180</v>
      </c>
      <c r="E152" s="224" t="s">
        <v>19</v>
      </c>
      <c r="F152" s="225" t="s">
        <v>182</v>
      </c>
      <c r="G152" s="223"/>
      <c r="H152" s="226">
        <v>11.03</v>
      </c>
      <c r="I152" s="227"/>
      <c r="J152" s="223"/>
      <c r="K152" s="223"/>
      <c r="L152" s="228"/>
      <c r="M152" s="229"/>
      <c r="N152" s="230"/>
      <c r="O152" s="230"/>
      <c r="P152" s="230"/>
      <c r="Q152" s="230"/>
      <c r="R152" s="230"/>
      <c r="S152" s="230"/>
      <c r="T152" s="231"/>
      <c r="AT152" s="232" t="s">
        <v>180</v>
      </c>
      <c r="AU152" s="232" t="s">
        <v>83</v>
      </c>
      <c r="AV152" s="14" t="s">
        <v>176</v>
      </c>
      <c r="AW152" s="14" t="s">
        <v>34</v>
      </c>
      <c r="AX152" s="14" t="s">
        <v>80</v>
      </c>
      <c r="AY152" s="232" t="s">
        <v>169</v>
      </c>
    </row>
    <row r="153" spans="1:65" s="2" customFormat="1" ht="16.5" customHeight="1">
      <c r="A153" s="36"/>
      <c r="B153" s="37"/>
      <c r="C153" s="254" t="s">
        <v>300</v>
      </c>
      <c r="D153" s="254" t="s">
        <v>315</v>
      </c>
      <c r="E153" s="255" t="s">
        <v>496</v>
      </c>
      <c r="F153" s="256" t="s">
        <v>497</v>
      </c>
      <c r="G153" s="257" t="s">
        <v>259</v>
      </c>
      <c r="H153" s="258">
        <v>9.4350000000000005</v>
      </c>
      <c r="I153" s="259"/>
      <c r="J153" s="260">
        <f>ROUND(I153*H153,2)</f>
        <v>0</v>
      </c>
      <c r="K153" s="256" t="s">
        <v>175</v>
      </c>
      <c r="L153" s="261"/>
      <c r="M153" s="262" t="s">
        <v>19</v>
      </c>
      <c r="N153" s="263" t="s">
        <v>43</v>
      </c>
      <c r="O153" s="66"/>
      <c r="P153" s="203">
        <f>O153*H153</f>
        <v>0</v>
      </c>
      <c r="Q153" s="203">
        <v>1</v>
      </c>
      <c r="R153" s="203">
        <f>Q153*H153</f>
        <v>9.4350000000000005</v>
      </c>
      <c r="S153" s="203">
        <v>0</v>
      </c>
      <c r="T153" s="204">
        <f>S153*H153</f>
        <v>0</v>
      </c>
      <c r="U153" s="36"/>
      <c r="V153" s="36"/>
      <c r="W153" s="36"/>
      <c r="X153" s="36"/>
      <c r="Y153" s="36"/>
      <c r="Z153" s="36"/>
      <c r="AA153" s="36"/>
      <c r="AB153" s="36"/>
      <c r="AC153" s="36"/>
      <c r="AD153" s="36"/>
      <c r="AE153" s="36"/>
      <c r="AR153" s="205" t="s">
        <v>222</v>
      </c>
      <c r="AT153" s="205" t="s">
        <v>315</v>
      </c>
      <c r="AU153" s="205" t="s">
        <v>83</v>
      </c>
      <c r="AY153" s="19" t="s">
        <v>169</v>
      </c>
      <c r="BE153" s="206">
        <f>IF(N153="základní",J153,0)</f>
        <v>0</v>
      </c>
      <c r="BF153" s="206">
        <f>IF(N153="snížená",J153,0)</f>
        <v>0</v>
      </c>
      <c r="BG153" s="206">
        <f>IF(N153="zákl. přenesená",J153,0)</f>
        <v>0</v>
      </c>
      <c r="BH153" s="206">
        <f>IF(N153="sníž. přenesená",J153,0)</f>
        <v>0</v>
      </c>
      <c r="BI153" s="206">
        <f>IF(N153="nulová",J153,0)</f>
        <v>0</v>
      </c>
      <c r="BJ153" s="19" t="s">
        <v>80</v>
      </c>
      <c r="BK153" s="206">
        <f>ROUND(I153*H153,2)</f>
        <v>0</v>
      </c>
      <c r="BL153" s="19" t="s">
        <v>176</v>
      </c>
      <c r="BM153" s="205" t="s">
        <v>498</v>
      </c>
    </row>
    <row r="154" spans="1:65" s="13" customFormat="1" ht="11.25">
      <c r="B154" s="211"/>
      <c r="C154" s="212"/>
      <c r="D154" s="207" t="s">
        <v>180</v>
      </c>
      <c r="E154" s="213" t="s">
        <v>19</v>
      </c>
      <c r="F154" s="214" t="s">
        <v>499</v>
      </c>
      <c r="G154" s="212"/>
      <c r="H154" s="215">
        <v>9.4350000000000005</v>
      </c>
      <c r="I154" s="216"/>
      <c r="J154" s="212"/>
      <c r="K154" s="212"/>
      <c r="L154" s="217"/>
      <c r="M154" s="218"/>
      <c r="N154" s="219"/>
      <c r="O154" s="219"/>
      <c r="P154" s="219"/>
      <c r="Q154" s="219"/>
      <c r="R154" s="219"/>
      <c r="S154" s="219"/>
      <c r="T154" s="220"/>
      <c r="AT154" s="221" t="s">
        <v>180</v>
      </c>
      <c r="AU154" s="221" t="s">
        <v>83</v>
      </c>
      <c r="AV154" s="13" t="s">
        <v>83</v>
      </c>
      <c r="AW154" s="13" t="s">
        <v>34</v>
      </c>
      <c r="AX154" s="13" t="s">
        <v>80</v>
      </c>
      <c r="AY154" s="221" t="s">
        <v>169</v>
      </c>
    </row>
    <row r="155" spans="1:65" s="2" customFormat="1" ht="24" customHeight="1">
      <c r="A155" s="36"/>
      <c r="B155" s="37"/>
      <c r="C155" s="194" t="s">
        <v>305</v>
      </c>
      <c r="D155" s="194" t="s">
        <v>171</v>
      </c>
      <c r="E155" s="195" t="s">
        <v>500</v>
      </c>
      <c r="F155" s="196" t="s">
        <v>501</v>
      </c>
      <c r="G155" s="197" t="s">
        <v>191</v>
      </c>
      <c r="H155" s="198">
        <v>0.93</v>
      </c>
      <c r="I155" s="199"/>
      <c r="J155" s="200">
        <f>ROUND(I155*H155,2)</f>
        <v>0</v>
      </c>
      <c r="K155" s="196" t="s">
        <v>175</v>
      </c>
      <c r="L155" s="41"/>
      <c r="M155" s="201" t="s">
        <v>19</v>
      </c>
      <c r="N155" s="202" t="s">
        <v>43</v>
      </c>
      <c r="O155" s="66"/>
      <c r="P155" s="203">
        <f>O155*H155</f>
        <v>0</v>
      </c>
      <c r="Q155" s="203">
        <v>0</v>
      </c>
      <c r="R155" s="203">
        <f>Q155*H155</f>
        <v>0</v>
      </c>
      <c r="S155" s="203">
        <v>0</v>
      </c>
      <c r="T155" s="204">
        <f>S155*H155</f>
        <v>0</v>
      </c>
      <c r="U155" s="36"/>
      <c r="V155" s="36"/>
      <c r="W155" s="36"/>
      <c r="X155" s="36"/>
      <c r="Y155" s="36"/>
      <c r="Z155" s="36"/>
      <c r="AA155" s="36"/>
      <c r="AB155" s="36"/>
      <c r="AC155" s="36"/>
      <c r="AD155" s="36"/>
      <c r="AE155" s="36"/>
      <c r="AR155" s="205" t="s">
        <v>176</v>
      </c>
      <c r="AT155" s="205" t="s">
        <v>171</v>
      </c>
      <c r="AU155" s="205" t="s">
        <v>83</v>
      </c>
      <c r="AY155" s="19" t="s">
        <v>169</v>
      </c>
      <c r="BE155" s="206">
        <f>IF(N155="základní",J155,0)</f>
        <v>0</v>
      </c>
      <c r="BF155" s="206">
        <f>IF(N155="snížená",J155,0)</f>
        <v>0</v>
      </c>
      <c r="BG155" s="206">
        <f>IF(N155="zákl. přenesená",J155,0)</f>
        <v>0</v>
      </c>
      <c r="BH155" s="206">
        <f>IF(N155="sníž. přenesená",J155,0)</f>
        <v>0</v>
      </c>
      <c r="BI155" s="206">
        <f>IF(N155="nulová",J155,0)</f>
        <v>0</v>
      </c>
      <c r="BJ155" s="19" t="s">
        <v>80</v>
      </c>
      <c r="BK155" s="206">
        <f>ROUND(I155*H155,2)</f>
        <v>0</v>
      </c>
      <c r="BL155" s="19" t="s">
        <v>176</v>
      </c>
      <c r="BM155" s="205" t="s">
        <v>502</v>
      </c>
    </row>
    <row r="156" spans="1:65" s="13" customFormat="1" ht="11.25">
      <c r="B156" s="211"/>
      <c r="C156" s="212"/>
      <c r="D156" s="207" t="s">
        <v>180</v>
      </c>
      <c r="E156" s="213" t="s">
        <v>19</v>
      </c>
      <c r="F156" s="214" t="s">
        <v>503</v>
      </c>
      <c r="G156" s="212"/>
      <c r="H156" s="215">
        <v>0.93</v>
      </c>
      <c r="I156" s="216"/>
      <c r="J156" s="212"/>
      <c r="K156" s="212"/>
      <c r="L156" s="217"/>
      <c r="M156" s="218"/>
      <c r="N156" s="219"/>
      <c r="O156" s="219"/>
      <c r="P156" s="219"/>
      <c r="Q156" s="219"/>
      <c r="R156" s="219"/>
      <c r="S156" s="219"/>
      <c r="T156" s="220"/>
      <c r="AT156" s="221" t="s">
        <v>180</v>
      </c>
      <c r="AU156" s="221" t="s">
        <v>83</v>
      </c>
      <c r="AV156" s="13" t="s">
        <v>83</v>
      </c>
      <c r="AW156" s="13" t="s">
        <v>34</v>
      </c>
      <c r="AX156" s="13" t="s">
        <v>80</v>
      </c>
      <c r="AY156" s="221" t="s">
        <v>169</v>
      </c>
    </row>
    <row r="157" spans="1:65" s="2" customFormat="1" ht="16.5" customHeight="1">
      <c r="A157" s="36"/>
      <c r="B157" s="37"/>
      <c r="C157" s="254" t="s">
        <v>309</v>
      </c>
      <c r="D157" s="254" t="s">
        <v>315</v>
      </c>
      <c r="E157" s="255" t="s">
        <v>504</v>
      </c>
      <c r="F157" s="256" t="s">
        <v>505</v>
      </c>
      <c r="G157" s="257" t="s">
        <v>259</v>
      </c>
      <c r="H157" s="258">
        <v>1.907</v>
      </c>
      <c r="I157" s="259"/>
      <c r="J157" s="260">
        <f>ROUND(I157*H157,2)</f>
        <v>0</v>
      </c>
      <c r="K157" s="256" t="s">
        <v>175</v>
      </c>
      <c r="L157" s="261"/>
      <c r="M157" s="262" t="s">
        <v>19</v>
      </c>
      <c r="N157" s="263" t="s">
        <v>43</v>
      </c>
      <c r="O157" s="66"/>
      <c r="P157" s="203">
        <f>O157*H157</f>
        <v>0</v>
      </c>
      <c r="Q157" s="203">
        <v>1</v>
      </c>
      <c r="R157" s="203">
        <f>Q157*H157</f>
        <v>1.907</v>
      </c>
      <c r="S157" s="203">
        <v>0</v>
      </c>
      <c r="T157" s="204">
        <f>S157*H157</f>
        <v>0</v>
      </c>
      <c r="U157" s="36"/>
      <c r="V157" s="36"/>
      <c r="W157" s="36"/>
      <c r="X157" s="36"/>
      <c r="Y157" s="36"/>
      <c r="Z157" s="36"/>
      <c r="AA157" s="36"/>
      <c r="AB157" s="36"/>
      <c r="AC157" s="36"/>
      <c r="AD157" s="36"/>
      <c r="AE157" s="36"/>
      <c r="AR157" s="205" t="s">
        <v>222</v>
      </c>
      <c r="AT157" s="205" t="s">
        <v>315</v>
      </c>
      <c r="AU157" s="205" t="s">
        <v>83</v>
      </c>
      <c r="AY157" s="19" t="s">
        <v>169</v>
      </c>
      <c r="BE157" s="206">
        <f>IF(N157="základní",J157,0)</f>
        <v>0</v>
      </c>
      <c r="BF157" s="206">
        <f>IF(N157="snížená",J157,0)</f>
        <v>0</v>
      </c>
      <c r="BG157" s="206">
        <f>IF(N157="zákl. přenesená",J157,0)</f>
        <v>0</v>
      </c>
      <c r="BH157" s="206">
        <f>IF(N157="sníž. přenesená",J157,0)</f>
        <v>0</v>
      </c>
      <c r="BI157" s="206">
        <f>IF(N157="nulová",J157,0)</f>
        <v>0</v>
      </c>
      <c r="BJ157" s="19" t="s">
        <v>80</v>
      </c>
      <c r="BK157" s="206">
        <f>ROUND(I157*H157,2)</f>
        <v>0</v>
      </c>
      <c r="BL157" s="19" t="s">
        <v>176</v>
      </c>
      <c r="BM157" s="205" t="s">
        <v>506</v>
      </c>
    </row>
    <row r="158" spans="1:65" s="15" customFormat="1" ht="11.25">
      <c r="B158" s="233"/>
      <c r="C158" s="234"/>
      <c r="D158" s="207" t="s">
        <v>180</v>
      </c>
      <c r="E158" s="235" t="s">
        <v>19</v>
      </c>
      <c r="F158" s="236" t="s">
        <v>507</v>
      </c>
      <c r="G158" s="234"/>
      <c r="H158" s="235" t="s">
        <v>19</v>
      </c>
      <c r="I158" s="237"/>
      <c r="J158" s="234"/>
      <c r="K158" s="234"/>
      <c r="L158" s="238"/>
      <c r="M158" s="239"/>
      <c r="N158" s="240"/>
      <c r="O158" s="240"/>
      <c r="P158" s="240"/>
      <c r="Q158" s="240"/>
      <c r="R158" s="240"/>
      <c r="S158" s="240"/>
      <c r="T158" s="241"/>
      <c r="AT158" s="242" t="s">
        <v>180</v>
      </c>
      <c r="AU158" s="242" t="s">
        <v>83</v>
      </c>
      <c r="AV158" s="15" t="s">
        <v>80</v>
      </c>
      <c r="AW158" s="15" t="s">
        <v>34</v>
      </c>
      <c r="AX158" s="15" t="s">
        <v>72</v>
      </c>
      <c r="AY158" s="242" t="s">
        <v>169</v>
      </c>
    </row>
    <row r="159" spans="1:65" s="13" customFormat="1" ht="11.25">
      <c r="B159" s="211"/>
      <c r="C159" s="212"/>
      <c r="D159" s="207" t="s">
        <v>180</v>
      </c>
      <c r="E159" s="213" t="s">
        <v>19</v>
      </c>
      <c r="F159" s="214" t="s">
        <v>508</v>
      </c>
      <c r="G159" s="212"/>
      <c r="H159" s="215">
        <v>1.907</v>
      </c>
      <c r="I159" s="216"/>
      <c r="J159" s="212"/>
      <c r="K159" s="212"/>
      <c r="L159" s="217"/>
      <c r="M159" s="218"/>
      <c r="N159" s="219"/>
      <c r="O159" s="219"/>
      <c r="P159" s="219"/>
      <c r="Q159" s="219"/>
      <c r="R159" s="219"/>
      <c r="S159" s="219"/>
      <c r="T159" s="220"/>
      <c r="AT159" s="221" t="s">
        <v>180</v>
      </c>
      <c r="AU159" s="221" t="s">
        <v>83</v>
      </c>
      <c r="AV159" s="13" t="s">
        <v>83</v>
      </c>
      <c r="AW159" s="13" t="s">
        <v>34</v>
      </c>
      <c r="AX159" s="13" t="s">
        <v>72</v>
      </c>
      <c r="AY159" s="221" t="s">
        <v>169</v>
      </c>
    </row>
    <row r="160" spans="1:65" s="14" customFormat="1" ht="11.25">
      <c r="B160" s="222"/>
      <c r="C160" s="223"/>
      <c r="D160" s="207" t="s">
        <v>180</v>
      </c>
      <c r="E160" s="224" t="s">
        <v>19</v>
      </c>
      <c r="F160" s="225" t="s">
        <v>182</v>
      </c>
      <c r="G160" s="223"/>
      <c r="H160" s="226">
        <v>1.907</v>
      </c>
      <c r="I160" s="227"/>
      <c r="J160" s="223"/>
      <c r="K160" s="223"/>
      <c r="L160" s="228"/>
      <c r="M160" s="229"/>
      <c r="N160" s="230"/>
      <c r="O160" s="230"/>
      <c r="P160" s="230"/>
      <c r="Q160" s="230"/>
      <c r="R160" s="230"/>
      <c r="S160" s="230"/>
      <c r="T160" s="231"/>
      <c r="AT160" s="232" t="s">
        <v>180</v>
      </c>
      <c r="AU160" s="232" t="s">
        <v>83</v>
      </c>
      <c r="AV160" s="14" t="s">
        <v>176</v>
      </c>
      <c r="AW160" s="14" t="s">
        <v>34</v>
      </c>
      <c r="AX160" s="14" t="s">
        <v>80</v>
      </c>
      <c r="AY160" s="232" t="s">
        <v>169</v>
      </c>
    </row>
    <row r="161" spans="1:65" s="2" customFormat="1" ht="16.5" customHeight="1">
      <c r="A161" s="36"/>
      <c r="B161" s="37"/>
      <c r="C161" s="194" t="s">
        <v>314</v>
      </c>
      <c r="D161" s="194" t="s">
        <v>171</v>
      </c>
      <c r="E161" s="195" t="s">
        <v>263</v>
      </c>
      <c r="F161" s="196" t="s">
        <v>264</v>
      </c>
      <c r="G161" s="197" t="s">
        <v>174</v>
      </c>
      <c r="H161" s="198">
        <v>7.5</v>
      </c>
      <c r="I161" s="199"/>
      <c r="J161" s="200">
        <f>ROUND(I161*H161,2)</f>
        <v>0</v>
      </c>
      <c r="K161" s="196" t="s">
        <v>175</v>
      </c>
      <c r="L161" s="41"/>
      <c r="M161" s="201" t="s">
        <v>19</v>
      </c>
      <c r="N161" s="202" t="s">
        <v>43</v>
      </c>
      <c r="O161" s="66"/>
      <c r="P161" s="203">
        <f>O161*H161</f>
        <v>0</v>
      </c>
      <c r="Q161" s="203">
        <v>0</v>
      </c>
      <c r="R161" s="203">
        <f>Q161*H161</f>
        <v>0</v>
      </c>
      <c r="S161" s="203">
        <v>0</v>
      </c>
      <c r="T161" s="204">
        <f>S161*H161</f>
        <v>0</v>
      </c>
      <c r="U161" s="36"/>
      <c r="V161" s="36"/>
      <c r="W161" s="36"/>
      <c r="X161" s="36"/>
      <c r="Y161" s="36"/>
      <c r="Z161" s="36"/>
      <c r="AA161" s="36"/>
      <c r="AB161" s="36"/>
      <c r="AC161" s="36"/>
      <c r="AD161" s="36"/>
      <c r="AE161" s="36"/>
      <c r="AR161" s="205" t="s">
        <v>176</v>
      </c>
      <c r="AT161" s="205" t="s">
        <v>171</v>
      </c>
      <c r="AU161" s="205" t="s">
        <v>83</v>
      </c>
      <c r="AY161" s="19" t="s">
        <v>169</v>
      </c>
      <c r="BE161" s="206">
        <f>IF(N161="základní",J161,0)</f>
        <v>0</v>
      </c>
      <c r="BF161" s="206">
        <f>IF(N161="snížená",J161,0)</f>
        <v>0</v>
      </c>
      <c r="BG161" s="206">
        <f>IF(N161="zákl. přenesená",J161,0)</f>
        <v>0</v>
      </c>
      <c r="BH161" s="206">
        <f>IF(N161="sníž. přenesená",J161,0)</f>
        <v>0</v>
      </c>
      <c r="BI161" s="206">
        <f>IF(N161="nulová",J161,0)</f>
        <v>0</v>
      </c>
      <c r="BJ161" s="19" t="s">
        <v>80</v>
      </c>
      <c r="BK161" s="206">
        <f>ROUND(I161*H161,2)</f>
        <v>0</v>
      </c>
      <c r="BL161" s="19" t="s">
        <v>176</v>
      </c>
      <c r="BM161" s="205" t="s">
        <v>509</v>
      </c>
    </row>
    <row r="162" spans="1:65" s="13" customFormat="1" ht="11.25">
      <c r="B162" s="211"/>
      <c r="C162" s="212"/>
      <c r="D162" s="207" t="s">
        <v>180</v>
      </c>
      <c r="E162" s="213" t="s">
        <v>19</v>
      </c>
      <c r="F162" s="214" t="s">
        <v>426</v>
      </c>
      <c r="G162" s="212"/>
      <c r="H162" s="215">
        <v>7.5</v>
      </c>
      <c r="I162" s="216"/>
      <c r="J162" s="212"/>
      <c r="K162" s="212"/>
      <c r="L162" s="217"/>
      <c r="M162" s="218"/>
      <c r="N162" s="219"/>
      <c r="O162" s="219"/>
      <c r="P162" s="219"/>
      <c r="Q162" s="219"/>
      <c r="R162" s="219"/>
      <c r="S162" s="219"/>
      <c r="T162" s="220"/>
      <c r="AT162" s="221" t="s">
        <v>180</v>
      </c>
      <c r="AU162" s="221" t="s">
        <v>83</v>
      </c>
      <c r="AV162" s="13" t="s">
        <v>83</v>
      </c>
      <c r="AW162" s="13" t="s">
        <v>34</v>
      </c>
      <c r="AX162" s="13" t="s">
        <v>72</v>
      </c>
      <c r="AY162" s="221" t="s">
        <v>169</v>
      </c>
    </row>
    <row r="163" spans="1:65" s="14" customFormat="1" ht="11.25">
      <c r="B163" s="222"/>
      <c r="C163" s="223"/>
      <c r="D163" s="207" t="s">
        <v>180</v>
      </c>
      <c r="E163" s="224" t="s">
        <v>19</v>
      </c>
      <c r="F163" s="225" t="s">
        <v>182</v>
      </c>
      <c r="G163" s="223"/>
      <c r="H163" s="226">
        <v>7.5</v>
      </c>
      <c r="I163" s="227"/>
      <c r="J163" s="223"/>
      <c r="K163" s="223"/>
      <c r="L163" s="228"/>
      <c r="M163" s="229"/>
      <c r="N163" s="230"/>
      <c r="O163" s="230"/>
      <c r="P163" s="230"/>
      <c r="Q163" s="230"/>
      <c r="R163" s="230"/>
      <c r="S163" s="230"/>
      <c r="T163" s="231"/>
      <c r="AT163" s="232" t="s">
        <v>180</v>
      </c>
      <c r="AU163" s="232" t="s">
        <v>83</v>
      </c>
      <c r="AV163" s="14" t="s">
        <v>176</v>
      </c>
      <c r="AW163" s="14" t="s">
        <v>34</v>
      </c>
      <c r="AX163" s="14" t="s">
        <v>80</v>
      </c>
      <c r="AY163" s="232" t="s">
        <v>169</v>
      </c>
    </row>
    <row r="164" spans="1:65" s="12" customFormat="1" ht="22.9" customHeight="1">
      <c r="B164" s="178"/>
      <c r="C164" s="179"/>
      <c r="D164" s="180" t="s">
        <v>71</v>
      </c>
      <c r="E164" s="192" t="s">
        <v>176</v>
      </c>
      <c r="F164" s="192" t="s">
        <v>510</v>
      </c>
      <c r="G164" s="179"/>
      <c r="H164" s="179"/>
      <c r="I164" s="182"/>
      <c r="J164" s="193">
        <f>BK164</f>
        <v>0</v>
      </c>
      <c r="K164" s="179"/>
      <c r="L164" s="184"/>
      <c r="M164" s="185"/>
      <c r="N164" s="186"/>
      <c r="O164" s="186"/>
      <c r="P164" s="187">
        <f>SUM(P165:P173)</f>
        <v>0</v>
      </c>
      <c r="Q164" s="186"/>
      <c r="R164" s="187">
        <f>SUM(R165:R173)</f>
        <v>1.3255600000000001</v>
      </c>
      <c r="S164" s="186"/>
      <c r="T164" s="188">
        <f>SUM(T165:T173)</f>
        <v>0</v>
      </c>
      <c r="AR164" s="189" t="s">
        <v>80</v>
      </c>
      <c r="AT164" s="190" t="s">
        <v>71</v>
      </c>
      <c r="AU164" s="190" t="s">
        <v>80</v>
      </c>
      <c r="AY164" s="189" t="s">
        <v>169</v>
      </c>
      <c r="BK164" s="191">
        <f>SUM(BK165:BK173)</f>
        <v>0</v>
      </c>
    </row>
    <row r="165" spans="1:65" s="2" customFormat="1" ht="16.5" customHeight="1">
      <c r="A165" s="36"/>
      <c r="B165" s="37"/>
      <c r="C165" s="194" t="s">
        <v>321</v>
      </c>
      <c r="D165" s="194" t="s">
        <v>171</v>
      </c>
      <c r="E165" s="195" t="s">
        <v>511</v>
      </c>
      <c r="F165" s="196" t="s">
        <v>512</v>
      </c>
      <c r="G165" s="197" t="s">
        <v>354</v>
      </c>
      <c r="H165" s="198">
        <v>2</v>
      </c>
      <c r="I165" s="199"/>
      <c r="J165" s="200">
        <f>ROUND(I165*H165,2)</f>
        <v>0</v>
      </c>
      <c r="K165" s="196" t="s">
        <v>175</v>
      </c>
      <c r="L165" s="41"/>
      <c r="M165" s="201" t="s">
        <v>19</v>
      </c>
      <c r="N165" s="202" t="s">
        <v>43</v>
      </c>
      <c r="O165" s="66"/>
      <c r="P165" s="203">
        <f>O165*H165</f>
        <v>0</v>
      </c>
      <c r="Q165" s="203">
        <v>6.6E-3</v>
      </c>
      <c r="R165" s="203">
        <f>Q165*H165</f>
        <v>1.32E-2</v>
      </c>
      <c r="S165" s="203">
        <v>0</v>
      </c>
      <c r="T165" s="204">
        <f>S165*H165</f>
        <v>0</v>
      </c>
      <c r="U165" s="36"/>
      <c r="V165" s="36"/>
      <c r="W165" s="36"/>
      <c r="X165" s="36"/>
      <c r="Y165" s="36"/>
      <c r="Z165" s="36"/>
      <c r="AA165" s="36"/>
      <c r="AB165" s="36"/>
      <c r="AC165" s="36"/>
      <c r="AD165" s="36"/>
      <c r="AE165" s="36"/>
      <c r="AR165" s="205" t="s">
        <v>176</v>
      </c>
      <c r="AT165" s="205" t="s">
        <v>171</v>
      </c>
      <c r="AU165" s="205" t="s">
        <v>83</v>
      </c>
      <c r="AY165" s="19" t="s">
        <v>169</v>
      </c>
      <c r="BE165" s="206">
        <f>IF(N165="základní",J165,0)</f>
        <v>0</v>
      </c>
      <c r="BF165" s="206">
        <f>IF(N165="snížená",J165,0)</f>
        <v>0</v>
      </c>
      <c r="BG165" s="206">
        <f>IF(N165="zákl. přenesená",J165,0)</f>
        <v>0</v>
      </c>
      <c r="BH165" s="206">
        <f>IF(N165="sníž. přenesená",J165,0)</f>
        <v>0</v>
      </c>
      <c r="BI165" s="206">
        <f>IF(N165="nulová",J165,0)</f>
        <v>0</v>
      </c>
      <c r="BJ165" s="19" t="s">
        <v>80</v>
      </c>
      <c r="BK165" s="206">
        <f>ROUND(I165*H165,2)</f>
        <v>0</v>
      </c>
      <c r="BL165" s="19" t="s">
        <v>176</v>
      </c>
      <c r="BM165" s="205" t="s">
        <v>513</v>
      </c>
    </row>
    <row r="166" spans="1:65" s="15" customFormat="1" ht="11.25">
      <c r="B166" s="233"/>
      <c r="C166" s="234"/>
      <c r="D166" s="207" t="s">
        <v>180</v>
      </c>
      <c r="E166" s="235" t="s">
        <v>19</v>
      </c>
      <c r="F166" s="236" t="s">
        <v>514</v>
      </c>
      <c r="G166" s="234"/>
      <c r="H166" s="235" t="s">
        <v>19</v>
      </c>
      <c r="I166" s="237"/>
      <c r="J166" s="234"/>
      <c r="K166" s="234"/>
      <c r="L166" s="238"/>
      <c r="M166" s="239"/>
      <c r="N166" s="240"/>
      <c r="O166" s="240"/>
      <c r="P166" s="240"/>
      <c r="Q166" s="240"/>
      <c r="R166" s="240"/>
      <c r="S166" s="240"/>
      <c r="T166" s="241"/>
      <c r="AT166" s="242" t="s">
        <v>180</v>
      </c>
      <c r="AU166" s="242" t="s">
        <v>83</v>
      </c>
      <c r="AV166" s="15" t="s">
        <v>80</v>
      </c>
      <c r="AW166" s="15" t="s">
        <v>34</v>
      </c>
      <c r="AX166" s="15" t="s">
        <v>72</v>
      </c>
      <c r="AY166" s="242" t="s">
        <v>169</v>
      </c>
    </row>
    <row r="167" spans="1:65" s="13" customFormat="1" ht="11.25">
      <c r="B167" s="211"/>
      <c r="C167" s="212"/>
      <c r="D167" s="207" t="s">
        <v>180</v>
      </c>
      <c r="E167" s="213" t="s">
        <v>19</v>
      </c>
      <c r="F167" s="214" t="s">
        <v>83</v>
      </c>
      <c r="G167" s="212"/>
      <c r="H167" s="215">
        <v>2</v>
      </c>
      <c r="I167" s="216"/>
      <c r="J167" s="212"/>
      <c r="K167" s="212"/>
      <c r="L167" s="217"/>
      <c r="M167" s="218"/>
      <c r="N167" s="219"/>
      <c r="O167" s="219"/>
      <c r="P167" s="219"/>
      <c r="Q167" s="219"/>
      <c r="R167" s="219"/>
      <c r="S167" s="219"/>
      <c r="T167" s="220"/>
      <c r="AT167" s="221" t="s">
        <v>180</v>
      </c>
      <c r="AU167" s="221" t="s">
        <v>83</v>
      </c>
      <c r="AV167" s="13" t="s">
        <v>83</v>
      </c>
      <c r="AW167" s="13" t="s">
        <v>34</v>
      </c>
      <c r="AX167" s="13" t="s">
        <v>72</v>
      </c>
      <c r="AY167" s="221" t="s">
        <v>169</v>
      </c>
    </row>
    <row r="168" spans="1:65" s="14" customFormat="1" ht="11.25">
      <c r="B168" s="222"/>
      <c r="C168" s="223"/>
      <c r="D168" s="207" t="s">
        <v>180</v>
      </c>
      <c r="E168" s="224" t="s">
        <v>19</v>
      </c>
      <c r="F168" s="225" t="s">
        <v>182</v>
      </c>
      <c r="G168" s="223"/>
      <c r="H168" s="226">
        <v>2</v>
      </c>
      <c r="I168" s="227"/>
      <c r="J168" s="223"/>
      <c r="K168" s="223"/>
      <c r="L168" s="228"/>
      <c r="M168" s="229"/>
      <c r="N168" s="230"/>
      <c r="O168" s="230"/>
      <c r="P168" s="230"/>
      <c r="Q168" s="230"/>
      <c r="R168" s="230"/>
      <c r="S168" s="230"/>
      <c r="T168" s="231"/>
      <c r="AT168" s="232" t="s">
        <v>180</v>
      </c>
      <c r="AU168" s="232" t="s">
        <v>83</v>
      </c>
      <c r="AV168" s="14" t="s">
        <v>176</v>
      </c>
      <c r="AW168" s="14" t="s">
        <v>34</v>
      </c>
      <c r="AX168" s="14" t="s">
        <v>80</v>
      </c>
      <c r="AY168" s="232" t="s">
        <v>169</v>
      </c>
    </row>
    <row r="169" spans="1:65" s="2" customFormat="1" ht="16.5" customHeight="1">
      <c r="A169" s="36"/>
      <c r="B169" s="37"/>
      <c r="C169" s="254" t="s">
        <v>331</v>
      </c>
      <c r="D169" s="254" t="s">
        <v>315</v>
      </c>
      <c r="E169" s="255" t="s">
        <v>515</v>
      </c>
      <c r="F169" s="256" t="s">
        <v>516</v>
      </c>
      <c r="G169" s="257" t="s">
        <v>354</v>
      </c>
      <c r="H169" s="258">
        <v>2</v>
      </c>
      <c r="I169" s="259"/>
      <c r="J169" s="260">
        <f>ROUND(I169*H169,2)</f>
        <v>0</v>
      </c>
      <c r="K169" s="256" t="s">
        <v>175</v>
      </c>
      <c r="L169" s="261"/>
      <c r="M169" s="262" t="s">
        <v>19</v>
      </c>
      <c r="N169" s="263" t="s">
        <v>43</v>
      </c>
      <c r="O169" s="66"/>
      <c r="P169" s="203">
        <f>O169*H169</f>
        <v>0</v>
      </c>
      <c r="Q169" s="203">
        <v>5.2999999999999999E-2</v>
      </c>
      <c r="R169" s="203">
        <f>Q169*H169</f>
        <v>0.106</v>
      </c>
      <c r="S169" s="203">
        <v>0</v>
      </c>
      <c r="T169" s="204">
        <f>S169*H169</f>
        <v>0</v>
      </c>
      <c r="U169" s="36"/>
      <c r="V169" s="36"/>
      <c r="W169" s="36"/>
      <c r="X169" s="36"/>
      <c r="Y169" s="36"/>
      <c r="Z169" s="36"/>
      <c r="AA169" s="36"/>
      <c r="AB169" s="36"/>
      <c r="AC169" s="36"/>
      <c r="AD169" s="36"/>
      <c r="AE169" s="36"/>
      <c r="AR169" s="205" t="s">
        <v>222</v>
      </c>
      <c r="AT169" s="205" t="s">
        <v>315</v>
      </c>
      <c r="AU169" s="205" t="s">
        <v>83</v>
      </c>
      <c r="AY169" s="19" t="s">
        <v>169</v>
      </c>
      <c r="BE169" s="206">
        <f>IF(N169="základní",J169,0)</f>
        <v>0</v>
      </c>
      <c r="BF169" s="206">
        <f>IF(N169="snížená",J169,0)</f>
        <v>0</v>
      </c>
      <c r="BG169" s="206">
        <f>IF(N169="zákl. přenesená",J169,0)</f>
        <v>0</v>
      </c>
      <c r="BH169" s="206">
        <f>IF(N169="sníž. přenesená",J169,0)</f>
        <v>0</v>
      </c>
      <c r="BI169" s="206">
        <f>IF(N169="nulová",J169,0)</f>
        <v>0</v>
      </c>
      <c r="BJ169" s="19" t="s">
        <v>80</v>
      </c>
      <c r="BK169" s="206">
        <f>ROUND(I169*H169,2)</f>
        <v>0</v>
      </c>
      <c r="BL169" s="19" t="s">
        <v>176</v>
      </c>
      <c r="BM169" s="205" t="s">
        <v>517</v>
      </c>
    </row>
    <row r="170" spans="1:65" s="13" customFormat="1" ht="11.25">
      <c r="B170" s="211"/>
      <c r="C170" s="212"/>
      <c r="D170" s="207" t="s">
        <v>180</v>
      </c>
      <c r="E170" s="213" t="s">
        <v>19</v>
      </c>
      <c r="F170" s="214" t="s">
        <v>83</v>
      </c>
      <c r="G170" s="212"/>
      <c r="H170" s="215">
        <v>2</v>
      </c>
      <c r="I170" s="216"/>
      <c r="J170" s="212"/>
      <c r="K170" s="212"/>
      <c r="L170" s="217"/>
      <c r="M170" s="218"/>
      <c r="N170" s="219"/>
      <c r="O170" s="219"/>
      <c r="P170" s="219"/>
      <c r="Q170" s="219"/>
      <c r="R170" s="219"/>
      <c r="S170" s="219"/>
      <c r="T170" s="220"/>
      <c r="AT170" s="221" t="s">
        <v>180</v>
      </c>
      <c r="AU170" s="221" t="s">
        <v>83</v>
      </c>
      <c r="AV170" s="13" t="s">
        <v>83</v>
      </c>
      <c r="AW170" s="13" t="s">
        <v>34</v>
      </c>
      <c r="AX170" s="13" t="s">
        <v>80</v>
      </c>
      <c r="AY170" s="221" t="s">
        <v>169</v>
      </c>
    </row>
    <row r="171" spans="1:65" s="2" customFormat="1" ht="24" customHeight="1">
      <c r="A171" s="36"/>
      <c r="B171" s="37"/>
      <c r="C171" s="194" t="s">
        <v>335</v>
      </c>
      <c r="D171" s="194" t="s">
        <v>171</v>
      </c>
      <c r="E171" s="195" t="s">
        <v>518</v>
      </c>
      <c r="F171" s="196" t="s">
        <v>519</v>
      </c>
      <c r="G171" s="197" t="s">
        <v>191</v>
      </c>
      <c r="H171" s="198">
        <v>0.54</v>
      </c>
      <c r="I171" s="199"/>
      <c r="J171" s="200">
        <f>ROUND(I171*H171,2)</f>
        <v>0</v>
      </c>
      <c r="K171" s="196" t="s">
        <v>175</v>
      </c>
      <c r="L171" s="41"/>
      <c r="M171" s="201" t="s">
        <v>19</v>
      </c>
      <c r="N171" s="202" t="s">
        <v>43</v>
      </c>
      <c r="O171" s="66"/>
      <c r="P171" s="203">
        <f>O171*H171</f>
        <v>0</v>
      </c>
      <c r="Q171" s="203">
        <v>2.234</v>
      </c>
      <c r="R171" s="203">
        <f>Q171*H171</f>
        <v>1.2063600000000001</v>
      </c>
      <c r="S171" s="203">
        <v>0</v>
      </c>
      <c r="T171" s="204">
        <f>S171*H171</f>
        <v>0</v>
      </c>
      <c r="U171" s="36"/>
      <c r="V171" s="36"/>
      <c r="W171" s="36"/>
      <c r="X171" s="36"/>
      <c r="Y171" s="36"/>
      <c r="Z171" s="36"/>
      <c r="AA171" s="36"/>
      <c r="AB171" s="36"/>
      <c r="AC171" s="36"/>
      <c r="AD171" s="36"/>
      <c r="AE171" s="36"/>
      <c r="AR171" s="205" t="s">
        <v>176</v>
      </c>
      <c r="AT171" s="205" t="s">
        <v>171</v>
      </c>
      <c r="AU171" s="205" t="s">
        <v>83</v>
      </c>
      <c r="AY171" s="19" t="s">
        <v>169</v>
      </c>
      <c r="BE171" s="206">
        <f>IF(N171="základní",J171,0)</f>
        <v>0</v>
      </c>
      <c r="BF171" s="206">
        <f>IF(N171="snížená",J171,0)</f>
        <v>0</v>
      </c>
      <c r="BG171" s="206">
        <f>IF(N171="zákl. přenesená",J171,0)</f>
        <v>0</v>
      </c>
      <c r="BH171" s="206">
        <f>IF(N171="sníž. přenesená",J171,0)</f>
        <v>0</v>
      </c>
      <c r="BI171" s="206">
        <f>IF(N171="nulová",J171,0)</f>
        <v>0</v>
      </c>
      <c r="BJ171" s="19" t="s">
        <v>80</v>
      </c>
      <c r="BK171" s="206">
        <f>ROUND(I171*H171,2)</f>
        <v>0</v>
      </c>
      <c r="BL171" s="19" t="s">
        <v>176</v>
      </c>
      <c r="BM171" s="205" t="s">
        <v>520</v>
      </c>
    </row>
    <row r="172" spans="1:65" s="13" customFormat="1" ht="11.25">
      <c r="B172" s="211"/>
      <c r="C172" s="212"/>
      <c r="D172" s="207" t="s">
        <v>180</v>
      </c>
      <c r="E172" s="213" t="s">
        <v>19</v>
      </c>
      <c r="F172" s="214" t="s">
        <v>521</v>
      </c>
      <c r="G172" s="212"/>
      <c r="H172" s="215">
        <v>0.54</v>
      </c>
      <c r="I172" s="216"/>
      <c r="J172" s="212"/>
      <c r="K172" s="212"/>
      <c r="L172" s="217"/>
      <c r="M172" s="218"/>
      <c r="N172" s="219"/>
      <c r="O172" s="219"/>
      <c r="P172" s="219"/>
      <c r="Q172" s="219"/>
      <c r="R172" s="219"/>
      <c r="S172" s="219"/>
      <c r="T172" s="220"/>
      <c r="AT172" s="221" t="s">
        <v>180</v>
      </c>
      <c r="AU172" s="221" t="s">
        <v>83</v>
      </c>
      <c r="AV172" s="13" t="s">
        <v>83</v>
      </c>
      <c r="AW172" s="13" t="s">
        <v>34</v>
      </c>
      <c r="AX172" s="13" t="s">
        <v>72</v>
      </c>
      <c r="AY172" s="221" t="s">
        <v>169</v>
      </c>
    </row>
    <row r="173" spans="1:65" s="14" customFormat="1" ht="11.25">
      <c r="B173" s="222"/>
      <c r="C173" s="223"/>
      <c r="D173" s="207" t="s">
        <v>180</v>
      </c>
      <c r="E173" s="224" t="s">
        <v>19</v>
      </c>
      <c r="F173" s="225" t="s">
        <v>182</v>
      </c>
      <c r="G173" s="223"/>
      <c r="H173" s="226">
        <v>0.54</v>
      </c>
      <c r="I173" s="227"/>
      <c r="J173" s="223"/>
      <c r="K173" s="223"/>
      <c r="L173" s="228"/>
      <c r="M173" s="229"/>
      <c r="N173" s="230"/>
      <c r="O173" s="230"/>
      <c r="P173" s="230"/>
      <c r="Q173" s="230"/>
      <c r="R173" s="230"/>
      <c r="S173" s="230"/>
      <c r="T173" s="231"/>
      <c r="AT173" s="232" t="s">
        <v>180</v>
      </c>
      <c r="AU173" s="232" t="s">
        <v>83</v>
      </c>
      <c r="AV173" s="14" t="s">
        <v>176</v>
      </c>
      <c r="AW173" s="14" t="s">
        <v>34</v>
      </c>
      <c r="AX173" s="14" t="s">
        <v>80</v>
      </c>
      <c r="AY173" s="232" t="s">
        <v>169</v>
      </c>
    </row>
    <row r="174" spans="1:65" s="12" customFormat="1" ht="22.9" customHeight="1">
      <c r="B174" s="178"/>
      <c r="C174" s="179"/>
      <c r="D174" s="180" t="s">
        <v>71</v>
      </c>
      <c r="E174" s="192" t="s">
        <v>204</v>
      </c>
      <c r="F174" s="192" t="s">
        <v>522</v>
      </c>
      <c r="G174" s="179"/>
      <c r="H174" s="179"/>
      <c r="I174" s="182"/>
      <c r="J174" s="193">
        <f>BK174</f>
        <v>0</v>
      </c>
      <c r="K174" s="179"/>
      <c r="L174" s="184"/>
      <c r="M174" s="185"/>
      <c r="N174" s="186"/>
      <c r="O174" s="186"/>
      <c r="P174" s="187">
        <f>SUM(P175:P192)</f>
        <v>0</v>
      </c>
      <c r="Q174" s="186"/>
      <c r="R174" s="187">
        <f>SUM(R175:R192)</f>
        <v>11.013109999999999</v>
      </c>
      <c r="S174" s="186"/>
      <c r="T174" s="188">
        <f>SUM(T175:T192)</f>
        <v>0</v>
      </c>
      <c r="AR174" s="189" t="s">
        <v>80</v>
      </c>
      <c r="AT174" s="190" t="s">
        <v>71</v>
      </c>
      <c r="AU174" s="190" t="s">
        <v>80</v>
      </c>
      <c r="AY174" s="189" t="s">
        <v>169</v>
      </c>
      <c r="BK174" s="191">
        <f>SUM(BK175:BK192)</f>
        <v>0</v>
      </c>
    </row>
    <row r="175" spans="1:65" s="2" customFormat="1" ht="16.5" customHeight="1">
      <c r="A175" s="36"/>
      <c r="B175" s="37"/>
      <c r="C175" s="194" t="s">
        <v>341</v>
      </c>
      <c r="D175" s="194" t="s">
        <v>171</v>
      </c>
      <c r="E175" s="195" t="s">
        <v>523</v>
      </c>
      <c r="F175" s="196" t="s">
        <v>524</v>
      </c>
      <c r="G175" s="197" t="s">
        <v>174</v>
      </c>
      <c r="H175" s="198">
        <v>7.5</v>
      </c>
      <c r="I175" s="199"/>
      <c r="J175" s="200">
        <f>ROUND(I175*H175,2)</f>
        <v>0</v>
      </c>
      <c r="K175" s="196" t="s">
        <v>175</v>
      </c>
      <c r="L175" s="41"/>
      <c r="M175" s="201" t="s">
        <v>19</v>
      </c>
      <c r="N175" s="202" t="s">
        <v>43</v>
      </c>
      <c r="O175" s="66"/>
      <c r="P175" s="203">
        <f>O175*H175</f>
        <v>0</v>
      </c>
      <c r="Q175" s="203">
        <v>0.56699999999999995</v>
      </c>
      <c r="R175" s="203">
        <f>Q175*H175</f>
        <v>4.2524999999999995</v>
      </c>
      <c r="S175" s="203">
        <v>0</v>
      </c>
      <c r="T175" s="204">
        <f>S175*H175</f>
        <v>0</v>
      </c>
      <c r="U175" s="36"/>
      <c r="V175" s="36"/>
      <c r="W175" s="36"/>
      <c r="X175" s="36"/>
      <c r="Y175" s="36"/>
      <c r="Z175" s="36"/>
      <c r="AA175" s="36"/>
      <c r="AB175" s="36"/>
      <c r="AC175" s="36"/>
      <c r="AD175" s="36"/>
      <c r="AE175" s="36"/>
      <c r="AR175" s="205" t="s">
        <v>176</v>
      </c>
      <c r="AT175" s="205" t="s">
        <v>171</v>
      </c>
      <c r="AU175" s="205" t="s">
        <v>83</v>
      </c>
      <c r="AY175" s="19" t="s">
        <v>169</v>
      </c>
      <c r="BE175" s="206">
        <f>IF(N175="základní",J175,0)</f>
        <v>0</v>
      </c>
      <c r="BF175" s="206">
        <f>IF(N175="snížená",J175,0)</f>
        <v>0</v>
      </c>
      <c r="BG175" s="206">
        <f>IF(N175="zákl. přenesená",J175,0)</f>
        <v>0</v>
      </c>
      <c r="BH175" s="206">
        <f>IF(N175="sníž. přenesená",J175,0)</f>
        <v>0</v>
      </c>
      <c r="BI175" s="206">
        <f>IF(N175="nulová",J175,0)</f>
        <v>0</v>
      </c>
      <c r="BJ175" s="19" t="s">
        <v>80</v>
      </c>
      <c r="BK175" s="206">
        <f>ROUND(I175*H175,2)</f>
        <v>0</v>
      </c>
      <c r="BL175" s="19" t="s">
        <v>176</v>
      </c>
      <c r="BM175" s="205" t="s">
        <v>525</v>
      </c>
    </row>
    <row r="176" spans="1:65" s="13" customFormat="1" ht="11.25">
      <c r="B176" s="211"/>
      <c r="C176" s="212"/>
      <c r="D176" s="207" t="s">
        <v>180</v>
      </c>
      <c r="E176" s="213" t="s">
        <v>19</v>
      </c>
      <c r="F176" s="214" t="s">
        <v>526</v>
      </c>
      <c r="G176" s="212"/>
      <c r="H176" s="215">
        <v>7.5</v>
      </c>
      <c r="I176" s="216"/>
      <c r="J176" s="212"/>
      <c r="K176" s="212"/>
      <c r="L176" s="217"/>
      <c r="M176" s="218"/>
      <c r="N176" s="219"/>
      <c r="O176" s="219"/>
      <c r="P176" s="219"/>
      <c r="Q176" s="219"/>
      <c r="R176" s="219"/>
      <c r="S176" s="219"/>
      <c r="T176" s="220"/>
      <c r="AT176" s="221" t="s">
        <v>180</v>
      </c>
      <c r="AU176" s="221" t="s">
        <v>83</v>
      </c>
      <c r="AV176" s="13" t="s">
        <v>83</v>
      </c>
      <c r="AW176" s="13" t="s">
        <v>34</v>
      </c>
      <c r="AX176" s="13" t="s">
        <v>80</v>
      </c>
      <c r="AY176" s="221" t="s">
        <v>169</v>
      </c>
    </row>
    <row r="177" spans="1:65" s="2" customFormat="1" ht="24" customHeight="1">
      <c r="A177" s="36"/>
      <c r="B177" s="37"/>
      <c r="C177" s="194" t="s">
        <v>346</v>
      </c>
      <c r="D177" s="194" t="s">
        <v>171</v>
      </c>
      <c r="E177" s="195" t="s">
        <v>527</v>
      </c>
      <c r="F177" s="196" t="s">
        <v>528</v>
      </c>
      <c r="G177" s="197" t="s">
        <v>174</v>
      </c>
      <c r="H177" s="198">
        <v>7.5</v>
      </c>
      <c r="I177" s="199"/>
      <c r="J177" s="200">
        <f>ROUND(I177*H177,2)</f>
        <v>0</v>
      </c>
      <c r="K177" s="196" t="s">
        <v>175</v>
      </c>
      <c r="L177" s="41"/>
      <c r="M177" s="201" t="s">
        <v>19</v>
      </c>
      <c r="N177" s="202" t="s">
        <v>43</v>
      </c>
      <c r="O177" s="66"/>
      <c r="P177" s="203">
        <f>O177*H177</f>
        <v>0</v>
      </c>
      <c r="Q177" s="203">
        <v>0.48089999999999999</v>
      </c>
      <c r="R177" s="203">
        <f>Q177*H177</f>
        <v>3.6067499999999999</v>
      </c>
      <c r="S177" s="203">
        <v>0</v>
      </c>
      <c r="T177" s="204">
        <f>S177*H177</f>
        <v>0</v>
      </c>
      <c r="U177" s="36"/>
      <c r="V177" s="36"/>
      <c r="W177" s="36"/>
      <c r="X177" s="36"/>
      <c r="Y177" s="36"/>
      <c r="Z177" s="36"/>
      <c r="AA177" s="36"/>
      <c r="AB177" s="36"/>
      <c r="AC177" s="36"/>
      <c r="AD177" s="36"/>
      <c r="AE177" s="36"/>
      <c r="AR177" s="205" t="s">
        <v>176</v>
      </c>
      <c r="AT177" s="205" t="s">
        <v>171</v>
      </c>
      <c r="AU177" s="205" t="s">
        <v>83</v>
      </c>
      <c r="AY177" s="19" t="s">
        <v>169</v>
      </c>
      <c r="BE177" s="206">
        <f>IF(N177="základní",J177,0)</f>
        <v>0</v>
      </c>
      <c r="BF177" s="206">
        <f>IF(N177="snížená",J177,0)</f>
        <v>0</v>
      </c>
      <c r="BG177" s="206">
        <f>IF(N177="zákl. přenesená",J177,0)</f>
        <v>0</v>
      </c>
      <c r="BH177" s="206">
        <f>IF(N177="sníž. přenesená",J177,0)</f>
        <v>0</v>
      </c>
      <c r="BI177" s="206">
        <f>IF(N177="nulová",J177,0)</f>
        <v>0</v>
      </c>
      <c r="BJ177" s="19" t="s">
        <v>80</v>
      </c>
      <c r="BK177" s="206">
        <f>ROUND(I177*H177,2)</f>
        <v>0</v>
      </c>
      <c r="BL177" s="19" t="s">
        <v>176</v>
      </c>
      <c r="BM177" s="205" t="s">
        <v>529</v>
      </c>
    </row>
    <row r="178" spans="1:65" s="13" customFormat="1" ht="11.25">
      <c r="B178" s="211"/>
      <c r="C178" s="212"/>
      <c r="D178" s="207" t="s">
        <v>180</v>
      </c>
      <c r="E178" s="213" t="s">
        <v>19</v>
      </c>
      <c r="F178" s="214" t="s">
        <v>426</v>
      </c>
      <c r="G178" s="212"/>
      <c r="H178" s="215">
        <v>7.5</v>
      </c>
      <c r="I178" s="216"/>
      <c r="J178" s="212"/>
      <c r="K178" s="212"/>
      <c r="L178" s="217"/>
      <c r="M178" s="218"/>
      <c r="N178" s="219"/>
      <c r="O178" s="219"/>
      <c r="P178" s="219"/>
      <c r="Q178" s="219"/>
      <c r="R178" s="219"/>
      <c r="S178" s="219"/>
      <c r="T178" s="220"/>
      <c r="AT178" s="221" t="s">
        <v>180</v>
      </c>
      <c r="AU178" s="221" t="s">
        <v>83</v>
      </c>
      <c r="AV178" s="13" t="s">
        <v>83</v>
      </c>
      <c r="AW178" s="13" t="s">
        <v>34</v>
      </c>
      <c r="AX178" s="13" t="s">
        <v>72</v>
      </c>
      <c r="AY178" s="221" t="s">
        <v>169</v>
      </c>
    </row>
    <row r="179" spans="1:65" s="14" customFormat="1" ht="11.25">
      <c r="B179" s="222"/>
      <c r="C179" s="223"/>
      <c r="D179" s="207" t="s">
        <v>180</v>
      </c>
      <c r="E179" s="224" t="s">
        <v>19</v>
      </c>
      <c r="F179" s="225" t="s">
        <v>182</v>
      </c>
      <c r="G179" s="223"/>
      <c r="H179" s="226">
        <v>7.5</v>
      </c>
      <c r="I179" s="227"/>
      <c r="J179" s="223"/>
      <c r="K179" s="223"/>
      <c r="L179" s="228"/>
      <c r="M179" s="229"/>
      <c r="N179" s="230"/>
      <c r="O179" s="230"/>
      <c r="P179" s="230"/>
      <c r="Q179" s="230"/>
      <c r="R179" s="230"/>
      <c r="S179" s="230"/>
      <c r="T179" s="231"/>
      <c r="AT179" s="232" t="s">
        <v>180</v>
      </c>
      <c r="AU179" s="232" t="s">
        <v>83</v>
      </c>
      <c r="AV179" s="14" t="s">
        <v>176</v>
      </c>
      <c r="AW179" s="14" t="s">
        <v>34</v>
      </c>
      <c r="AX179" s="14" t="s">
        <v>80</v>
      </c>
      <c r="AY179" s="232" t="s">
        <v>169</v>
      </c>
    </row>
    <row r="180" spans="1:65" s="2" customFormat="1" ht="24" customHeight="1">
      <c r="A180" s="36"/>
      <c r="B180" s="37"/>
      <c r="C180" s="194" t="s">
        <v>351</v>
      </c>
      <c r="D180" s="194" t="s">
        <v>171</v>
      </c>
      <c r="E180" s="195" t="s">
        <v>530</v>
      </c>
      <c r="F180" s="196" t="s">
        <v>531</v>
      </c>
      <c r="G180" s="197" t="s">
        <v>174</v>
      </c>
      <c r="H180" s="198">
        <v>7.5</v>
      </c>
      <c r="I180" s="199"/>
      <c r="J180" s="200">
        <f>ROUND(I180*H180,2)</f>
        <v>0</v>
      </c>
      <c r="K180" s="196" t="s">
        <v>175</v>
      </c>
      <c r="L180" s="41"/>
      <c r="M180" s="201" t="s">
        <v>19</v>
      </c>
      <c r="N180" s="202" t="s">
        <v>43</v>
      </c>
      <c r="O180" s="66"/>
      <c r="P180" s="203">
        <f>O180*H180</f>
        <v>0</v>
      </c>
      <c r="Q180" s="203">
        <v>0.26375999999999999</v>
      </c>
      <c r="R180" s="203">
        <f>Q180*H180</f>
        <v>1.9782</v>
      </c>
      <c r="S180" s="203">
        <v>0</v>
      </c>
      <c r="T180" s="204">
        <f>S180*H180</f>
        <v>0</v>
      </c>
      <c r="U180" s="36"/>
      <c r="V180" s="36"/>
      <c r="W180" s="36"/>
      <c r="X180" s="36"/>
      <c r="Y180" s="36"/>
      <c r="Z180" s="36"/>
      <c r="AA180" s="36"/>
      <c r="AB180" s="36"/>
      <c r="AC180" s="36"/>
      <c r="AD180" s="36"/>
      <c r="AE180" s="36"/>
      <c r="AR180" s="205" t="s">
        <v>176</v>
      </c>
      <c r="AT180" s="205" t="s">
        <v>171</v>
      </c>
      <c r="AU180" s="205" t="s">
        <v>83</v>
      </c>
      <c r="AY180" s="19" t="s">
        <v>169</v>
      </c>
      <c r="BE180" s="206">
        <f>IF(N180="základní",J180,0)</f>
        <v>0</v>
      </c>
      <c r="BF180" s="206">
        <f>IF(N180="snížená",J180,0)</f>
        <v>0</v>
      </c>
      <c r="BG180" s="206">
        <f>IF(N180="zákl. přenesená",J180,0)</f>
        <v>0</v>
      </c>
      <c r="BH180" s="206">
        <f>IF(N180="sníž. přenesená",J180,0)</f>
        <v>0</v>
      </c>
      <c r="BI180" s="206">
        <f>IF(N180="nulová",J180,0)</f>
        <v>0</v>
      </c>
      <c r="BJ180" s="19" t="s">
        <v>80</v>
      </c>
      <c r="BK180" s="206">
        <f>ROUND(I180*H180,2)</f>
        <v>0</v>
      </c>
      <c r="BL180" s="19" t="s">
        <v>176</v>
      </c>
      <c r="BM180" s="205" t="s">
        <v>532</v>
      </c>
    </row>
    <row r="181" spans="1:65" s="13" customFormat="1" ht="11.25">
      <c r="B181" s="211"/>
      <c r="C181" s="212"/>
      <c r="D181" s="207" t="s">
        <v>180</v>
      </c>
      <c r="E181" s="213" t="s">
        <v>19</v>
      </c>
      <c r="F181" s="214" t="s">
        <v>526</v>
      </c>
      <c r="G181" s="212"/>
      <c r="H181" s="215">
        <v>7.5</v>
      </c>
      <c r="I181" s="216"/>
      <c r="J181" s="212"/>
      <c r="K181" s="212"/>
      <c r="L181" s="217"/>
      <c r="M181" s="218"/>
      <c r="N181" s="219"/>
      <c r="O181" s="219"/>
      <c r="P181" s="219"/>
      <c r="Q181" s="219"/>
      <c r="R181" s="219"/>
      <c r="S181" s="219"/>
      <c r="T181" s="220"/>
      <c r="AT181" s="221" t="s">
        <v>180</v>
      </c>
      <c r="AU181" s="221" t="s">
        <v>83</v>
      </c>
      <c r="AV181" s="13" t="s">
        <v>83</v>
      </c>
      <c r="AW181" s="13" t="s">
        <v>34</v>
      </c>
      <c r="AX181" s="13" t="s">
        <v>80</v>
      </c>
      <c r="AY181" s="221" t="s">
        <v>169</v>
      </c>
    </row>
    <row r="182" spans="1:65" s="2" customFormat="1" ht="16.5" customHeight="1">
      <c r="A182" s="36"/>
      <c r="B182" s="37"/>
      <c r="C182" s="194" t="s">
        <v>358</v>
      </c>
      <c r="D182" s="194" t="s">
        <v>171</v>
      </c>
      <c r="E182" s="195" t="s">
        <v>533</v>
      </c>
      <c r="F182" s="196" t="s">
        <v>534</v>
      </c>
      <c r="G182" s="197" t="s">
        <v>174</v>
      </c>
      <c r="H182" s="198">
        <v>7.5</v>
      </c>
      <c r="I182" s="199"/>
      <c r="J182" s="200">
        <f>ROUND(I182*H182,2)</f>
        <v>0</v>
      </c>
      <c r="K182" s="196" t="s">
        <v>175</v>
      </c>
      <c r="L182" s="41"/>
      <c r="M182" s="201" t="s">
        <v>19</v>
      </c>
      <c r="N182" s="202" t="s">
        <v>43</v>
      </c>
      <c r="O182" s="66"/>
      <c r="P182" s="203">
        <f>O182*H182</f>
        <v>0</v>
      </c>
      <c r="Q182" s="203">
        <v>3.1E-4</v>
      </c>
      <c r="R182" s="203">
        <f>Q182*H182</f>
        <v>2.3249999999999998E-3</v>
      </c>
      <c r="S182" s="203">
        <v>0</v>
      </c>
      <c r="T182" s="204">
        <f>S182*H182</f>
        <v>0</v>
      </c>
      <c r="U182" s="36"/>
      <c r="V182" s="36"/>
      <c r="W182" s="36"/>
      <c r="X182" s="36"/>
      <c r="Y182" s="36"/>
      <c r="Z182" s="36"/>
      <c r="AA182" s="36"/>
      <c r="AB182" s="36"/>
      <c r="AC182" s="36"/>
      <c r="AD182" s="36"/>
      <c r="AE182" s="36"/>
      <c r="AR182" s="205" t="s">
        <v>176</v>
      </c>
      <c r="AT182" s="205" t="s">
        <v>171</v>
      </c>
      <c r="AU182" s="205" t="s">
        <v>83</v>
      </c>
      <c r="AY182" s="19" t="s">
        <v>169</v>
      </c>
      <c r="BE182" s="206">
        <f>IF(N182="základní",J182,0)</f>
        <v>0</v>
      </c>
      <c r="BF182" s="206">
        <f>IF(N182="snížená",J182,0)</f>
        <v>0</v>
      </c>
      <c r="BG182" s="206">
        <f>IF(N182="zákl. přenesená",J182,0)</f>
        <v>0</v>
      </c>
      <c r="BH182" s="206">
        <f>IF(N182="sníž. přenesená",J182,0)</f>
        <v>0</v>
      </c>
      <c r="BI182" s="206">
        <f>IF(N182="nulová",J182,0)</f>
        <v>0</v>
      </c>
      <c r="BJ182" s="19" t="s">
        <v>80</v>
      </c>
      <c r="BK182" s="206">
        <f>ROUND(I182*H182,2)</f>
        <v>0</v>
      </c>
      <c r="BL182" s="19" t="s">
        <v>176</v>
      </c>
      <c r="BM182" s="205" t="s">
        <v>535</v>
      </c>
    </row>
    <row r="183" spans="1:65" s="13" customFormat="1" ht="11.25">
      <c r="B183" s="211"/>
      <c r="C183" s="212"/>
      <c r="D183" s="207" t="s">
        <v>180</v>
      </c>
      <c r="E183" s="213" t="s">
        <v>19</v>
      </c>
      <c r="F183" s="214" t="s">
        <v>426</v>
      </c>
      <c r="G183" s="212"/>
      <c r="H183" s="215">
        <v>7.5</v>
      </c>
      <c r="I183" s="216"/>
      <c r="J183" s="212"/>
      <c r="K183" s="212"/>
      <c r="L183" s="217"/>
      <c r="M183" s="218"/>
      <c r="N183" s="219"/>
      <c r="O183" s="219"/>
      <c r="P183" s="219"/>
      <c r="Q183" s="219"/>
      <c r="R183" s="219"/>
      <c r="S183" s="219"/>
      <c r="T183" s="220"/>
      <c r="AT183" s="221" t="s">
        <v>180</v>
      </c>
      <c r="AU183" s="221" t="s">
        <v>83</v>
      </c>
      <c r="AV183" s="13" t="s">
        <v>83</v>
      </c>
      <c r="AW183" s="13" t="s">
        <v>34</v>
      </c>
      <c r="AX183" s="13" t="s">
        <v>72</v>
      </c>
      <c r="AY183" s="221" t="s">
        <v>169</v>
      </c>
    </row>
    <row r="184" spans="1:65" s="14" customFormat="1" ht="11.25">
      <c r="B184" s="222"/>
      <c r="C184" s="223"/>
      <c r="D184" s="207" t="s">
        <v>180</v>
      </c>
      <c r="E184" s="224" t="s">
        <v>19</v>
      </c>
      <c r="F184" s="225" t="s">
        <v>182</v>
      </c>
      <c r="G184" s="223"/>
      <c r="H184" s="226">
        <v>7.5</v>
      </c>
      <c r="I184" s="227"/>
      <c r="J184" s="223"/>
      <c r="K184" s="223"/>
      <c r="L184" s="228"/>
      <c r="M184" s="229"/>
      <c r="N184" s="230"/>
      <c r="O184" s="230"/>
      <c r="P184" s="230"/>
      <c r="Q184" s="230"/>
      <c r="R184" s="230"/>
      <c r="S184" s="230"/>
      <c r="T184" s="231"/>
      <c r="AT184" s="232" t="s">
        <v>180</v>
      </c>
      <c r="AU184" s="232" t="s">
        <v>83</v>
      </c>
      <c r="AV184" s="14" t="s">
        <v>176</v>
      </c>
      <c r="AW184" s="14" t="s">
        <v>34</v>
      </c>
      <c r="AX184" s="14" t="s">
        <v>80</v>
      </c>
      <c r="AY184" s="232" t="s">
        <v>169</v>
      </c>
    </row>
    <row r="185" spans="1:65" s="2" customFormat="1" ht="24" customHeight="1">
      <c r="A185" s="36"/>
      <c r="B185" s="37"/>
      <c r="C185" s="194" t="s">
        <v>362</v>
      </c>
      <c r="D185" s="194" t="s">
        <v>171</v>
      </c>
      <c r="E185" s="195" t="s">
        <v>536</v>
      </c>
      <c r="F185" s="196" t="s">
        <v>537</v>
      </c>
      <c r="G185" s="197" t="s">
        <v>174</v>
      </c>
      <c r="H185" s="198">
        <v>7.5</v>
      </c>
      <c r="I185" s="199"/>
      <c r="J185" s="200">
        <f>ROUND(I185*H185,2)</f>
        <v>0</v>
      </c>
      <c r="K185" s="196" t="s">
        <v>175</v>
      </c>
      <c r="L185" s="41"/>
      <c r="M185" s="201" t="s">
        <v>19</v>
      </c>
      <c r="N185" s="202" t="s">
        <v>43</v>
      </c>
      <c r="O185" s="66"/>
      <c r="P185" s="203">
        <f>O185*H185</f>
        <v>0</v>
      </c>
      <c r="Q185" s="203">
        <v>0.10373</v>
      </c>
      <c r="R185" s="203">
        <f>Q185*H185</f>
        <v>0.77797499999999997</v>
      </c>
      <c r="S185" s="203">
        <v>0</v>
      </c>
      <c r="T185" s="204">
        <f>S185*H185</f>
        <v>0</v>
      </c>
      <c r="U185" s="36"/>
      <c r="V185" s="36"/>
      <c r="W185" s="36"/>
      <c r="X185" s="36"/>
      <c r="Y185" s="36"/>
      <c r="Z185" s="36"/>
      <c r="AA185" s="36"/>
      <c r="AB185" s="36"/>
      <c r="AC185" s="36"/>
      <c r="AD185" s="36"/>
      <c r="AE185" s="36"/>
      <c r="AR185" s="205" t="s">
        <v>176</v>
      </c>
      <c r="AT185" s="205" t="s">
        <v>171</v>
      </c>
      <c r="AU185" s="205" t="s">
        <v>83</v>
      </c>
      <c r="AY185" s="19" t="s">
        <v>169</v>
      </c>
      <c r="BE185" s="206">
        <f>IF(N185="základní",J185,0)</f>
        <v>0</v>
      </c>
      <c r="BF185" s="206">
        <f>IF(N185="snížená",J185,0)</f>
        <v>0</v>
      </c>
      <c r="BG185" s="206">
        <f>IF(N185="zákl. přenesená",J185,0)</f>
        <v>0</v>
      </c>
      <c r="BH185" s="206">
        <f>IF(N185="sníž. přenesená",J185,0)</f>
        <v>0</v>
      </c>
      <c r="BI185" s="206">
        <f>IF(N185="nulová",J185,0)</f>
        <v>0</v>
      </c>
      <c r="BJ185" s="19" t="s">
        <v>80</v>
      </c>
      <c r="BK185" s="206">
        <f>ROUND(I185*H185,2)</f>
        <v>0</v>
      </c>
      <c r="BL185" s="19" t="s">
        <v>176</v>
      </c>
      <c r="BM185" s="205" t="s">
        <v>538</v>
      </c>
    </row>
    <row r="186" spans="1:65" s="13" customFormat="1" ht="11.25">
      <c r="B186" s="211"/>
      <c r="C186" s="212"/>
      <c r="D186" s="207" t="s">
        <v>180</v>
      </c>
      <c r="E186" s="213" t="s">
        <v>19</v>
      </c>
      <c r="F186" s="214" t="s">
        <v>426</v>
      </c>
      <c r="G186" s="212"/>
      <c r="H186" s="215">
        <v>7.5</v>
      </c>
      <c r="I186" s="216"/>
      <c r="J186" s="212"/>
      <c r="K186" s="212"/>
      <c r="L186" s="217"/>
      <c r="M186" s="218"/>
      <c r="N186" s="219"/>
      <c r="O186" s="219"/>
      <c r="P186" s="219"/>
      <c r="Q186" s="219"/>
      <c r="R186" s="219"/>
      <c r="S186" s="219"/>
      <c r="T186" s="220"/>
      <c r="AT186" s="221" t="s">
        <v>180</v>
      </c>
      <c r="AU186" s="221" t="s">
        <v>83</v>
      </c>
      <c r="AV186" s="13" t="s">
        <v>83</v>
      </c>
      <c r="AW186" s="13" t="s">
        <v>34</v>
      </c>
      <c r="AX186" s="13" t="s">
        <v>72</v>
      </c>
      <c r="AY186" s="221" t="s">
        <v>169</v>
      </c>
    </row>
    <row r="187" spans="1:65" s="14" customFormat="1" ht="11.25">
      <c r="B187" s="222"/>
      <c r="C187" s="223"/>
      <c r="D187" s="207" t="s">
        <v>180</v>
      </c>
      <c r="E187" s="224" t="s">
        <v>19</v>
      </c>
      <c r="F187" s="225" t="s">
        <v>182</v>
      </c>
      <c r="G187" s="223"/>
      <c r="H187" s="226">
        <v>7.5</v>
      </c>
      <c r="I187" s="227"/>
      <c r="J187" s="223"/>
      <c r="K187" s="223"/>
      <c r="L187" s="228"/>
      <c r="M187" s="229"/>
      <c r="N187" s="230"/>
      <c r="O187" s="230"/>
      <c r="P187" s="230"/>
      <c r="Q187" s="230"/>
      <c r="R187" s="230"/>
      <c r="S187" s="230"/>
      <c r="T187" s="231"/>
      <c r="AT187" s="232" t="s">
        <v>180</v>
      </c>
      <c r="AU187" s="232" t="s">
        <v>83</v>
      </c>
      <c r="AV187" s="14" t="s">
        <v>176</v>
      </c>
      <c r="AW187" s="14" t="s">
        <v>34</v>
      </c>
      <c r="AX187" s="14" t="s">
        <v>80</v>
      </c>
      <c r="AY187" s="232" t="s">
        <v>169</v>
      </c>
    </row>
    <row r="188" spans="1:65" s="2" customFormat="1" ht="24" customHeight="1">
      <c r="A188" s="36"/>
      <c r="B188" s="37"/>
      <c r="C188" s="194" t="s">
        <v>369</v>
      </c>
      <c r="D188" s="194" t="s">
        <v>171</v>
      </c>
      <c r="E188" s="195" t="s">
        <v>539</v>
      </c>
      <c r="F188" s="196" t="s">
        <v>540</v>
      </c>
      <c r="G188" s="197" t="s">
        <v>174</v>
      </c>
      <c r="H188" s="198">
        <v>1</v>
      </c>
      <c r="I188" s="199"/>
      <c r="J188" s="200">
        <f>ROUND(I188*H188,2)</f>
        <v>0</v>
      </c>
      <c r="K188" s="196" t="s">
        <v>175</v>
      </c>
      <c r="L188" s="41"/>
      <c r="M188" s="201" t="s">
        <v>19</v>
      </c>
      <c r="N188" s="202" t="s">
        <v>43</v>
      </c>
      <c r="O188" s="66"/>
      <c r="P188" s="203">
        <f>O188*H188</f>
        <v>0</v>
      </c>
      <c r="Q188" s="203">
        <v>0.19536000000000001</v>
      </c>
      <c r="R188" s="203">
        <f>Q188*H188</f>
        <v>0.19536000000000001</v>
      </c>
      <c r="S188" s="203">
        <v>0</v>
      </c>
      <c r="T188" s="204">
        <f>S188*H188</f>
        <v>0</v>
      </c>
      <c r="U188" s="36"/>
      <c r="V188" s="36"/>
      <c r="W188" s="36"/>
      <c r="X188" s="36"/>
      <c r="Y188" s="36"/>
      <c r="Z188" s="36"/>
      <c r="AA188" s="36"/>
      <c r="AB188" s="36"/>
      <c r="AC188" s="36"/>
      <c r="AD188" s="36"/>
      <c r="AE188" s="36"/>
      <c r="AR188" s="205" t="s">
        <v>176</v>
      </c>
      <c r="AT188" s="205" t="s">
        <v>171</v>
      </c>
      <c r="AU188" s="205" t="s">
        <v>83</v>
      </c>
      <c r="AY188" s="19" t="s">
        <v>169</v>
      </c>
      <c r="BE188" s="206">
        <f>IF(N188="základní",J188,0)</f>
        <v>0</v>
      </c>
      <c r="BF188" s="206">
        <f>IF(N188="snížená",J188,0)</f>
        <v>0</v>
      </c>
      <c r="BG188" s="206">
        <f>IF(N188="zákl. přenesená",J188,0)</f>
        <v>0</v>
      </c>
      <c r="BH188" s="206">
        <f>IF(N188="sníž. přenesená",J188,0)</f>
        <v>0</v>
      </c>
      <c r="BI188" s="206">
        <f>IF(N188="nulová",J188,0)</f>
        <v>0</v>
      </c>
      <c r="BJ188" s="19" t="s">
        <v>80</v>
      </c>
      <c r="BK188" s="206">
        <f>ROUND(I188*H188,2)</f>
        <v>0</v>
      </c>
      <c r="BL188" s="19" t="s">
        <v>176</v>
      </c>
      <c r="BM188" s="205" t="s">
        <v>541</v>
      </c>
    </row>
    <row r="189" spans="1:65" s="15" customFormat="1" ht="11.25">
      <c r="B189" s="233"/>
      <c r="C189" s="234"/>
      <c r="D189" s="207" t="s">
        <v>180</v>
      </c>
      <c r="E189" s="235" t="s">
        <v>19</v>
      </c>
      <c r="F189" s="236" t="s">
        <v>542</v>
      </c>
      <c r="G189" s="234"/>
      <c r="H189" s="235" t="s">
        <v>19</v>
      </c>
      <c r="I189" s="237"/>
      <c r="J189" s="234"/>
      <c r="K189" s="234"/>
      <c r="L189" s="238"/>
      <c r="M189" s="239"/>
      <c r="N189" s="240"/>
      <c r="O189" s="240"/>
      <c r="P189" s="240"/>
      <c r="Q189" s="240"/>
      <c r="R189" s="240"/>
      <c r="S189" s="240"/>
      <c r="T189" s="241"/>
      <c r="AT189" s="242" t="s">
        <v>180</v>
      </c>
      <c r="AU189" s="242" t="s">
        <v>83</v>
      </c>
      <c r="AV189" s="15" t="s">
        <v>80</v>
      </c>
      <c r="AW189" s="15" t="s">
        <v>34</v>
      </c>
      <c r="AX189" s="15" t="s">
        <v>72</v>
      </c>
      <c r="AY189" s="242" t="s">
        <v>169</v>
      </c>
    </row>
    <row r="190" spans="1:65" s="13" customFormat="1" ht="11.25">
      <c r="B190" s="211"/>
      <c r="C190" s="212"/>
      <c r="D190" s="207" t="s">
        <v>180</v>
      </c>
      <c r="E190" s="213" t="s">
        <v>19</v>
      </c>
      <c r="F190" s="214" t="s">
        <v>80</v>
      </c>
      <c r="G190" s="212"/>
      <c r="H190" s="215">
        <v>1</v>
      </c>
      <c r="I190" s="216"/>
      <c r="J190" s="212"/>
      <c r="K190" s="212"/>
      <c r="L190" s="217"/>
      <c r="M190" s="218"/>
      <c r="N190" s="219"/>
      <c r="O190" s="219"/>
      <c r="P190" s="219"/>
      <c r="Q190" s="219"/>
      <c r="R190" s="219"/>
      <c r="S190" s="219"/>
      <c r="T190" s="220"/>
      <c r="AT190" s="221" t="s">
        <v>180</v>
      </c>
      <c r="AU190" s="221" t="s">
        <v>83</v>
      </c>
      <c r="AV190" s="13" t="s">
        <v>83</v>
      </c>
      <c r="AW190" s="13" t="s">
        <v>34</v>
      </c>
      <c r="AX190" s="13" t="s">
        <v>72</v>
      </c>
      <c r="AY190" s="221" t="s">
        <v>169</v>
      </c>
    </row>
    <row r="191" spans="1:65" s="14" customFormat="1" ht="11.25">
      <c r="B191" s="222"/>
      <c r="C191" s="223"/>
      <c r="D191" s="207" t="s">
        <v>180</v>
      </c>
      <c r="E191" s="224" t="s">
        <v>19</v>
      </c>
      <c r="F191" s="225" t="s">
        <v>182</v>
      </c>
      <c r="G191" s="223"/>
      <c r="H191" s="226">
        <v>1</v>
      </c>
      <c r="I191" s="227"/>
      <c r="J191" s="223"/>
      <c r="K191" s="223"/>
      <c r="L191" s="228"/>
      <c r="M191" s="229"/>
      <c r="N191" s="230"/>
      <c r="O191" s="230"/>
      <c r="P191" s="230"/>
      <c r="Q191" s="230"/>
      <c r="R191" s="230"/>
      <c r="S191" s="230"/>
      <c r="T191" s="231"/>
      <c r="AT191" s="232" t="s">
        <v>180</v>
      </c>
      <c r="AU191" s="232" t="s">
        <v>83</v>
      </c>
      <c r="AV191" s="14" t="s">
        <v>176</v>
      </c>
      <c r="AW191" s="14" t="s">
        <v>34</v>
      </c>
      <c r="AX191" s="14" t="s">
        <v>80</v>
      </c>
      <c r="AY191" s="232" t="s">
        <v>169</v>
      </c>
    </row>
    <row r="192" spans="1:65" s="2" customFormat="1" ht="16.5" customHeight="1">
      <c r="A192" s="36"/>
      <c r="B192" s="37"/>
      <c r="C192" s="254" t="s">
        <v>373</v>
      </c>
      <c r="D192" s="254" t="s">
        <v>315</v>
      </c>
      <c r="E192" s="255" t="s">
        <v>543</v>
      </c>
      <c r="F192" s="256" t="s">
        <v>544</v>
      </c>
      <c r="G192" s="257" t="s">
        <v>259</v>
      </c>
      <c r="H192" s="258">
        <v>0.2</v>
      </c>
      <c r="I192" s="259"/>
      <c r="J192" s="260">
        <f>ROUND(I192*H192,2)</f>
        <v>0</v>
      </c>
      <c r="K192" s="256" t="s">
        <v>19</v>
      </c>
      <c r="L192" s="261"/>
      <c r="M192" s="262" t="s">
        <v>19</v>
      </c>
      <c r="N192" s="263" t="s">
        <v>43</v>
      </c>
      <c r="O192" s="66"/>
      <c r="P192" s="203">
        <f>O192*H192</f>
        <v>0</v>
      </c>
      <c r="Q192" s="203">
        <v>1</v>
      </c>
      <c r="R192" s="203">
        <f>Q192*H192</f>
        <v>0.2</v>
      </c>
      <c r="S192" s="203">
        <v>0</v>
      </c>
      <c r="T192" s="204">
        <f>S192*H192</f>
        <v>0</v>
      </c>
      <c r="U192" s="36"/>
      <c r="V192" s="36"/>
      <c r="W192" s="36"/>
      <c r="X192" s="36"/>
      <c r="Y192" s="36"/>
      <c r="Z192" s="36"/>
      <c r="AA192" s="36"/>
      <c r="AB192" s="36"/>
      <c r="AC192" s="36"/>
      <c r="AD192" s="36"/>
      <c r="AE192" s="36"/>
      <c r="AR192" s="205" t="s">
        <v>222</v>
      </c>
      <c r="AT192" s="205" t="s">
        <v>315</v>
      </c>
      <c r="AU192" s="205" t="s">
        <v>83</v>
      </c>
      <c r="AY192" s="19" t="s">
        <v>169</v>
      </c>
      <c r="BE192" s="206">
        <f>IF(N192="základní",J192,0)</f>
        <v>0</v>
      </c>
      <c r="BF192" s="206">
        <f>IF(N192="snížená",J192,0)</f>
        <v>0</v>
      </c>
      <c r="BG192" s="206">
        <f>IF(N192="zákl. přenesená",J192,0)</f>
        <v>0</v>
      </c>
      <c r="BH192" s="206">
        <f>IF(N192="sníž. přenesená",J192,0)</f>
        <v>0</v>
      </c>
      <c r="BI192" s="206">
        <f>IF(N192="nulová",J192,0)</f>
        <v>0</v>
      </c>
      <c r="BJ192" s="19" t="s">
        <v>80</v>
      </c>
      <c r="BK192" s="206">
        <f>ROUND(I192*H192,2)</f>
        <v>0</v>
      </c>
      <c r="BL192" s="19" t="s">
        <v>176</v>
      </c>
      <c r="BM192" s="205" t="s">
        <v>545</v>
      </c>
    </row>
    <row r="193" spans="1:65" s="12" customFormat="1" ht="22.9" customHeight="1">
      <c r="B193" s="178"/>
      <c r="C193" s="179"/>
      <c r="D193" s="180" t="s">
        <v>71</v>
      </c>
      <c r="E193" s="192" t="s">
        <v>222</v>
      </c>
      <c r="F193" s="192" t="s">
        <v>546</v>
      </c>
      <c r="G193" s="179"/>
      <c r="H193" s="179"/>
      <c r="I193" s="182"/>
      <c r="J193" s="193">
        <f>BK193</f>
        <v>0</v>
      </c>
      <c r="K193" s="179"/>
      <c r="L193" s="184"/>
      <c r="M193" s="185"/>
      <c r="N193" s="186"/>
      <c r="O193" s="186"/>
      <c r="P193" s="187">
        <f>SUM(P194:P234)</f>
        <v>0</v>
      </c>
      <c r="Q193" s="186"/>
      <c r="R193" s="187">
        <f>SUM(R194:R234)</f>
        <v>5.0236390000000002</v>
      </c>
      <c r="S193" s="186"/>
      <c r="T193" s="188">
        <f>SUM(T194:T234)</f>
        <v>0.02</v>
      </c>
      <c r="AR193" s="189" t="s">
        <v>80</v>
      </c>
      <c r="AT193" s="190" t="s">
        <v>71</v>
      </c>
      <c r="AU193" s="190" t="s">
        <v>80</v>
      </c>
      <c r="AY193" s="189" t="s">
        <v>169</v>
      </c>
      <c r="BK193" s="191">
        <f>SUM(BK194:BK234)</f>
        <v>0</v>
      </c>
    </row>
    <row r="194" spans="1:65" s="2" customFormat="1" ht="24" customHeight="1">
      <c r="A194" s="36"/>
      <c r="B194" s="37"/>
      <c r="C194" s="194" t="s">
        <v>379</v>
      </c>
      <c r="D194" s="194" t="s">
        <v>171</v>
      </c>
      <c r="E194" s="195" t="s">
        <v>547</v>
      </c>
      <c r="F194" s="196" t="s">
        <v>548</v>
      </c>
      <c r="G194" s="197" t="s">
        <v>354</v>
      </c>
      <c r="H194" s="198">
        <v>1</v>
      </c>
      <c r="I194" s="199"/>
      <c r="J194" s="200">
        <f>ROUND(I194*H194,2)</f>
        <v>0</v>
      </c>
      <c r="K194" s="196" t="s">
        <v>175</v>
      </c>
      <c r="L194" s="41"/>
      <c r="M194" s="201" t="s">
        <v>19</v>
      </c>
      <c r="N194" s="202" t="s">
        <v>43</v>
      </c>
      <c r="O194" s="66"/>
      <c r="P194" s="203">
        <f>O194*H194</f>
        <v>0</v>
      </c>
      <c r="Q194" s="203">
        <v>6.8640000000000007E-2</v>
      </c>
      <c r="R194" s="203">
        <f>Q194*H194</f>
        <v>6.8640000000000007E-2</v>
      </c>
      <c r="S194" s="203">
        <v>0</v>
      </c>
      <c r="T194" s="204">
        <f>S194*H194</f>
        <v>0</v>
      </c>
      <c r="U194" s="36"/>
      <c r="V194" s="36"/>
      <c r="W194" s="36"/>
      <c r="X194" s="36"/>
      <c r="Y194" s="36"/>
      <c r="Z194" s="36"/>
      <c r="AA194" s="36"/>
      <c r="AB194" s="36"/>
      <c r="AC194" s="36"/>
      <c r="AD194" s="36"/>
      <c r="AE194" s="36"/>
      <c r="AR194" s="205" t="s">
        <v>176</v>
      </c>
      <c r="AT194" s="205" t="s">
        <v>171</v>
      </c>
      <c r="AU194" s="205" t="s">
        <v>83</v>
      </c>
      <c r="AY194" s="19" t="s">
        <v>169</v>
      </c>
      <c r="BE194" s="206">
        <f>IF(N194="základní",J194,0)</f>
        <v>0</v>
      </c>
      <c r="BF194" s="206">
        <f>IF(N194="snížená",J194,0)</f>
        <v>0</v>
      </c>
      <c r="BG194" s="206">
        <f>IF(N194="zákl. přenesená",J194,0)</f>
        <v>0</v>
      </c>
      <c r="BH194" s="206">
        <f>IF(N194="sníž. přenesená",J194,0)</f>
        <v>0</v>
      </c>
      <c r="BI194" s="206">
        <f>IF(N194="nulová",J194,0)</f>
        <v>0</v>
      </c>
      <c r="BJ194" s="19" t="s">
        <v>80</v>
      </c>
      <c r="BK194" s="206">
        <f>ROUND(I194*H194,2)</f>
        <v>0</v>
      </c>
      <c r="BL194" s="19" t="s">
        <v>176</v>
      </c>
      <c r="BM194" s="205" t="s">
        <v>549</v>
      </c>
    </row>
    <row r="195" spans="1:65" s="13" customFormat="1" ht="11.25">
      <c r="B195" s="211"/>
      <c r="C195" s="212"/>
      <c r="D195" s="207" t="s">
        <v>180</v>
      </c>
      <c r="E195" s="213" t="s">
        <v>19</v>
      </c>
      <c r="F195" s="214" t="s">
        <v>80</v>
      </c>
      <c r="G195" s="212"/>
      <c r="H195" s="215">
        <v>1</v>
      </c>
      <c r="I195" s="216"/>
      <c r="J195" s="212"/>
      <c r="K195" s="212"/>
      <c r="L195" s="217"/>
      <c r="M195" s="218"/>
      <c r="N195" s="219"/>
      <c r="O195" s="219"/>
      <c r="P195" s="219"/>
      <c r="Q195" s="219"/>
      <c r="R195" s="219"/>
      <c r="S195" s="219"/>
      <c r="T195" s="220"/>
      <c r="AT195" s="221" t="s">
        <v>180</v>
      </c>
      <c r="AU195" s="221" t="s">
        <v>83</v>
      </c>
      <c r="AV195" s="13" t="s">
        <v>83</v>
      </c>
      <c r="AW195" s="13" t="s">
        <v>34</v>
      </c>
      <c r="AX195" s="13" t="s">
        <v>72</v>
      </c>
      <c r="AY195" s="221" t="s">
        <v>169</v>
      </c>
    </row>
    <row r="196" spans="1:65" s="14" customFormat="1" ht="11.25">
      <c r="B196" s="222"/>
      <c r="C196" s="223"/>
      <c r="D196" s="207" t="s">
        <v>180</v>
      </c>
      <c r="E196" s="224" t="s">
        <v>19</v>
      </c>
      <c r="F196" s="225" t="s">
        <v>182</v>
      </c>
      <c r="G196" s="223"/>
      <c r="H196" s="226">
        <v>1</v>
      </c>
      <c r="I196" s="227"/>
      <c r="J196" s="223"/>
      <c r="K196" s="223"/>
      <c r="L196" s="228"/>
      <c r="M196" s="229"/>
      <c r="N196" s="230"/>
      <c r="O196" s="230"/>
      <c r="P196" s="230"/>
      <c r="Q196" s="230"/>
      <c r="R196" s="230"/>
      <c r="S196" s="230"/>
      <c r="T196" s="231"/>
      <c r="AT196" s="232" t="s">
        <v>180</v>
      </c>
      <c r="AU196" s="232" t="s">
        <v>83</v>
      </c>
      <c r="AV196" s="14" t="s">
        <v>176</v>
      </c>
      <c r="AW196" s="14" t="s">
        <v>34</v>
      </c>
      <c r="AX196" s="14" t="s">
        <v>80</v>
      </c>
      <c r="AY196" s="232" t="s">
        <v>169</v>
      </c>
    </row>
    <row r="197" spans="1:65" s="2" customFormat="1" ht="24" customHeight="1">
      <c r="A197" s="36"/>
      <c r="B197" s="37"/>
      <c r="C197" s="194" t="s">
        <v>386</v>
      </c>
      <c r="D197" s="194" t="s">
        <v>171</v>
      </c>
      <c r="E197" s="195" t="s">
        <v>550</v>
      </c>
      <c r="F197" s="196" t="s">
        <v>551</v>
      </c>
      <c r="G197" s="197" t="s">
        <v>324</v>
      </c>
      <c r="H197" s="198">
        <v>2.5</v>
      </c>
      <c r="I197" s="199"/>
      <c r="J197" s="200">
        <f>ROUND(I197*H197,2)</f>
        <v>0</v>
      </c>
      <c r="K197" s="196" t="s">
        <v>175</v>
      </c>
      <c r="L197" s="41"/>
      <c r="M197" s="201" t="s">
        <v>19</v>
      </c>
      <c r="N197" s="202" t="s">
        <v>43</v>
      </c>
      <c r="O197" s="66"/>
      <c r="P197" s="203">
        <f>O197*H197</f>
        <v>0</v>
      </c>
      <c r="Q197" s="203">
        <v>4.0000000000000003E-5</v>
      </c>
      <c r="R197" s="203">
        <f>Q197*H197</f>
        <v>1E-4</v>
      </c>
      <c r="S197" s="203">
        <v>0</v>
      </c>
      <c r="T197" s="204">
        <f>S197*H197</f>
        <v>0</v>
      </c>
      <c r="U197" s="36"/>
      <c r="V197" s="36"/>
      <c r="W197" s="36"/>
      <c r="X197" s="36"/>
      <c r="Y197" s="36"/>
      <c r="Z197" s="36"/>
      <c r="AA197" s="36"/>
      <c r="AB197" s="36"/>
      <c r="AC197" s="36"/>
      <c r="AD197" s="36"/>
      <c r="AE197" s="36"/>
      <c r="AR197" s="205" t="s">
        <v>176</v>
      </c>
      <c r="AT197" s="205" t="s">
        <v>171</v>
      </c>
      <c r="AU197" s="205" t="s">
        <v>83</v>
      </c>
      <c r="AY197" s="19" t="s">
        <v>169</v>
      </c>
      <c r="BE197" s="206">
        <f>IF(N197="základní",J197,0)</f>
        <v>0</v>
      </c>
      <c r="BF197" s="206">
        <f>IF(N197="snížená",J197,0)</f>
        <v>0</v>
      </c>
      <c r="BG197" s="206">
        <f>IF(N197="zákl. přenesená",J197,0)</f>
        <v>0</v>
      </c>
      <c r="BH197" s="206">
        <f>IF(N197="sníž. přenesená",J197,0)</f>
        <v>0</v>
      </c>
      <c r="BI197" s="206">
        <f>IF(N197="nulová",J197,0)</f>
        <v>0</v>
      </c>
      <c r="BJ197" s="19" t="s">
        <v>80</v>
      </c>
      <c r="BK197" s="206">
        <f>ROUND(I197*H197,2)</f>
        <v>0</v>
      </c>
      <c r="BL197" s="19" t="s">
        <v>176</v>
      </c>
      <c r="BM197" s="205" t="s">
        <v>552</v>
      </c>
    </row>
    <row r="198" spans="1:65" s="13" customFormat="1" ht="11.25">
      <c r="B198" s="211"/>
      <c r="C198" s="212"/>
      <c r="D198" s="207" t="s">
        <v>180</v>
      </c>
      <c r="E198" s="213" t="s">
        <v>19</v>
      </c>
      <c r="F198" s="214" t="s">
        <v>553</v>
      </c>
      <c r="G198" s="212"/>
      <c r="H198" s="215">
        <v>2.5</v>
      </c>
      <c r="I198" s="216"/>
      <c r="J198" s="212"/>
      <c r="K198" s="212"/>
      <c r="L198" s="217"/>
      <c r="M198" s="218"/>
      <c r="N198" s="219"/>
      <c r="O198" s="219"/>
      <c r="P198" s="219"/>
      <c r="Q198" s="219"/>
      <c r="R198" s="219"/>
      <c r="S198" s="219"/>
      <c r="T198" s="220"/>
      <c r="AT198" s="221" t="s">
        <v>180</v>
      </c>
      <c r="AU198" s="221" t="s">
        <v>83</v>
      </c>
      <c r="AV198" s="13" t="s">
        <v>83</v>
      </c>
      <c r="AW198" s="13" t="s">
        <v>34</v>
      </c>
      <c r="AX198" s="13" t="s">
        <v>72</v>
      </c>
      <c r="AY198" s="221" t="s">
        <v>169</v>
      </c>
    </row>
    <row r="199" spans="1:65" s="14" customFormat="1" ht="11.25">
      <c r="B199" s="222"/>
      <c r="C199" s="223"/>
      <c r="D199" s="207" t="s">
        <v>180</v>
      </c>
      <c r="E199" s="224" t="s">
        <v>19</v>
      </c>
      <c r="F199" s="225" t="s">
        <v>182</v>
      </c>
      <c r="G199" s="223"/>
      <c r="H199" s="226">
        <v>2.5</v>
      </c>
      <c r="I199" s="227"/>
      <c r="J199" s="223"/>
      <c r="K199" s="223"/>
      <c r="L199" s="228"/>
      <c r="M199" s="229"/>
      <c r="N199" s="230"/>
      <c r="O199" s="230"/>
      <c r="P199" s="230"/>
      <c r="Q199" s="230"/>
      <c r="R199" s="230"/>
      <c r="S199" s="230"/>
      <c r="T199" s="231"/>
      <c r="AT199" s="232" t="s">
        <v>180</v>
      </c>
      <c r="AU199" s="232" t="s">
        <v>83</v>
      </c>
      <c r="AV199" s="14" t="s">
        <v>176</v>
      </c>
      <c r="AW199" s="14" t="s">
        <v>34</v>
      </c>
      <c r="AX199" s="14" t="s">
        <v>80</v>
      </c>
      <c r="AY199" s="232" t="s">
        <v>169</v>
      </c>
    </row>
    <row r="200" spans="1:65" s="2" customFormat="1" ht="16.5" customHeight="1">
      <c r="A200" s="36"/>
      <c r="B200" s="37"/>
      <c r="C200" s="254" t="s">
        <v>391</v>
      </c>
      <c r="D200" s="254" t="s">
        <v>315</v>
      </c>
      <c r="E200" s="255" t="s">
        <v>554</v>
      </c>
      <c r="F200" s="256" t="s">
        <v>555</v>
      </c>
      <c r="G200" s="257" t="s">
        <v>324</v>
      </c>
      <c r="H200" s="258">
        <v>2.5379999999999998</v>
      </c>
      <c r="I200" s="259"/>
      <c r="J200" s="260">
        <f>ROUND(I200*H200,2)</f>
        <v>0</v>
      </c>
      <c r="K200" s="256" t="s">
        <v>175</v>
      </c>
      <c r="L200" s="261"/>
      <c r="M200" s="262" t="s">
        <v>19</v>
      </c>
      <c r="N200" s="263" t="s">
        <v>43</v>
      </c>
      <c r="O200" s="66"/>
      <c r="P200" s="203">
        <f>O200*H200</f>
        <v>0</v>
      </c>
      <c r="Q200" s="203">
        <v>3.6999999999999998E-2</v>
      </c>
      <c r="R200" s="203">
        <f>Q200*H200</f>
        <v>9.3905999999999989E-2</v>
      </c>
      <c r="S200" s="203">
        <v>0</v>
      </c>
      <c r="T200" s="204">
        <f>S200*H200</f>
        <v>0</v>
      </c>
      <c r="U200" s="36"/>
      <c r="V200" s="36"/>
      <c r="W200" s="36"/>
      <c r="X200" s="36"/>
      <c r="Y200" s="36"/>
      <c r="Z200" s="36"/>
      <c r="AA200" s="36"/>
      <c r="AB200" s="36"/>
      <c r="AC200" s="36"/>
      <c r="AD200" s="36"/>
      <c r="AE200" s="36"/>
      <c r="AR200" s="205" t="s">
        <v>222</v>
      </c>
      <c r="AT200" s="205" t="s">
        <v>315</v>
      </c>
      <c r="AU200" s="205" t="s">
        <v>83</v>
      </c>
      <c r="AY200" s="19" t="s">
        <v>169</v>
      </c>
      <c r="BE200" s="206">
        <f>IF(N200="základní",J200,0)</f>
        <v>0</v>
      </c>
      <c r="BF200" s="206">
        <f>IF(N200="snížená",J200,0)</f>
        <v>0</v>
      </c>
      <c r="BG200" s="206">
        <f>IF(N200="zákl. přenesená",J200,0)</f>
        <v>0</v>
      </c>
      <c r="BH200" s="206">
        <f>IF(N200="sníž. přenesená",J200,0)</f>
        <v>0</v>
      </c>
      <c r="BI200" s="206">
        <f>IF(N200="nulová",J200,0)</f>
        <v>0</v>
      </c>
      <c r="BJ200" s="19" t="s">
        <v>80</v>
      </c>
      <c r="BK200" s="206">
        <f>ROUND(I200*H200,2)</f>
        <v>0</v>
      </c>
      <c r="BL200" s="19" t="s">
        <v>176</v>
      </c>
      <c r="BM200" s="205" t="s">
        <v>556</v>
      </c>
    </row>
    <row r="201" spans="1:65" s="2" customFormat="1" ht="24" customHeight="1">
      <c r="A201" s="36"/>
      <c r="B201" s="37"/>
      <c r="C201" s="194" t="s">
        <v>395</v>
      </c>
      <c r="D201" s="194" t="s">
        <v>171</v>
      </c>
      <c r="E201" s="195" t="s">
        <v>557</v>
      </c>
      <c r="F201" s="196" t="s">
        <v>558</v>
      </c>
      <c r="G201" s="197" t="s">
        <v>324</v>
      </c>
      <c r="H201" s="198">
        <v>0.6</v>
      </c>
      <c r="I201" s="199"/>
      <c r="J201" s="200">
        <f>ROUND(I201*H201,2)</f>
        <v>0</v>
      </c>
      <c r="K201" s="196" t="s">
        <v>175</v>
      </c>
      <c r="L201" s="41"/>
      <c r="M201" s="201" t="s">
        <v>19</v>
      </c>
      <c r="N201" s="202" t="s">
        <v>43</v>
      </c>
      <c r="O201" s="66"/>
      <c r="P201" s="203">
        <f>O201*H201</f>
        <v>0</v>
      </c>
      <c r="Q201" s="203">
        <v>8.0000000000000007E-5</v>
      </c>
      <c r="R201" s="203">
        <f>Q201*H201</f>
        <v>4.8000000000000001E-5</v>
      </c>
      <c r="S201" s="203">
        <v>0</v>
      </c>
      <c r="T201" s="204">
        <f>S201*H201</f>
        <v>0</v>
      </c>
      <c r="U201" s="36"/>
      <c r="V201" s="36"/>
      <c r="W201" s="36"/>
      <c r="X201" s="36"/>
      <c r="Y201" s="36"/>
      <c r="Z201" s="36"/>
      <c r="AA201" s="36"/>
      <c r="AB201" s="36"/>
      <c r="AC201" s="36"/>
      <c r="AD201" s="36"/>
      <c r="AE201" s="36"/>
      <c r="AR201" s="205" t="s">
        <v>176</v>
      </c>
      <c r="AT201" s="205" t="s">
        <v>171</v>
      </c>
      <c r="AU201" s="205" t="s">
        <v>83</v>
      </c>
      <c r="AY201" s="19" t="s">
        <v>169</v>
      </c>
      <c r="BE201" s="206">
        <f>IF(N201="základní",J201,0)</f>
        <v>0</v>
      </c>
      <c r="BF201" s="206">
        <f>IF(N201="snížená",J201,0)</f>
        <v>0</v>
      </c>
      <c r="BG201" s="206">
        <f>IF(N201="zákl. přenesená",J201,0)</f>
        <v>0</v>
      </c>
      <c r="BH201" s="206">
        <f>IF(N201="sníž. přenesená",J201,0)</f>
        <v>0</v>
      </c>
      <c r="BI201" s="206">
        <f>IF(N201="nulová",J201,0)</f>
        <v>0</v>
      </c>
      <c r="BJ201" s="19" t="s">
        <v>80</v>
      </c>
      <c r="BK201" s="206">
        <f>ROUND(I201*H201,2)</f>
        <v>0</v>
      </c>
      <c r="BL201" s="19" t="s">
        <v>176</v>
      </c>
      <c r="BM201" s="205" t="s">
        <v>559</v>
      </c>
    </row>
    <row r="202" spans="1:65" s="15" customFormat="1" ht="11.25">
      <c r="B202" s="233"/>
      <c r="C202" s="234"/>
      <c r="D202" s="207" t="s">
        <v>180</v>
      </c>
      <c r="E202" s="235" t="s">
        <v>19</v>
      </c>
      <c r="F202" s="236" t="s">
        <v>560</v>
      </c>
      <c r="G202" s="234"/>
      <c r="H202" s="235" t="s">
        <v>19</v>
      </c>
      <c r="I202" s="237"/>
      <c r="J202" s="234"/>
      <c r="K202" s="234"/>
      <c r="L202" s="238"/>
      <c r="M202" s="239"/>
      <c r="N202" s="240"/>
      <c r="O202" s="240"/>
      <c r="P202" s="240"/>
      <c r="Q202" s="240"/>
      <c r="R202" s="240"/>
      <c r="S202" s="240"/>
      <c r="T202" s="241"/>
      <c r="AT202" s="242" t="s">
        <v>180</v>
      </c>
      <c r="AU202" s="242" t="s">
        <v>83</v>
      </c>
      <c r="AV202" s="15" t="s">
        <v>80</v>
      </c>
      <c r="AW202" s="15" t="s">
        <v>34</v>
      </c>
      <c r="AX202" s="15" t="s">
        <v>72</v>
      </c>
      <c r="AY202" s="242" t="s">
        <v>169</v>
      </c>
    </row>
    <row r="203" spans="1:65" s="13" customFormat="1" ht="11.25">
      <c r="B203" s="211"/>
      <c r="C203" s="212"/>
      <c r="D203" s="207" t="s">
        <v>180</v>
      </c>
      <c r="E203" s="213" t="s">
        <v>19</v>
      </c>
      <c r="F203" s="214" t="s">
        <v>561</v>
      </c>
      <c r="G203" s="212"/>
      <c r="H203" s="215">
        <v>0.6</v>
      </c>
      <c r="I203" s="216"/>
      <c r="J203" s="212"/>
      <c r="K203" s="212"/>
      <c r="L203" s="217"/>
      <c r="M203" s="218"/>
      <c r="N203" s="219"/>
      <c r="O203" s="219"/>
      <c r="P203" s="219"/>
      <c r="Q203" s="219"/>
      <c r="R203" s="219"/>
      <c r="S203" s="219"/>
      <c r="T203" s="220"/>
      <c r="AT203" s="221" t="s">
        <v>180</v>
      </c>
      <c r="AU203" s="221" t="s">
        <v>83</v>
      </c>
      <c r="AV203" s="13" t="s">
        <v>83</v>
      </c>
      <c r="AW203" s="13" t="s">
        <v>34</v>
      </c>
      <c r="AX203" s="13" t="s">
        <v>72</v>
      </c>
      <c r="AY203" s="221" t="s">
        <v>169</v>
      </c>
    </row>
    <row r="204" spans="1:65" s="14" customFormat="1" ht="11.25">
      <c r="B204" s="222"/>
      <c r="C204" s="223"/>
      <c r="D204" s="207" t="s">
        <v>180</v>
      </c>
      <c r="E204" s="224" t="s">
        <v>19</v>
      </c>
      <c r="F204" s="225" t="s">
        <v>182</v>
      </c>
      <c r="G204" s="223"/>
      <c r="H204" s="226">
        <v>0.6</v>
      </c>
      <c r="I204" s="227"/>
      <c r="J204" s="223"/>
      <c r="K204" s="223"/>
      <c r="L204" s="228"/>
      <c r="M204" s="229"/>
      <c r="N204" s="230"/>
      <c r="O204" s="230"/>
      <c r="P204" s="230"/>
      <c r="Q204" s="230"/>
      <c r="R204" s="230"/>
      <c r="S204" s="230"/>
      <c r="T204" s="231"/>
      <c r="AT204" s="232" t="s">
        <v>180</v>
      </c>
      <c r="AU204" s="232" t="s">
        <v>83</v>
      </c>
      <c r="AV204" s="14" t="s">
        <v>176</v>
      </c>
      <c r="AW204" s="14" t="s">
        <v>34</v>
      </c>
      <c r="AX204" s="14" t="s">
        <v>80</v>
      </c>
      <c r="AY204" s="232" t="s">
        <v>169</v>
      </c>
    </row>
    <row r="205" spans="1:65" s="2" customFormat="1" ht="24" customHeight="1">
      <c r="A205" s="36"/>
      <c r="B205" s="37"/>
      <c r="C205" s="194" t="s">
        <v>401</v>
      </c>
      <c r="D205" s="194" t="s">
        <v>171</v>
      </c>
      <c r="E205" s="195" t="s">
        <v>562</v>
      </c>
      <c r="F205" s="196" t="s">
        <v>563</v>
      </c>
      <c r="G205" s="197" t="s">
        <v>354</v>
      </c>
      <c r="H205" s="198">
        <v>1</v>
      </c>
      <c r="I205" s="199"/>
      <c r="J205" s="200">
        <f>ROUND(I205*H205,2)</f>
        <v>0</v>
      </c>
      <c r="K205" s="196" t="s">
        <v>175</v>
      </c>
      <c r="L205" s="41"/>
      <c r="M205" s="201" t="s">
        <v>19</v>
      </c>
      <c r="N205" s="202" t="s">
        <v>43</v>
      </c>
      <c r="O205" s="66"/>
      <c r="P205" s="203">
        <f>O205*H205</f>
        <v>0</v>
      </c>
      <c r="Q205" s="203">
        <v>6.9999999999999994E-5</v>
      </c>
      <c r="R205" s="203">
        <f>Q205*H205</f>
        <v>6.9999999999999994E-5</v>
      </c>
      <c r="S205" s="203">
        <v>0</v>
      </c>
      <c r="T205" s="204">
        <f>S205*H205</f>
        <v>0</v>
      </c>
      <c r="U205" s="36"/>
      <c r="V205" s="36"/>
      <c r="W205" s="36"/>
      <c r="X205" s="36"/>
      <c r="Y205" s="36"/>
      <c r="Z205" s="36"/>
      <c r="AA205" s="36"/>
      <c r="AB205" s="36"/>
      <c r="AC205" s="36"/>
      <c r="AD205" s="36"/>
      <c r="AE205" s="36"/>
      <c r="AR205" s="205" t="s">
        <v>176</v>
      </c>
      <c r="AT205" s="205" t="s">
        <v>171</v>
      </c>
      <c r="AU205" s="205" t="s">
        <v>83</v>
      </c>
      <c r="AY205" s="19" t="s">
        <v>169</v>
      </c>
      <c r="BE205" s="206">
        <f>IF(N205="základní",J205,0)</f>
        <v>0</v>
      </c>
      <c r="BF205" s="206">
        <f>IF(N205="snížená",J205,0)</f>
        <v>0</v>
      </c>
      <c r="BG205" s="206">
        <f>IF(N205="zákl. přenesená",J205,0)</f>
        <v>0</v>
      </c>
      <c r="BH205" s="206">
        <f>IF(N205="sníž. přenesená",J205,0)</f>
        <v>0</v>
      </c>
      <c r="BI205" s="206">
        <f>IF(N205="nulová",J205,0)</f>
        <v>0</v>
      </c>
      <c r="BJ205" s="19" t="s">
        <v>80</v>
      </c>
      <c r="BK205" s="206">
        <f>ROUND(I205*H205,2)</f>
        <v>0</v>
      </c>
      <c r="BL205" s="19" t="s">
        <v>176</v>
      </c>
      <c r="BM205" s="205" t="s">
        <v>564</v>
      </c>
    </row>
    <row r="206" spans="1:65" s="2" customFormat="1" ht="16.5" customHeight="1">
      <c r="A206" s="36"/>
      <c r="B206" s="37"/>
      <c r="C206" s="254" t="s">
        <v>407</v>
      </c>
      <c r="D206" s="254" t="s">
        <v>315</v>
      </c>
      <c r="E206" s="255" t="s">
        <v>565</v>
      </c>
      <c r="F206" s="256" t="s">
        <v>566</v>
      </c>
      <c r="G206" s="257" t="s">
        <v>354</v>
      </c>
      <c r="H206" s="258">
        <v>1.0149999999999999</v>
      </c>
      <c r="I206" s="259"/>
      <c r="J206" s="260">
        <f>ROUND(I206*H206,2)</f>
        <v>0</v>
      </c>
      <c r="K206" s="256" t="s">
        <v>175</v>
      </c>
      <c r="L206" s="261"/>
      <c r="M206" s="262" t="s">
        <v>19</v>
      </c>
      <c r="N206" s="263" t="s">
        <v>43</v>
      </c>
      <c r="O206" s="66"/>
      <c r="P206" s="203">
        <f>O206*H206</f>
        <v>0</v>
      </c>
      <c r="Q206" s="203">
        <v>1.4999999999999999E-2</v>
      </c>
      <c r="R206" s="203">
        <f>Q206*H206</f>
        <v>1.5224999999999997E-2</v>
      </c>
      <c r="S206" s="203">
        <v>0</v>
      </c>
      <c r="T206" s="204">
        <f>S206*H206</f>
        <v>0</v>
      </c>
      <c r="U206" s="36"/>
      <c r="V206" s="36"/>
      <c r="W206" s="36"/>
      <c r="X206" s="36"/>
      <c r="Y206" s="36"/>
      <c r="Z206" s="36"/>
      <c r="AA206" s="36"/>
      <c r="AB206" s="36"/>
      <c r="AC206" s="36"/>
      <c r="AD206" s="36"/>
      <c r="AE206" s="36"/>
      <c r="AR206" s="205" t="s">
        <v>222</v>
      </c>
      <c r="AT206" s="205" t="s">
        <v>315</v>
      </c>
      <c r="AU206" s="205" t="s">
        <v>83</v>
      </c>
      <c r="AY206" s="19" t="s">
        <v>169</v>
      </c>
      <c r="BE206" s="206">
        <f>IF(N206="základní",J206,0)</f>
        <v>0</v>
      </c>
      <c r="BF206" s="206">
        <f>IF(N206="snížená",J206,0)</f>
        <v>0</v>
      </c>
      <c r="BG206" s="206">
        <f>IF(N206="zákl. přenesená",J206,0)</f>
        <v>0</v>
      </c>
      <c r="BH206" s="206">
        <f>IF(N206="sníž. přenesená",J206,0)</f>
        <v>0</v>
      </c>
      <c r="BI206" s="206">
        <f>IF(N206="nulová",J206,0)</f>
        <v>0</v>
      </c>
      <c r="BJ206" s="19" t="s">
        <v>80</v>
      </c>
      <c r="BK206" s="206">
        <f>ROUND(I206*H206,2)</f>
        <v>0</v>
      </c>
      <c r="BL206" s="19" t="s">
        <v>176</v>
      </c>
      <c r="BM206" s="205" t="s">
        <v>567</v>
      </c>
    </row>
    <row r="207" spans="1:65" s="2" customFormat="1" ht="24" customHeight="1">
      <c r="A207" s="36"/>
      <c r="B207" s="37"/>
      <c r="C207" s="194" t="s">
        <v>568</v>
      </c>
      <c r="D207" s="194" t="s">
        <v>171</v>
      </c>
      <c r="E207" s="195" t="s">
        <v>569</v>
      </c>
      <c r="F207" s="196" t="s">
        <v>570</v>
      </c>
      <c r="G207" s="197" t="s">
        <v>354</v>
      </c>
      <c r="H207" s="198">
        <v>1</v>
      </c>
      <c r="I207" s="199"/>
      <c r="J207" s="200">
        <f>ROUND(I207*H207,2)</f>
        <v>0</v>
      </c>
      <c r="K207" s="196" t="s">
        <v>175</v>
      </c>
      <c r="L207" s="41"/>
      <c r="M207" s="201" t="s">
        <v>19</v>
      </c>
      <c r="N207" s="202" t="s">
        <v>43</v>
      </c>
      <c r="O207" s="66"/>
      <c r="P207" s="203">
        <f>O207*H207</f>
        <v>0</v>
      </c>
      <c r="Q207" s="203">
        <v>1.6000000000000001E-4</v>
      </c>
      <c r="R207" s="203">
        <f>Q207*H207</f>
        <v>1.6000000000000001E-4</v>
      </c>
      <c r="S207" s="203">
        <v>0</v>
      </c>
      <c r="T207" s="204">
        <f>S207*H207</f>
        <v>0</v>
      </c>
      <c r="U207" s="36"/>
      <c r="V207" s="36"/>
      <c r="W207" s="36"/>
      <c r="X207" s="36"/>
      <c r="Y207" s="36"/>
      <c r="Z207" s="36"/>
      <c r="AA207" s="36"/>
      <c r="AB207" s="36"/>
      <c r="AC207" s="36"/>
      <c r="AD207" s="36"/>
      <c r="AE207" s="36"/>
      <c r="AR207" s="205" t="s">
        <v>176</v>
      </c>
      <c r="AT207" s="205" t="s">
        <v>171</v>
      </c>
      <c r="AU207" s="205" t="s">
        <v>83</v>
      </c>
      <c r="AY207" s="19" t="s">
        <v>169</v>
      </c>
      <c r="BE207" s="206">
        <f>IF(N207="základní",J207,0)</f>
        <v>0</v>
      </c>
      <c r="BF207" s="206">
        <f>IF(N207="snížená",J207,0)</f>
        <v>0</v>
      </c>
      <c r="BG207" s="206">
        <f>IF(N207="zákl. přenesená",J207,0)</f>
        <v>0</v>
      </c>
      <c r="BH207" s="206">
        <f>IF(N207="sníž. přenesená",J207,0)</f>
        <v>0</v>
      </c>
      <c r="BI207" s="206">
        <f>IF(N207="nulová",J207,0)</f>
        <v>0</v>
      </c>
      <c r="BJ207" s="19" t="s">
        <v>80</v>
      </c>
      <c r="BK207" s="206">
        <f>ROUND(I207*H207,2)</f>
        <v>0</v>
      </c>
      <c r="BL207" s="19" t="s">
        <v>176</v>
      </c>
      <c r="BM207" s="205" t="s">
        <v>571</v>
      </c>
    </row>
    <row r="208" spans="1:65" s="13" customFormat="1" ht="11.25">
      <c r="B208" s="211"/>
      <c r="C208" s="212"/>
      <c r="D208" s="207" t="s">
        <v>180</v>
      </c>
      <c r="E208" s="213" t="s">
        <v>19</v>
      </c>
      <c r="F208" s="214" t="s">
        <v>80</v>
      </c>
      <c r="G208" s="212"/>
      <c r="H208" s="215">
        <v>1</v>
      </c>
      <c r="I208" s="216"/>
      <c r="J208" s="212"/>
      <c r="K208" s="212"/>
      <c r="L208" s="217"/>
      <c r="M208" s="218"/>
      <c r="N208" s="219"/>
      <c r="O208" s="219"/>
      <c r="P208" s="219"/>
      <c r="Q208" s="219"/>
      <c r="R208" s="219"/>
      <c r="S208" s="219"/>
      <c r="T208" s="220"/>
      <c r="AT208" s="221" t="s">
        <v>180</v>
      </c>
      <c r="AU208" s="221" t="s">
        <v>83</v>
      </c>
      <c r="AV208" s="13" t="s">
        <v>83</v>
      </c>
      <c r="AW208" s="13" t="s">
        <v>34</v>
      </c>
      <c r="AX208" s="13" t="s">
        <v>72</v>
      </c>
      <c r="AY208" s="221" t="s">
        <v>169</v>
      </c>
    </row>
    <row r="209" spans="1:65" s="14" customFormat="1" ht="11.25">
      <c r="B209" s="222"/>
      <c r="C209" s="223"/>
      <c r="D209" s="207" t="s">
        <v>180</v>
      </c>
      <c r="E209" s="224" t="s">
        <v>19</v>
      </c>
      <c r="F209" s="225" t="s">
        <v>182</v>
      </c>
      <c r="G209" s="223"/>
      <c r="H209" s="226">
        <v>1</v>
      </c>
      <c r="I209" s="227"/>
      <c r="J209" s="223"/>
      <c r="K209" s="223"/>
      <c r="L209" s="228"/>
      <c r="M209" s="229"/>
      <c r="N209" s="230"/>
      <c r="O209" s="230"/>
      <c r="P209" s="230"/>
      <c r="Q209" s="230"/>
      <c r="R209" s="230"/>
      <c r="S209" s="230"/>
      <c r="T209" s="231"/>
      <c r="AT209" s="232" t="s">
        <v>180</v>
      </c>
      <c r="AU209" s="232" t="s">
        <v>83</v>
      </c>
      <c r="AV209" s="14" t="s">
        <v>176</v>
      </c>
      <c r="AW209" s="14" t="s">
        <v>34</v>
      </c>
      <c r="AX209" s="14" t="s">
        <v>80</v>
      </c>
      <c r="AY209" s="232" t="s">
        <v>169</v>
      </c>
    </row>
    <row r="210" spans="1:65" s="2" customFormat="1" ht="16.5" customHeight="1">
      <c r="A210" s="36"/>
      <c r="B210" s="37"/>
      <c r="C210" s="254" t="s">
        <v>572</v>
      </c>
      <c r="D210" s="254" t="s">
        <v>315</v>
      </c>
      <c r="E210" s="255" t="s">
        <v>573</v>
      </c>
      <c r="F210" s="256" t="s">
        <v>574</v>
      </c>
      <c r="G210" s="257" t="s">
        <v>354</v>
      </c>
      <c r="H210" s="258">
        <v>1.0149999999999999</v>
      </c>
      <c r="I210" s="259"/>
      <c r="J210" s="260">
        <f>ROUND(I210*H210,2)</f>
        <v>0</v>
      </c>
      <c r="K210" s="256" t="s">
        <v>175</v>
      </c>
      <c r="L210" s="261"/>
      <c r="M210" s="262" t="s">
        <v>19</v>
      </c>
      <c r="N210" s="263" t="s">
        <v>43</v>
      </c>
      <c r="O210" s="66"/>
      <c r="P210" s="203">
        <f>O210*H210</f>
        <v>0</v>
      </c>
      <c r="Q210" s="203">
        <v>0.06</v>
      </c>
      <c r="R210" s="203">
        <f>Q210*H210</f>
        <v>6.0899999999999989E-2</v>
      </c>
      <c r="S210" s="203">
        <v>0</v>
      </c>
      <c r="T210" s="204">
        <f>S210*H210</f>
        <v>0</v>
      </c>
      <c r="U210" s="36"/>
      <c r="V210" s="36"/>
      <c r="W210" s="36"/>
      <c r="X210" s="36"/>
      <c r="Y210" s="36"/>
      <c r="Z210" s="36"/>
      <c r="AA210" s="36"/>
      <c r="AB210" s="36"/>
      <c r="AC210" s="36"/>
      <c r="AD210" s="36"/>
      <c r="AE210" s="36"/>
      <c r="AR210" s="205" t="s">
        <v>222</v>
      </c>
      <c r="AT210" s="205" t="s">
        <v>315</v>
      </c>
      <c r="AU210" s="205" t="s">
        <v>83</v>
      </c>
      <c r="AY210" s="19" t="s">
        <v>169</v>
      </c>
      <c r="BE210" s="206">
        <f>IF(N210="základní",J210,0)</f>
        <v>0</v>
      </c>
      <c r="BF210" s="206">
        <f>IF(N210="snížená",J210,0)</f>
        <v>0</v>
      </c>
      <c r="BG210" s="206">
        <f>IF(N210="zákl. přenesená",J210,0)</f>
        <v>0</v>
      </c>
      <c r="BH210" s="206">
        <f>IF(N210="sníž. přenesená",J210,0)</f>
        <v>0</v>
      </c>
      <c r="BI210" s="206">
        <f>IF(N210="nulová",J210,0)</f>
        <v>0</v>
      </c>
      <c r="BJ210" s="19" t="s">
        <v>80</v>
      </c>
      <c r="BK210" s="206">
        <f>ROUND(I210*H210,2)</f>
        <v>0</v>
      </c>
      <c r="BL210" s="19" t="s">
        <v>176</v>
      </c>
      <c r="BM210" s="205" t="s">
        <v>575</v>
      </c>
    </row>
    <row r="211" spans="1:65" s="2" customFormat="1" ht="16.5" customHeight="1">
      <c r="A211" s="36"/>
      <c r="B211" s="37"/>
      <c r="C211" s="194" t="s">
        <v>576</v>
      </c>
      <c r="D211" s="194" t="s">
        <v>171</v>
      </c>
      <c r="E211" s="195" t="s">
        <v>577</v>
      </c>
      <c r="F211" s="196" t="s">
        <v>578</v>
      </c>
      <c r="G211" s="197" t="s">
        <v>324</v>
      </c>
      <c r="H211" s="198">
        <v>2.4</v>
      </c>
      <c r="I211" s="199"/>
      <c r="J211" s="200">
        <f>ROUND(I211*H211,2)</f>
        <v>0</v>
      </c>
      <c r="K211" s="196" t="s">
        <v>175</v>
      </c>
      <c r="L211" s="41"/>
      <c r="M211" s="201" t="s">
        <v>19</v>
      </c>
      <c r="N211" s="202" t="s">
        <v>43</v>
      </c>
      <c r="O211" s="66"/>
      <c r="P211" s="203">
        <f>O211*H211</f>
        <v>0</v>
      </c>
      <c r="Q211" s="203">
        <v>0</v>
      </c>
      <c r="R211" s="203">
        <f>Q211*H211</f>
        <v>0</v>
      </c>
      <c r="S211" s="203">
        <v>0</v>
      </c>
      <c r="T211" s="204">
        <f>S211*H211</f>
        <v>0</v>
      </c>
      <c r="U211" s="36"/>
      <c r="V211" s="36"/>
      <c r="W211" s="36"/>
      <c r="X211" s="36"/>
      <c r="Y211" s="36"/>
      <c r="Z211" s="36"/>
      <c r="AA211" s="36"/>
      <c r="AB211" s="36"/>
      <c r="AC211" s="36"/>
      <c r="AD211" s="36"/>
      <c r="AE211" s="36"/>
      <c r="AR211" s="205" t="s">
        <v>176</v>
      </c>
      <c r="AT211" s="205" t="s">
        <v>171</v>
      </c>
      <c r="AU211" s="205" t="s">
        <v>83</v>
      </c>
      <c r="AY211" s="19" t="s">
        <v>169</v>
      </c>
      <c r="BE211" s="206">
        <f>IF(N211="základní",J211,0)</f>
        <v>0</v>
      </c>
      <c r="BF211" s="206">
        <f>IF(N211="snížená",J211,0)</f>
        <v>0</v>
      </c>
      <c r="BG211" s="206">
        <f>IF(N211="zákl. přenesená",J211,0)</f>
        <v>0</v>
      </c>
      <c r="BH211" s="206">
        <f>IF(N211="sníž. přenesená",J211,0)</f>
        <v>0</v>
      </c>
      <c r="BI211" s="206">
        <f>IF(N211="nulová",J211,0)</f>
        <v>0</v>
      </c>
      <c r="BJ211" s="19" t="s">
        <v>80</v>
      </c>
      <c r="BK211" s="206">
        <f>ROUND(I211*H211,2)</f>
        <v>0</v>
      </c>
      <c r="BL211" s="19" t="s">
        <v>176</v>
      </c>
      <c r="BM211" s="205" t="s">
        <v>579</v>
      </c>
    </row>
    <row r="212" spans="1:65" s="13" customFormat="1" ht="11.25">
      <c r="B212" s="211"/>
      <c r="C212" s="212"/>
      <c r="D212" s="207" t="s">
        <v>180</v>
      </c>
      <c r="E212" s="213" t="s">
        <v>19</v>
      </c>
      <c r="F212" s="214" t="s">
        <v>580</v>
      </c>
      <c r="G212" s="212"/>
      <c r="H212" s="215">
        <v>2.4</v>
      </c>
      <c r="I212" s="216"/>
      <c r="J212" s="212"/>
      <c r="K212" s="212"/>
      <c r="L212" s="217"/>
      <c r="M212" s="218"/>
      <c r="N212" s="219"/>
      <c r="O212" s="219"/>
      <c r="P212" s="219"/>
      <c r="Q212" s="219"/>
      <c r="R212" s="219"/>
      <c r="S212" s="219"/>
      <c r="T212" s="220"/>
      <c r="AT212" s="221" t="s">
        <v>180</v>
      </c>
      <c r="AU212" s="221" t="s">
        <v>83</v>
      </c>
      <c r="AV212" s="13" t="s">
        <v>83</v>
      </c>
      <c r="AW212" s="13" t="s">
        <v>34</v>
      </c>
      <c r="AX212" s="13" t="s">
        <v>72</v>
      </c>
      <c r="AY212" s="221" t="s">
        <v>169</v>
      </c>
    </row>
    <row r="213" spans="1:65" s="14" customFormat="1" ht="11.25">
      <c r="B213" s="222"/>
      <c r="C213" s="223"/>
      <c r="D213" s="207" t="s">
        <v>180</v>
      </c>
      <c r="E213" s="224" t="s">
        <v>19</v>
      </c>
      <c r="F213" s="225" t="s">
        <v>182</v>
      </c>
      <c r="G213" s="223"/>
      <c r="H213" s="226">
        <v>2.4</v>
      </c>
      <c r="I213" s="227"/>
      <c r="J213" s="223"/>
      <c r="K213" s="223"/>
      <c r="L213" s="228"/>
      <c r="M213" s="229"/>
      <c r="N213" s="230"/>
      <c r="O213" s="230"/>
      <c r="P213" s="230"/>
      <c r="Q213" s="230"/>
      <c r="R213" s="230"/>
      <c r="S213" s="230"/>
      <c r="T213" s="231"/>
      <c r="AT213" s="232" t="s">
        <v>180</v>
      </c>
      <c r="AU213" s="232" t="s">
        <v>83</v>
      </c>
      <c r="AV213" s="14" t="s">
        <v>176</v>
      </c>
      <c r="AW213" s="14" t="s">
        <v>34</v>
      </c>
      <c r="AX213" s="14" t="s">
        <v>80</v>
      </c>
      <c r="AY213" s="232" t="s">
        <v>169</v>
      </c>
    </row>
    <row r="214" spans="1:65" s="2" customFormat="1" ht="16.5" customHeight="1">
      <c r="A214" s="36"/>
      <c r="B214" s="37"/>
      <c r="C214" s="194" t="s">
        <v>581</v>
      </c>
      <c r="D214" s="194" t="s">
        <v>171</v>
      </c>
      <c r="E214" s="195" t="s">
        <v>582</v>
      </c>
      <c r="F214" s="196" t="s">
        <v>583</v>
      </c>
      <c r="G214" s="197" t="s">
        <v>354</v>
      </c>
      <c r="H214" s="198">
        <v>1</v>
      </c>
      <c r="I214" s="199"/>
      <c r="J214" s="200">
        <f>ROUND(I214*H214,2)</f>
        <v>0</v>
      </c>
      <c r="K214" s="196" t="s">
        <v>175</v>
      </c>
      <c r="L214" s="41"/>
      <c r="M214" s="201" t="s">
        <v>19</v>
      </c>
      <c r="N214" s="202" t="s">
        <v>43</v>
      </c>
      <c r="O214" s="66"/>
      <c r="P214" s="203">
        <f>O214*H214</f>
        <v>0</v>
      </c>
      <c r="Q214" s="203">
        <v>0.02</v>
      </c>
      <c r="R214" s="203">
        <f>Q214*H214</f>
        <v>0.02</v>
      </c>
      <c r="S214" s="203">
        <v>0.02</v>
      </c>
      <c r="T214" s="204">
        <f>S214*H214</f>
        <v>0.02</v>
      </c>
      <c r="U214" s="36"/>
      <c r="V214" s="36"/>
      <c r="W214" s="36"/>
      <c r="X214" s="36"/>
      <c r="Y214" s="36"/>
      <c r="Z214" s="36"/>
      <c r="AA214" s="36"/>
      <c r="AB214" s="36"/>
      <c r="AC214" s="36"/>
      <c r="AD214" s="36"/>
      <c r="AE214" s="36"/>
      <c r="AR214" s="205" t="s">
        <v>176</v>
      </c>
      <c r="AT214" s="205" t="s">
        <v>171</v>
      </c>
      <c r="AU214" s="205" t="s">
        <v>83</v>
      </c>
      <c r="AY214" s="19" t="s">
        <v>169</v>
      </c>
      <c r="BE214" s="206">
        <f>IF(N214="základní",J214,0)</f>
        <v>0</v>
      </c>
      <c r="BF214" s="206">
        <f>IF(N214="snížená",J214,0)</f>
        <v>0</v>
      </c>
      <c r="BG214" s="206">
        <f>IF(N214="zákl. přenesená",J214,0)</f>
        <v>0</v>
      </c>
      <c r="BH214" s="206">
        <f>IF(N214="sníž. přenesená",J214,0)</f>
        <v>0</v>
      </c>
      <c r="BI214" s="206">
        <f>IF(N214="nulová",J214,0)</f>
        <v>0</v>
      </c>
      <c r="BJ214" s="19" t="s">
        <v>80</v>
      </c>
      <c r="BK214" s="206">
        <f>ROUND(I214*H214,2)</f>
        <v>0</v>
      </c>
      <c r="BL214" s="19" t="s">
        <v>176</v>
      </c>
      <c r="BM214" s="205" t="s">
        <v>584</v>
      </c>
    </row>
    <row r="215" spans="1:65" s="13" customFormat="1" ht="11.25">
      <c r="B215" s="211"/>
      <c r="C215" s="212"/>
      <c r="D215" s="207" t="s">
        <v>180</v>
      </c>
      <c r="E215" s="213" t="s">
        <v>19</v>
      </c>
      <c r="F215" s="214" t="s">
        <v>80</v>
      </c>
      <c r="G215" s="212"/>
      <c r="H215" s="215">
        <v>1</v>
      </c>
      <c r="I215" s="216"/>
      <c r="J215" s="212"/>
      <c r="K215" s="212"/>
      <c r="L215" s="217"/>
      <c r="M215" s="218"/>
      <c r="N215" s="219"/>
      <c r="O215" s="219"/>
      <c r="P215" s="219"/>
      <c r="Q215" s="219"/>
      <c r="R215" s="219"/>
      <c r="S215" s="219"/>
      <c r="T215" s="220"/>
      <c r="AT215" s="221" t="s">
        <v>180</v>
      </c>
      <c r="AU215" s="221" t="s">
        <v>83</v>
      </c>
      <c r="AV215" s="13" t="s">
        <v>83</v>
      </c>
      <c r="AW215" s="13" t="s">
        <v>34</v>
      </c>
      <c r="AX215" s="13" t="s">
        <v>72</v>
      </c>
      <c r="AY215" s="221" t="s">
        <v>169</v>
      </c>
    </row>
    <row r="216" spans="1:65" s="14" customFormat="1" ht="11.25">
      <c r="B216" s="222"/>
      <c r="C216" s="223"/>
      <c r="D216" s="207" t="s">
        <v>180</v>
      </c>
      <c r="E216" s="224" t="s">
        <v>19</v>
      </c>
      <c r="F216" s="225" t="s">
        <v>182</v>
      </c>
      <c r="G216" s="223"/>
      <c r="H216" s="226">
        <v>1</v>
      </c>
      <c r="I216" s="227"/>
      <c r="J216" s="223"/>
      <c r="K216" s="223"/>
      <c r="L216" s="228"/>
      <c r="M216" s="229"/>
      <c r="N216" s="230"/>
      <c r="O216" s="230"/>
      <c r="P216" s="230"/>
      <c r="Q216" s="230"/>
      <c r="R216" s="230"/>
      <c r="S216" s="230"/>
      <c r="T216" s="231"/>
      <c r="AT216" s="232" t="s">
        <v>180</v>
      </c>
      <c r="AU216" s="232" t="s">
        <v>83</v>
      </c>
      <c r="AV216" s="14" t="s">
        <v>176</v>
      </c>
      <c r="AW216" s="14" t="s">
        <v>34</v>
      </c>
      <c r="AX216" s="14" t="s">
        <v>80</v>
      </c>
      <c r="AY216" s="232" t="s">
        <v>169</v>
      </c>
    </row>
    <row r="217" spans="1:65" s="2" customFormat="1" ht="16.5" customHeight="1">
      <c r="A217" s="36"/>
      <c r="B217" s="37"/>
      <c r="C217" s="194" t="s">
        <v>585</v>
      </c>
      <c r="D217" s="194" t="s">
        <v>171</v>
      </c>
      <c r="E217" s="195" t="s">
        <v>586</v>
      </c>
      <c r="F217" s="196" t="s">
        <v>587</v>
      </c>
      <c r="G217" s="197" t="s">
        <v>354</v>
      </c>
      <c r="H217" s="198">
        <v>4</v>
      </c>
      <c r="I217" s="199"/>
      <c r="J217" s="200">
        <f>ROUND(I217*H217,2)</f>
        <v>0</v>
      </c>
      <c r="K217" s="196" t="s">
        <v>175</v>
      </c>
      <c r="L217" s="41"/>
      <c r="M217" s="201" t="s">
        <v>19</v>
      </c>
      <c r="N217" s="202" t="s">
        <v>43</v>
      </c>
      <c r="O217" s="66"/>
      <c r="P217" s="203">
        <f>O217*H217</f>
        <v>0</v>
      </c>
      <c r="Q217" s="203">
        <v>9.1800000000000007E-3</v>
      </c>
      <c r="R217" s="203">
        <f>Q217*H217</f>
        <v>3.6720000000000003E-2</v>
      </c>
      <c r="S217" s="203">
        <v>0</v>
      </c>
      <c r="T217" s="204">
        <f>S217*H217</f>
        <v>0</v>
      </c>
      <c r="U217" s="36"/>
      <c r="V217" s="36"/>
      <c r="W217" s="36"/>
      <c r="X217" s="36"/>
      <c r="Y217" s="36"/>
      <c r="Z217" s="36"/>
      <c r="AA217" s="36"/>
      <c r="AB217" s="36"/>
      <c r="AC217" s="36"/>
      <c r="AD217" s="36"/>
      <c r="AE217" s="36"/>
      <c r="AR217" s="205" t="s">
        <v>176</v>
      </c>
      <c r="AT217" s="205" t="s">
        <v>171</v>
      </c>
      <c r="AU217" s="205" t="s">
        <v>83</v>
      </c>
      <c r="AY217" s="19" t="s">
        <v>169</v>
      </c>
      <c r="BE217" s="206">
        <f>IF(N217="základní",J217,0)</f>
        <v>0</v>
      </c>
      <c r="BF217" s="206">
        <f>IF(N217="snížená",J217,0)</f>
        <v>0</v>
      </c>
      <c r="BG217" s="206">
        <f>IF(N217="zákl. přenesená",J217,0)</f>
        <v>0</v>
      </c>
      <c r="BH217" s="206">
        <f>IF(N217="sníž. přenesená",J217,0)</f>
        <v>0</v>
      </c>
      <c r="BI217" s="206">
        <f>IF(N217="nulová",J217,0)</f>
        <v>0</v>
      </c>
      <c r="BJ217" s="19" t="s">
        <v>80</v>
      </c>
      <c r="BK217" s="206">
        <f>ROUND(I217*H217,2)</f>
        <v>0</v>
      </c>
      <c r="BL217" s="19" t="s">
        <v>176</v>
      </c>
      <c r="BM217" s="205" t="s">
        <v>588</v>
      </c>
    </row>
    <row r="218" spans="1:65" s="13" customFormat="1" ht="11.25">
      <c r="B218" s="211"/>
      <c r="C218" s="212"/>
      <c r="D218" s="207" t="s">
        <v>180</v>
      </c>
      <c r="E218" s="213" t="s">
        <v>19</v>
      </c>
      <c r="F218" s="214" t="s">
        <v>589</v>
      </c>
      <c r="G218" s="212"/>
      <c r="H218" s="215">
        <v>4</v>
      </c>
      <c r="I218" s="216"/>
      <c r="J218" s="212"/>
      <c r="K218" s="212"/>
      <c r="L218" s="217"/>
      <c r="M218" s="218"/>
      <c r="N218" s="219"/>
      <c r="O218" s="219"/>
      <c r="P218" s="219"/>
      <c r="Q218" s="219"/>
      <c r="R218" s="219"/>
      <c r="S218" s="219"/>
      <c r="T218" s="220"/>
      <c r="AT218" s="221" t="s">
        <v>180</v>
      </c>
      <c r="AU218" s="221" t="s">
        <v>83</v>
      </c>
      <c r="AV218" s="13" t="s">
        <v>83</v>
      </c>
      <c r="AW218" s="13" t="s">
        <v>34</v>
      </c>
      <c r="AX218" s="13" t="s">
        <v>80</v>
      </c>
      <c r="AY218" s="221" t="s">
        <v>169</v>
      </c>
    </row>
    <row r="219" spans="1:65" s="2" customFormat="1" ht="16.5" customHeight="1">
      <c r="A219" s="36"/>
      <c r="B219" s="37"/>
      <c r="C219" s="254" t="s">
        <v>590</v>
      </c>
      <c r="D219" s="254" t="s">
        <v>315</v>
      </c>
      <c r="E219" s="255" t="s">
        <v>591</v>
      </c>
      <c r="F219" s="256" t="s">
        <v>592</v>
      </c>
      <c r="G219" s="257" t="s">
        <v>354</v>
      </c>
      <c r="H219" s="258">
        <v>1</v>
      </c>
      <c r="I219" s="259"/>
      <c r="J219" s="260">
        <f t="shared" ref="J219:J224" si="0">ROUND(I219*H219,2)</f>
        <v>0</v>
      </c>
      <c r="K219" s="256" t="s">
        <v>175</v>
      </c>
      <c r="L219" s="261"/>
      <c r="M219" s="262" t="s">
        <v>19</v>
      </c>
      <c r="N219" s="263" t="s">
        <v>43</v>
      </c>
      <c r="O219" s="66"/>
      <c r="P219" s="203">
        <f t="shared" ref="P219:P224" si="1">O219*H219</f>
        <v>0</v>
      </c>
      <c r="Q219" s="203">
        <v>0.43</v>
      </c>
      <c r="R219" s="203">
        <f t="shared" ref="R219:R224" si="2">Q219*H219</f>
        <v>0.43</v>
      </c>
      <c r="S219" s="203">
        <v>0</v>
      </c>
      <c r="T219" s="204">
        <f t="shared" ref="T219:T224" si="3">S219*H219</f>
        <v>0</v>
      </c>
      <c r="U219" s="36"/>
      <c r="V219" s="36"/>
      <c r="W219" s="36"/>
      <c r="X219" s="36"/>
      <c r="Y219" s="36"/>
      <c r="Z219" s="36"/>
      <c r="AA219" s="36"/>
      <c r="AB219" s="36"/>
      <c r="AC219" s="36"/>
      <c r="AD219" s="36"/>
      <c r="AE219" s="36"/>
      <c r="AR219" s="205" t="s">
        <v>222</v>
      </c>
      <c r="AT219" s="205" t="s">
        <v>315</v>
      </c>
      <c r="AU219" s="205" t="s">
        <v>83</v>
      </c>
      <c r="AY219" s="19" t="s">
        <v>169</v>
      </c>
      <c r="BE219" s="206">
        <f t="shared" ref="BE219:BE224" si="4">IF(N219="základní",J219,0)</f>
        <v>0</v>
      </c>
      <c r="BF219" s="206">
        <f t="shared" ref="BF219:BF224" si="5">IF(N219="snížená",J219,0)</f>
        <v>0</v>
      </c>
      <c r="BG219" s="206">
        <f t="shared" ref="BG219:BG224" si="6">IF(N219="zákl. přenesená",J219,0)</f>
        <v>0</v>
      </c>
      <c r="BH219" s="206">
        <f t="shared" ref="BH219:BH224" si="7">IF(N219="sníž. přenesená",J219,0)</f>
        <v>0</v>
      </c>
      <c r="BI219" s="206">
        <f t="shared" ref="BI219:BI224" si="8">IF(N219="nulová",J219,0)</f>
        <v>0</v>
      </c>
      <c r="BJ219" s="19" t="s">
        <v>80</v>
      </c>
      <c r="BK219" s="206">
        <f t="shared" ref="BK219:BK224" si="9">ROUND(I219*H219,2)</f>
        <v>0</v>
      </c>
      <c r="BL219" s="19" t="s">
        <v>176</v>
      </c>
      <c r="BM219" s="205" t="s">
        <v>593</v>
      </c>
    </row>
    <row r="220" spans="1:65" s="2" customFormat="1" ht="16.5" customHeight="1">
      <c r="A220" s="36"/>
      <c r="B220" s="37"/>
      <c r="C220" s="254" t="s">
        <v>594</v>
      </c>
      <c r="D220" s="254" t="s">
        <v>315</v>
      </c>
      <c r="E220" s="255" t="s">
        <v>595</v>
      </c>
      <c r="F220" s="256" t="s">
        <v>596</v>
      </c>
      <c r="G220" s="257" t="s">
        <v>354</v>
      </c>
      <c r="H220" s="258">
        <v>1</v>
      </c>
      <c r="I220" s="259"/>
      <c r="J220" s="260">
        <f t="shared" si="0"/>
        <v>0</v>
      </c>
      <c r="K220" s="256" t="s">
        <v>175</v>
      </c>
      <c r="L220" s="261"/>
      <c r="M220" s="262" t="s">
        <v>19</v>
      </c>
      <c r="N220" s="263" t="s">
        <v>43</v>
      </c>
      <c r="O220" s="66"/>
      <c r="P220" s="203">
        <f t="shared" si="1"/>
        <v>0</v>
      </c>
      <c r="Q220" s="203">
        <v>0.74</v>
      </c>
      <c r="R220" s="203">
        <f t="shared" si="2"/>
        <v>0.74</v>
      </c>
      <c r="S220" s="203">
        <v>0</v>
      </c>
      <c r="T220" s="204">
        <f t="shared" si="3"/>
        <v>0</v>
      </c>
      <c r="U220" s="36"/>
      <c r="V220" s="36"/>
      <c r="W220" s="36"/>
      <c r="X220" s="36"/>
      <c r="Y220" s="36"/>
      <c r="Z220" s="36"/>
      <c r="AA220" s="36"/>
      <c r="AB220" s="36"/>
      <c r="AC220" s="36"/>
      <c r="AD220" s="36"/>
      <c r="AE220" s="36"/>
      <c r="AR220" s="205" t="s">
        <v>222</v>
      </c>
      <c r="AT220" s="205" t="s">
        <v>315</v>
      </c>
      <c r="AU220" s="205" t="s">
        <v>83</v>
      </c>
      <c r="AY220" s="19" t="s">
        <v>169</v>
      </c>
      <c r="BE220" s="206">
        <f t="shared" si="4"/>
        <v>0</v>
      </c>
      <c r="BF220" s="206">
        <f t="shared" si="5"/>
        <v>0</v>
      </c>
      <c r="BG220" s="206">
        <f t="shared" si="6"/>
        <v>0</v>
      </c>
      <c r="BH220" s="206">
        <f t="shared" si="7"/>
        <v>0</v>
      </c>
      <c r="BI220" s="206">
        <f t="shared" si="8"/>
        <v>0</v>
      </c>
      <c r="BJ220" s="19" t="s">
        <v>80</v>
      </c>
      <c r="BK220" s="206">
        <f t="shared" si="9"/>
        <v>0</v>
      </c>
      <c r="BL220" s="19" t="s">
        <v>176</v>
      </c>
      <c r="BM220" s="205" t="s">
        <v>597</v>
      </c>
    </row>
    <row r="221" spans="1:65" s="2" customFormat="1" ht="16.5" customHeight="1">
      <c r="A221" s="36"/>
      <c r="B221" s="37"/>
      <c r="C221" s="254" t="s">
        <v>598</v>
      </c>
      <c r="D221" s="254" t="s">
        <v>315</v>
      </c>
      <c r="E221" s="255" t="s">
        <v>599</v>
      </c>
      <c r="F221" s="256" t="s">
        <v>600</v>
      </c>
      <c r="G221" s="257" t="s">
        <v>354</v>
      </c>
      <c r="H221" s="258">
        <v>1</v>
      </c>
      <c r="I221" s="259"/>
      <c r="J221" s="260">
        <f t="shared" si="0"/>
        <v>0</v>
      </c>
      <c r="K221" s="256" t="s">
        <v>175</v>
      </c>
      <c r="L221" s="261"/>
      <c r="M221" s="262" t="s">
        <v>19</v>
      </c>
      <c r="N221" s="263" t="s">
        <v>43</v>
      </c>
      <c r="O221" s="66"/>
      <c r="P221" s="203">
        <f t="shared" si="1"/>
        <v>0</v>
      </c>
      <c r="Q221" s="203">
        <v>0.37</v>
      </c>
      <c r="R221" s="203">
        <f t="shared" si="2"/>
        <v>0.37</v>
      </c>
      <c r="S221" s="203">
        <v>0</v>
      </c>
      <c r="T221" s="204">
        <f t="shared" si="3"/>
        <v>0</v>
      </c>
      <c r="U221" s="36"/>
      <c r="V221" s="36"/>
      <c r="W221" s="36"/>
      <c r="X221" s="36"/>
      <c r="Y221" s="36"/>
      <c r="Z221" s="36"/>
      <c r="AA221" s="36"/>
      <c r="AB221" s="36"/>
      <c r="AC221" s="36"/>
      <c r="AD221" s="36"/>
      <c r="AE221" s="36"/>
      <c r="AR221" s="205" t="s">
        <v>222</v>
      </c>
      <c r="AT221" s="205" t="s">
        <v>315</v>
      </c>
      <c r="AU221" s="205" t="s">
        <v>83</v>
      </c>
      <c r="AY221" s="19" t="s">
        <v>169</v>
      </c>
      <c r="BE221" s="206">
        <f t="shared" si="4"/>
        <v>0</v>
      </c>
      <c r="BF221" s="206">
        <f t="shared" si="5"/>
        <v>0</v>
      </c>
      <c r="BG221" s="206">
        <f t="shared" si="6"/>
        <v>0</v>
      </c>
      <c r="BH221" s="206">
        <f t="shared" si="7"/>
        <v>0</v>
      </c>
      <c r="BI221" s="206">
        <f t="shared" si="8"/>
        <v>0</v>
      </c>
      <c r="BJ221" s="19" t="s">
        <v>80</v>
      </c>
      <c r="BK221" s="206">
        <f t="shared" si="9"/>
        <v>0</v>
      </c>
      <c r="BL221" s="19" t="s">
        <v>176</v>
      </c>
      <c r="BM221" s="205" t="s">
        <v>601</v>
      </c>
    </row>
    <row r="222" spans="1:65" s="2" customFormat="1" ht="16.5" customHeight="1">
      <c r="A222" s="36"/>
      <c r="B222" s="37"/>
      <c r="C222" s="254" t="s">
        <v>602</v>
      </c>
      <c r="D222" s="254" t="s">
        <v>315</v>
      </c>
      <c r="E222" s="255" t="s">
        <v>603</v>
      </c>
      <c r="F222" s="256" t="s">
        <v>604</v>
      </c>
      <c r="G222" s="257" t="s">
        <v>354</v>
      </c>
      <c r="H222" s="258">
        <v>1</v>
      </c>
      <c r="I222" s="259"/>
      <c r="J222" s="260">
        <f t="shared" si="0"/>
        <v>0</v>
      </c>
      <c r="K222" s="256" t="s">
        <v>175</v>
      </c>
      <c r="L222" s="261"/>
      <c r="M222" s="262" t="s">
        <v>19</v>
      </c>
      <c r="N222" s="263" t="s">
        <v>43</v>
      </c>
      <c r="O222" s="66"/>
      <c r="P222" s="203">
        <f t="shared" si="1"/>
        <v>0</v>
      </c>
      <c r="Q222" s="203">
        <v>0.185</v>
      </c>
      <c r="R222" s="203">
        <f t="shared" si="2"/>
        <v>0.185</v>
      </c>
      <c r="S222" s="203">
        <v>0</v>
      </c>
      <c r="T222" s="204">
        <f t="shared" si="3"/>
        <v>0</v>
      </c>
      <c r="U222" s="36"/>
      <c r="V222" s="36"/>
      <c r="W222" s="36"/>
      <c r="X222" s="36"/>
      <c r="Y222" s="36"/>
      <c r="Z222" s="36"/>
      <c r="AA222" s="36"/>
      <c r="AB222" s="36"/>
      <c r="AC222" s="36"/>
      <c r="AD222" s="36"/>
      <c r="AE222" s="36"/>
      <c r="AR222" s="205" t="s">
        <v>222</v>
      </c>
      <c r="AT222" s="205" t="s">
        <v>315</v>
      </c>
      <c r="AU222" s="205" t="s">
        <v>83</v>
      </c>
      <c r="AY222" s="19" t="s">
        <v>169</v>
      </c>
      <c r="BE222" s="206">
        <f t="shared" si="4"/>
        <v>0</v>
      </c>
      <c r="BF222" s="206">
        <f t="shared" si="5"/>
        <v>0</v>
      </c>
      <c r="BG222" s="206">
        <f t="shared" si="6"/>
        <v>0</v>
      </c>
      <c r="BH222" s="206">
        <f t="shared" si="7"/>
        <v>0</v>
      </c>
      <c r="BI222" s="206">
        <f t="shared" si="8"/>
        <v>0</v>
      </c>
      <c r="BJ222" s="19" t="s">
        <v>80</v>
      </c>
      <c r="BK222" s="206">
        <f t="shared" si="9"/>
        <v>0</v>
      </c>
      <c r="BL222" s="19" t="s">
        <v>176</v>
      </c>
      <c r="BM222" s="205" t="s">
        <v>605</v>
      </c>
    </row>
    <row r="223" spans="1:65" s="2" customFormat="1" ht="16.5" customHeight="1">
      <c r="A223" s="36"/>
      <c r="B223" s="37"/>
      <c r="C223" s="254" t="s">
        <v>606</v>
      </c>
      <c r="D223" s="254" t="s">
        <v>315</v>
      </c>
      <c r="E223" s="255" t="s">
        <v>607</v>
      </c>
      <c r="F223" s="256" t="s">
        <v>608</v>
      </c>
      <c r="G223" s="257" t="s">
        <v>354</v>
      </c>
      <c r="H223" s="258">
        <v>4</v>
      </c>
      <c r="I223" s="259"/>
      <c r="J223" s="260">
        <f t="shared" si="0"/>
        <v>0</v>
      </c>
      <c r="K223" s="256" t="s">
        <v>19</v>
      </c>
      <c r="L223" s="261"/>
      <c r="M223" s="262" t="s">
        <v>19</v>
      </c>
      <c r="N223" s="263" t="s">
        <v>43</v>
      </c>
      <c r="O223" s="66"/>
      <c r="P223" s="203">
        <f t="shared" si="1"/>
        <v>0</v>
      </c>
      <c r="Q223" s="203">
        <v>2E-3</v>
      </c>
      <c r="R223" s="203">
        <f t="shared" si="2"/>
        <v>8.0000000000000002E-3</v>
      </c>
      <c r="S223" s="203">
        <v>0</v>
      </c>
      <c r="T223" s="204">
        <f t="shared" si="3"/>
        <v>0</v>
      </c>
      <c r="U223" s="36"/>
      <c r="V223" s="36"/>
      <c r="W223" s="36"/>
      <c r="X223" s="36"/>
      <c r="Y223" s="36"/>
      <c r="Z223" s="36"/>
      <c r="AA223" s="36"/>
      <c r="AB223" s="36"/>
      <c r="AC223" s="36"/>
      <c r="AD223" s="36"/>
      <c r="AE223" s="36"/>
      <c r="AR223" s="205" t="s">
        <v>222</v>
      </c>
      <c r="AT223" s="205" t="s">
        <v>315</v>
      </c>
      <c r="AU223" s="205" t="s">
        <v>83</v>
      </c>
      <c r="AY223" s="19" t="s">
        <v>169</v>
      </c>
      <c r="BE223" s="206">
        <f t="shared" si="4"/>
        <v>0</v>
      </c>
      <c r="BF223" s="206">
        <f t="shared" si="5"/>
        <v>0</v>
      </c>
      <c r="BG223" s="206">
        <f t="shared" si="6"/>
        <v>0</v>
      </c>
      <c r="BH223" s="206">
        <f t="shared" si="7"/>
        <v>0</v>
      </c>
      <c r="BI223" s="206">
        <f t="shared" si="8"/>
        <v>0</v>
      </c>
      <c r="BJ223" s="19" t="s">
        <v>80</v>
      </c>
      <c r="BK223" s="206">
        <f t="shared" si="9"/>
        <v>0</v>
      </c>
      <c r="BL223" s="19" t="s">
        <v>176</v>
      </c>
      <c r="BM223" s="205" t="s">
        <v>609</v>
      </c>
    </row>
    <row r="224" spans="1:65" s="2" customFormat="1" ht="16.5" customHeight="1">
      <c r="A224" s="36"/>
      <c r="B224" s="37"/>
      <c r="C224" s="194" t="s">
        <v>610</v>
      </c>
      <c r="D224" s="194" t="s">
        <v>171</v>
      </c>
      <c r="E224" s="195" t="s">
        <v>611</v>
      </c>
      <c r="F224" s="196" t="s">
        <v>612</v>
      </c>
      <c r="G224" s="197" t="s">
        <v>354</v>
      </c>
      <c r="H224" s="198">
        <v>1</v>
      </c>
      <c r="I224" s="199"/>
      <c r="J224" s="200">
        <f t="shared" si="0"/>
        <v>0</v>
      </c>
      <c r="K224" s="196" t="s">
        <v>175</v>
      </c>
      <c r="L224" s="41"/>
      <c r="M224" s="201" t="s">
        <v>19</v>
      </c>
      <c r="N224" s="202" t="s">
        <v>43</v>
      </c>
      <c r="O224" s="66"/>
      <c r="P224" s="203">
        <f t="shared" si="1"/>
        <v>0</v>
      </c>
      <c r="Q224" s="203">
        <v>2.7529999999999999E-2</v>
      </c>
      <c r="R224" s="203">
        <f t="shared" si="2"/>
        <v>2.7529999999999999E-2</v>
      </c>
      <c r="S224" s="203">
        <v>0</v>
      </c>
      <c r="T224" s="204">
        <f t="shared" si="3"/>
        <v>0</v>
      </c>
      <c r="U224" s="36"/>
      <c r="V224" s="36"/>
      <c r="W224" s="36"/>
      <c r="X224" s="36"/>
      <c r="Y224" s="36"/>
      <c r="Z224" s="36"/>
      <c r="AA224" s="36"/>
      <c r="AB224" s="36"/>
      <c r="AC224" s="36"/>
      <c r="AD224" s="36"/>
      <c r="AE224" s="36"/>
      <c r="AR224" s="205" t="s">
        <v>176</v>
      </c>
      <c r="AT224" s="205" t="s">
        <v>171</v>
      </c>
      <c r="AU224" s="205" t="s">
        <v>83</v>
      </c>
      <c r="AY224" s="19" t="s">
        <v>169</v>
      </c>
      <c r="BE224" s="206">
        <f t="shared" si="4"/>
        <v>0</v>
      </c>
      <c r="BF224" s="206">
        <f t="shared" si="5"/>
        <v>0</v>
      </c>
      <c r="BG224" s="206">
        <f t="shared" si="6"/>
        <v>0</v>
      </c>
      <c r="BH224" s="206">
        <f t="shared" si="7"/>
        <v>0</v>
      </c>
      <c r="BI224" s="206">
        <f t="shared" si="8"/>
        <v>0</v>
      </c>
      <c r="BJ224" s="19" t="s">
        <v>80</v>
      </c>
      <c r="BK224" s="206">
        <f t="shared" si="9"/>
        <v>0</v>
      </c>
      <c r="BL224" s="19" t="s">
        <v>176</v>
      </c>
      <c r="BM224" s="205" t="s">
        <v>613</v>
      </c>
    </row>
    <row r="225" spans="1:65" s="15" customFormat="1" ht="11.25">
      <c r="B225" s="233"/>
      <c r="C225" s="234"/>
      <c r="D225" s="207" t="s">
        <v>180</v>
      </c>
      <c r="E225" s="235" t="s">
        <v>19</v>
      </c>
      <c r="F225" s="236" t="s">
        <v>614</v>
      </c>
      <c r="G225" s="234"/>
      <c r="H225" s="235" t="s">
        <v>19</v>
      </c>
      <c r="I225" s="237"/>
      <c r="J225" s="234"/>
      <c r="K225" s="234"/>
      <c r="L225" s="238"/>
      <c r="M225" s="239"/>
      <c r="N225" s="240"/>
      <c r="O225" s="240"/>
      <c r="P225" s="240"/>
      <c r="Q225" s="240"/>
      <c r="R225" s="240"/>
      <c r="S225" s="240"/>
      <c r="T225" s="241"/>
      <c r="AT225" s="242" t="s">
        <v>180</v>
      </c>
      <c r="AU225" s="242" t="s">
        <v>83</v>
      </c>
      <c r="AV225" s="15" t="s">
        <v>80</v>
      </c>
      <c r="AW225" s="15" t="s">
        <v>34</v>
      </c>
      <c r="AX225" s="15" t="s">
        <v>72</v>
      </c>
      <c r="AY225" s="242" t="s">
        <v>169</v>
      </c>
    </row>
    <row r="226" spans="1:65" s="13" customFormat="1" ht="11.25">
      <c r="B226" s="211"/>
      <c r="C226" s="212"/>
      <c r="D226" s="207" t="s">
        <v>180</v>
      </c>
      <c r="E226" s="213" t="s">
        <v>19</v>
      </c>
      <c r="F226" s="214" t="s">
        <v>80</v>
      </c>
      <c r="G226" s="212"/>
      <c r="H226" s="215">
        <v>1</v>
      </c>
      <c r="I226" s="216"/>
      <c r="J226" s="212"/>
      <c r="K226" s="212"/>
      <c r="L226" s="217"/>
      <c r="M226" s="218"/>
      <c r="N226" s="219"/>
      <c r="O226" s="219"/>
      <c r="P226" s="219"/>
      <c r="Q226" s="219"/>
      <c r="R226" s="219"/>
      <c r="S226" s="219"/>
      <c r="T226" s="220"/>
      <c r="AT226" s="221" t="s">
        <v>180</v>
      </c>
      <c r="AU226" s="221" t="s">
        <v>83</v>
      </c>
      <c r="AV226" s="13" t="s">
        <v>83</v>
      </c>
      <c r="AW226" s="13" t="s">
        <v>34</v>
      </c>
      <c r="AX226" s="13" t="s">
        <v>72</v>
      </c>
      <c r="AY226" s="221" t="s">
        <v>169</v>
      </c>
    </row>
    <row r="227" spans="1:65" s="14" customFormat="1" ht="11.25">
      <c r="B227" s="222"/>
      <c r="C227" s="223"/>
      <c r="D227" s="207" t="s">
        <v>180</v>
      </c>
      <c r="E227" s="224" t="s">
        <v>19</v>
      </c>
      <c r="F227" s="225" t="s">
        <v>182</v>
      </c>
      <c r="G227" s="223"/>
      <c r="H227" s="226">
        <v>1</v>
      </c>
      <c r="I227" s="227"/>
      <c r="J227" s="223"/>
      <c r="K227" s="223"/>
      <c r="L227" s="228"/>
      <c r="M227" s="229"/>
      <c r="N227" s="230"/>
      <c r="O227" s="230"/>
      <c r="P227" s="230"/>
      <c r="Q227" s="230"/>
      <c r="R227" s="230"/>
      <c r="S227" s="230"/>
      <c r="T227" s="231"/>
      <c r="AT227" s="232" t="s">
        <v>180</v>
      </c>
      <c r="AU227" s="232" t="s">
        <v>83</v>
      </c>
      <c r="AV227" s="14" t="s">
        <v>176</v>
      </c>
      <c r="AW227" s="14" t="s">
        <v>34</v>
      </c>
      <c r="AX227" s="14" t="s">
        <v>80</v>
      </c>
      <c r="AY227" s="232" t="s">
        <v>169</v>
      </c>
    </row>
    <row r="228" spans="1:65" s="2" customFormat="1" ht="16.5" customHeight="1">
      <c r="A228" s="36"/>
      <c r="B228" s="37"/>
      <c r="C228" s="254" t="s">
        <v>615</v>
      </c>
      <c r="D228" s="254" t="s">
        <v>315</v>
      </c>
      <c r="E228" s="255" t="s">
        <v>616</v>
      </c>
      <c r="F228" s="256" t="s">
        <v>617</v>
      </c>
      <c r="G228" s="257" t="s">
        <v>618</v>
      </c>
      <c r="H228" s="258">
        <v>1</v>
      </c>
      <c r="I228" s="259"/>
      <c r="J228" s="260">
        <f>ROUND(I228*H228,2)</f>
        <v>0</v>
      </c>
      <c r="K228" s="256" t="s">
        <v>19</v>
      </c>
      <c r="L228" s="261"/>
      <c r="M228" s="262" t="s">
        <v>19</v>
      </c>
      <c r="N228" s="263" t="s">
        <v>43</v>
      </c>
      <c r="O228" s="66"/>
      <c r="P228" s="203">
        <f>O228*H228</f>
        <v>0</v>
      </c>
      <c r="Q228" s="203">
        <v>2.5</v>
      </c>
      <c r="R228" s="203">
        <f>Q228*H228</f>
        <v>2.5</v>
      </c>
      <c r="S228" s="203">
        <v>0</v>
      </c>
      <c r="T228" s="204">
        <f>S228*H228</f>
        <v>0</v>
      </c>
      <c r="U228" s="36"/>
      <c r="V228" s="36"/>
      <c r="W228" s="36"/>
      <c r="X228" s="36"/>
      <c r="Y228" s="36"/>
      <c r="Z228" s="36"/>
      <c r="AA228" s="36"/>
      <c r="AB228" s="36"/>
      <c r="AC228" s="36"/>
      <c r="AD228" s="36"/>
      <c r="AE228" s="36"/>
      <c r="AR228" s="205" t="s">
        <v>222</v>
      </c>
      <c r="AT228" s="205" t="s">
        <v>315</v>
      </c>
      <c r="AU228" s="205" t="s">
        <v>83</v>
      </c>
      <c r="AY228" s="19" t="s">
        <v>169</v>
      </c>
      <c r="BE228" s="206">
        <f>IF(N228="základní",J228,0)</f>
        <v>0</v>
      </c>
      <c r="BF228" s="206">
        <f>IF(N228="snížená",J228,0)</f>
        <v>0</v>
      </c>
      <c r="BG228" s="206">
        <f>IF(N228="zákl. přenesená",J228,0)</f>
        <v>0</v>
      </c>
      <c r="BH228" s="206">
        <f>IF(N228="sníž. přenesená",J228,0)</f>
        <v>0</v>
      </c>
      <c r="BI228" s="206">
        <f>IF(N228="nulová",J228,0)</f>
        <v>0</v>
      </c>
      <c r="BJ228" s="19" t="s">
        <v>80</v>
      </c>
      <c r="BK228" s="206">
        <f>ROUND(I228*H228,2)</f>
        <v>0</v>
      </c>
      <c r="BL228" s="19" t="s">
        <v>176</v>
      </c>
      <c r="BM228" s="205" t="s">
        <v>619</v>
      </c>
    </row>
    <row r="229" spans="1:65" s="2" customFormat="1" ht="16.5" customHeight="1">
      <c r="A229" s="36"/>
      <c r="B229" s="37"/>
      <c r="C229" s="194" t="s">
        <v>620</v>
      </c>
      <c r="D229" s="194" t="s">
        <v>171</v>
      </c>
      <c r="E229" s="195" t="s">
        <v>621</v>
      </c>
      <c r="F229" s="196" t="s">
        <v>622</v>
      </c>
      <c r="G229" s="197" t="s">
        <v>354</v>
      </c>
      <c r="H229" s="198">
        <v>1</v>
      </c>
      <c r="I229" s="199"/>
      <c r="J229" s="200">
        <f>ROUND(I229*H229,2)</f>
        <v>0</v>
      </c>
      <c r="K229" s="196" t="s">
        <v>175</v>
      </c>
      <c r="L229" s="41"/>
      <c r="M229" s="201" t="s">
        <v>19</v>
      </c>
      <c r="N229" s="202" t="s">
        <v>43</v>
      </c>
      <c r="O229" s="66"/>
      <c r="P229" s="203">
        <f>O229*H229</f>
        <v>0</v>
      </c>
      <c r="Q229" s="203">
        <v>0.21734000000000001</v>
      </c>
      <c r="R229" s="203">
        <f>Q229*H229</f>
        <v>0.21734000000000001</v>
      </c>
      <c r="S229" s="203">
        <v>0</v>
      </c>
      <c r="T229" s="204">
        <f>S229*H229</f>
        <v>0</v>
      </c>
      <c r="U229" s="36"/>
      <c r="V229" s="36"/>
      <c r="W229" s="36"/>
      <c r="X229" s="36"/>
      <c r="Y229" s="36"/>
      <c r="Z229" s="36"/>
      <c r="AA229" s="36"/>
      <c r="AB229" s="36"/>
      <c r="AC229" s="36"/>
      <c r="AD229" s="36"/>
      <c r="AE229" s="36"/>
      <c r="AR229" s="205" t="s">
        <v>176</v>
      </c>
      <c r="AT229" s="205" t="s">
        <v>171</v>
      </c>
      <c r="AU229" s="205" t="s">
        <v>83</v>
      </c>
      <c r="AY229" s="19" t="s">
        <v>169</v>
      </c>
      <c r="BE229" s="206">
        <f>IF(N229="základní",J229,0)</f>
        <v>0</v>
      </c>
      <c r="BF229" s="206">
        <f>IF(N229="snížená",J229,0)</f>
        <v>0</v>
      </c>
      <c r="BG229" s="206">
        <f>IF(N229="zákl. přenesená",J229,0)</f>
        <v>0</v>
      </c>
      <c r="BH229" s="206">
        <f>IF(N229="sníž. přenesená",J229,0)</f>
        <v>0</v>
      </c>
      <c r="BI229" s="206">
        <f>IF(N229="nulová",J229,0)</f>
        <v>0</v>
      </c>
      <c r="BJ229" s="19" t="s">
        <v>80</v>
      </c>
      <c r="BK229" s="206">
        <f>ROUND(I229*H229,2)</f>
        <v>0</v>
      </c>
      <c r="BL229" s="19" t="s">
        <v>176</v>
      </c>
      <c r="BM229" s="205" t="s">
        <v>623</v>
      </c>
    </row>
    <row r="230" spans="1:65" s="13" customFormat="1" ht="11.25">
      <c r="B230" s="211"/>
      <c r="C230" s="212"/>
      <c r="D230" s="207" t="s">
        <v>180</v>
      </c>
      <c r="E230" s="213" t="s">
        <v>19</v>
      </c>
      <c r="F230" s="214" t="s">
        <v>80</v>
      </c>
      <c r="G230" s="212"/>
      <c r="H230" s="215">
        <v>1</v>
      </c>
      <c r="I230" s="216"/>
      <c r="J230" s="212"/>
      <c r="K230" s="212"/>
      <c r="L230" s="217"/>
      <c r="M230" s="218"/>
      <c r="N230" s="219"/>
      <c r="O230" s="219"/>
      <c r="P230" s="219"/>
      <c r="Q230" s="219"/>
      <c r="R230" s="219"/>
      <c r="S230" s="219"/>
      <c r="T230" s="220"/>
      <c r="AT230" s="221" t="s">
        <v>180</v>
      </c>
      <c r="AU230" s="221" t="s">
        <v>83</v>
      </c>
      <c r="AV230" s="13" t="s">
        <v>83</v>
      </c>
      <c r="AW230" s="13" t="s">
        <v>34</v>
      </c>
      <c r="AX230" s="13" t="s">
        <v>72</v>
      </c>
      <c r="AY230" s="221" t="s">
        <v>169</v>
      </c>
    </row>
    <row r="231" spans="1:65" s="14" customFormat="1" ht="11.25">
      <c r="B231" s="222"/>
      <c r="C231" s="223"/>
      <c r="D231" s="207" t="s">
        <v>180</v>
      </c>
      <c r="E231" s="224" t="s">
        <v>19</v>
      </c>
      <c r="F231" s="225" t="s">
        <v>182</v>
      </c>
      <c r="G231" s="223"/>
      <c r="H231" s="226">
        <v>1</v>
      </c>
      <c r="I231" s="227"/>
      <c r="J231" s="223"/>
      <c r="K231" s="223"/>
      <c r="L231" s="228"/>
      <c r="M231" s="229"/>
      <c r="N231" s="230"/>
      <c r="O231" s="230"/>
      <c r="P231" s="230"/>
      <c r="Q231" s="230"/>
      <c r="R231" s="230"/>
      <c r="S231" s="230"/>
      <c r="T231" s="231"/>
      <c r="AT231" s="232" t="s">
        <v>180</v>
      </c>
      <c r="AU231" s="232" t="s">
        <v>83</v>
      </c>
      <c r="AV231" s="14" t="s">
        <v>176</v>
      </c>
      <c r="AW231" s="14" t="s">
        <v>34</v>
      </c>
      <c r="AX231" s="14" t="s">
        <v>80</v>
      </c>
      <c r="AY231" s="232" t="s">
        <v>169</v>
      </c>
    </row>
    <row r="232" spans="1:65" s="2" customFormat="1" ht="16.5" customHeight="1">
      <c r="A232" s="36"/>
      <c r="B232" s="37"/>
      <c r="C232" s="254" t="s">
        <v>624</v>
      </c>
      <c r="D232" s="254" t="s">
        <v>315</v>
      </c>
      <c r="E232" s="255" t="s">
        <v>625</v>
      </c>
      <c r="F232" s="256" t="s">
        <v>626</v>
      </c>
      <c r="G232" s="257" t="s">
        <v>354</v>
      </c>
      <c r="H232" s="258">
        <v>1</v>
      </c>
      <c r="I232" s="259"/>
      <c r="J232" s="260">
        <f>ROUND(I232*H232,2)</f>
        <v>0</v>
      </c>
      <c r="K232" s="256" t="s">
        <v>19</v>
      </c>
      <c r="L232" s="261"/>
      <c r="M232" s="262" t="s">
        <v>19</v>
      </c>
      <c r="N232" s="263" t="s">
        <v>43</v>
      </c>
      <c r="O232" s="66"/>
      <c r="P232" s="203">
        <f>O232*H232</f>
        <v>0</v>
      </c>
      <c r="Q232" s="203">
        <v>0.25</v>
      </c>
      <c r="R232" s="203">
        <f>Q232*H232</f>
        <v>0.25</v>
      </c>
      <c r="S232" s="203">
        <v>0</v>
      </c>
      <c r="T232" s="204">
        <f>S232*H232</f>
        <v>0</v>
      </c>
      <c r="U232" s="36"/>
      <c r="V232" s="36"/>
      <c r="W232" s="36"/>
      <c r="X232" s="36"/>
      <c r="Y232" s="36"/>
      <c r="Z232" s="36"/>
      <c r="AA232" s="36"/>
      <c r="AB232" s="36"/>
      <c r="AC232" s="36"/>
      <c r="AD232" s="36"/>
      <c r="AE232" s="36"/>
      <c r="AR232" s="205" t="s">
        <v>222</v>
      </c>
      <c r="AT232" s="205" t="s">
        <v>315</v>
      </c>
      <c r="AU232" s="205" t="s">
        <v>83</v>
      </c>
      <c r="AY232" s="19" t="s">
        <v>169</v>
      </c>
      <c r="BE232" s="206">
        <f>IF(N232="základní",J232,0)</f>
        <v>0</v>
      </c>
      <c r="BF232" s="206">
        <f>IF(N232="snížená",J232,0)</f>
        <v>0</v>
      </c>
      <c r="BG232" s="206">
        <f>IF(N232="zákl. přenesená",J232,0)</f>
        <v>0</v>
      </c>
      <c r="BH232" s="206">
        <f>IF(N232="sníž. přenesená",J232,0)</f>
        <v>0</v>
      </c>
      <c r="BI232" s="206">
        <f>IF(N232="nulová",J232,0)</f>
        <v>0</v>
      </c>
      <c r="BJ232" s="19" t="s">
        <v>80</v>
      </c>
      <c r="BK232" s="206">
        <f>ROUND(I232*H232,2)</f>
        <v>0</v>
      </c>
      <c r="BL232" s="19" t="s">
        <v>176</v>
      </c>
      <c r="BM232" s="205" t="s">
        <v>627</v>
      </c>
    </row>
    <row r="233" spans="1:65" s="13" customFormat="1" ht="11.25">
      <c r="B233" s="211"/>
      <c r="C233" s="212"/>
      <c r="D233" s="207" t="s">
        <v>180</v>
      </c>
      <c r="E233" s="213" t="s">
        <v>19</v>
      </c>
      <c r="F233" s="214" t="s">
        <v>80</v>
      </c>
      <c r="G233" s="212"/>
      <c r="H233" s="215">
        <v>1</v>
      </c>
      <c r="I233" s="216"/>
      <c r="J233" s="212"/>
      <c r="K233" s="212"/>
      <c r="L233" s="217"/>
      <c r="M233" s="218"/>
      <c r="N233" s="219"/>
      <c r="O233" s="219"/>
      <c r="P233" s="219"/>
      <c r="Q233" s="219"/>
      <c r="R233" s="219"/>
      <c r="S233" s="219"/>
      <c r="T233" s="220"/>
      <c r="AT233" s="221" t="s">
        <v>180</v>
      </c>
      <c r="AU233" s="221" t="s">
        <v>83</v>
      </c>
      <c r="AV233" s="13" t="s">
        <v>83</v>
      </c>
      <c r="AW233" s="13" t="s">
        <v>34</v>
      </c>
      <c r="AX233" s="13" t="s">
        <v>72</v>
      </c>
      <c r="AY233" s="221" t="s">
        <v>169</v>
      </c>
    </row>
    <row r="234" spans="1:65" s="14" customFormat="1" ht="11.25">
      <c r="B234" s="222"/>
      <c r="C234" s="223"/>
      <c r="D234" s="207" t="s">
        <v>180</v>
      </c>
      <c r="E234" s="224" t="s">
        <v>19</v>
      </c>
      <c r="F234" s="225" t="s">
        <v>182</v>
      </c>
      <c r="G234" s="223"/>
      <c r="H234" s="226">
        <v>1</v>
      </c>
      <c r="I234" s="227"/>
      <c r="J234" s="223"/>
      <c r="K234" s="223"/>
      <c r="L234" s="228"/>
      <c r="M234" s="229"/>
      <c r="N234" s="230"/>
      <c r="O234" s="230"/>
      <c r="P234" s="230"/>
      <c r="Q234" s="230"/>
      <c r="R234" s="230"/>
      <c r="S234" s="230"/>
      <c r="T234" s="231"/>
      <c r="AT234" s="232" t="s">
        <v>180</v>
      </c>
      <c r="AU234" s="232" t="s">
        <v>83</v>
      </c>
      <c r="AV234" s="14" t="s">
        <v>176</v>
      </c>
      <c r="AW234" s="14" t="s">
        <v>34</v>
      </c>
      <c r="AX234" s="14" t="s">
        <v>80</v>
      </c>
      <c r="AY234" s="232" t="s">
        <v>169</v>
      </c>
    </row>
    <row r="235" spans="1:65" s="12" customFormat="1" ht="22.9" customHeight="1">
      <c r="B235" s="178"/>
      <c r="C235" s="179"/>
      <c r="D235" s="180" t="s">
        <v>71</v>
      </c>
      <c r="E235" s="192" t="s">
        <v>228</v>
      </c>
      <c r="F235" s="192" t="s">
        <v>628</v>
      </c>
      <c r="G235" s="179"/>
      <c r="H235" s="179"/>
      <c r="I235" s="182"/>
      <c r="J235" s="193">
        <f>BK235</f>
        <v>0</v>
      </c>
      <c r="K235" s="179"/>
      <c r="L235" s="184"/>
      <c r="M235" s="185"/>
      <c r="N235" s="186"/>
      <c r="O235" s="186"/>
      <c r="P235" s="187">
        <f>SUM(P236:P240)</f>
        <v>0</v>
      </c>
      <c r="Q235" s="186"/>
      <c r="R235" s="187">
        <f>SUM(R236:R240)</f>
        <v>1.3600000000000001E-3</v>
      </c>
      <c r="S235" s="186"/>
      <c r="T235" s="188">
        <f>SUM(T236:T240)</f>
        <v>0</v>
      </c>
      <c r="AR235" s="189" t="s">
        <v>80</v>
      </c>
      <c r="AT235" s="190" t="s">
        <v>71</v>
      </c>
      <c r="AU235" s="190" t="s">
        <v>80</v>
      </c>
      <c r="AY235" s="189" t="s">
        <v>169</v>
      </c>
      <c r="BK235" s="191">
        <f>SUM(BK236:BK240)</f>
        <v>0</v>
      </c>
    </row>
    <row r="236" spans="1:65" s="2" customFormat="1" ht="24" customHeight="1">
      <c r="A236" s="36"/>
      <c r="B236" s="37"/>
      <c r="C236" s="194" t="s">
        <v>629</v>
      </c>
      <c r="D236" s="194" t="s">
        <v>171</v>
      </c>
      <c r="E236" s="195" t="s">
        <v>630</v>
      </c>
      <c r="F236" s="196" t="s">
        <v>631</v>
      </c>
      <c r="G236" s="197" t="s">
        <v>324</v>
      </c>
      <c r="H236" s="198">
        <v>8</v>
      </c>
      <c r="I236" s="199"/>
      <c r="J236" s="200">
        <f>ROUND(I236*H236,2)</f>
        <v>0</v>
      </c>
      <c r="K236" s="196" t="s">
        <v>175</v>
      </c>
      <c r="L236" s="41"/>
      <c r="M236" s="201" t="s">
        <v>19</v>
      </c>
      <c r="N236" s="202" t="s">
        <v>43</v>
      </c>
      <c r="O236" s="66"/>
      <c r="P236" s="203">
        <f>O236*H236</f>
        <v>0</v>
      </c>
      <c r="Q236" s="203">
        <v>1.7000000000000001E-4</v>
      </c>
      <c r="R236" s="203">
        <f>Q236*H236</f>
        <v>1.3600000000000001E-3</v>
      </c>
      <c r="S236" s="203">
        <v>0</v>
      </c>
      <c r="T236" s="204">
        <f>S236*H236</f>
        <v>0</v>
      </c>
      <c r="U236" s="36"/>
      <c r="V236" s="36"/>
      <c r="W236" s="36"/>
      <c r="X236" s="36"/>
      <c r="Y236" s="36"/>
      <c r="Z236" s="36"/>
      <c r="AA236" s="36"/>
      <c r="AB236" s="36"/>
      <c r="AC236" s="36"/>
      <c r="AD236" s="36"/>
      <c r="AE236" s="36"/>
      <c r="AR236" s="205" t="s">
        <v>176</v>
      </c>
      <c r="AT236" s="205" t="s">
        <v>171</v>
      </c>
      <c r="AU236" s="205" t="s">
        <v>83</v>
      </c>
      <c r="AY236" s="19" t="s">
        <v>169</v>
      </c>
      <c r="BE236" s="206">
        <f>IF(N236="základní",J236,0)</f>
        <v>0</v>
      </c>
      <c r="BF236" s="206">
        <f>IF(N236="snížená",J236,0)</f>
        <v>0</v>
      </c>
      <c r="BG236" s="206">
        <f>IF(N236="zákl. přenesená",J236,0)</f>
        <v>0</v>
      </c>
      <c r="BH236" s="206">
        <f>IF(N236="sníž. přenesená",J236,0)</f>
        <v>0</v>
      </c>
      <c r="BI236" s="206">
        <f>IF(N236="nulová",J236,0)</f>
        <v>0</v>
      </c>
      <c r="BJ236" s="19" t="s">
        <v>80</v>
      </c>
      <c r="BK236" s="206">
        <f>ROUND(I236*H236,2)</f>
        <v>0</v>
      </c>
      <c r="BL236" s="19" t="s">
        <v>176</v>
      </c>
      <c r="BM236" s="205" t="s">
        <v>632</v>
      </c>
    </row>
    <row r="237" spans="1:65" s="13" customFormat="1" ht="11.25">
      <c r="B237" s="211"/>
      <c r="C237" s="212"/>
      <c r="D237" s="207" t="s">
        <v>180</v>
      </c>
      <c r="E237" s="213" t="s">
        <v>19</v>
      </c>
      <c r="F237" s="214" t="s">
        <v>222</v>
      </c>
      <c r="G237" s="212"/>
      <c r="H237" s="215">
        <v>8</v>
      </c>
      <c r="I237" s="216"/>
      <c r="J237" s="212"/>
      <c r="K237" s="212"/>
      <c r="L237" s="217"/>
      <c r="M237" s="218"/>
      <c r="N237" s="219"/>
      <c r="O237" s="219"/>
      <c r="P237" s="219"/>
      <c r="Q237" s="219"/>
      <c r="R237" s="219"/>
      <c r="S237" s="219"/>
      <c r="T237" s="220"/>
      <c r="AT237" s="221" t="s">
        <v>180</v>
      </c>
      <c r="AU237" s="221" t="s">
        <v>83</v>
      </c>
      <c r="AV237" s="13" t="s">
        <v>83</v>
      </c>
      <c r="AW237" s="13" t="s">
        <v>34</v>
      </c>
      <c r="AX237" s="13" t="s">
        <v>72</v>
      </c>
      <c r="AY237" s="221" t="s">
        <v>169</v>
      </c>
    </row>
    <row r="238" spans="1:65" s="14" customFormat="1" ht="11.25">
      <c r="B238" s="222"/>
      <c r="C238" s="223"/>
      <c r="D238" s="207" t="s">
        <v>180</v>
      </c>
      <c r="E238" s="224" t="s">
        <v>19</v>
      </c>
      <c r="F238" s="225" t="s">
        <v>182</v>
      </c>
      <c r="G238" s="223"/>
      <c r="H238" s="226">
        <v>8</v>
      </c>
      <c r="I238" s="227"/>
      <c r="J238" s="223"/>
      <c r="K238" s="223"/>
      <c r="L238" s="228"/>
      <c r="M238" s="229"/>
      <c r="N238" s="230"/>
      <c r="O238" s="230"/>
      <c r="P238" s="230"/>
      <c r="Q238" s="230"/>
      <c r="R238" s="230"/>
      <c r="S238" s="230"/>
      <c r="T238" s="231"/>
      <c r="AT238" s="232" t="s">
        <v>180</v>
      </c>
      <c r="AU238" s="232" t="s">
        <v>83</v>
      </c>
      <c r="AV238" s="14" t="s">
        <v>176</v>
      </c>
      <c r="AW238" s="14" t="s">
        <v>34</v>
      </c>
      <c r="AX238" s="14" t="s">
        <v>80</v>
      </c>
      <c r="AY238" s="232" t="s">
        <v>169</v>
      </c>
    </row>
    <row r="239" spans="1:65" s="2" customFormat="1" ht="16.5" customHeight="1">
      <c r="A239" s="36"/>
      <c r="B239" s="37"/>
      <c r="C239" s="194" t="s">
        <v>633</v>
      </c>
      <c r="D239" s="194" t="s">
        <v>171</v>
      </c>
      <c r="E239" s="195" t="s">
        <v>634</v>
      </c>
      <c r="F239" s="196" t="s">
        <v>635</v>
      </c>
      <c r="G239" s="197" t="s">
        <v>324</v>
      </c>
      <c r="H239" s="198">
        <v>8</v>
      </c>
      <c r="I239" s="199"/>
      <c r="J239" s="200">
        <f>ROUND(I239*H239,2)</f>
        <v>0</v>
      </c>
      <c r="K239" s="196" t="s">
        <v>175</v>
      </c>
      <c r="L239" s="41"/>
      <c r="M239" s="201" t="s">
        <v>19</v>
      </c>
      <c r="N239" s="202" t="s">
        <v>43</v>
      </c>
      <c r="O239" s="66"/>
      <c r="P239" s="203">
        <f>O239*H239</f>
        <v>0</v>
      </c>
      <c r="Q239" s="203">
        <v>0</v>
      </c>
      <c r="R239" s="203">
        <f>Q239*H239</f>
        <v>0</v>
      </c>
      <c r="S239" s="203">
        <v>0</v>
      </c>
      <c r="T239" s="204">
        <f>S239*H239</f>
        <v>0</v>
      </c>
      <c r="U239" s="36"/>
      <c r="V239" s="36"/>
      <c r="W239" s="36"/>
      <c r="X239" s="36"/>
      <c r="Y239" s="36"/>
      <c r="Z239" s="36"/>
      <c r="AA239" s="36"/>
      <c r="AB239" s="36"/>
      <c r="AC239" s="36"/>
      <c r="AD239" s="36"/>
      <c r="AE239" s="36"/>
      <c r="AR239" s="205" t="s">
        <v>176</v>
      </c>
      <c r="AT239" s="205" t="s">
        <v>171</v>
      </c>
      <c r="AU239" s="205" t="s">
        <v>83</v>
      </c>
      <c r="AY239" s="19" t="s">
        <v>169</v>
      </c>
      <c r="BE239" s="206">
        <f>IF(N239="základní",J239,0)</f>
        <v>0</v>
      </c>
      <c r="BF239" s="206">
        <f>IF(N239="snížená",J239,0)</f>
        <v>0</v>
      </c>
      <c r="BG239" s="206">
        <f>IF(N239="zákl. přenesená",J239,0)</f>
        <v>0</v>
      </c>
      <c r="BH239" s="206">
        <f>IF(N239="sníž. přenesená",J239,0)</f>
        <v>0</v>
      </c>
      <c r="BI239" s="206">
        <f>IF(N239="nulová",J239,0)</f>
        <v>0</v>
      </c>
      <c r="BJ239" s="19" t="s">
        <v>80</v>
      </c>
      <c r="BK239" s="206">
        <f>ROUND(I239*H239,2)</f>
        <v>0</v>
      </c>
      <c r="BL239" s="19" t="s">
        <v>176</v>
      </c>
      <c r="BM239" s="205" t="s">
        <v>636</v>
      </c>
    </row>
    <row r="240" spans="1:65" s="13" customFormat="1" ht="11.25">
      <c r="B240" s="211"/>
      <c r="C240" s="212"/>
      <c r="D240" s="207" t="s">
        <v>180</v>
      </c>
      <c r="E240" s="213" t="s">
        <v>19</v>
      </c>
      <c r="F240" s="214" t="s">
        <v>222</v>
      </c>
      <c r="G240" s="212"/>
      <c r="H240" s="215">
        <v>8</v>
      </c>
      <c r="I240" s="216"/>
      <c r="J240" s="212"/>
      <c r="K240" s="212"/>
      <c r="L240" s="217"/>
      <c r="M240" s="218"/>
      <c r="N240" s="219"/>
      <c r="O240" s="219"/>
      <c r="P240" s="219"/>
      <c r="Q240" s="219"/>
      <c r="R240" s="219"/>
      <c r="S240" s="219"/>
      <c r="T240" s="220"/>
      <c r="AT240" s="221" t="s">
        <v>180</v>
      </c>
      <c r="AU240" s="221" t="s">
        <v>83</v>
      </c>
      <c r="AV240" s="13" t="s">
        <v>83</v>
      </c>
      <c r="AW240" s="13" t="s">
        <v>34</v>
      </c>
      <c r="AX240" s="13" t="s">
        <v>80</v>
      </c>
      <c r="AY240" s="221" t="s">
        <v>169</v>
      </c>
    </row>
    <row r="241" spans="1:65" s="12" customFormat="1" ht="22.9" customHeight="1">
      <c r="B241" s="178"/>
      <c r="C241" s="179"/>
      <c r="D241" s="180" t="s">
        <v>71</v>
      </c>
      <c r="E241" s="192" t="s">
        <v>384</v>
      </c>
      <c r="F241" s="192" t="s">
        <v>637</v>
      </c>
      <c r="G241" s="179"/>
      <c r="H241" s="179"/>
      <c r="I241" s="182"/>
      <c r="J241" s="193">
        <f>BK241</f>
        <v>0</v>
      </c>
      <c r="K241" s="179"/>
      <c r="L241" s="184"/>
      <c r="M241" s="185"/>
      <c r="N241" s="186"/>
      <c r="O241" s="186"/>
      <c r="P241" s="187">
        <f>SUM(P242:P254)</f>
        <v>0</v>
      </c>
      <c r="Q241" s="186"/>
      <c r="R241" s="187">
        <f>SUM(R242:R254)</f>
        <v>0</v>
      </c>
      <c r="S241" s="186"/>
      <c r="T241" s="188">
        <f>SUM(T242:T254)</f>
        <v>0</v>
      </c>
      <c r="AR241" s="189" t="s">
        <v>80</v>
      </c>
      <c r="AT241" s="190" t="s">
        <v>71</v>
      </c>
      <c r="AU241" s="190" t="s">
        <v>80</v>
      </c>
      <c r="AY241" s="189" t="s">
        <v>169</v>
      </c>
      <c r="BK241" s="191">
        <f>SUM(BK242:BK254)</f>
        <v>0</v>
      </c>
    </row>
    <row r="242" spans="1:65" s="2" customFormat="1" ht="24" customHeight="1">
      <c r="A242" s="36"/>
      <c r="B242" s="37"/>
      <c r="C242" s="194" t="s">
        <v>638</v>
      </c>
      <c r="D242" s="194" t="s">
        <v>171</v>
      </c>
      <c r="E242" s="195" t="s">
        <v>639</v>
      </c>
      <c r="F242" s="196" t="s">
        <v>640</v>
      </c>
      <c r="G242" s="197" t="s">
        <v>259</v>
      </c>
      <c r="H242" s="198">
        <v>5.69</v>
      </c>
      <c r="I242" s="199"/>
      <c r="J242" s="200">
        <f>ROUND(I242*H242,2)</f>
        <v>0</v>
      </c>
      <c r="K242" s="196" t="s">
        <v>175</v>
      </c>
      <c r="L242" s="41"/>
      <c r="M242" s="201" t="s">
        <v>19</v>
      </c>
      <c r="N242" s="202" t="s">
        <v>43</v>
      </c>
      <c r="O242" s="66"/>
      <c r="P242" s="203">
        <f>O242*H242</f>
        <v>0</v>
      </c>
      <c r="Q242" s="203">
        <v>0</v>
      </c>
      <c r="R242" s="203">
        <f>Q242*H242</f>
        <v>0</v>
      </c>
      <c r="S242" s="203">
        <v>0</v>
      </c>
      <c r="T242" s="204">
        <f>S242*H242</f>
        <v>0</v>
      </c>
      <c r="U242" s="36"/>
      <c r="V242" s="36"/>
      <c r="W242" s="36"/>
      <c r="X242" s="36"/>
      <c r="Y242" s="36"/>
      <c r="Z242" s="36"/>
      <c r="AA242" s="36"/>
      <c r="AB242" s="36"/>
      <c r="AC242" s="36"/>
      <c r="AD242" s="36"/>
      <c r="AE242" s="36"/>
      <c r="AR242" s="205" t="s">
        <v>176</v>
      </c>
      <c r="AT242" s="205" t="s">
        <v>171</v>
      </c>
      <c r="AU242" s="205" t="s">
        <v>83</v>
      </c>
      <c r="AY242" s="19" t="s">
        <v>169</v>
      </c>
      <c r="BE242" s="206">
        <f>IF(N242="základní",J242,0)</f>
        <v>0</v>
      </c>
      <c r="BF242" s="206">
        <f>IF(N242="snížená",J242,0)</f>
        <v>0</v>
      </c>
      <c r="BG242" s="206">
        <f>IF(N242="zákl. přenesená",J242,0)</f>
        <v>0</v>
      </c>
      <c r="BH242" s="206">
        <f>IF(N242="sníž. přenesená",J242,0)</f>
        <v>0</v>
      </c>
      <c r="BI242" s="206">
        <f>IF(N242="nulová",J242,0)</f>
        <v>0</v>
      </c>
      <c r="BJ242" s="19" t="s">
        <v>80</v>
      </c>
      <c r="BK242" s="206">
        <f>ROUND(I242*H242,2)</f>
        <v>0</v>
      </c>
      <c r="BL242" s="19" t="s">
        <v>176</v>
      </c>
      <c r="BM242" s="205" t="s">
        <v>641</v>
      </c>
    </row>
    <row r="243" spans="1:65" s="13" customFormat="1" ht="11.25">
      <c r="B243" s="211"/>
      <c r="C243" s="212"/>
      <c r="D243" s="207" t="s">
        <v>180</v>
      </c>
      <c r="E243" s="213" t="s">
        <v>19</v>
      </c>
      <c r="F243" s="214" t="s">
        <v>642</v>
      </c>
      <c r="G243" s="212"/>
      <c r="H243" s="215">
        <v>5.69</v>
      </c>
      <c r="I243" s="216"/>
      <c r="J243" s="212"/>
      <c r="K243" s="212"/>
      <c r="L243" s="217"/>
      <c r="M243" s="218"/>
      <c r="N243" s="219"/>
      <c r="O243" s="219"/>
      <c r="P243" s="219"/>
      <c r="Q243" s="219"/>
      <c r="R243" s="219"/>
      <c r="S243" s="219"/>
      <c r="T243" s="220"/>
      <c r="AT243" s="221" t="s">
        <v>180</v>
      </c>
      <c r="AU243" s="221" t="s">
        <v>83</v>
      </c>
      <c r="AV243" s="13" t="s">
        <v>83</v>
      </c>
      <c r="AW243" s="13" t="s">
        <v>34</v>
      </c>
      <c r="AX243" s="13" t="s">
        <v>80</v>
      </c>
      <c r="AY243" s="221" t="s">
        <v>169</v>
      </c>
    </row>
    <row r="244" spans="1:65" s="2" customFormat="1" ht="24" customHeight="1">
      <c r="A244" s="36"/>
      <c r="B244" s="37"/>
      <c r="C244" s="194" t="s">
        <v>643</v>
      </c>
      <c r="D244" s="194" t="s">
        <v>171</v>
      </c>
      <c r="E244" s="195" t="s">
        <v>644</v>
      </c>
      <c r="F244" s="196" t="s">
        <v>645</v>
      </c>
      <c r="G244" s="197" t="s">
        <v>259</v>
      </c>
      <c r="H244" s="198">
        <v>51.21</v>
      </c>
      <c r="I244" s="199"/>
      <c r="J244" s="200">
        <f>ROUND(I244*H244,2)</f>
        <v>0</v>
      </c>
      <c r="K244" s="196" t="s">
        <v>175</v>
      </c>
      <c r="L244" s="41"/>
      <c r="M244" s="201" t="s">
        <v>19</v>
      </c>
      <c r="N244" s="202" t="s">
        <v>43</v>
      </c>
      <c r="O244" s="66"/>
      <c r="P244" s="203">
        <f>O244*H244</f>
        <v>0</v>
      </c>
      <c r="Q244" s="203">
        <v>0</v>
      </c>
      <c r="R244" s="203">
        <f>Q244*H244</f>
        <v>0</v>
      </c>
      <c r="S244" s="203">
        <v>0</v>
      </c>
      <c r="T244" s="204">
        <f>S244*H244</f>
        <v>0</v>
      </c>
      <c r="U244" s="36"/>
      <c r="V244" s="36"/>
      <c r="W244" s="36"/>
      <c r="X244" s="36"/>
      <c r="Y244" s="36"/>
      <c r="Z244" s="36"/>
      <c r="AA244" s="36"/>
      <c r="AB244" s="36"/>
      <c r="AC244" s="36"/>
      <c r="AD244" s="36"/>
      <c r="AE244" s="36"/>
      <c r="AR244" s="205" t="s">
        <v>176</v>
      </c>
      <c r="AT244" s="205" t="s">
        <v>171</v>
      </c>
      <c r="AU244" s="205" t="s">
        <v>83</v>
      </c>
      <c r="AY244" s="19" t="s">
        <v>169</v>
      </c>
      <c r="BE244" s="206">
        <f>IF(N244="základní",J244,0)</f>
        <v>0</v>
      </c>
      <c r="BF244" s="206">
        <f>IF(N244="snížená",J244,0)</f>
        <v>0</v>
      </c>
      <c r="BG244" s="206">
        <f>IF(N244="zákl. přenesená",J244,0)</f>
        <v>0</v>
      </c>
      <c r="BH244" s="206">
        <f>IF(N244="sníž. přenesená",J244,0)</f>
        <v>0</v>
      </c>
      <c r="BI244" s="206">
        <f>IF(N244="nulová",J244,0)</f>
        <v>0</v>
      </c>
      <c r="BJ244" s="19" t="s">
        <v>80</v>
      </c>
      <c r="BK244" s="206">
        <f>ROUND(I244*H244,2)</f>
        <v>0</v>
      </c>
      <c r="BL244" s="19" t="s">
        <v>176</v>
      </c>
      <c r="BM244" s="205" t="s">
        <v>646</v>
      </c>
    </row>
    <row r="245" spans="1:65" s="13" customFormat="1" ht="11.25">
      <c r="B245" s="211"/>
      <c r="C245" s="212"/>
      <c r="D245" s="207" t="s">
        <v>180</v>
      </c>
      <c r="E245" s="213" t="s">
        <v>19</v>
      </c>
      <c r="F245" s="214" t="s">
        <v>647</v>
      </c>
      <c r="G245" s="212"/>
      <c r="H245" s="215">
        <v>51.21</v>
      </c>
      <c r="I245" s="216"/>
      <c r="J245" s="212"/>
      <c r="K245" s="212"/>
      <c r="L245" s="217"/>
      <c r="M245" s="218"/>
      <c r="N245" s="219"/>
      <c r="O245" s="219"/>
      <c r="P245" s="219"/>
      <c r="Q245" s="219"/>
      <c r="R245" s="219"/>
      <c r="S245" s="219"/>
      <c r="T245" s="220"/>
      <c r="AT245" s="221" t="s">
        <v>180</v>
      </c>
      <c r="AU245" s="221" t="s">
        <v>83</v>
      </c>
      <c r="AV245" s="13" t="s">
        <v>83</v>
      </c>
      <c r="AW245" s="13" t="s">
        <v>34</v>
      </c>
      <c r="AX245" s="13" t="s">
        <v>72</v>
      </c>
      <c r="AY245" s="221" t="s">
        <v>169</v>
      </c>
    </row>
    <row r="246" spans="1:65" s="14" customFormat="1" ht="11.25">
      <c r="B246" s="222"/>
      <c r="C246" s="223"/>
      <c r="D246" s="207" t="s">
        <v>180</v>
      </c>
      <c r="E246" s="224" t="s">
        <v>19</v>
      </c>
      <c r="F246" s="225" t="s">
        <v>182</v>
      </c>
      <c r="G246" s="223"/>
      <c r="H246" s="226">
        <v>51.21</v>
      </c>
      <c r="I246" s="227"/>
      <c r="J246" s="223"/>
      <c r="K246" s="223"/>
      <c r="L246" s="228"/>
      <c r="M246" s="229"/>
      <c r="N246" s="230"/>
      <c r="O246" s="230"/>
      <c r="P246" s="230"/>
      <c r="Q246" s="230"/>
      <c r="R246" s="230"/>
      <c r="S246" s="230"/>
      <c r="T246" s="231"/>
      <c r="AT246" s="232" t="s">
        <v>180</v>
      </c>
      <c r="AU246" s="232" t="s">
        <v>83</v>
      </c>
      <c r="AV246" s="14" t="s">
        <v>176</v>
      </c>
      <c r="AW246" s="14" t="s">
        <v>34</v>
      </c>
      <c r="AX246" s="14" t="s">
        <v>80</v>
      </c>
      <c r="AY246" s="232" t="s">
        <v>169</v>
      </c>
    </row>
    <row r="247" spans="1:65" s="2" customFormat="1" ht="16.5" customHeight="1">
      <c r="A247" s="36"/>
      <c r="B247" s="37"/>
      <c r="C247" s="194" t="s">
        <v>648</v>
      </c>
      <c r="D247" s="194" t="s">
        <v>171</v>
      </c>
      <c r="E247" s="195" t="s">
        <v>392</v>
      </c>
      <c r="F247" s="196" t="s">
        <v>393</v>
      </c>
      <c r="G247" s="197" t="s">
        <v>259</v>
      </c>
      <c r="H247" s="198">
        <v>5.69</v>
      </c>
      <c r="I247" s="199"/>
      <c r="J247" s="200">
        <f>ROUND(I247*H247,2)</f>
        <v>0</v>
      </c>
      <c r="K247" s="196" t="s">
        <v>175</v>
      </c>
      <c r="L247" s="41"/>
      <c r="M247" s="201" t="s">
        <v>19</v>
      </c>
      <c r="N247" s="202" t="s">
        <v>43</v>
      </c>
      <c r="O247" s="66"/>
      <c r="P247" s="203">
        <f>O247*H247</f>
        <v>0</v>
      </c>
      <c r="Q247" s="203">
        <v>0</v>
      </c>
      <c r="R247" s="203">
        <f>Q247*H247</f>
        <v>0</v>
      </c>
      <c r="S247" s="203">
        <v>0</v>
      </c>
      <c r="T247" s="204">
        <f>S247*H247</f>
        <v>0</v>
      </c>
      <c r="U247" s="36"/>
      <c r="V247" s="36"/>
      <c r="W247" s="36"/>
      <c r="X247" s="36"/>
      <c r="Y247" s="36"/>
      <c r="Z247" s="36"/>
      <c r="AA247" s="36"/>
      <c r="AB247" s="36"/>
      <c r="AC247" s="36"/>
      <c r="AD247" s="36"/>
      <c r="AE247" s="36"/>
      <c r="AR247" s="205" t="s">
        <v>176</v>
      </c>
      <c r="AT247" s="205" t="s">
        <v>171</v>
      </c>
      <c r="AU247" s="205" t="s">
        <v>83</v>
      </c>
      <c r="AY247" s="19" t="s">
        <v>169</v>
      </c>
      <c r="BE247" s="206">
        <f>IF(N247="základní",J247,0)</f>
        <v>0</v>
      </c>
      <c r="BF247" s="206">
        <f>IF(N247="snížená",J247,0)</f>
        <v>0</v>
      </c>
      <c r="BG247" s="206">
        <f>IF(N247="zákl. přenesená",J247,0)</f>
        <v>0</v>
      </c>
      <c r="BH247" s="206">
        <f>IF(N247="sníž. přenesená",J247,0)</f>
        <v>0</v>
      </c>
      <c r="BI247" s="206">
        <f>IF(N247="nulová",J247,0)</f>
        <v>0</v>
      </c>
      <c r="BJ247" s="19" t="s">
        <v>80</v>
      </c>
      <c r="BK247" s="206">
        <f>ROUND(I247*H247,2)</f>
        <v>0</v>
      </c>
      <c r="BL247" s="19" t="s">
        <v>176</v>
      </c>
      <c r="BM247" s="205" t="s">
        <v>649</v>
      </c>
    </row>
    <row r="248" spans="1:65" s="13" customFormat="1" ht="11.25">
      <c r="B248" s="211"/>
      <c r="C248" s="212"/>
      <c r="D248" s="207" t="s">
        <v>180</v>
      </c>
      <c r="E248" s="213" t="s">
        <v>19</v>
      </c>
      <c r="F248" s="214" t="s">
        <v>642</v>
      </c>
      <c r="G248" s="212"/>
      <c r="H248" s="215">
        <v>5.69</v>
      </c>
      <c r="I248" s="216"/>
      <c r="J248" s="212"/>
      <c r="K248" s="212"/>
      <c r="L248" s="217"/>
      <c r="M248" s="218"/>
      <c r="N248" s="219"/>
      <c r="O248" s="219"/>
      <c r="P248" s="219"/>
      <c r="Q248" s="219"/>
      <c r="R248" s="219"/>
      <c r="S248" s="219"/>
      <c r="T248" s="220"/>
      <c r="AT248" s="221" t="s">
        <v>180</v>
      </c>
      <c r="AU248" s="221" t="s">
        <v>83</v>
      </c>
      <c r="AV248" s="13" t="s">
        <v>83</v>
      </c>
      <c r="AW248" s="13" t="s">
        <v>34</v>
      </c>
      <c r="AX248" s="13" t="s">
        <v>80</v>
      </c>
      <c r="AY248" s="221" t="s">
        <v>169</v>
      </c>
    </row>
    <row r="249" spans="1:65" s="2" customFormat="1" ht="24" customHeight="1">
      <c r="A249" s="36"/>
      <c r="B249" s="37"/>
      <c r="C249" s="194" t="s">
        <v>650</v>
      </c>
      <c r="D249" s="194" t="s">
        <v>171</v>
      </c>
      <c r="E249" s="195" t="s">
        <v>651</v>
      </c>
      <c r="F249" s="196" t="s">
        <v>652</v>
      </c>
      <c r="G249" s="197" t="s">
        <v>259</v>
      </c>
      <c r="H249" s="198">
        <v>2.37</v>
      </c>
      <c r="I249" s="199"/>
      <c r="J249" s="200">
        <f>ROUND(I249*H249,2)</f>
        <v>0</v>
      </c>
      <c r="K249" s="196" t="s">
        <v>175</v>
      </c>
      <c r="L249" s="41"/>
      <c r="M249" s="201" t="s">
        <v>19</v>
      </c>
      <c r="N249" s="202" t="s">
        <v>43</v>
      </c>
      <c r="O249" s="66"/>
      <c r="P249" s="203">
        <f>O249*H249</f>
        <v>0</v>
      </c>
      <c r="Q249" s="203">
        <v>0</v>
      </c>
      <c r="R249" s="203">
        <f>Q249*H249</f>
        <v>0</v>
      </c>
      <c r="S249" s="203">
        <v>0</v>
      </c>
      <c r="T249" s="204">
        <f>S249*H249</f>
        <v>0</v>
      </c>
      <c r="U249" s="36"/>
      <c r="V249" s="36"/>
      <c r="W249" s="36"/>
      <c r="X249" s="36"/>
      <c r="Y249" s="36"/>
      <c r="Z249" s="36"/>
      <c r="AA249" s="36"/>
      <c r="AB249" s="36"/>
      <c r="AC249" s="36"/>
      <c r="AD249" s="36"/>
      <c r="AE249" s="36"/>
      <c r="AR249" s="205" t="s">
        <v>176</v>
      </c>
      <c r="AT249" s="205" t="s">
        <v>171</v>
      </c>
      <c r="AU249" s="205" t="s">
        <v>83</v>
      </c>
      <c r="AY249" s="19" t="s">
        <v>169</v>
      </c>
      <c r="BE249" s="206">
        <f>IF(N249="základní",J249,0)</f>
        <v>0</v>
      </c>
      <c r="BF249" s="206">
        <f>IF(N249="snížená",J249,0)</f>
        <v>0</v>
      </c>
      <c r="BG249" s="206">
        <f>IF(N249="zákl. přenesená",J249,0)</f>
        <v>0</v>
      </c>
      <c r="BH249" s="206">
        <f>IF(N249="sníž. přenesená",J249,0)</f>
        <v>0</v>
      </c>
      <c r="BI249" s="206">
        <f>IF(N249="nulová",J249,0)</f>
        <v>0</v>
      </c>
      <c r="BJ249" s="19" t="s">
        <v>80</v>
      </c>
      <c r="BK249" s="206">
        <f>ROUND(I249*H249,2)</f>
        <v>0</v>
      </c>
      <c r="BL249" s="19" t="s">
        <v>176</v>
      </c>
      <c r="BM249" s="205" t="s">
        <v>653</v>
      </c>
    </row>
    <row r="250" spans="1:65" s="13" customFormat="1" ht="11.25">
      <c r="B250" s="211"/>
      <c r="C250" s="212"/>
      <c r="D250" s="207" t="s">
        <v>180</v>
      </c>
      <c r="E250" s="213" t="s">
        <v>19</v>
      </c>
      <c r="F250" s="214" t="s">
        <v>654</v>
      </c>
      <c r="G250" s="212"/>
      <c r="H250" s="215">
        <v>2.37</v>
      </c>
      <c r="I250" s="216"/>
      <c r="J250" s="212"/>
      <c r="K250" s="212"/>
      <c r="L250" s="217"/>
      <c r="M250" s="218"/>
      <c r="N250" s="219"/>
      <c r="O250" s="219"/>
      <c r="P250" s="219"/>
      <c r="Q250" s="219"/>
      <c r="R250" s="219"/>
      <c r="S250" s="219"/>
      <c r="T250" s="220"/>
      <c r="AT250" s="221" t="s">
        <v>180</v>
      </c>
      <c r="AU250" s="221" t="s">
        <v>83</v>
      </c>
      <c r="AV250" s="13" t="s">
        <v>83</v>
      </c>
      <c r="AW250" s="13" t="s">
        <v>34</v>
      </c>
      <c r="AX250" s="13" t="s">
        <v>72</v>
      </c>
      <c r="AY250" s="221" t="s">
        <v>169</v>
      </c>
    </row>
    <row r="251" spans="1:65" s="14" customFormat="1" ht="11.25">
      <c r="B251" s="222"/>
      <c r="C251" s="223"/>
      <c r="D251" s="207" t="s">
        <v>180</v>
      </c>
      <c r="E251" s="224" t="s">
        <v>19</v>
      </c>
      <c r="F251" s="225" t="s">
        <v>182</v>
      </c>
      <c r="G251" s="223"/>
      <c r="H251" s="226">
        <v>2.37</v>
      </c>
      <c r="I251" s="227"/>
      <c r="J251" s="223"/>
      <c r="K251" s="223"/>
      <c r="L251" s="228"/>
      <c r="M251" s="229"/>
      <c r="N251" s="230"/>
      <c r="O251" s="230"/>
      <c r="P251" s="230"/>
      <c r="Q251" s="230"/>
      <c r="R251" s="230"/>
      <c r="S251" s="230"/>
      <c r="T251" s="231"/>
      <c r="AT251" s="232" t="s">
        <v>180</v>
      </c>
      <c r="AU251" s="232" t="s">
        <v>83</v>
      </c>
      <c r="AV251" s="14" t="s">
        <v>176</v>
      </c>
      <c r="AW251" s="14" t="s">
        <v>34</v>
      </c>
      <c r="AX251" s="14" t="s">
        <v>80</v>
      </c>
      <c r="AY251" s="232" t="s">
        <v>169</v>
      </c>
    </row>
    <row r="252" spans="1:65" s="2" customFormat="1" ht="24" customHeight="1">
      <c r="A252" s="36"/>
      <c r="B252" s="37"/>
      <c r="C252" s="194" t="s">
        <v>655</v>
      </c>
      <c r="D252" s="194" t="s">
        <v>171</v>
      </c>
      <c r="E252" s="195" t="s">
        <v>402</v>
      </c>
      <c r="F252" s="196" t="s">
        <v>258</v>
      </c>
      <c r="G252" s="197" t="s">
        <v>259</v>
      </c>
      <c r="H252" s="198">
        <v>3.3</v>
      </c>
      <c r="I252" s="199"/>
      <c r="J252" s="200">
        <f>ROUND(I252*H252,2)</f>
        <v>0</v>
      </c>
      <c r="K252" s="196" t="s">
        <v>175</v>
      </c>
      <c r="L252" s="41"/>
      <c r="M252" s="201" t="s">
        <v>19</v>
      </c>
      <c r="N252" s="202" t="s">
        <v>43</v>
      </c>
      <c r="O252" s="66"/>
      <c r="P252" s="203">
        <f>O252*H252</f>
        <v>0</v>
      </c>
      <c r="Q252" s="203">
        <v>0</v>
      </c>
      <c r="R252" s="203">
        <f>Q252*H252</f>
        <v>0</v>
      </c>
      <c r="S252" s="203">
        <v>0</v>
      </c>
      <c r="T252" s="204">
        <f>S252*H252</f>
        <v>0</v>
      </c>
      <c r="U252" s="36"/>
      <c r="V252" s="36"/>
      <c r="W252" s="36"/>
      <c r="X252" s="36"/>
      <c r="Y252" s="36"/>
      <c r="Z252" s="36"/>
      <c r="AA252" s="36"/>
      <c r="AB252" s="36"/>
      <c r="AC252" s="36"/>
      <c r="AD252" s="36"/>
      <c r="AE252" s="36"/>
      <c r="AR252" s="205" t="s">
        <v>176</v>
      </c>
      <c r="AT252" s="205" t="s">
        <v>171</v>
      </c>
      <c r="AU252" s="205" t="s">
        <v>83</v>
      </c>
      <c r="AY252" s="19" t="s">
        <v>169</v>
      </c>
      <c r="BE252" s="206">
        <f>IF(N252="základní",J252,0)</f>
        <v>0</v>
      </c>
      <c r="BF252" s="206">
        <f>IF(N252="snížená",J252,0)</f>
        <v>0</v>
      </c>
      <c r="BG252" s="206">
        <f>IF(N252="zákl. přenesená",J252,0)</f>
        <v>0</v>
      </c>
      <c r="BH252" s="206">
        <f>IF(N252="sníž. přenesená",J252,0)</f>
        <v>0</v>
      </c>
      <c r="BI252" s="206">
        <f>IF(N252="nulová",J252,0)</f>
        <v>0</v>
      </c>
      <c r="BJ252" s="19" t="s">
        <v>80</v>
      </c>
      <c r="BK252" s="206">
        <f>ROUND(I252*H252,2)</f>
        <v>0</v>
      </c>
      <c r="BL252" s="19" t="s">
        <v>176</v>
      </c>
      <c r="BM252" s="205" t="s">
        <v>656</v>
      </c>
    </row>
    <row r="253" spans="1:65" s="13" customFormat="1" ht="11.25">
      <c r="B253" s="211"/>
      <c r="C253" s="212"/>
      <c r="D253" s="207" t="s">
        <v>180</v>
      </c>
      <c r="E253" s="213" t="s">
        <v>19</v>
      </c>
      <c r="F253" s="214" t="s">
        <v>657</v>
      </c>
      <c r="G253" s="212"/>
      <c r="H253" s="215">
        <v>3.3</v>
      </c>
      <c r="I253" s="216"/>
      <c r="J253" s="212"/>
      <c r="K253" s="212"/>
      <c r="L253" s="217"/>
      <c r="M253" s="218"/>
      <c r="N253" s="219"/>
      <c r="O253" s="219"/>
      <c r="P253" s="219"/>
      <c r="Q253" s="219"/>
      <c r="R253" s="219"/>
      <c r="S253" s="219"/>
      <c r="T253" s="220"/>
      <c r="AT253" s="221" t="s">
        <v>180</v>
      </c>
      <c r="AU253" s="221" t="s">
        <v>83</v>
      </c>
      <c r="AV253" s="13" t="s">
        <v>83</v>
      </c>
      <c r="AW253" s="13" t="s">
        <v>34</v>
      </c>
      <c r="AX253" s="13" t="s">
        <v>72</v>
      </c>
      <c r="AY253" s="221" t="s">
        <v>169</v>
      </c>
    </row>
    <row r="254" spans="1:65" s="14" customFormat="1" ht="11.25">
      <c r="B254" s="222"/>
      <c r="C254" s="223"/>
      <c r="D254" s="207" t="s">
        <v>180</v>
      </c>
      <c r="E254" s="224" t="s">
        <v>19</v>
      </c>
      <c r="F254" s="225" t="s">
        <v>182</v>
      </c>
      <c r="G254" s="223"/>
      <c r="H254" s="226">
        <v>3.3</v>
      </c>
      <c r="I254" s="227"/>
      <c r="J254" s="223"/>
      <c r="K254" s="223"/>
      <c r="L254" s="228"/>
      <c r="M254" s="229"/>
      <c r="N254" s="230"/>
      <c r="O254" s="230"/>
      <c r="P254" s="230"/>
      <c r="Q254" s="230"/>
      <c r="R254" s="230"/>
      <c r="S254" s="230"/>
      <c r="T254" s="231"/>
      <c r="AT254" s="232" t="s">
        <v>180</v>
      </c>
      <c r="AU254" s="232" t="s">
        <v>83</v>
      </c>
      <c r="AV254" s="14" t="s">
        <v>176</v>
      </c>
      <c r="AW254" s="14" t="s">
        <v>34</v>
      </c>
      <c r="AX254" s="14" t="s">
        <v>80</v>
      </c>
      <c r="AY254" s="232" t="s">
        <v>169</v>
      </c>
    </row>
    <row r="255" spans="1:65" s="12" customFormat="1" ht="22.9" customHeight="1">
      <c r="B255" s="178"/>
      <c r="C255" s="179"/>
      <c r="D255" s="180" t="s">
        <v>71</v>
      </c>
      <c r="E255" s="192" t="s">
        <v>405</v>
      </c>
      <c r="F255" s="192" t="s">
        <v>658</v>
      </c>
      <c r="G255" s="179"/>
      <c r="H255" s="179"/>
      <c r="I255" s="182"/>
      <c r="J255" s="193">
        <f>BK255</f>
        <v>0</v>
      </c>
      <c r="K255" s="179"/>
      <c r="L255" s="184"/>
      <c r="M255" s="185"/>
      <c r="N255" s="186"/>
      <c r="O255" s="186"/>
      <c r="P255" s="187">
        <f>SUM(P256:P257)</f>
        <v>0</v>
      </c>
      <c r="Q255" s="186"/>
      <c r="R255" s="187">
        <f>SUM(R256:R257)</f>
        <v>0</v>
      </c>
      <c r="S255" s="186"/>
      <c r="T255" s="188">
        <f>SUM(T256:T257)</f>
        <v>0</v>
      </c>
      <c r="AR255" s="189" t="s">
        <v>80</v>
      </c>
      <c r="AT255" s="190" t="s">
        <v>71</v>
      </c>
      <c r="AU255" s="190" t="s">
        <v>80</v>
      </c>
      <c r="AY255" s="189" t="s">
        <v>169</v>
      </c>
      <c r="BK255" s="191">
        <f>SUM(BK256:BK257)</f>
        <v>0</v>
      </c>
    </row>
    <row r="256" spans="1:65" s="2" customFormat="1" ht="24" customHeight="1">
      <c r="A256" s="36"/>
      <c r="B256" s="37"/>
      <c r="C256" s="194" t="s">
        <v>659</v>
      </c>
      <c r="D256" s="194" t="s">
        <v>171</v>
      </c>
      <c r="E256" s="195" t="s">
        <v>660</v>
      </c>
      <c r="F256" s="196" t="s">
        <v>661</v>
      </c>
      <c r="G256" s="197" t="s">
        <v>259</v>
      </c>
      <c r="H256" s="198">
        <v>42.085000000000001</v>
      </c>
      <c r="I256" s="199"/>
      <c r="J256" s="200">
        <f>ROUND(I256*H256,2)</f>
        <v>0</v>
      </c>
      <c r="K256" s="196" t="s">
        <v>175</v>
      </c>
      <c r="L256" s="41"/>
      <c r="M256" s="201" t="s">
        <v>19</v>
      </c>
      <c r="N256" s="202" t="s">
        <v>43</v>
      </c>
      <c r="O256" s="66"/>
      <c r="P256" s="203">
        <f>O256*H256</f>
        <v>0</v>
      </c>
      <c r="Q256" s="203">
        <v>0</v>
      </c>
      <c r="R256" s="203">
        <f>Q256*H256</f>
        <v>0</v>
      </c>
      <c r="S256" s="203">
        <v>0</v>
      </c>
      <c r="T256" s="204">
        <f>S256*H256</f>
        <v>0</v>
      </c>
      <c r="U256" s="36"/>
      <c r="V256" s="36"/>
      <c r="W256" s="36"/>
      <c r="X256" s="36"/>
      <c r="Y256" s="36"/>
      <c r="Z256" s="36"/>
      <c r="AA256" s="36"/>
      <c r="AB256" s="36"/>
      <c r="AC256" s="36"/>
      <c r="AD256" s="36"/>
      <c r="AE256" s="36"/>
      <c r="AR256" s="205" t="s">
        <v>176</v>
      </c>
      <c r="AT256" s="205" t="s">
        <v>171</v>
      </c>
      <c r="AU256" s="205" t="s">
        <v>83</v>
      </c>
      <c r="AY256" s="19" t="s">
        <v>169</v>
      </c>
      <c r="BE256" s="206">
        <f>IF(N256="základní",J256,0)</f>
        <v>0</v>
      </c>
      <c r="BF256" s="206">
        <f>IF(N256="snížená",J256,0)</f>
        <v>0</v>
      </c>
      <c r="BG256" s="206">
        <f>IF(N256="zákl. přenesená",J256,0)</f>
        <v>0</v>
      </c>
      <c r="BH256" s="206">
        <f>IF(N256="sníž. přenesená",J256,0)</f>
        <v>0</v>
      </c>
      <c r="BI256" s="206">
        <f>IF(N256="nulová",J256,0)</f>
        <v>0</v>
      </c>
      <c r="BJ256" s="19" t="s">
        <v>80</v>
      </c>
      <c r="BK256" s="206">
        <f>ROUND(I256*H256,2)</f>
        <v>0</v>
      </c>
      <c r="BL256" s="19" t="s">
        <v>176</v>
      </c>
      <c r="BM256" s="205" t="s">
        <v>662</v>
      </c>
    </row>
    <row r="257" spans="1:51" s="13" customFormat="1" ht="11.25">
      <c r="B257" s="211"/>
      <c r="C257" s="212"/>
      <c r="D257" s="207" t="s">
        <v>180</v>
      </c>
      <c r="E257" s="213" t="s">
        <v>19</v>
      </c>
      <c r="F257" s="214" t="s">
        <v>663</v>
      </c>
      <c r="G257" s="212"/>
      <c r="H257" s="215">
        <v>42.085000000000001</v>
      </c>
      <c r="I257" s="216"/>
      <c r="J257" s="212"/>
      <c r="K257" s="212"/>
      <c r="L257" s="217"/>
      <c r="M257" s="268"/>
      <c r="N257" s="269"/>
      <c r="O257" s="269"/>
      <c r="P257" s="269"/>
      <c r="Q257" s="269"/>
      <c r="R257" s="269"/>
      <c r="S257" s="269"/>
      <c r="T257" s="270"/>
      <c r="AT257" s="221" t="s">
        <v>180</v>
      </c>
      <c r="AU257" s="221" t="s">
        <v>83</v>
      </c>
      <c r="AV257" s="13" t="s">
        <v>83</v>
      </c>
      <c r="AW257" s="13" t="s">
        <v>34</v>
      </c>
      <c r="AX257" s="13" t="s">
        <v>80</v>
      </c>
      <c r="AY257" s="221" t="s">
        <v>169</v>
      </c>
    </row>
    <row r="258" spans="1:51" s="2" customFormat="1" ht="6.95" customHeight="1">
      <c r="A258" s="36"/>
      <c r="B258" s="49"/>
      <c r="C258" s="50"/>
      <c r="D258" s="50"/>
      <c r="E258" s="50"/>
      <c r="F258" s="50"/>
      <c r="G258" s="50"/>
      <c r="H258" s="50"/>
      <c r="I258" s="144"/>
      <c r="J258" s="50"/>
      <c r="K258" s="50"/>
      <c r="L258" s="41"/>
      <c r="M258" s="36"/>
      <c r="O258" s="36"/>
      <c r="P258" s="36"/>
      <c r="Q258" s="36"/>
      <c r="R258" s="36"/>
      <c r="S258" s="36"/>
      <c r="T258" s="36"/>
      <c r="U258" s="36"/>
      <c r="V258" s="36"/>
      <c r="W258" s="36"/>
      <c r="X258" s="36"/>
      <c r="Y258" s="36"/>
      <c r="Z258" s="36"/>
      <c r="AA258" s="36"/>
      <c r="AB258" s="36"/>
      <c r="AC258" s="36"/>
      <c r="AD258" s="36"/>
      <c r="AE258" s="36"/>
    </row>
  </sheetData>
  <sheetProtection algorithmName="SHA-512" hashValue="TijTYX3ieVLP7WCSmRtTNGJhL8/AkfeRjW0dO0hsYJMXTeewiVuP4IJm8/4eQ0lfmvrLYyTJCTvNm+kdOcdmyQ==" saltValue="VsVFHBfjbLfK8ZJcdT4HkM7tTck8ff1HLApYt3MWnN9xRRp2LAgi1QlLlBlt+U1Ozz5LhNxcGjn24TUtI8+baA==" spinCount="100000" sheet="1" objects="1" scenarios="1" formatColumns="0" formatRows="0" autoFilter="0"/>
  <autoFilter ref="C86:K257"/>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96</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664</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666</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92</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ROUND(J97,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ROUND((SUM(BE97:BE348)),  2)</f>
        <v>0</v>
      </c>
      <c r="G35" s="36"/>
      <c r="H35" s="36"/>
      <c r="I35" s="133">
        <v>0.21</v>
      </c>
      <c r="J35" s="132">
        <f>ROUND(((SUM(BE97:BE348))*I35),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ROUND((SUM(BF97:BF348)),  2)</f>
        <v>0</v>
      </c>
      <c r="G36" s="36"/>
      <c r="H36" s="36"/>
      <c r="I36" s="133">
        <v>0.15</v>
      </c>
      <c r="J36" s="132">
        <f>ROUND(((SUM(BF97:BF348))*I36),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ROUND((SUM(BG97:BG348)),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ROUND((SUM(BH97:BH348)),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ROUND((SUM(BI97:BI348)),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664</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03.1 - Architektonicko stavební řešení</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J97</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148</v>
      </c>
      <c r="E64" s="156"/>
      <c r="F64" s="156"/>
      <c r="G64" s="156"/>
      <c r="H64" s="156"/>
      <c r="I64" s="157"/>
      <c r="J64" s="158">
        <f>J98</f>
        <v>0</v>
      </c>
      <c r="K64" s="154"/>
      <c r="L64" s="159"/>
    </row>
    <row r="65" spans="1:31" s="10" customFormat="1" ht="19.899999999999999" customHeight="1">
      <c r="B65" s="160"/>
      <c r="C65" s="99"/>
      <c r="D65" s="161" t="s">
        <v>149</v>
      </c>
      <c r="E65" s="162"/>
      <c r="F65" s="162"/>
      <c r="G65" s="162"/>
      <c r="H65" s="162"/>
      <c r="I65" s="163"/>
      <c r="J65" s="164">
        <f>J99</f>
        <v>0</v>
      </c>
      <c r="K65" s="99"/>
      <c r="L65" s="165"/>
    </row>
    <row r="66" spans="1:31" s="10" customFormat="1" ht="19.899999999999999" customHeight="1">
      <c r="B66" s="160"/>
      <c r="C66" s="99"/>
      <c r="D66" s="161" t="s">
        <v>667</v>
      </c>
      <c r="E66" s="162"/>
      <c r="F66" s="162"/>
      <c r="G66" s="162"/>
      <c r="H66" s="162"/>
      <c r="I66" s="163"/>
      <c r="J66" s="164">
        <f>J208</f>
        <v>0</v>
      </c>
      <c r="K66" s="99"/>
      <c r="L66" s="165"/>
    </row>
    <row r="67" spans="1:31" s="10" customFormat="1" ht="19.899999999999999" customHeight="1">
      <c r="B67" s="160"/>
      <c r="C67" s="99"/>
      <c r="D67" s="161" t="s">
        <v>668</v>
      </c>
      <c r="E67" s="162"/>
      <c r="F67" s="162"/>
      <c r="G67" s="162"/>
      <c r="H67" s="162"/>
      <c r="I67" s="163"/>
      <c r="J67" s="164">
        <f>J239</f>
        <v>0</v>
      </c>
      <c r="K67" s="99"/>
      <c r="L67" s="165"/>
    </row>
    <row r="68" spans="1:31" s="10" customFormat="1" ht="19.899999999999999" customHeight="1">
      <c r="B68" s="160"/>
      <c r="C68" s="99"/>
      <c r="D68" s="161" t="s">
        <v>669</v>
      </c>
      <c r="E68" s="162"/>
      <c r="F68" s="162"/>
      <c r="G68" s="162"/>
      <c r="H68" s="162"/>
      <c r="I68" s="163"/>
      <c r="J68" s="164">
        <f>J254</f>
        <v>0</v>
      </c>
      <c r="K68" s="99"/>
      <c r="L68" s="165"/>
    </row>
    <row r="69" spans="1:31" s="10" customFormat="1" ht="19.899999999999999" customHeight="1">
      <c r="B69" s="160"/>
      <c r="C69" s="99"/>
      <c r="D69" s="161" t="s">
        <v>670</v>
      </c>
      <c r="E69" s="162"/>
      <c r="F69" s="162"/>
      <c r="G69" s="162"/>
      <c r="H69" s="162"/>
      <c r="I69" s="163"/>
      <c r="J69" s="164">
        <f>J259</f>
        <v>0</v>
      </c>
      <c r="K69" s="99"/>
      <c r="L69" s="165"/>
    </row>
    <row r="70" spans="1:31" s="10" customFormat="1" ht="19.899999999999999" customHeight="1">
      <c r="B70" s="160"/>
      <c r="C70" s="99"/>
      <c r="D70" s="161" t="s">
        <v>153</v>
      </c>
      <c r="E70" s="162"/>
      <c r="F70" s="162"/>
      <c r="G70" s="162"/>
      <c r="H70" s="162"/>
      <c r="I70" s="163"/>
      <c r="J70" s="164">
        <f>J261</f>
        <v>0</v>
      </c>
      <c r="K70" s="99"/>
      <c r="L70" s="165"/>
    </row>
    <row r="71" spans="1:31" s="9" customFormat="1" ht="24.95" customHeight="1">
      <c r="B71" s="153"/>
      <c r="C71" s="154"/>
      <c r="D71" s="155" t="s">
        <v>671</v>
      </c>
      <c r="E71" s="156"/>
      <c r="F71" s="156"/>
      <c r="G71" s="156"/>
      <c r="H71" s="156"/>
      <c r="I71" s="157"/>
      <c r="J71" s="158">
        <f>J265</f>
        <v>0</v>
      </c>
      <c r="K71" s="154"/>
      <c r="L71" s="159"/>
    </row>
    <row r="72" spans="1:31" s="10" customFormat="1" ht="19.899999999999999" customHeight="1">
      <c r="B72" s="160"/>
      <c r="C72" s="99"/>
      <c r="D72" s="161" t="s">
        <v>672</v>
      </c>
      <c r="E72" s="162"/>
      <c r="F72" s="162"/>
      <c r="G72" s="162"/>
      <c r="H72" s="162"/>
      <c r="I72" s="163"/>
      <c r="J72" s="164">
        <f>J266</f>
        <v>0</v>
      </c>
      <c r="K72" s="99"/>
      <c r="L72" s="165"/>
    </row>
    <row r="73" spans="1:31" s="10" customFormat="1" ht="19.899999999999999" customHeight="1">
      <c r="B73" s="160"/>
      <c r="C73" s="99"/>
      <c r="D73" s="161" t="s">
        <v>673</v>
      </c>
      <c r="E73" s="162"/>
      <c r="F73" s="162"/>
      <c r="G73" s="162"/>
      <c r="H73" s="162"/>
      <c r="I73" s="163"/>
      <c r="J73" s="164">
        <f>J282</f>
        <v>0</v>
      </c>
      <c r="K73" s="99"/>
      <c r="L73" s="165"/>
    </row>
    <row r="74" spans="1:31" s="10" customFormat="1" ht="19.899999999999999" customHeight="1">
      <c r="B74" s="160"/>
      <c r="C74" s="99"/>
      <c r="D74" s="161" t="s">
        <v>674</v>
      </c>
      <c r="E74" s="162"/>
      <c r="F74" s="162"/>
      <c r="G74" s="162"/>
      <c r="H74" s="162"/>
      <c r="I74" s="163"/>
      <c r="J74" s="164">
        <f>J334</f>
        <v>0</v>
      </c>
      <c r="K74" s="99"/>
      <c r="L74" s="165"/>
    </row>
    <row r="75" spans="1:31" s="10" customFormat="1" ht="19.899999999999999" customHeight="1">
      <c r="B75" s="160"/>
      <c r="C75" s="99"/>
      <c r="D75" s="161" t="s">
        <v>675</v>
      </c>
      <c r="E75" s="162"/>
      <c r="F75" s="162"/>
      <c r="G75" s="162"/>
      <c r="H75" s="162"/>
      <c r="I75" s="163"/>
      <c r="J75" s="164">
        <f>J345</f>
        <v>0</v>
      </c>
      <c r="K75" s="99"/>
      <c r="L75" s="165"/>
    </row>
    <row r="76" spans="1:31" s="2" customFormat="1" ht="21.75" customHeight="1">
      <c r="A76" s="36"/>
      <c r="B76" s="37"/>
      <c r="C76" s="38"/>
      <c r="D76" s="38"/>
      <c r="E76" s="38"/>
      <c r="F76" s="38"/>
      <c r="G76" s="38"/>
      <c r="H76" s="38"/>
      <c r="I76" s="117"/>
      <c r="J76" s="38"/>
      <c r="K76" s="38"/>
      <c r="L76" s="118"/>
      <c r="S76" s="36"/>
      <c r="T76" s="36"/>
      <c r="U76" s="36"/>
      <c r="V76" s="36"/>
      <c r="W76" s="36"/>
      <c r="X76" s="36"/>
      <c r="Y76" s="36"/>
      <c r="Z76" s="36"/>
      <c r="AA76" s="36"/>
      <c r="AB76" s="36"/>
      <c r="AC76" s="36"/>
      <c r="AD76" s="36"/>
      <c r="AE76" s="36"/>
    </row>
    <row r="77" spans="1:31" s="2" customFormat="1" ht="6.95" customHeight="1">
      <c r="A77" s="36"/>
      <c r="B77" s="49"/>
      <c r="C77" s="50"/>
      <c r="D77" s="50"/>
      <c r="E77" s="50"/>
      <c r="F77" s="50"/>
      <c r="G77" s="50"/>
      <c r="H77" s="50"/>
      <c r="I77" s="144"/>
      <c r="J77" s="50"/>
      <c r="K77" s="50"/>
      <c r="L77" s="118"/>
      <c r="S77" s="36"/>
      <c r="T77" s="36"/>
      <c r="U77" s="36"/>
      <c r="V77" s="36"/>
      <c r="W77" s="36"/>
      <c r="X77" s="36"/>
      <c r="Y77" s="36"/>
      <c r="Z77" s="36"/>
      <c r="AA77" s="36"/>
      <c r="AB77" s="36"/>
      <c r="AC77" s="36"/>
      <c r="AD77" s="36"/>
      <c r="AE77" s="36"/>
    </row>
    <row r="81" spans="1:31" s="2" customFormat="1" ht="6.95" customHeight="1">
      <c r="A81" s="36"/>
      <c r="B81" s="51"/>
      <c r="C81" s="52"/>
      <c r="D81" s="52"/>
      <c r="E81" s="52"/>
      <c r="F81" s="52"/>
      <c r="G81" s="52"/>
      <c r="H81" s="52"/>
      <c r="I81" s="147"/>
      <c r="J81" s="52"/>
      <c r="K81" s="52"/>
      <c r="L81" s="118"/>
      <c r="S81" s="36"/>
      <c r="T81" s="36"/>
      <c r="U81" s="36"/>
      <c r="V81" s="36"/>
      <c r="W81" s="36"/>
      <c r="X81" s="36"/>
      <c r="Y81" s="36"/>
      <c r="Z81" s="36"/>
      <c r="AA81" s="36"/>
      <c r="AB81" s="36"/>
      <c r="AC81" s="36"/>
      <c r="AD81" s="36"/>
      <c r="AE81" s="36"/>
    </row>
    <row r="82" spans="1:31" s="2" customFormat="1" ht="24.95" customHeight="1">
      <c r="A82" s="36"/>
      <c r="B82" s="37"/>
      <c r="C82" s="25" t="s">
        <v>154</v>
      </c>
      <c r="D82" s="38"/>
      <c r="E82" s="38"/>
      <c r="F82" s="38"/>
      <c r="G82" s="38"/>
      <c r="H82" s="38"/>
      <c r="I82" s="117"/>
      <c r="J82" s="38"/>
      <c r="K82" s="38"/>
      <c r="L82" s="118"/>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117"/>
      <c r="J83" s="38"/>
      <c r="K83" s="38"/>
      <c r="L83" s="118"/>
      <c r="S83" s="36"/>
      <c r="T83" s="36"/>
      <c r="U83" s="36"/>
      <c r="V83" s="36"/>
      <c r="W83" s="36"/>
      <c r="X83" s="36"/>
      <c r="Y83" s="36"/>
      <c r="Z83" s="36"/>
      <c r="AA83" s="36"/>
      <c r="AB83" s="36"/>
      <c r="AC83" s="36"/>
      <c r="AD83" s="36"/>
      <c r="AE83" s="36"/>
    </row>
    <row r="84" spans="1:31" s="2" customFormat="1" ht="12" customHeight="1">
      <c r="A84" s="36"/>
      <c r="B84" s="37"/>
      <c r="C84" s="31" t="s">
        <v>16</v>
      </c>
      <c r="D84" s="38"/>
      <c r="E84" s="38"/>
      <c r="F84" s="38"/>
      <c r="G84" s="38"/>
      <c r="H84" s="38"/>
      <c r="I84" s="117"/>
      <c r="J84" s="38"/>
      <c r="K84" s="38"/>
      <c r="L84" s="118"/>
      <c r="S84" s="36"/>
      <c r="T84" s="36"/>
      <c r="U84" s="36"/>
      <c r="V84" s="36"/>
      <c r="W84" s="36"/>
      <c r="X84" s="36"/>
      <c r="Y84" s="36"/>
      <c r="Z84" s="36"/>
      <c r="AA84" s="36"/>
      <c r="AB84" s="36"/>
      <c r="AC84" s="36"/>
      <c r="AD84" s="36"/>
      <c r="AE84" s="36"/>
    </row>
    <row r="85" spans="1:31" s="2" customFormat="1" ht="16.5" customHeight="1">
      <c r="A85" s="36"/>
      <c r="B85" s="37"/>
      <c r="C85" s="38"/>
      <c r="D85" s="38"/>
      <c r="E85" s="405" t="str">
        <f>E7</f>
        <v>Revitalizace koupaliště Lhotka - II. etapa 1. část</v>
      </c>
      <c r="F85" s="406"/>
      <c r="G85" s="406"/>
      <c r="H85" s="406"/>
      <c r="I85" s="117"/>
      <c r="J85" s="38"/>
      <c r="K85" s="38"/>
      <c r="L85" s="118"/>
      <c r="S85" s="36"/>
      <c r="T85" s="36"/>
      <c r="U85" s="36"/>
      <c r="V85" s="36"/>
      <c r="W85" s="36"/>
      <c r="X85" s="36"/>
      <c r="Y85" s="36"/>
      <c r="Z85" s="36"/>
      <c r="AA85" s="36"/>
      <c r="AB85" s="36"/>
      <c r="AC85" s="36"/>
      <c r="AD85" s="36"/>
      <c r="AE85" s="36"/>
    </row>
    <row r="86" spans="1:31" s="1" customFormat="1" ht="12" customHeight="1">
      <c r="B86" s="23"/>
      <c r="C86" s="31" t="s">
        <v>142</v>
      </c>
      <c r="D86" s="24"/>
      <c r="E86" s="24"/>
      <c r="F86" s="24"/>
      <c r="G86" s="24"/>
      <c r="H86" s="24"/>
      <c r="I86" s="110"/>
      <c r="J86" s="24"/>
      <c r="K86" s="24"/>
      <c r="L86" s="22"/>
    </row>
    <row r="87" spans="1:31" s="2" customFormat="1" ht="16.5" customHeight="1">
      <c r="A87" s="36"/>
      <c r="B87" s="37"/>
      <c r="C87" s="38"/>
      <c r="D87" s="38"/>
      <c r="E87" s="405" t="s">
        <v>664</v>
      </c>
      <c r="F87" s="407"/>
      <c r="G87" s="407"/>
      <c r="H87" s="407"/>
      <c r="I87" s="117"/>
      <c r="J87" s="38"/>
      <c r="K87" s="38"/>
      <c r="L87" s="118"/>
      <c r="S87" s="36"/>
      <c r="T87" s="36"/>
      <c r="U87" s="36"/>
      <c r="V87" s="36"/>
      <c r="W87" s="36"/>
      <c r="X87" s="36"/>
      <c r="Y87" s="36"/>
      <c r="Z87" s="36"/>
      <c r="AA87" s="36"/>
      <c r="AB87" s="36"/>
      <c r="AC87" s="36"/>
      <c r="AD87" s="36"/>
      <c r="AE87" s="36"/>
    </row>
    <row r="88" spans="1:31" s="2" customFormat="1" ht="12" customHeight="1">
      <c r="A88" s="36"/>
      <c r="B88" s="37"/>
      <c r="C88" s="31" t="s">
        <v>665</v>
      </c>
      <c r="D88" s="38"/>
      <c r="E88" s="38"/>
      <c r="F88" s="38"/>
      <c r="G88" s="38"/>
      <c r="H88" s="38"/>
      <c r="I88" s="117"/>
      <c r="J88" s="38"/>
      <c r="K88" s="38"/>
      <c r="L88" s="118"/>
      <c r="S88" s="36"/>
      <c r="T88" s="36"/>
      <c r="U88" s="36"/>
      <c r="V88" s="36"/>
      <c r="W88" s="36"/>
      <c r="X88" s="36"/>
      <c r="Y88" s="36"/>
      <c r="Z88" s="36"/>
      <c r="AA88" s="36"/>
      <c r="AB88" s="36"/>
      <c r="AC88" s="36"/>
      <c r="AD88" s="36"/>
      <c r="AE88" s="36"/>
    </row>
    <row r="89" spans="1:31" s="2" customFormat="1" ht="16.5" customHeight="1">
      <c r="A89" s="36"/>
      <c r="B89" s="37"/>
      <c r="C89" s="38"/>
      <c r="D89" s="38"/>
      <c r="E89" s="374" t="str">
        <f>E11</f>
        <v>SO 03.1 - Architektonicko stavební řešení</v>
      </c>
      <c r="F89" s="407"/>
      <c r="G89" s="407"/>
      <c r="H89" s="407"/>
      <c r="I89" s="117"/>
      <c r="J89" s="38"/>
      <c r="K89" s="38"/>
      <c r="L89" s="118"/>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117"/>
      <c r="J90" s="38"/>
      <c r="K90" s="38"/>
      <c r="L90" s="118"/>
      <c r="S90" s="36"/>
      <c r="T90" s="36"/>
      <c r="U90" s="36"/>
      <c r="V90" s="36"/>
      <c r="W90" s="36"/>
      <c r="X90" s="36"/>
      <c r="Y90" s="36"/>
      <c r="Z90" s="36"/>
      <c r="AA90" s="36"/>
      <c r="AB90" s="36"/>
      <c r="AC90" s="36"/>
      <c r="AD90" s="36"/>
      <c r="AE90" s="36"/>
    </row>
    <row r="91" spans="1:31" s="2" customFormat="1" ht="12" customHeight="1">
      <c r="A91" s="36"/>
      <c r="B91" s="37"/>
      <c r="C91" s="31" t="s">
        <v>21</v>
      </c>
      <c r="D91" s="38"/>
      <c r="E91" s="38"/>
      <c r="F91" s="29" t="str">
        <f>F14</f>
        <v>Praha 4 k.ú. Lhotka 728071</v>
      </c>
      <c r="G91" s="38"/>
      <c r="H91" s="38"/>
      <c r="I91" s="119" t="s">
        <v>23</v>
      </c>
      <c r="J91" s="61" t="str">
        <f>IF(J14="","",J14)</f>
        <v>23. 10. 2019</v>
      </c>
      <c r="K91" s="38"/>
      <c r="L91" s="118"/>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117"/>
      <c r="J92" s="38"/>
      <c r="K92" s="38"/>
      <c r="L92" s="118"/>
      <c r="S92" s="36"/>
      <c r="T92" s="36"/>
      <c r="U92" s="36"/>
      <c r="V92" s="36"/>
      <c r="W92" s="36"/>
      <c r="X92" s="36"/>
      <c r="Y92" s="36"/>
      <c r="Z92" s="36"/>
      <c r="AA92" s="36"/>
      <c r="AB92" s="36"/>
      <c r="AC92" s="36"/>
      <c r="AD92" s="36"/>
      <c r="AE92" s="36"/>
    </row>
    <row r="93" spans="1:31" s="2" customFormat="1" ht="15.2" customHeight="1">
      <c r="A93" s="36"/>
      <c r="B93" s="37"/>
      <c r="C93" s="31" t="s">
        <v>25</v>
      </c>
      <c r="D93" s="38"/>
      <c r="E93" s="38"/>
      <c r="F93" s="29" t="str">
        <f>E17</f>
        <v>MČ Praha4,Antala Staška 2059/80b,140 46 Praha4-Krč</v>
      </c>
      <c r="G93" s="38"/>
      <c r="H93" s="38"/>
      <c r="I93" s="119" t="s">
        <v>32</v>
      </c>
      <c r="J93" s="34" t="str">
        <f>E23</f>
        <v xml:space="preserve"> </v>
      </c>
      <c r="K93" s="38"/>
      <c r="L93" s="118"/>
      <c r="S93" s="36"/>
      <c r="T93" s="36"/>
      <c r="U93" s="36"/>
      <c r="V93" s="36"/>
      <c r="W93" s="36"/>
      <c r="X93" s="36"/>
      <c r="Y93" s="36"/>
      <c r="Z93" s="36"/>
      <c r="AA93" s="36"/>
      <c r="AB93" s="36"/>
      <c r="AC93" s="36"/>
      <c r="AD93" s="36"/>
      <c r="AE93" s="36"/>
    </row>
    <row r="94" spans="1:31" s="2" customFormat="1" ht="15.2" customHeight="1">
      <c r="A94" s="36"/>
      <c r="B94" s="37"/>
      <c r="C94" s="31" t="s">
        <v>30</v>
      </c>
      <c r="D94" s="38"/>
      <c r="E94" s="38"/>
      <c r="F94" s="29" t="str">
        <f>IF(E20="","",E20)</f>
        <v>Vyplň údaj</v>
      </c>
      <c r="G94" s="38"/>
      <c r="H94" s="38"/>
      <c r="I94" s="119" t="s">
        <v>35</v>
      </c>
      <c r="J94" s="34" t="str">
        <f>E26</f>
        <v xml:space="preserve"> </v>
      </c>
      <c r="K94" s="38"/>
      <c r="L94" s="118"/>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117"/>
      <c r="J95" s="38"/>
      <c r="K95" s="38"/>
      <c r="L95" s="118"/>
      <c r="S95" s="36"/>
      <c r="T95" s="36"/>
      <c r="U95" s="36"/>
      <c r="V95" s="36"/>
      <c r="W95" s="36"/>
      <c r="X95" s="36"/>
      <c r="Y95" s="36"/>
      <c r="Z95" s="36"/>
      <c r="AA95" s="36"/>
      <c r="AB95" s="36"/>
      <c r="AC95" s="36"/>
      <c r="AD95" s="36"/>
      <c r="AE95" s="36"/>
    </row>
    <row r="96" spans="1:31" s="11" customFormat="1" ht="29.25" customHeight="1">
      <c r="A96" s="166"/>
      <c r="B96" s="167"/>
      <c r="C96" s="168" t="s">
        <v>155</v>
      </c>
      <c r="D96" s="169" t="s">
        <v>57</v>
      </c>
      <c r="E96" s="169" t="s">
        <v>53</v>
      </c>
      <c r="F96" s="169" t="s">
        <v>54</v>
      </c>
      <c r="G96" s="169" t="s">
        <v>156</v>
      </c>
      <c r="H96" s="169" t="s">
        <v>157</v>
      </c>
      <c r="I96" s="170" t="s">
        <v>158</v>
      </c>
      <c r="J96" s="169" t="s">
        <v>146</v>
      </c>
      <c r="K96" s="171" t="s">
        <v>159</v>
      </c>
      <c r="L96" s="172"/>
      <c r="M96" s="70" t="s">
        <v>19</v>
      </c>
      <c r="N96" s="71" t="s">
        <v>42</v>
      </c>
      <c r="O96" s="71" t="s">
        <v>160</v>
      </c>
      <c r="P96" s="71" t="s">
        <v>161</v>
      </c>
      <c r="Q96" s="71" t="s">
        <v>162</v>
      </c>
      <c r="R96" s="71" t="s">
        <v>163</v>
      </c>
      <c r="S96" s="71" t="s">
        <v>164</v>
      </c>
      <c r="T96" s="72" t="s">
        <v>165</v>
      </c>
      <c r="U96" s="166"/>
      <c r="V96" s="166"/>
      <c r="W96" s="166"/>
      <c r="X96" s="166"/>
      <c r="Y96" s="166"/>
      <c r="Z96" s="166"/>
      <c r="AA96" s="166"/>
      <c r="AB96" s="166"/>
      <c r="AC96" s="166"/>
      <c r="AD96" s="166"/>
      <c r="AE96" s="166"/>
    </row>
    <row r="97" spans="1:65" s="2" customFormat="1" ht="22.9" customHeight="1">
      <c r="A97" s="36"/>
      <c r="B97" s="37"/>
      <c r="C97" s="77" t="s">
        <v>166</v>
      </c>
      <c r="D97" s="38"/>
      <c r="E97" s="38"/>
      <c r="F97" s="38"/>
      <c r="G97" s="38"/>
      <c r="H97" s="38"/>
      <c r="I97" s="117"/>
      <c r="J97" s="173">
        <f>BK97</f>
        <v>0</v>
      </c>
      <c r="K97" s="38"/>
      <c r="L97" s="41"/>
      <c r="M97" s="73"/>
      <c r="N97" s="174"/>
      <c r="O97" s="74"/>
      <c r="P97" s="175">
        <f>P98+P265</f>
        <v>0</v>
      </c>
      <c r="Q97" s="74"/>
      <c r="R97" s="175">
        <f>R98+R265</f>
        <v>27.681104563875</v>
      </c>
      <c r="S97" s="74"/>
      <c r="T97" s="176">
        <f>T98+T265</f>
        <v>0</v>
      </c>
      <c r="U97" s="36"/>
      <c r="V97" s="36"/>
      <c r="W97" s="36"/>
      <c r="X97" s="36"/>
      <c r="Y97" s="36"/>
      <c r="Z97" s="36"/>
      <c r="AA97" s="36"/>
      <c r="AB97" s="36"/>
      <c r="AC97" s="36"/>
      <c r="AD97" s="36"/>
      <c r="AE97" s="36"/>
      <c r="AT97" s="19" t="s">
        <v>71</v>
      </c>
      <c r="AU97" s="19" t="s">
        <v>147</v>
      </c>
      <c r="BK97" s="177">
        <f>BK98+BK265</f>
        <v>0</v>
      </c>
    </row>
    <row r="98" spans="1:65" s="12" customFormat="1" ht="25.9" customHeight="1">
      <c r="B98" s="178"/>
      <c r="C98" s="179"/>
      <c r="D98" s="180" t="s">
        <v>71</v>
      </c>
      <c r="E98" s="181" t="s">
        <v>167</v>
      </c>
      <c r="F98" s="181" t="s">
        <v>168</v>
      </c>
      <c r="G98" s="179"/>
      <c r="H98" s="179"/>
      <c r="I98" s="182"/>
      <c r="J98" s="183">
        <f>BK98</f>
        <v>0</v>
      </c>
      <c r="K98" s="179"/>
      <c r="L98" s="184"/>
      <c r="M98" s="185"/>
      <c r="N98" s="186"/>
      <c r="O98" s="186"/>
      <c r="P98" s="187">
        <f>P99+P208+P239+P254+P259+P261</f>
        <v>0</v>
      </c>
      <c r="Q98" s="186"/>
      <c r="R98" s="187">
        <f>R99+R208+R239+R254+R259+R261</f>
        <v>24.262819184999998</v>
      </c>
      <c r="S98" s="186"/>
      <c r="T98" s="188">
        <f>T99+T208+T239+T254+T259+T261</f>
        <v>0</v>
      </c>
      <c r="AR98" s="189" t="s">
        <v>80</v>
      </c>
      <c r="AT98" s="190" t="s">
        <v>71</v>
      </c>
      <c r="AU98" s="190" t="s">
        <v>72</v>
      </c>
      <c r="AY98" s="189" t="s">
        <v>169</v>
      </c>
      <c r="BK98" s="191">
        <f>BK99+BK208+BK239+BK254+BK259+BK261</f>
        <v>0</v>
      </c>
    </row>
    <row r="99" spans="1:65" s="12" customFormat="1" ht="22.9" customHeight="1">
      <c r="B99" s="178"/>
      <c r="C99" s="179"/>
      <c r="D99" s="180" t="s">
        <v>71</v>
      </c>
      <c r="E99" s="192" t="s">
        <v>80</v>
      </c>
      <c r="F99" s="192" t="s">
        <v>170</v>
      </c>
      <c r="G99" s="179"/>
      <c r="H99" s="179"/>
      <c r="I99" s="182"/>
      <c r="J99" s="193">
        <f>BK99</f>
        <v>0</v>
      </c>
      <c r="K99" s="179"/>
      <c r="L99" s="184"/>
      <c r="M99" s="185"/>
      <c r="N99" s="186"/>
      <c r="O99" s="186"/>
      <c r="P99" s="187">
        <f>SUM(P100:P207)</f>
        <v>0</v>
      </c>
      <c r="Q99" s="186"/>
      <c r="R99" s="187">
        <f>SUM(R100:R207)</f>
        <v>8.4969999999999999</v>
      </c>
      <c r="S99" s="186"/>
      <c r="T99" s="188">
        <f>SUM(T100:T207)</f>
        <v>0</v>
      </c>
      <c r="AR99" s="189" t="s">
        <v>80</v>
      </c>
      <c r="AT99" s="190" t="s">
        <v>71</v>
      </c>
      <c r="AU99" s="190" t="s">
        <v>80</v>
      </c>
      <c r="AY99" s="189" t="s">
        <v>169</v>
      </c>
      <c r="BK99" s="191">
        <f>SUM(BK100:BK207)</f>
        <v>0</v>
      </c>
    </row>
    <row r="100" spans="1:65" s="2" customFormat="1" ht="24" customHeight="1">
      <c r="A100" s="36"/>
      <c r="B100" s="37"/>
      <c r="C100" s="194" t="s">
        <v>80</v>
      </c>
      <c r="D100" s="194" t="s">
        <v>171</v>
      </c>
      <c r="E100" s="195" t="s">
        <v>196</v>
      </c>
      <c r="F100" s="196" t="s">
        <v>197</v>
      </c>
      <c r="G100" s="197" t="s">
        <v>191</v>
      </c>
      <c r="H100" s="198">
        <v>8.0909999999999993</v>
      </c>
      <c r="I100" s="199"/>
      <c r="J100" s="200">
        <f>ROUND(I100*H100,2)</f>
        <v>0</v>
      </c>
      <c r="K100" s="196" t="s">
        <v>175</v>
      </c>
      <c r="L100" s="41"/>
      <c r="M100" s="201" t="s">
        <v>19</v>
      </c>
      <c r="N100" s="202" t="s">
        <v>43</v>
      </c>
      <c r="O100" s="66"/>
      <c r="P100" s="203">
        <f>O100*H100</f>
        <v>0</v>
      </c>
      <c r="Q100" s="203">
        <v>0</v>
      </c>
      <c r="R100" s="203">
        <f>Q100*H100</f>
        <v>0</v>
      </c>
      <c r="S100" s="203">
        <v>0</v>
      </c>
      <c r="T100" s="204">
        <f>S100*H100</f>
        <v>0</v>
      </c>
      <c r="U100" s="36"/>
      <c r="V100" s="36"/>
      <c r="W100" s="36"/>
      <c r="X100" s="36"/>
      <c r="Y100" s="36"/>
      <c r="Z100" s="36"/>
      <c r="AA100" s="36"/>
      <c r="AB100" s="36"/>
      <c r="AC100" s="36"/>
      <c r="AD100" s="36"/>
      <c r="AE100" s="36"/>
      <c r="AR100" s="205" t="s">
        <v>176</v>
      </c>
      <c r="AT100" s="205" t="s">
        <v>171</v>
      </c>
      <c r="AU100" s="205" t="s">
        <v>83</v>
      </c>
      <c r="AY100" s="19" t="s">
        <v>169</v>
      </c>
      <c r="BE100" s="206">
        <f>IF(N100="základní",J100,0)</f>
        <v>0</v>
      </c>
      <c r="BF100" s="206">
        <f>IF(N100="snížená",J100,0)</f>
        <v>0</v>
      </c>
      <c r="BG100" s="206">
        <f>IF(N100="zákl. přenesená",J100,0)</f>
        <v>0</v>
      </c>
      <c r="BH100" s="206">
        <f>IF(N100="sníž. přenesená",J100,0)</f>
        <v>0</v>
      </c>
      <c r="BI100" s="206">
        <f>IF(N100="nulová",J100,0)</f>
        <v>0</v>
      </c>
      <c r="BJ100" s="19" t="s">
        <v>80</v>
      </c>
      <c r="BK100" s="206">
        <f>ROUND(I100*H100,2)</f>
        <v>0</v>
      </c>
      <c r="BL100" s="19" t="s">
        <v>176</v>
      </c>
      <c r="BM100" s="205" t="s">
        <v>676</v>
      </c>
    </row>
    <row r="101" spans="1:65" s="2" customFormat="1" ht="175.5">
      <c r="A101" s="36"/>
      <c r="B101" s="37"/>
      <c r="C101" s="38"/>
      <c r="D101" s="207" t="s">
        <v>178</v>
      </c>
      <c r="E101" s="38"/>
      <c r="F101" s="208" t="s">
        <v>199</v>
      </c>
      <c r="G101" s="38"/>
      <c r="H101" s="38"/>
      <c r="I101" s="117"/>
      <c r="J101" s="38"/>
      <c r="K101" s="38"/>
      <c r="L101" s="41"/>
      <c r="M101" s="209"/>
      <c r="N101" s="210"/>
      <c r="O101" s="66"/>
      <c r="P101" s="66"/>
      <c r="Q101" s="66"/>
      <c r="R101" s="66"/>
      <c r="S101" s="66"/>
      <c r="T101" s="67"/>
      <c r="U101" s="36"/>
      <c r="V101" s="36"/>
      <c r="W101" s="36"/>
      <c r="X101" s="36"/>
      <c r="Y101" s="36"/>
      <c r="Z101" s="36"/>
      <c r="AA101" s="36"/>
      <c r="AB101" s="36"/>
      <c r="AC101" s="36"/>
      <c r="AD101" s="36"/>
      <c r="AE101" s="36"/>
      <c r="AT101" s="19" t="s">
        <v>178</v>
      </c>
      <c r="AU101" s="19" t="s">
        <v>83</v>
      </c>
    </row>
    <row r="102" spans="1:65" s="15" customFormat="1" ht="11.25">
      <c r="B102" s="233"/>
      <c r="C102" s="234"/>
      <c r="D102" s="207" t="s">
        <v>180</v>
      </c>
      <c r="E102" s="235" t="s">
        <v>19</v>
      </c>
      <c r="F102" s="236" t="s">
        <v>677</v>
      </c>
      <c r="G102" s="234"/>
      <c r="H102" s="235" t="s">
        <v>19</v>
      </c>
      <c r="I102" s="237"/>
      <c r="J102" s="234"/>
      <c r="K102" s="234"/>
      <c r="L102" s="238"/>
      <c r="M102" s="239"/>
      <c r="N102" s="240"/>
      <c r="O102" s="240"/>
      <c r="P102" s="240"/>
      <c r="Q102" s="240"/>
      <c r="R102" s="240"/>
      <c r="S102" s="240"/>
      <c r="T102" s="241"/>
      <c r="AT102" s="242" t="s">
        <v>180</v>
      </c>
      <c r="AU102" s="242" t="s">
        <v>83</v>
      </c>
      <c r="AV102" s="15" t="s">
        <v>80</v>
      </c>
      <c r="AW102" s="15" t="s">
        <v>34</v>
      </c>
      <c r="AX102" s="15" t="s">
        <v>72</v>
      </c>
      <c r="AY102" s="242" t="s">
        <v>169</v>
      </c>
    </row>
    <row r="103" spans="1:65" s="13" customFormat="1" ht="11.25">
      <c r="B103" s="211"/>
      <c r="C103" s="212"/>
      <c r="D103" s="207" t="s">
        <v>180</v>
      </c>
      <c r="E103" s="213" t="s">
        <v>19</v>
      </c>
      <c r="F103" s="214" t="s">
        <v>678</v>
      </c>
      <c r="G103" s="212"/>
      <c r="H103" s="215">
        <v>8.0909999999999993</v>
      </c>
      <c r="I103" s="216"/>
      <c r="J103" s="212"/>
      <c r="K103" s="212"/>
      <c r="L103" s="217"/>
      <c r="M103" s="218"/>
      <c r="N103" s="219"/>
      <c r="O103" s="219"/>
      <c r="P103" s="219"/>
      <c r="Q103" s="219"/>
      <c r="R103" s="219"/>
      <c r="S103" s="219"/>
      <c r="T103" s="220"/>
      <c r="AT103" s="221" t="s">
        <v>180</v>
      </c>
      <c r="AU103" s="221" t="s">
        <v>83</v>
      </c>
      <c r="AV103" s="13" t="s">
        <v>83</v>
      </c>
      <c r="AW103" s="13" t="s">
        <v>34</v>
      </c>
      <c r="AX103" s="13" t="s">
        <v>80</v>
      </c>
      <c r="AY103" s="221" t="s">
        <v>169</v>
      </c>
    </row>
    <row r="104" spans="1:65" s="2" customFormat="1" ht="24" customHeight="1">
      <c r="A104" s="36"/>
      <c r="B104" s="37"/>
      <c r="C104" s="194" t="s">
        <v>83</v>
      </c>
      <c r="D104" s="194" t="s">
        <v>171</v>
      </c>
      <c r="E104" s="195" t="s">
        <v>223</v>
      </c>
      <c r="F104" s="196" t="s">
        <v>224</v>
      </c>
      <c r="G104" s="197" t="s">
        <v>191</v>
      </c>
      <c r="H104" s="198">
        <v>29.65</v>
      </c>
      <c r="I104" s="199"/>
      <c r="J104" s="200">
        <f>ROUND(I104*H104,2)</f>
        <v>0</v>
      </c>
      <c r="K104" s="196" t="s">
        <v>175</v>
      </c>
      <c r="L104" s="41"/>
      <c r="M104" s="201" t="s">
        <v>19</v>
      </c>
      <c r="N104" s="202" t="s">
        <v>43</v>
      </c>
      <c r="O104" s="66"/>
      <c r="P104" s="203">
        <f>O104*H104</f>
        <v>0</v>
      </c>
      <c r="Q104" s="203">
        <v>0</v>
      </c>
      <c r="R104" s="203">
        <f>Q104*H104</f>
        <v>0</v>
      </c>
      <c r="S104" s="203">
        <v>0</v>
      </c>
      <c r="T104" s="204">
        <f>S104*H104</f>
        <v>0</v>
      </c>
      <c r="U104" s="36"/>
      <c r="V104" s="36"/>
      <c r="W104" s="36"/>
      <c r="X104" s="36"/>
      <c r="Y104" s="36"/>
      <c r="Z104" s="36"/>
      <c r="AA104" s="36"/>
      <c r="AB104" s="36"/>
      <c r="AC104" s="36"/>
      <c r="AD104" s="36"/>
      <c r="AE104" s="36"/>
      <c r="AR104" s="205" t="s">
        <v>176</v>
      </c>
      <c r="AT104" s="205" t="s">
        <v>171</v>
      </c>
      <c r="AU104" s="205" t="s">
        <v>83</v>
      </c>
      <c r="AY104" s="19" t="s">
        <v>169</v>
      </c>
      <c r="BE104" s="206">
        <f>IF(N104="základní",J104,0)</f>
        <v>0</v>
      </c>
      <c r="BF104" s="206">
        <f>IF(N104="snížená",J104,0)</f>
        <v>0</v>
      </c>
      <c r="BG104" s="206">
        <f>IF(N104="zákl. přenesená",J104,0)</f>
        <v>0</v>
      </c>
      <c r="BH104" s="206">
        <f>IF(N104="sníž. přenesená",J104,0)</f>
        <v>0</v>
      </c>
      <c r="BI104" s="206">
        <f>IF(N104="nulová",J104,0)</f>
        <v>0</v>
      </c>
      <c r="BJ104" s="19" t="s">
        <v>80</v>
      </c>
      <c r="BK104" s="206">
        <f>ROUND(I104*H104,2)</f>
        <v>0</v>
      </c>
      <c r="BL104" s="19" t="s">
        <v>176</v>
      </c>
      <c r="BM104" s="205" t="s">
        <v>679</v>
      </c>
    </row>
    <row r="105" spans="1:65" s="2" customFormat="1" ht="48.75">
      <c r="A105" s="36"/>
      <c r="B105" s="37"/>
      <c r="C105" s="38"/>
      <c r="D105" s="207" t="s">
        <v>178</v>
      </c>
      <c r="E105" s="38"/>
      <c r="F105" s="208" t="s">
        <v>226</v>
      </c>
      <c r="G105" s="38"/>
      <c r="H105" s="38"/>
      <c r="I105" s="117"/>
      <c r="J105" s="38"/>
      <c r="K105" s="38"/>
      <c r="L105" s="41"/>
      <c r="M105" s="209"/>
      <c r="N105" s="210"/>
      <c r="O105" s="66"/>
      <c r="P105" s="66"/>
      <c r="Q105" s="66"/>
      <c r="R105" s="66"/>
      <c r="S105" s="66"/>
      <c r="T105" s="67"/>
      <c r="U105" s="36"/>
      <c r="V105" s="36"/>
      <c r="W105" s="36"/>
      <c r="X105" s="36"/>
      <c r="Y105" s="36"/>
      <c r="Z105" s="36"/>
      <c r="AA105" s="36"/>
      <c r="AB105" s="36"/>
      <c r="AC105" s="36"/>
      <c r="AD105" s="36"/>
      <c r="AE105" s="36"/>
      <c r="AT105" s="19" t="s">
        <v>178</v>
      </c>
      <c r="AU105" s="19" t="s">
        <v>83</v>
      </c>
    </row>
    <row r="106" spans="1:65" s="15" customFormat="1" ht="11.25">
      <c r="B106" s="233"/>
      <c r="C106" s="234"/>
      <c r="D106" s="207" t="s">
        <v>180</v>
      </c>
      <c r="E106" s="235" t="s">
        <v>19</v>
      </c>
      <c r="F106" s="236" t="s">
        <v>677</v>
      </c>
      <c r="G106" s="234"/>
      <c r="H106" s="235" t="s">
        <v>19</v>
      </c>
      <c r="I106" s="237"/>
      <c r="J106" s="234"/>
      <c r="K106" s="234"/>
      <c r="L106" s="238"/>
      <c r="M106" s="239"/>
      <c r="N106" s="240"/>
      <c r="O106" s="240"/>
      <c r="P106" s="240"/>
      <c r="Q106" s="240"/>
      <c r="R106" s="240"/>
      <c r="S106" s="240"/>
      <c r="T106" s="241"/>
      <c r="AT106" s="242" t="s">
        <v>180</v>
      </c>
      <c r="AU106" s="242" t="s">
        <v>83</v>
      </c>
      <c r="AV106" s="15" t="s">
        <v>80</v>
      </c>
      <c r="AW106" s="15" t="s">
        <v>34</v>
      </c>
      <c r="AX106" s="15" t="s">
        <v>72</v>
      </c>
      <c r="AY106" s="242" t="s">
        <v>169</v>
      </c>
    </row>
    <row r="107" spans="1:65" s="13" customFormat="1" ht="11.25">
      <c r="B107" s="211"/>
      <c r="C107" s="212"/>
      <c r="D107" s="207" t="s">
        <v>180</v>
      </c>
      <c r="E107" s="213" t="s">
        <v>19</v>
      </c>
      <c r="F107" s="214" t="s">
        <v>680</v>
      </c>
      <c r="G107" s="212"/>
      <c r="H107" s="215">
        <v>27.428000000000001</v>
      </c>
      <c r="I107" s="216"/>
      <c r="J107" s="212"/>
      <c r="K107" s="212"/>
      <c r="L107" s="217"/>
      <c r="M107" s="218"/>
      <c r="N107" s="219"/>
      <c r="O107" s="219"/>
      <c r="P107" s="219"/>
      <c r="Q107" s="219"/>
      <c r="R107" s="219"/>
      <c r="S107" s="219"/>
      <c r="T107" s="220"/>
      <c r="AT107" s="221" t="s">
        <v>180</v>
      </c>
      <c r="AU107" s="221" t="s">
        <v>83</v>
      </c>
      <c r="AV107" s="13" t="s">
        <v>83</v>
      </c>
      <c r="AW107" s="13" t="s">
        <v>34</v>
      </c>
      <c r="AX107" s="13" t="s">
        <v>72</v>
      </c>
      <c r="AY107" s="221" t="s">
        <v>169</v>
      </c>
    </row>
    <row r="108" spans="1:65" s="13" customFormat="1" ht="11.25">
      <c r="B108" s="211"/>
      <c r="C108" s="212"/>
      <c r="D108" s="207" t="s">
        <v>180</v>
      </c>
      <c r="E108" s="213" t="s">
        <v>19</v>
      </c>
      <c r="F108" s="214" t="s">
        <v>681</v>
      </c>
      <c r="G108" s="212"/>
      <c r="H108" s="215">
        <v>2.222</v>
      </c>
      <c r="I108" s="216"/>
      <c r="J108" s="212"/>
      <c r="K108" s="212"/>
      <c r="L108" s="217"/>
      <c r="M108" s="218"/>
      <c r="N108" s="219"/>
      <c r="O108" s="219"/>
      <c r="P108" s="219"/>
      <c r="Q108" s="219"/>
      <c r="R108" s="219"/>
      <c r="S108" s="219"/>
      <c r="T108" s="220"/>
      <c r="AT108" s="221" t="s">
        <v>180</v>
      </c>
      <c r="AU108" s="221" t="s">
        <v>83</v>
      </c>
      <c r="AV108" s="13" t="s">
        <v>83</v>
      </c>
      <c r="AW108" s="13" t="s">
        <v>34</v>
      </c>
      <c r="AX108" s="13" t="s">
        <v>72</v>
      </c>
      <c r="AY108" s="221" t="s">
        <v>169</v>
      </c>
    </row>
    <row r="109" spans="1:65" s="14" customFormat="1" ht="11.25">
      <c r="B109" s="222"/>
      <c r="C109" s="223"/>
      <c r="D109" s="207" t="s">
        <v>180</v>
      </c>
      <c r="E109" s="224" t="s">
        <v>19</v>
      </c>
      <c r="F109" s="225" t="s">
        <v>182</v>
      </c>
      <c r="G109" s="223"/>
      <c r="H109" s="226">
        <v>29.65</v>
      </c>
      <c r="I109" s="227"/>
      <c r="J109" s="223"/>
      <c r="K109" s="223"/>
      <c r="L109" s="228"/>
      <c r="M109" s="229"/>
      <c r="N109" s="230"/>
      <c r="O109" s="230"/>
      <c r="P109" s="230"/>
      <c r="Q109" s="230"/>
      <c r="R109" s="230"/>
      <c r="S109" s="230"/>
      <c r="T109" s="231"/>
      <c r="AT109" s="232" t="s">
        <v>180</v>
      </c>
      <c r="AU109" s="232" t="s">
        <v>83</v>
      </c>
      <c r="AV109" s="14" t="s">
        <v>176</v>
      </c>
      <c r="AW109" s="14" t="s">
        <v>4</v>
      </c>
      <c r="AX109" s="14" t="s">
        <v>80</v>
      </c>
      <c r="AY109" s="232" t="s">
        <v>169</v>
      </c>
    </row>
    <row r="110" spans="1:65" s="2" customFormat="1" ht="24" customHeight="1">
      <c r="A110" s="36"/>
      <c r="B110" s="37"/>
      <c r="C110" s="194" t="s">
        <v>188</v>
      </c>
      <c r="D110" s="194" t="s">
        <v>171</v>
      </c>
      <c r="E110" s="195" t="s">
        <v>229</v>
      </c>
      <c r="F110" s="196" t="s">
        <v>230</v>
      </c>
      <c r="G110" s="197" t="s">
        <v>191</v>
      </c>
      <c r="H110" s="198">
        <v>29.65</v>
      </c>
      <c r="I110" s="199"/>
      <c r="J110" s="200">
        <f>ROUND(I110*H110,2)</f>
        <v>0</v>
      </c>
      <c r="K110" s="196" t="s">
        <v>175</v>
      </c>
      <c r="L110" s="41"/>
      <c r="M110" s="201" t="s">
        <v>19</v>
      </c>
      <c r="N110" s="202" t="s">
        <v>43</v>
      </c>
      <c r="O110" s="66"/>
      <c r="P110" s="203">
        <f>O110*H110</f>
        <v>0</v>
      </c>
      <c r="Q110" s="203">
        <v>0</v>
      </c>
      <c r="R110" s="203">
        <f>Q110*H110</f>
        <v>0</v>
      </c>
      <c r="S110" s="203">
        <v>0</v>
      </c>
      <c r="T110" s="204">
        <f>S110*H110</f>
        <v>0</v>
      </c>
      <c r="U110" s="36"/>
      <c r="V110" s="36"/>
      <c r="W110" s="36"/>
      <c r="X110" s="36"/>
      <c r="Y110" s="36"/>
      <c r="Z110" s="36"/>
      <c r="AA110" s="36"/>
      <c r="AB110" s="36"/>
      <c r="AC110" s="36"/>
      <c r="AD110" s="36"/>
      <c r="AE110" s="36"/>
      <c r="AR110" s="205" t="s">
        <v>176</v>
      </c>
      <c r="AT110" s="205" t="s">
        <v>171</v>
      </c>
      <c r="AU110" s="205" t="s">
        <v>83</v>
      </c>
      <c r="AY110" s="19" t="s">
        <v>169</v>
      </c>
      <c r="BE110" s="206">
        <f>IF(N110="základní",J110,0)</f>
        <v>0</v>
      </c>
      <c r="BF110" s="206">
        <f>IF(N110="snížená",J110,0)</f>
        <v>0</v>
      </c>
      <c r="BG110" s="206">
        <f>IF(N110="zákl. přenesená",J110,0)</f>
        <v>0</v>
      </c>
      <c r="BH110" s="206">
        <f>IF(N110="sníž. přenesená",J110,0)</f>
        <v>0</v>
      </c>
      <c r="BI110" s="206">
        <f>IF(N110="nulová",J110,0)</f>
        <v>0</v>
      </c>
      <c r="BJ110" s="19" t="s">
        <v>80</v>
      </c>
      <c r="BK110" s="206">
        <f>ROUND(I110*H110,2)</f>
        <v>0</v>
      </c>
      <c r="BL110" s="19" t="s">
        <v>176</v>
      </c>
      <c r="BM110" s="205" t="s">
        <v>682</v>
      </c>
    </row>
    <row r="111" spans="1:65" s="2" customFormat="1" ht="48.75">
      <c r="A111" s="36"/>
      <c r="B111" s="37"/>
      <c r="C111" s="38"/>
      <c r="D111" s="207" t="s">
        <v>178</v>
      </c>
      <c r="E111" s="38"/>
      <c r="F111" s="208" t="s">
        <v>226</v>
      </c>
      <c r="G111" s="38"/>
      <c r="H111" s="38"/>
      <c r="I111" s="117"/>
      <c r="J111" s="38"/>
      <c r="K111" s="38"/>
      <c r="L111" s="41"/>
      <c r="M111" s="209"/>
      <c r="N111" s="210"/>
      <c r="O111" s="66"/>
      <c r="P111" s="66"/>
      <c r="Q111" s="66"/>
      <c r="R111" s="66"/>
      <c r="S111" s="66"/>
      <c r="T111" s="67"/>
      <c r="U111" s="36"/>
      <c r="V111" s="36"/>
      <c r="W111" s="36"/>
      <c r="X111" s="36"/>
      <c r="Y111" s="36"/>
      <c r="Z111" s="36"/>
      <c r="AA111" s="36"/>
      <c r="AB111" s="36"/>
      <c r="AC111" s="36"/>
      <c r="AD111" s="36"/>
      <c r="AE111" s="36"/>
      <c r="AT111" s="19" t="s">
        <v>178</v>
      </c>
      <c r="AU111" s="19" t="s">
        <v>83</v>
      </c>
    </row>
    <row r="112" spans="1:65" s="15" customFormat="1" ht="11.25">
      <c r="B112" s="233"/>
      <c r="C112" s="234"/>
      <c r="D112" s="207" t="s">
        <v>180</v>
      </c>
      <c r="E112" s="235" t="s">
        <v>19</v>
      </c>
      <c r="F112" s="236" t="s">
        <v>677</v>
      </c>
      <c r="G112" s="234"/>
      <c r="H112" s="235" t="s">
        <v>19</v>
      </c>
      <c r="I112" s="237"/>
      <c r="J112" s="234"/>
      <c r="K112" s="234"/>
      <c r="L112" s="238"/>
      <c r="M112" s="239"/>
      <c r="N112" s="240"/>
      <c r="O112" s="240"/>
      <c r="P112" s="240"/>
      <c r="Q112" s="240"/>
      <c r="R112" s="240"/>
      <c r="S112" s="240"/>
      <c r="T112" s="241"/>
      <c r="AT112" s="242" t="s">
        <v>180</v>
      </c>
      <c r="AU112" s="242" t="s">
        <v>83</v>
      </c>
      <c r="AV112" s="15" t="s">
        <v>80</v>
      </c>
      <c r="AW112" s="15" t="s">
        <v>34</v>
      </c>
      <c r="AX112" s="15" t="s">
        <v>72</v>
      </c>
      <c r="AY112" s="242" t="s">
        <v>169</v>
      </c>
    </row>
    <row r="113" spans="1:65" s="13" customFormat="1" ht="11.25">
      <c r="B113" s="211"/>
      <c r="C113" s="212"/>
      <c r="D113" s="207" t="s">
        <v>180</v>
      </c>
      <c r="E113" s="213" t="s">
        <v>19</v>
      </c>
      <c r="F113" s="214" t="s">
        <v>680</v>
      </c>
      <c r="G113" s="212"/>
      <c r="H113" s="215">
        <v>27.428000000000001</v>
      </c>
      <c r="I113" s="216"/>
      <c r="J113" s="212"/>
      <c r="K113" s="212"/>
      <c r="L113" s="217"/>
      <c r="M113" s="218"/>
      <c r="N113" s="219"/>
      <c r="O113" s="219"/>
      <c r="P113" s="219"/>
      <c r="Q113" s="219"/>
      <c r="R113" s="219"/>
      <c r="S113" s="219"/>
      <c r="T113" s="220"/>
      <c r="AT113" s="221" t="s">
        <v>180</v>
      </c>
      <c r="AU113" s="221" t="s">
        <v>83</v>
      </c>
      <c r="AV113" s="13" t="s">
        <v>83</v>
      </c>
      <c r="AW113" s="13" t="s">
        <v>34</v>
      </c>
      <c r="AX113" s="13" t="s">
        <v>72</v>
      </c>
      <c r="AY113" s="221" t="s">
        <v>169</v>
      </c>
    </row>
    <row r="114" spans="1:65" s="13" customFormat="1" ht="11.25">
      <c r="B114" s="211"/>
      <c r="C114" s="212"/>
      <c r="D114" s="207" t="s">
        <v>180</v>
      </c>
      <c r="E114" s="213" t="s">
        <v>19</v>
      </c>
      <c r="F114" s="214" t="s">
        <v>681</v>
      </c>
      <c r="G114" s="212"/>
      <c r="H114" s="215">
        <v>2.222</v>
      </c>
      <c r="I114" s="216"/>
      <c r="J114" s="212"/>
      <c r="K114" s="212"/>
      <c r="L114" s="217"/>
      <c r="M114" s="218"/>
      <c r="N114" s="219"/>
      <c r="O114" s="219"/>
      <c r="P114" s="219"/>
      <c r="Q114" s="219"/>
      <c r="R114" s="219"/>
      <c r="S114" s="219"/>
      <c r="T114" s="220"/>
      <c r="AT114" s="221" t="s">
        <v>180</v>
      </c>
      <c r="AU114" s="221" t="s">
        <v>83</v>
      </c>
      <c r="AV114" s="13" t="s">
        <v>83</v>
      </c>
      <c r="AW114" s="13" t="s">
        <v>34</v>
      </c>
      <c r="AX114" s="13" t="s">
        <v>72</v>
      </c>
      <c r="AY114" s="221" t="s">
        <v>169</v>
      </c>
    </row>
    <row r="115" spans="1:65" s="14" customFormat="1" ht="11.25">
      <c r="B115" s="222"/>
      <c r="C115" s="223"/>
      <c r="D115" s="207" t="s">
        <v>180</v>
      </c>
      <c r="E115" s="224" t="s">
        <v>19</v>
      </c>
      <c r="F115" s="225" t="s">
        <v>182</v>
      </c>
      <c r="G115" s="223"/>
      <c r="H115" s="226">
        <v>29.65</v>
      </c>
      <c r="I115" s="227"/>
      <c r="J115" s="223"/>
      <c r="K115" s="223"/>
      <c r="L115" s="228"/>
      <c r="M115" s="229"/>
      <c r="N115" s="230"/>
      <c r="O115" s="230"/>
      <c r="P115" s="230"/>
      <c r="Q115" s="230"/>
      <c r="R115" s="230"/>
      <c r="S115" s="230"/>
      <c r="T115" s="231"/>
      <c r="AT115" s="232" t="s">
        <v>180</v>
      </c>
      <c r="AU115" s="232" t="s">
        <v>83</v>
      </c>
      <c r="AV115" s="14" t="s">
        <v>176</v>
      </c>
      <c r="AW115" s="14" t="s">
        <v>4</v>
      </c>
      <c r="AX115" s="14" t="s">
        <v>80</v>
      </c>
      <c r="AY115" s="232" t="s">
        <v>169</v>
      </c>
    </row>
    <row r="116" spans="1:65" s="2" customFormat="1" ht="24" customHeight="1">
      <c r="A116" s="36"/>
      <c r="B116" s="37"/>
      <c r="C116" s="194" t="s">
        <v>176</v>
      </c>
      <c r="D116" s="194" t="s">
        <v>171</v>
      </c>
      <c r="E116" s="195" t="s">
        <v>233</v>
      </c>
      <c r="F116" s="196" t="s">
        <v>234</v>
      </c>
      <c r="G116" s="197" t="s">
        <v>191</v>
      </c>
      <c r="H116" s="198">
        <v>34.759</v>
      </c>
      <c r="I116" s="199"/>
      <c r="J116" s="200">
        <f>ROUND(I116*H116,2)</f>
        <v>0</v>
      </c>
      <c r="K116" s="196" t="s">
        <v>175</v>
      </c>
      <c r="L116" s="41"/>
      <c r="M116" s="201" t="s">
        <v>19</v>
      </c>
      <c r="N116" s="202" t="s">
        <v>43</v>
      </c>
      <c r="O116" s="66"/>
      <c r="P116" s="203">
        <f>O116*H116</f>
        <v>0</v>
      </c>
      <c r="Q116" s="203">
        <v>0</v>
      </c>
      <c r="R116" s="203">
        <f>Q116*H116</f>
        <v>0</v>
      </c>
      <c r="S116" s="203">
        <v>0</v>
      </c>
      <c r="T116" s="204">
        <f>S116*H116</f>
        <v>0</v>
      </c>
      <c r="U116" s="36"/>
      <c r="V116" s="36"/>
      <c r="W116" s="36"/>
      <c r="X116" s="36"/>
      <c r="Y116" s="36"/>
      <c r="Z116" s="36"/>
      <c r="AA116" s="36"/>
      <c r="AB116" s="36"/>
      <c r="AC116" s="36"/>
      <c r="AD116" s="36"/>
      <c r="AE116" s="36"/>
      <c r="AR116" s="205" t="s">
        <v>176</v>
      </c>
      <c r="AT116" s="205" t="s">
        <v>171</v>
      </c>
      <c r="AU116" s="205" t="s">
        <v>83</v>
      </c>
      <c r="AY116" s="19" t="s">
        <v>169</v>
      </c>
      <c r="BE116" s="206">
        <f>IF(N116="základní",J116,0)</f>
        <v>0</v>
      </c>
      <c r="BF116" s="206">
        <f>IF(N116="snížená",J116,0)</f>
        <v>0</v>
      </c>
      <c r="BG116" s="206">
        <f>IF(N116="zákl. přenesená",J116,0)</f>
        <v>0</v>
      </c>
      <c r="BH116" s="206">
        <f>IF(N116="sníž. přenesená",J116,0)</f>
        <v>0</v>
      </c>
      <c r="BI116" s="206">
        <f>IF(N116="nulová",J116,0)</f>
        <v>0</v>
      </c>
      <c r="BJ116" s="19" t="s">
        <v>80</v>
      </c>
      <c r="BK116" s="206">
        <f>ROUND(I116*H116,2)</f>
        <v>0</v>
      </c>
      <c r="BL116" s="19" t="s">
        <v>176</v>
      </c>
      <c r="BM116" s="205" t="s">
        <v>683</v>
      </c>
    </row>
    <row r="117" spans="1:65" s="2" customFormat="1" ht="136.5">
      <c r="A117" s="36"/>
      <c r="B117" s="37"/>
      <c r="C117" s="38"/>
      <c r="D117" s="207" t="s">
        <v>178</v>
      </c>
      <c r="E117" s="38"/>
      <c r="F117" s="208" t="s">
        <v>236</v>
      </c>
      <c r="G117" s="38"/>
      <c r="H117" s="38"/>
      <c r="I117" s="117"/>
      <c r="J117" s="38"/>
      <c r="K117" s="38"/>
      <c r="L117" s="41"/>
      <c r="M117" s="209"/>
      <c r="N117" s="210"/>
      <c r="O117" s="66"/>
      <c r="P117" s="66"/>
      <c r="Q117" s="66"/>
      <c r="R117" s="66"/>
      <c r="S117" s="66"/>
      <c r="T117" s="67"/>
      <c r="U117" s="36"/>
      <c r="V117" s="36"/>
      <c r="W117" s="36"/>
      <c r="X117" s="36"/>
      <c r="Y117" s="36"/>
      <c r="Z117" s="36"/>
      <c r="AA117" s="36"/>
      <c r="AB117" s="36"/>
      <c r="AC117" s="36"/>
      <c r="AD117" s="36"/>
      <c r="AE117" s="36"/>
      <c r="AT117" s="19" t="s">
        <v>178</v>
      </c>
      <c r="AU117" s="19" t="s">
        <v>83</v>
      </c>
    </row>
    <row r="118" spans="1:65" s="15" customFormat="1" ht="11.25">
      <c r="B118" s="233"/>
      <c r="C118" s="234"/>
      <c r="D118" s="207" t="s">
        <v>180</v>
      </c>
      <c r="E118" s="235" t="s">
        <v>19</v>
      </c>
      <c r="F118" s="236" t="s">
        <v>684</v>
      </c>
      <c r="G118" s="234"/>
      <c r="H118" s="235" t="s">
        <v>19</v>
      </c>
      <c r="I118" s="237"/>
      <c r="J118" s="234"/>
      <c r="K118" s="234"/>
      <c r="L118" s="238"/>
      <c r="M118" s="239"/>
      <c r="N118" s="240"/>
      <c r="O118" s="240"/>
      <c r="P118" s="240"/>
      <c r="Q118" s="240"/>
      <c r="R118" s="240"/>
      <c r="S118" s="240"/>
      <c r="T118" s="241"/>
      <c r="AT118" s="242" t="s">
        <v>180</v>
      </c>
      <c r="AU118" s="242" t="s">
        <v>83</v>
      </c>
      <c r="AV118" s="15" t="s">
        <v>80</v>
      </c>
      <c r="AW118" s="15" t="s">
        <v>34</v>
      </c>
      <c r="AX118" s="15" t="s">
        <v>72</v>
      </c>
      <c r="AY118" s="242" t="s">
        <v>169</v>
      </c>
    </row>
    <row r="119" spans="1:65" s="13" customFormat="1" ht="11.25">
      <c r="B119" s="211"/>
      <c r="C119" s="212"/>
      <c r="D119" s="207" t="s">
        <v>180</v>
      </c>
      <c r="E119" s="213" t="s">
        <v>19</v>
      </c>
      <c r="F119" s="214" t="s">
        <v>678</v>
      </c>
      <c r="G119" s="212"/>
      <c r="H119" s="215">
        <v>8.0909999999999993</v>
      </c>
      <c r="I119" s="216"/>
      <c r="J119" s="212"/>
      <c r="K119" s="212"/>
      <c r="L119" s="217"/>
      <c r="M119" s="218"/>
      <c r="N119" s="219"/>
      <c r="O119" s="219"/>
      <c r="P119" s="219"/>
      <c r="Q119" s="219"/>
      <c r="R119" s="219"/>
      <c r="S119" s="219"/>
      <c r="T119" s="220"/>
      <c r="AT119" s="221" t="s">
        <v>180</v>
      </c>
      <c r="AU119" s="221" t="s">
        <v>83</v>
      </c>
      <c r="AV119" s="13" t="s">
        <v>83</v>
      </c>
      <c r="AW119" s="13" t="s">
        <v>34</v>
      </c>
      <c r="AX119" s="13" t="s">
        <v>72</v>
      </c>
      <c r="AY119" s="221" t="s">
        <v>169</v>
      </c>
    </row>
    <row r="120" spans="1:65" s="15" customFormat="1" ht="11.25">
      <c r="B120" s="233"/>
      <c r="C120" s="234"/>
      <c r="D120" s="207" t="s">
        <v>180</v>
      </c>
      <c r="E120" s="235" t="s">
        <v>19</v>
      </c>
      <c r="F120" s="236" t="s">
        <v>685</v>
      </c>
      <c r="G120" s="234"/>
      <c r="H120" s="235" t="s">
        <v>19</v>
      </c>
      <c r="I120" s="237"/>
      <c r="J120" s="234"/>
      <c r="K120" s="234"/>
      <c r="L120" s="238"/>
      <c r="M120" s="239"/>
      <c r="N120" s="240"/>
      <c r="O120" s="240"/>
      <c r="P120" s="240"/>
      <c r="Q120" s="240"/>
      <c r="R120" s="240"/>
      <c r="S120" s="240"/>
      <c r="T120" s="241"/>
      <c r="AT120" s="242" t="s">
        <v>180</v>
      </c>
      <c r="AU120" s="242" t="s">
        <v>83</v>
      </c>
      <c r="AV120" s="15" t="s">
        <v>80</v>
      </c>
      <c r="AW120" s="15" t="s">
        <v>34</v>
      </c>
      <c r="AX120" s="15" t="s">
        <v>72</v>
      </c>
      <c r="AY120" s="242" t="s">
        <v>169</v>
      </c>
    </row>
    <row r="121" spans="1:65" s="15" customFormat="1" ht="11.25">
      <c r="B121" s="233"/>
      <c r="C121" s="234"/>
      <c r="D121" s="207" t="s">
        <v>180</v>
      </c>
      <c r="E121" s="235" t="s">
        <v>19</v>
      </c>
      <c r="F121" s="236" t="s">
        <v>677</v>
      </c>
      <c r="G121" s="234"/>
      <c r="H121" s="235" t="s">
        <v>19</v>
      </c>
      <c r="I121" s="237"/>
      <c r="J121" s="234"/>
      <c r="K121" s="234"/>
      <c r="L121" s="238"/>
      <c r="M121" s="239"/>
      <c r="N121" s="240"/>
      <c r="O121" s="240"/>
      <c r="P121" s="240"/>
      <c r="Q121" s="240"/>
      <c r="R121" s="240"/>
      <c r="S121" s="240"/>
      <c r="T121" s="241"/>
      <c r="AT121" s="242" t="s">
        <v>180</v>
      </c>
      <c r="AU121" s="242" t="s">
        <v>83</v>
      </c>
      <c r="AV121" s="15" t="s">
        <v>80</v>
      </c>
      <c r="AW121" s="15" t="s">
        <v>34</v>
      </c>
      <c r="AX121" s="15" t="s">
        <v>72</v>
      </c>
      <c r="AY121" s="242" t="s">
        <v>169</v>
      </c>
    </row>
    <row r="122" spans="1:65" s="13" customFormat="1" ht="11.25">
      <c r="B122" s="211"/>
      <c r="C122" s="212"/>
      <c r="D122" s="207" t="s">
        <v>180</v>
      </c>
      <c r="E122" s="213" t="s">
        <v>19</v>
      </c>
      <c r="F122" s="214" t="s">
        <v>686</v>
      </c>
      <c r="G122" s="212"/>
      <c r="H122" s="215">
        <v>12.137</v>
      </c>
      <c r="I122" s="216"/>
      <c r="J122" s="212"/>
      <c r="K122" s="212"/>
      <c r="L122" s="217"/>
      <c r="M122" s="218"/>
      <c r="N122" s="219"/>
      <c r="O122" s="219"/>
      <c r="P122" s="219"/>
      <c r="Q122" s="219"/>
      <c r="R122" s="219"/>
      <c r="S122" s="219"/>
      <c r="T122" s="220"/>
      <c r="AT122" s="221" t="s">
        <v>180</v>
      </c>
      <c r="AU122" s="221" t="s">
        <v>83</v>
      </c>
      <c r="AV122" s="13" t="s">
        <v>83</v>
      </c>
      <c r="AW122" s="13" t="s">
        <v>34</v>
      </c>
      <c r="AX122" s="13" t="s">
        <v>72</v>
      </c>
      <c r="AY122" s="221" t="s">
        <v>169</v>
      </c>
    </row>
    <row r="123" spans="1:65" s="13" customFormat="1" ht="11.25">
      <c r="B123" s="211"/>
      <c r="C123" s="212"/>
      <c r="D123" s="207" t="s">
        <v>180</v>
      </c>
      <c r="E123" s="213" t="s">
        <v>19</v>
      </c>
      <c r="F123" s="214" t="s">
        <v>681</v>
      </c>
      <c r="G123" s="212"/>
      <c r="H123" s="215">
        <v>2.222</v>
      </c>
      <c r="I123" s="216"/>
      <c r="J123" s="212"/>
      <c r="K123" s="212"/>
      <c r="L123" s="217"/>
      <c r="M123" s="218"/>
      <c r="N123" s="219"/>
      <c r="O123" s="219"/>
      <c r="P123" s="219"/>
      <c r="Q123" s="219"/>
      <c r="R123" s="219"/>
      <c r="S123" s="219"/>
      <c r="T123" s="220"/>
      <c r="AT123" s="221" t="s">
        <v>180</v>
      </c>
      <c r="AU123" s="221" t="s">
        <v>83</v>
      </c>
      <c r="AV123" s="13" t="s">
        <v>83</v>
      </c>
      <c r="AW123" s="13" t="s">
        <v>34</v>
      </c>
      <c r="AX123" s="13" t="s">
        <v>72</v>
      </c>
      <c r="AY123" s="221" t="s">
        <v>169</v>
      </c>
    </row>
    <row r="124" spans="1:65" s="13" customFormat="1" ht="11.25">
      <c r="B124" s="211"/>
      <c r="C124" s="212"/>
      <c r="D124" s="207" t="s">
        <v>180</v>
      </c>
      <c r="E124" s="213" t="s">
        <v>19</v>
      </c>
      <c r="F124" s="214" t="s">
        <v>687</v>
      </c>
      <c r="G124" s="212"/>
      <c r="H124" s="215">
        <v>-1.26</v>
      </c>
      <c r="I124" s="216"/>
      <c r="J124" s="212"/>
      <c r="K124" s="212"/>
      <c r="L124" s="217"/>
      <c r="M124" s="218"/>
      <c r="N124" s="219"/>
      <c r="O124" s="219"/>
      <c r="P124" s="219"/>
      <c r="Q124" s="219"/>
      <c r="R124" s="219"/>
      <c r="S124" s="219"/>
      <c r="T124" s="220"/>
      <c r="AT124" s="221" t="s">
        <v>180</v>
      </c>
      <c r="AU124" s="221" t="s">
        <v>83</v>
      </c>
      <c r="AV124" s="13" t="s">
        <v>83</v>
      </c>
      <c r="AW124" s="13" t="s">
        <v>34</v>
      </c>
      <c r="AX124" s="13" t="s">
        <v>72</v>
      </c>
      <c r="AY124" s="221" t="s">
        <v>169</v>
      </c>
    </row>
    <row r="125" spans="1:65" s="13" customFormat="1" ht="11.25">
      <c r="B125" s="211"/>
      <c r="C125" s="212"/>
      <c r="D125" s="207" t="s">
        <v>180</v>
      </c>
      <c r="E125" s="213" t="s">
        <v>19</v>
      </c>
      <c r="F125" s="214" t="s">
        <v>688</v>
      </c>
      <c r="G125" s="212"/>
      <c r="H125" s="215">
        <v>-0.27600000000000002</v>
      </c>
      <c r="I125" s="216"/>
      <c r="J125" s="212"/>
      <c r="K125" s="212"/>
      <c r="L125" s="217"/>
      <c r="M125" s="218"/>
      <c r="N125" s="219"/>
      <c r="O125" s="219"/>
      <c r="P125" s="219"/>
      <c r="Q125" s="219"/>
      <c r="R125" s="219"/>
      <c r="S125" s="219"/>
      <c r="T125" s="220"/>
      <c r="AT125" s="221" t="s">
        <v>180</v>
      </c>
      <c r="AU125" s="221" t="s">
        <v>83</v>
      </c>
      <c r="AV125" s="13" t="s">
        <v>83</v>
      </c>
      <c r="AW125" s="13" t="s">
        <v>34</v>
      </c>
      <c r="AX125" s="13" t="s">
        <v>72</v>
      </c>
      <c r="AY125" s="221" t="s">
        <v>169</v>
      </c>
    </row>
    <row r="126" spans="1:65" s="13" customFormat="1" ht="11.25">
      <c r="B126" s="211"/>
      <c r="C126" s="212"/>
      <c r="D126" s="207" t="s">
        <v>180</v>
      </c>
      <c r="E126" s="213" t="s">
        <v>19</v>
      </c>
      <c r="F126" s="214" t="s">
        <v>689</v>
      </c>
      <c r="G126" s="212"/>
      <c r="H126" s="215">
        <v>-1.7250000000000001</v>
      </c>
      <c r="I126" s="216"/>
      <c r="J126" s="212"/>
      <c r="K126" s="212"/>
      <c r="L126" s="217"/>
      <c r="M126" s="218"/>
      <c r="N126" s="219"/>
      <c r="O126" s="219"/>
      <c r="P126" s="219"/>
      <c r="Q126" s="219"/>
      <c r="R126" s="219"/>
      <c r="S126" s="219"/>
      <c r="T126" s="220"/>
      <c r="AT126" s="221" t="s">
        <v>180</v>
      </c>
      <c r="AU126" s="221" t="s">
        <v>83</v>
      </c>
      <c r="AV126" s="13" t="s">
        <v>83</v>
      </c>
      <c r="AW126" s="13" t="s">
        <v>34</v>
      </c>
      <c r="AX126" s="13" t="s">
        <v>72</v>
      </c>
      <c r="AY126" s="221" t="s">
        <v>169</v>
      </c>
    </row>
    <row r="127" spans="1:65" s="16" customFormat="1" ht="11.25">
      <c r="B127" s="243"/>
      <c r="C127" s="244"/>
      <c r="D127" s="207" t="s">
        <v>180</v>
      </c>
      <c r="E127" s="245" t="s">
        <v>19</v>
      </c>
      <c r="F127" s="246" t="s">
        <v>237</v>
      </c>
      <c r="G127" s="244"/>
      <c r="H127" s="247">
        <v>19.189</v>
      </c>
      <c r="I127" s="248"/>
      <c r="J127" s="244"/>
      <c r="K127" s="244"/>
      <c r="L127" s="249"/>
      <c r="M127" s="250"/>
      <c r="N127" s="251"/>
      <c r="O127" s="251"/>
      <c r="P127" s="251"/>
      <c r="Q127" s="251"/>
      <c r="R127" s="251"/>
      <c r="S127" s="251"/>
      <c r="T127" s="252"/>
      <c r="AT127" s="253" t="s">
        <v>180</v>
      </c>
      <c r="AU127" s="253" t="s">
        <v>83</v>
      </c>
      <c r="AV127" s="16" t="s">
        <v>188</v>
      </c>
      <c r="AW127" s="16" t="s">
        <v>34</v>
      </c>
      <c r="AX127" s="16" t="s">
        <v>72</v>
      </c>
      <c r="AY127" s="253" t="s">
        <v>169</v>
      </c>
    </row>
    <row r="128" spans="1:65" s="13" customFormat="1" ht="11.25">
      <c r="B128" s="211"/>
      <c r="C128" s="212"/>
      <c r="D128" s="207" t="s">
        <v>180</v>
      </c>
      <c r="E128" s="213" t="s">
        <v>19</v>
      </c>
      <c r="F128" s="214" t="s">
        <v>690</v>
      </c>
      <c r="G128" s="212"/>
      <c r="H128" s="215">
        <v>15.57</v>
      </c>
      <c r="I128" s="216"/>
      <c r="J128" s="212"/>
      <c r="K128" s="212"/>
      <c r="L128" s="217"/>
      <c r="M128" s="218"/>
      <c r="N128" s="219"/>
      <c r="O128" s="219"/>
      <c r="P128" s="219"/>
      <c r="Q128" s="219"/>
      <c r="R128" s="219"/>
      <c r="S128" s="219"/>
      <c r="T128" s="220"/>
      <c r="AT128" s="221" t="s">
        <v>180</v>
      </c>
      <c r="AU128" s="221" t="s">
        <v>83</v>
      </c>
      <c r="AV128" s="13" t="s">
        <v>83</v>
      </c>
      <c r="AW128" s="13" t="s">
        <v>34</v>
      </c>
      <c r="AX128" s="13" t="s">
        <v>72</v>
      </c>
      <c r="AY128" s="221" t="s">
        <v>169</v>
      </c>
    </row>
    <row r="129" spans="1:65" s="14" customFormat="1" ht="11.25">
      <c r="B129" s="222"/>
      <c r="C129" s="223"/>
      <c r="D129" s="207" t="s">
        <v>180</v>
      </c>
      <c r="E129" s="224" t="s">
        <v>19</v>
      </c>
      <c r="F129" s="225" t="s">
        <v>182</v>
      </c>
      <c r="G129" s="223"/>
      <c r="H129" s="226">
        <v>34.759</v>
      </c>
      <c r="I129" s="227"/>
      <c r="J129" s="223"/>
      <c r="K129" s="223"/>
      <c r="L129" s="228"/>
      <c r="M129" s="229"/>
      <c r="N129" s="230"/>
      <c r="O129" s="230"/>
      <c r="P129" s="230"/>
      <c r="Q129" s="230"/>
      <c r="R129" s="230"/>
      <c r="S129" s="230"/>
      <c r="T129" s="231"/>
      <c r="AT129" s="232" t="s">
        <v>180</v>
      </c>
      <c r="AU129" s="232" t="s">
        <v>83</v>
      </c>
      <c r="AV129" s="14" t="s">
        <v>176</v>
      </c>
      <c r="AW129" s="14" t="s">
        <v>34</v>
      </c>
      <c r="AX129" s="14" t="s">
        <v>80</v>
      </c>
      <c r="AY129" s="232" t="s">
        <v>169</v>
      </c>
    </row>
    <row r="130" spans="1:65" s="2" customFormat="1" ht="16.5" customHeight="1">
      <c r="A130" s="36"/>
      <c r="B130" s="37"/>
      <c r="C130" s="194" t="s">
        <v>204</v>
      </c>
      <c r="D130" s="194" t="s">
        <v>171</v>
      </c>
      <c r="E130" s="195" t="s">
        <v>241</v>
      </c>
      <c r="F130" s="196" t="s">
        <v>242</v>
      </c>
      <c r="G130" s="197" t="s">
        <v>191</v>
      </c>
      <c r="H130" s="198">
        <v>18.552</v>
      </c>
      <c r="I130" s="199"/>
      <c r="J130" s="200">
        <f>ROUND(I130*H130,2)</f>
        <v>0</v>
      </c>
      <c r="K130" s="196" t="s">
        <v>19</v>
      </c>
      <c r="L130" s="41"/>
      <c r="M130" s="201" t="s">
        <v>19</v>
      </c>
      <c r="N130" s="202" t="s">
        <v>43</v>
      </c>
      <c r="O130" s="66"/>
      <c r="P130" s="203">
        <f>O130*H130</f>
        <v>0</v>
      </c>
      <c r="Q130" s="203">
        <v>0</v>
      </c>
      <c r="R130" s="203">
        <f>Q130*H130</f>
        <v>0</v>
      </c>
      <c r="S130" s="203">
        <v>0</v>
      </c>
      <c r="T130" s="204">
        <f>S130*H130</f>
        <v>0</v>
      </c>
      <c r="U130" s="36"/>
      <c r="V130" s="36"/>
      <c r="W130" s="36"/>
      <c r="X130" s="36"/>
      <c r="Y130" s="36"/>
      <c r="Z130" s="36"/>
      <c r="AA130" s="36"/>
      <c r="AB130" s="36"/>
      <c r="AC130" s="36"/>
      <c r="AD130" s="36"/>
      <c r="AE130" s="36"/>
      <c r="AR130" s="205" t="s">
        <v>176</v>
      </c>
      <c r="AT130" s="205" t="s">
        <v>171</v>
      </c>
      <c r="AU130" s="205" t="s">
        <v>83</v>
      </c>
      <c r="AY130" s="19" t="s">
        <v>169</v>
      </c>
      <c r="BE130" s="206">
        <f>IF(N130="základní",J130,0)</f>
        <v>0</v>
      </c>
      <c r="BF130" s="206">
        <f>IF(N130="snížená",J130,0)</f>
        <v>0</v>
      </c>
      <c r="BG130" s="206">
        <f>IF(N130="zákl. přenesená",J130,0)</f>
        <v>0</v>
      </c>
      <c r="BH130" s="206">
        <f>IF(N130="sníž. přenesená",J130,0)</f>
        <v>0</v>
      </c>
      <c r="BI130" s="206">
        <f>IF(N130="nulová",J130,0)</f>
        <v>0</v>
      </c>
      <c r="BJ130" s="19" t="s">
        <v>80</v>
      </c>
      <c r="BK130" s="206">
        <f>ROUND(I130*H130,2)</f>
        <v>0</v>
      </c>
      <c r="BL130" s="19" t="s">
        <v>176</v>
      </c>
      <c r="BM130" s="205" t="s">
        <v>691</v>
      </c>
    </row>
    <row r="131" spans="1:65" s="15" customFormat="1" ht="11.25">
      <c r="B131" s="233"/>
      <c r="C131" s="234"/>
      <c r="D131" s="207" t="s">
        <v>180</v>
      </c>
      <c r="E131" s="235" t="s">
        <v>19</v>
      </c>
      <c r="F131" s="236" t="s">
        <v>677</v>
      </c>
      <c r="G131" s="234"/>
      <c r="H131" s="235" t="s">
        <v>19</v>
      </c>
      <c r="I131" s="237"/>
      <c r="J131" s="234"/>
      <c r="K131" s="234"/>
      <c r="L131" s="238"/>
      <c r="M131" s="239"/>
      <c r="N131" s="240"/>
      <c r="O131" s="240"/>
      <c r="P131" s="240"/>
      <c r="Q131" s="240"/>
      <c r="R131" s="240"/>
      <c r="S131" s="240"/>
      <c r="T131" s="241"/>
      <c r="AT131" s="242" t="s">
        <v>180</v>
      </c>
      <c r="AU131" s="242" t="s">
        <v>83</v>
      </c>
      <c r="AV131" s="15" t="s">
        <v>80</v>
      </c>
      <c r="AW131" s="15" t="s">
        <v>34</v>
      </c>
      <c r="AX131" s="15" t="s">
        <v>72</v>
      </c>
      <c r="AY131" s="242" t="s">
        <v>169</v>
      </c>
    </row>
    <row r="132" spans="1:65" s="13" customFormat="1" ht="11.25">
      <c r="B132" s="211"/>
      <c r="C132" s="212"/>
      <c r="D132" s="207" t="s">
        <v>180</v>
      </c>
      <c r="E132" s="213" t="s">
        <v>19</v>
      </c>
      <c r="F132" s="214" t="s">
        <v>680</v>
      </c>
      <c r="G132" s="212"/>
      <c r="H132" s="215">
        <v>27.428000000000001</v>
      </c>
      <c r="I132" s="216"/>
      <c r="J132" s="212"/>
      <c r="K132" s="212"/>
      <c r="L132" s="217"/>
      <c r="M132" s="218"/>
      <c r="N132" s="219"/>
      <c r="O132" s="219"/>
      <c r="P132" s="219"/>
      <c r="Q132" s="219"/>
      <c r="R132" s="219"/>
      <c r="S132" s="219"/>
      <c r="T132" s="220"/>
      <c r="AT132" s="221" t="s">
        <v>180</v>
      </c>
      <c r="AU132" s="221" t="s">
        <v>83</v>
      </c>
      <c r="AV132" s="13" t="s">
        <v>83</v>
      </c>
      <c r="AW132" s="13" t="s">
        <v>34</v>
      </c>
      <c r="AX132" s="13" t="s">
        <v>72</v>
      </c>
      <c r="AY132" s="221" t="s">
        <v>169</v>
      </c>
    </row>
    <row r="133" spans="1:65" s="13" customFormat="1" ht="11.25">
      <c r="B133" s="211"/>
      <c r="C133" s="212"/>
      <c r="D133" s="207" t="s">
        <v>180</v>
      </c>
      <c r="E133" s="213" t="s">
        <v>19</v>
      </c>
      <c r="F133" s="214" t="s">
        <v>681</v>
      </c>
      <c r="G133" s="212"/>
      <c r="H133" s="215">
        <v>2.222</v>
      </c>
      <c r="I133" s="216"/>
      <c r="J133" s="212"/>
      <c r="K133" s="212"/>
      <c r="L133" s="217"/>
      <c r="M133" s="218"/>
      <c r="N133" s="219"/>
      <c r="O133" s="219"/>
      <c r="P133" s="219"/>
      <c r="Q133" s="219"/>
      <c r="R133" s="219"/>
      <c r="S133" s="219"/>
      <c r="T133" s="220"/>
      <c r="AT133" s="221" t="s">
        <v>180</v>
      </c>
      <c r="AU133" s="221" t="s">
        <v>83</v>
      </c>
      <c r="AV133" s="13" t="s">
        <v>83</v>
      </c>
      <c r="AW133" s="13" t="s">
        <v>34</v>
      </c>
      <c r="AX133" s="13" t="s">
        <v>72</v>
      </c>
      <c r="AY133" s="221" t="s">
        <v>169</v>
      </c>
    </row>
    <row r="134" spans="1:65" s="15" customFormat="1" ht="11.25">
      <c r="B134" s="233"/>
      <c r="C134" s="234"/>
      <c r="D134" s="207" t="s">
        <v>180</v>
      </c>
      <c r="E134" s="235" t="s">
        <v>19</v>
      </c>
      <c r="F134" s="236" t="s">
        <v>692</v>
      </c>
      <c r="G134" s="234"/>
      <c r="H134" s="235" t="s">
        <v>19</v>
      </c>
      <c r="I134" s="237"/>
      <c r="J134" s="234"/>
      <c r="K134" s="234"/>
      <c r="L134" s="238"/>
      <c r="M134" s="239"/>
      <c r="N134" s="240"/>
      <c r="O134" s="240"/>
      <c r="P134" s="240"/>
      <c r="Q134" s="240"/>
      <c r="R134" s="240"/>
      <c r="S134" s="240"/>
      <c r="T134" s="241"/>
      <c r="AT134" s="242" t="s">
        <v>180</v>
      </c>
      <c r="AU134" s="242" t="s">
        <v>83</v>
      </c>
      <c r="AV134" s="15" t="s">
        <v>80</v>
      </c>
      <c r="AW134" s="15" t="s">
        <v>34</v>
      </c>
      <c r="AX134" s="15" t="s">
        <v>72</v>
      </c>
      <c r="AY134" s="242" t="s">
        <v>169</v>
      </c>
    </row>
    <row r="135" spans="1:65" s="13" customFormat="1" ht="11.25">
      <c r="B135" s="211"/>
      <c r="C135" s="212"/>
      <c r="D135" s="207" t="s">
        <v>180</v>
      </c>
      <c r="E135" s="213" t="s">
        <v>19</v>
      </c>
      <c r="F135" s="214" t="s">
        <v>693</v>
      </c>
      <c r="G135" s="212"/>
      <c r="H135" s="215">
        <v>-11.098000000000001</v>
      </c>
      <c r="I135" s="216"/>
      <c r="J135" s="212"/>
      <c r="K135" s="212"/>
      <c r="L135" s="217"/>
      <c r="M135" s="218"/>
      <c r="N135" s="219"/>
      <c r="O135" s="219"/>
      <c r="P135" s="219"/>
      <c r="Q135" s="219"/>
      <c r="R135" s="219"/>
      <c r="S135" s="219"/>
      <c r="T135" s="220"/>
      <c r="AT135" s="221" t="s">
        <v>180</v>
      </c>
      <c r="AU135" s="221" t="s">
        <v>83</v>
      </c>
      <c r="AV135" s="13" t="s">
        <v>83</v>
      </c>
      <c r="AW135" s="13" t="s">
        <v>34</v>
      </c>
      <c r="AX135" s="13" t="s">
        <v>72</v>
      </c>
      <c r="AY135" s="221" t="s">
        <v>169</v>
      </c>
    </row>
    <row r="136" spans="1:65" s="14" customFormat="1" ht="11.25">
      <c r="B136" s="222"/>
      <c r="C136" s="223"/>
      <c r="D136" s="207" t="s">
        <v>180</v>
      </c>
      <c r="E136" s="224" t="s">
        <v>19</v>
      </c>
      <c r="F136" s="225" t="s">
        <v>182</v>
      </c>
      <c r="G136" s="223"/>
      <c r="H136" s="226">
        <v>18.552</v>
      </c>
      <c r="I136" s="227"/>
      <c r="J136" s="223"/>
      <c r="K136" s="223"/>
      <c r="L136" s="228"/>
      <c r="M136" s="229"/>
      <c r="N136" s="230"/>
      <c r="O136" s="230"/>
      <c r="P136" s="230"/>
      <c r="Q136" s="230"/>
      <c r="R136" s="230"/>
      <c r="S136" s="230"/>
      <c r="T136" s="231"/>
      <c r="AT136" s="232" t="s">
        <v>180</v>
      </c>
      <c r="AU136" s="232" t="s">
        <v>83</v>
      </c>
      <c r="AV136" s="14" t="s">
        <v>176</v>
      </c>
      <c r="AW136" s="14" t="s">
        <v>4</v>
      </c>
      <c r="AX136" s="14" t="s">
        <v>80</v>
      </c>
      <c r="AY136" s="232" t="s">
        <v>169</v>
      </c>
    </row>
    <row r="137" spans="1:65" s="2" customFormat="1" ht="24" customHeight="1">
      <c r="A137" s="36"/>
      <c r="B137" s="37"/>
      <c r="C137" s="194" t="s">
        <v>211</v>
      </c>
      <c r="D137" s="194" t="s">
        <v>171</v>
      </c>
      <c r="E137" s="195" t="s">
        <v>246</v>
      </c>
      <c r="F137" s="196" t="s">
        <v>247</v>
      </c>
      <c r="G137" s="197" t="s">
        <v>191</v>
      </c>
      <c r="H137" s="198">
        <v>15.57</v>
      </c>
      <c r="I137" s="199"/>
      <c r="J137" s="200">
        <f>ROUND(I137*H137,2)</f>
        <v>0</v>
      </c>
      <c r="K137" s="196" t="s">
        <v>175</v>
      </c>
      <c r="L137" s="41"/>
      <c r="M137" s="201" t="s">
        <v>19</v>
      </c>
      <c r="N137" s="202" t="s">
        <v>43</v>
      </c>
      <c r="O137" s="66"/>
      <c r="P137" s="203">
        <f>O137*H137</f>
        <v>0</v>
      </c>
      <c r="Q137" s="203">
        <v>0</v>
      </c>
      <c r="R137" s="203">
        <f>Q137*H137</f>
        <v>0</v>
      </c>
      <c r="S137" s="203">
        <v>0</v>
      </c>
      <c r="T137" s="204">
        <f>S137*H137</f>
        <v>0</v>
      </c>
      <c r="U137" s="36"/>
      <c r="V137" s="36"/>
      <c r="W137" s="36"/>
      <c r="X137" s="36"/>
      <c r="Y137" s="36"/>
      <c r="Z137" s="36"/>
      <c r="AA137" s="36"/>
      <c r="AB137" s="36"/>
      <c r="AC137" s="36"/>
      <c r="AD137" s="36"/>
      <c r="AE137" s="36"/>
      <c r="AR137" s="205" t="s">
        <v>176</v>
      </c>
      <c r="AT137" s="205" t="s">
        <v>171</v>
      </c>
      <c r="AU137" s="205" t="s">
        <v>83</v>
      </c>
      <c r="AY137" s="19" t="s">
        <v>169</v>
      </c>
      <c r="BE137" s="206">
        <f>IF(N137="základní",J137,0)</f>
        <v>0</v>
      </c>
      <c r="BF137" s="206">
        <f>IF(N137="snížená",J137,0)</f>
        <v>0</v>
      </c>
      <c r="BG137" s="206">
        <f>IF(N137="zákl. přenesená",J137,0)</f>
        <v>0</v>
      </c>
      <c r="BH137" s="206">
        <f>IF(N137="sníž. přenesená",J137,0)</f>
        <v>0</v>
      </c>
      <c r="BI137" s="206">
        <f>IF(N137="nulová",J137,0)</f>
        <v>0</v>
      </c>
      <c r="BJ137" s="19" t="s">
        <v>80</v>
      </c>
      <c r="BK137" s="206">
        <f>ROUND(I137*H137,2)</f>
        <v>0</v>
      </c>
      <c r="BL137" s="19" t="s">
        <v>176</v>
      </c>
      <c r="BM137" s="205" t="s">
        <v>694</v>
      </c>
    </row>
    <row r="138" spans="1:65" s="2" customFormat="1" ht="107.25">
      <c r="A138" s="36"/>
      <c r="B138" s="37"/>
      <c r="C138" s="38"/>
      <c r="D138" s="207" t="s">
        <v>178</v>
      </c>
      <c r="E138" s="38"/>
      <c r="F138" s="208" t="s">
        <v>249</v>
      </c>
      <c r="G138" s="38"/>
      <c r="H138" s="38"/>
      <c r="I138" s="117"/>
      <c r="J138" s="38"/>
      <c r="K138" s="38"/>
      <c r="L138" s="41"/>
      <c r="M138" s="209"/>
      <c r="N138" s="210"/>
      <c r="O138" s="66"/>
      <c r="P138" s="66"/>
      <c r="Q138" s="66"/>
      <c r="R138" s="66"/>
      <c r="S138" s="66"/>
      <c r="T138" s="67"/>
      <c r="U138" s="36"/>
      <c r="V138" s="36"/>
      <c r="W138" s="36"/>
      <c r="X138" s="36"/>
      <c r="Y138" s="36"/>
      <c r="Z138" s="36"/>
      <c r="AA138" s="36"/>
      <c r="AB138" s="36"/>
      <c r="AC138" s="36"/>
      <c r="AD138" s="36"/>
      <c r="AE138" s="36"/>
      <c r="AT138" s="19" t="s">
        <v>178</v>
      </c>
      <c r="AU138" s="19" t="s">
        <v>83</v>
      </c>
    </row>
    <row r="139" spans="1:65" s="15" customFormat="1" ht="11.25">
      <c r="B139" s="233"/>
      <c r="C139" s="234"/>
      <c r="D139" s="207" t="s">
        <v>180</v>
      </c>
      <c r="E139" s="235" t="s">
        <v>19</v>
      </c>
      <c r="F139" s="236" t="s">
        <v>685</v>
      </c>
      <c r="G139" s="234"/>
      <c r="H139" s="235" t="s">
        <v>19</v>
      </c>
      <c r="I139" s="237"/>
      <c r="J139" s="234"/>
      <c r="K139" s="234"/>
      <c r="L139" s="238"/>
      <c r="M139" s="239"/>
      <c r="N139" s="240"/>
      <c r="O139" s="240"/>
      <c r="P139" s="240"/>
      <c r="Q139" s="240"/>
      <c r="R139" s="240"/>
      <c r="S139" s="240"/>
      <c r="T139" s="241"/>
      <c r="AT139" s="242" t="s">
        <v>180</v>
      </c>
      <c r="AU139" s="242" t="s">
        <v>83</v>
      </c>
      <c r="AV139" s="15" t="s">
        <v>80</v>
      </c>
      <c r="AW139" s="15" t="s">
        <v>34</v>
      </c>
      <c r="AX139" s="15" t="s">
        <v>72</v>
      </c>
      <c r="AY139" s="242" t="s">
        <v>169</v>
      </c>
    </row>
    <row r="140" spans="1:65" s="15" customFormat="1" ht="11.25">
      <c r="B140" s="233"/>
      <c r="C140" s="234"/>
      <c r="D140" s="207" t="s">
        <v>180</v>
      </c>
      <c r="E140" s="235" t="s">
        <v>19</v>
      </c>
      <c r="F140" s="236" t="s">
        <v>677</v>
      </c>
      <c r="G140" s="234"/>
      <c r="H140" s="235" t="s">
        <v>19</v>
      </c>
      <c r="I140" s="237"/>
      <c r="J140" s="234"/>
      <c r="K140" s="234"/>
      <c r="L140" s="238"/>
      <c r="M140" s="239"/>
      <c r="N140" s="240"/>
      <c r="O140" s="240"/>
      <c r="P140" s="240"/>
      <c r="Q140" s="240"/>
      <c r="R140" s="240"/>
      <c r="S140" s="240"/>
      <c r="T140" s="241"/>
      <c r="AT140" s="242" t="s">
        <v>180</v>
      </c>
      <c r="AU140" s="242" t="s">
        <v>83</v>
      </c>
      <c r="AV140" s="15" t="s">
        <v>80</v>
      </c>
      <c r="AW140" s="15" t="s">
        <v>34</v>
      </c>
      <c r="AX140" s="15" t="s">
        <v>72</v>
      </c>
      <c r="AY140" s="242" t="s">
        <v>169</v>
      </c>
    </row>
    <row r="141" spans="1:65" s="13" customFormat="1" ht="11.25">
      <c r="B141" s="211"/>
      <c r="C141" s="212"/>
      <c r="D141" s="207" t="s">
        <v>180</v>
      </c>
      <c r="E141" s="213" t="s">
        <v>19</v>
      </c>
      <c r="F141" s="214" t="s">
        <v>686</v>
      </c>
      <c r="G141" s="212"/>
      <c r="H141" s="215">
        <v>12.137</v>
      </c>
      <c r="I141" s="216"/>
      <c r="J141" s="212"/>
      <c r="K141" s="212"/>
      <c r="L141" s="217"/>
      <c r="M141" s="218"/>
      <c r="N141" s="219"/>
      <c r="O141" s="219"/>
      <c r="P141" s="219"/>
      <c r="Q141" s="219"/>
      <c r="R141" s="219"/>
      <c r="S141" s="219"/>
      <c r="T141" s="220"/>
      <c r="AT141" s="221" t="s">
        <v>180</v>
      </c>
      <c r="AU141" s="221" t="s">
        <v>83</v>
      </c>
      <c r="AV141" s="13" t="s">
        <v>83</v>
      </c>
      <c r="AW141" s="13" t="s">
        <v>34</v>
      </c>
      <c r="AX141" s="13" t="s">
        <v>72</v>
      </c>
      <c r="AY141" s="221" t="s">
        <v>169</v>
      </c>
    </row>
    <row r="142" spans="1:65" s="13" customFormat="1" ht="11.25">
      <c r="B142" s="211"/>
      <c r="C142" s="212"/>
      <c r="D142" s="207" t="s">
        <v>180</v>
      </c>
      <c r="E142" s="213" t="s">
        <v>19</v>
      </c>
      <c r="F142" s="214" t="s">
        <v>681</v>
      </c>
      <c r="G142" s="212"/>
      <c r="H142" s="215">
        <v>2.222</v>
      </c>
      <c r="I142" s="216"/>
      <c r="J142" s="212"/>
      <c r="K142" s="212"/>
      <c r="L142" s="217"/>
      <c r="M142" s="218"/>
      <c r="N142" s="219"/>
      <c r="O142" s="219"/>
      <c r="P142" s="219"/>
      <c r="Q142" s="219"/>
      <c r="R142" s="219"/>
      <c r="S142" s="219"/>
      <c r="T142" s="220"/>
      <c r="AT142" s="221" t="s">
        <v>180</v>
      </c>
      <c r="AU142" s="221" t="s">
        <v>83</v>
      </c>
      <c r="AV142" s="13" t="s">
        <v>83</v>
      </c>
      <c r="AW142" s="13" t="s">
        <v>34</v>
      </c>
      <c r="AX142" s="13" t="s">
        <v>72</v>
      </c>
      <c r="AY142" s="221" t="s">
        <v>169</v>
      </c>
    </row>
    <row r="143" spans="1:65" s="13" customFormat="1" ht="11.25">
      <c r="B143" s="211"/>
      <c r="C143" s="212"/>
      <c r="D143" s="207" t="s">
        <v>180</v>
      </c>
      <c r="E143" s="213" t="s">
        <v>19</v>
      </c>
      <c r="F143" s="214" t="s">
        <v>687</v>
      </c>
      <c r="G143" s="212"/>
      <c r="H143" s="215">
        <v>-1.26</v>
      </c>
      <c r="I143" s="216"/>
      <c r="J143" s="212"/>
      <c r="K143" s="212"/>
      <c r="L143" s="217"/>
      <c r="M143" s="218"/>
      <c r="N143" s="219"/>
      <c r="O143" s="219"/>
      <c r="P143" s="219"/>
      <c r="Q143" s="219"/>
      <c r="R143" s="219"/>
      <c r="S143" s="219"/>
      <c r="T143" s="220"/>
      <c r="AT143" s="221" t="s">
        <v>180</v>
      </c>
      <c r="AU143" s="221" t="s">
        <v>83</v>
      </c>
      <c r="AV143" s="13" t="s">
        <v>83</v>
      </c>
      <c r="AW143" s="13" t="s">
        <v>34</v>
      </c>
      <c r="AX143" s="13" t="s">
        <v>72</v>
      </c>
      <c r="AY143" s="221" t="s">
        <v>169</v>
      </c>
    </row>
    <row r="144" spans="1:65" s="13" customFormat="1" ht="11.25">
      <c r="B144" s="211"/>
      <c r="C144" s="212"/>
      <c r="D144" s="207" t="s">
        <v>180</v>
      </c>
      <c r="E144" s="213" t="s">
        <v>19</v>
      </c>
      <c r="F144" s="214" t="s">
        <v>688</v>
      </c>
      <c r="G144" s="212"/>
      <c r="H144" s="215">
        <v>-0.27600000000000002</v>
      </c>
      <c r="I144" s="216"/>
      <c r="J144" s="212"/>
      <c r="K144" s="212"/>
      <c r="L144" s="217"/>
      <c r="M144" s="218"/>
      <c r="N144" s="219"/>
      <c r="O144" s="219"/>
      <c r="P144" s="219"/>
      <c r="Q144" s="219"/>
      <c r="R144" s="219"/>
      <c r="S144" s="219"/>
      <c r="T144" s="220"/>
      <c r="AT144" s="221" t="s">
        <v>180</v>
      </c>
      <c r="AU144" s="221" t="s">
        <v>83</v>
      </c>
      <c r="AV144" s="13" t="s">
        <v>83</v>
      </c>
      <c r="AW144" s="13" t="s">
        <v>34</v>
      </c>
      <c r="AX144" s="13" t="s">
        <v>72</v>
      </c>
      <c r="AY144" s="221" t="s">
        <v>169</v>
      </c>
    </row>
    <row r="145" spans="1:65" s="13" customFormat="1" ht="11.25">
      <c r="B145" s="211"/>
      <c r="C145" s="212"/>
      <c r="D145" s="207" t="s">
        <v>180</v>
      </c>
      <c r="E145" s="213" t="s">
        <v>19</v>
      </c>
      <c r="F145" s="214" t="s">
        <v>689</v>
      </c>
      <c r="G145" s="212"/>
      <c r="H145" s="215">
        <v>-1.7250000000000001</v>
      </c>
      <c r="I145" s="216"/>
      <c r="J145" s="212"/>
      <c r="K145" s="212"/>
      <c r="L145" s="217"/>
      <c r="M145" s="218"/>
      <c r="N145" s="219"/>
      <c r="O145" s="219"/>
      <c r="P145" s="219"/>
      <c r="Q145" s="219"/>
      <c r="R145" s="219"/>
      <c r="S145" s="219"/>
      <c r="T145" s="220"/>
      <c r="AT145" s="221" t="s">
        <v>180</v>
      </c>
      <c r="AU145" s="221" t="s">
        <v>83</v>
      </c>
      <c r="AV145" s="13" t="s">
        <v>83</v>
      </c>
      <c r="AW145" s="13" t="s">
        <v>34</v>
      </c>
      <c r="AX145" s="13" t="s">
        <v>72</v>
      </c>
      <c r="AY145" s="221" t="s">
        <v>169</v>
      </c>
    </row>
    <row r="146" spans="1:65" s="16" customFormat="1" ht="11.25">
      <c r="B146" s="243"/>
      <c r="C146" s="244"/>
      <c r="D146" s="207" t="s">
        <v>180</v>
      </c>
      <c r="E146" s="245" t="s">
        <v>19</v>
      </c>
      <c r="F146" s="246" t="s">
        <v>237</v>
      </c>
      <c r="G146" s="244"/>
      <c r="H146" s="247">
        <v>11.098000000000001</v>
      </c>
      <c r="I146" s="248"/>
      <c r="J146" s="244"/>
      <c r="K146" s="244"/>
      <c r="L146" s="249"/>
      <c r="M146" s="250"/>
      <c r="N146" s="251"/>
      <c r="O146" s="251"/>
      <c r="P146" s="251"/>
      <c r="Q146" s="251"/>
      <c r="R146" s="251"/>
      <c r="S146" s="251"/>
      <c r="T146" s="252"/>
      <c r="AT146" s="253" t="s">
        <v>180</v>
      </c>
      <c r="AU146" s="253" t="s">
        <v>83</v>
      </c>
      <c r="AV146" s="16" t="s">
        <v>188</v>
      </c>
      <c r="AW146" s="16" t="s">
        <v>34</v>
      </c>
      <c r="AX146" s="16" t="s">
        <v>72</v>
      </c>
      <c r="AY146" s="253" t="s">
        <v>169</v>
      </c>
    </row>
    <row r="147" spans="1:65" s="15" customFormat="1" ht="11.25">
      <c r="B147" s="233"/>
      <c r="C147" s="234"/>
      <c r="D147" s="207" t="s">
        <v>180</v>
      </c>
      <c r="E147" s="235" t="s">
        <v>19</v>
      </c>
      <c r="F147" s="236" t="s">
        <v>695</v>
      </c>
      <c r="G147" s="234"/>
      <c r="H147" s="235" t="s">
        <v>19</v>
      </c>
      <c r="I147" s="237"/>
      <c r="J147" s="234"/>
      <c r="K147" s="234"/>
      <c r="L147" s="238"/>
      <c r="M147" s="239"/>
      <c r="N147" s="240"/>
      <c r="O147" s="240"/>
      <c r="P147" s="240"/>
      <c r="Q147" s="240"/>
      <c r="R147" s="240"/>
      <c r="S147" s="240"/>
      <c r="T147" s="241"/>
      <c r="AT147" s="242" t="s">
        <v>180</v>
      </c>
      <c r="AU147" s="242" t="s">
        <v>83</v>
      </c>
      <c r="AV147" s="15" t="s">
        <v>80</v>
      </c>
      <c r="AW147" s="15" t="s">
        <v>34</v>
      </c>
      <c r="AX147" s="15" t="s">
        <v>72</v>
      </c>
      <c r="AY147" s="242" t="s">
        <v>169</v>
      </c>
    </row>
    <row r="148" spans="1:65" s="13" customFormat="1" ht="11.25">
      <c r="B148" s="211"/>
      <c r="C148" s="212"/>
      <c r="D148" s="207" t="s">
        <v>180</v>
      </c>
      <c r="E148" s="213" t="s">
        <v>19</v>
      </c>
      <c r="F148" s="214" t="s">
        <v>696</v>
      </c>
      <c r="G148" s="212"/>
      <c r="H148" s="215">
        <v>4.0460000000000003</v>
      </c>
      <c r="I148" s="216"/>
      <c r="J148" s="212"/>
      <c r="K148" s="212"/>
      <c r="L148" s="217"/>
      <c r="M148" s="218"/>
      <c r="N148" s="219"/>
      <c r="O148" s="219"/>
      <c r="P148" s="219"/>
      <c r="Q148" s="219"/>
      <c r="R148" s="219"/>
      <c r="S148" s="219"/>
      <c r="T148" s="220"/>
      <c r="AT148" s="221" t="s">
        <v>180</v>
      </c>
      <c r="AU148" s="221" t="s">
        <v>83</v>
      </c>
      <c r="AV148" s="13" t="s">
        <v>83</v>
      </c>
      <c r="AW148" s="13" t="s">
        <v>34</v>
      </c>
      <c r="AX148" s="13" t="s">
        <v>72</v>
      </c>
      <c r="AY148" s="221" t="s">
        <v>169</v>
      </c>
    </row>
    <row r="149" spans="1:65" s="13" customFormat="1" ht="11.25">
      <c r="B149" s="211"/>
      <c r="C149" s="212"/>
      <c r="D149" s="207" t="s">
        <v>180</v>
      </c>
      <c r="E149" s="213" t="s">
        <v>19</v>
      </c>
      <c r="F149" s="214" t="s">
        <v>697</v>
      </c>
      <c r="G149" s="212"/>
      <c r="H149" s="215">
        <v>-0.42</v>
      </c>
      <c r="I149" s="216"/>
      <c r="J149" s="212"/>
      <c r="K149" s="212"/>
      <c r="L149" s="217"/>
      <c r="M149" s="218"/>
      <c r="N149" s="219"/>
      <c r="O149" s="219"/>
      <c r="P149" s="219"/>
      <c r="Q149" s="219"/>
      <c r="R149" s="219"/>
      <c r="S149" s="219"/>
      <c r="T149" s="220"/>
      <c r="AT149" s="221" t="s">
        <v>180</v>
      </c>
      <c r="AU149" s="221" t="s">
        <v>83</v>
      </c>
      <c r="AV149" s="13" t="s">
        <v>83</v>
      </c>
      <c r="AW149" s="13" t="s">
        <v>34</v>
      </c>
      <c r="AX149" s="13" t="s">
        <v>72</v>
      </c>
      <c r="AY149" s="221" t="s">
        <v>169</v>
      </c>
    </row>
    <row r="150" spans="1:65" s="13" customFormat="1" ht="11.25">
      <c r="B150" s="211"/>
      <c r="C150" s="212"/>
      <c r="D150" s="207" t="s">
        <v>180</v>
      </c>
      <c r="E150" s="213" t="s">
        <v>19</v>
      </c>
      <c r="F150" s="214" t="s">
        <v>698</v>
      </c>
      <c r="G150" s="212"/>
      <c r="H150" s="215">
        <v>-9.1999999999999998E-2</v>
      </c>
      <c r="I150" s="216"/>
      <c r="J150" s="212"/>
      <c r="K150" s="212"/>
      <c r="L150" s="217"/>
      <c r="M150" s="218"/>
      <c r="N150" s="219"/>
      <c r="O150" s="219"/>
      <c r="P150" s="219"/>
      <c r="Q150" s="219"/>
      <c r="R150" s="219"/>
      <c r="S150" s="219"/>
      <c r="T150" s="220"/>
      <c r="AT150" s="221" t="s">
        <v>180</v>
      </c>
      <c r="AU150" s="221" t="s">
        <v>83</v>
      </c>
      <c r="AV150" s="13" t="s">
        <v>83</v>
      </c>
      <c r="AW150" s="13" t="s">
        <v>34</v>
      </c>
      <c r="AX150" s="13" t="s">
        <v>72</v>
      </c>
      <c r="AY150" s="221" t="s">
        <v>169</v>
      </c>
    </row>
    <row r="151" spans="1:65" s="16" customFormat="1" ht="11.25">
      <c r="B151" s="243"/>
      <c r="C151" s="244"/>
      <c r="D151" s="207" t="s">
        <v>180</v>
      </c>
      <c r="E151" s="245" t="s">
        <v>19</v>
      </c>
      <c r="F151" s="246" t="s">
        <v>237</v>
      </c>
      <c r="G151" s="244"/>
      <c r="H151" s="247">
        <v>3.5339999999999998</v>
      </c>
      <c r="I151" s="248"/>
      <c r="J151" s="244"/>
      <c r="K151" s="244"/>
      <c r="L151" s="249"/>
      <c r="M151" s="250"/>
      <c r="N151" s="251"/>
      <c r="O151" s="251"/>
      <c r="P151" s="251"/>
      <c r="Q151" s="251"/>
      <c r="R151" s="251"/>
      <c r="S151" s="251"/>
      <c r="T151" s="252"/>
      <c r="AT151" s="253" t="s">
        <v>180</v>
      </c>
      <c r="AU151" s="253" t="s">
        <v>83</v>
      </c>
      <c r="AV151" s="16" t="s">
        <v>188</v>
      </c>
      <c r="AW151" s="16" t="s">
        <v>34</v>
      </c>
      <c r="AX151" s="16" t="s">
        <v>72</v>
      </c>
      <c r="AY151" s="253" t="s">
        <v>169</v>
      </c>
    </row>
    <row r="152" spans="1:65" s="15" customFormat="1" ht="11.25">
      <c r="B152" s="233"/>
      <c r="C152" s="234"/>
      <c r="D152" s="207" t="s">
        <v>180</v>
      </c>
      <c r="E152" s="235" t="s">
        <v>19</v>
      </c>
      <c r="F152" s="236" t="s">
        <v>699</v>
      </c>
      <c r="G152" s="234"/>
      <c r="H152" s="235" t="s">
        <v>19</v>
      </c>
      <c r="I152" s="237"/>
      <c r="J152" s="234"/>
      <c r="K152" s="234"/>
      <c r="L152" s="238"/>
      <c r="M152" s="239"/>
      <c r="N152" s="240"/>
      <c r="O152" s="240"/>
      <c r="P152" s="240"/>
      <c r="Q152" s="240"/>
      <c r="R152" s="240"/>
      <c r="S152" s="240"/>
      <c r="T152" s="241"/>
      <c r="AT152" s="242" t="s">
        <v>180</v>
      </c>
      <c r="AU152" s="242" t="s">
        <v>83</v>
      </c>
      <c r="AV152" s="15" t="s">
        <v>80</v>
      </c>
      <c r="AW152" s="15" t="s">
        <v>34</v>
      </c>
      <c r="AX152" s="15" t="s">
        <v>72</v>
      </c>
      <c r="AY152" s="242" t="s">
        <v>169</v>
      </c>
    </row>
    <row r="153" spans="1:65" s="13" customFormat="1" ht="11.25">
      <c r="B153" s="211"/>
      <c r="C153" s="212"/>
      <c r="D153" s="207" t="s">
        <v>180</v>
      </c>
      <c r="E153" s="213" t="s">
        <v>19</v>
      </c>
      <c r="F153" s="214" t="s">
        <v>700</v>
      </c>
      <c r="G153" s="212"/>
      <c r="H153" s="215">
        <v>1.2330000000000001</v>
      </c>
      <c r="I153" s="216"/>
      <c r="J153" s="212"/>
      <c r="K153" s="212"/>
      <c r="L153" s="217"/>
      <c r="M153" s="218"/>
      <c r="N153" s="219"/>
      <c r="O153" s="219"/>
      <c r="P153" s="219"/>
      <c r="Q153" s="219"/>
      <c r="R153" s="219"/>
      <c r="S153" s="219"/>
      <c r="T153" s="220"/>
      <c r="AT153" s="221" t="s">
        <v>180</v>
      </c>
      <c r="AU153" s="221" t="s">
        <v>83</v>
      </c>
      <c r="AV153" s="13" t="s">
        <v>83</v>
      </c>
      <c r="AW153" s="13" t="s">
        <v>34</v>
      </c>
      <c r="AX153" s="13" t="s">
        <v>72</v>
      </c>
      <c r="AY153" s="221" t="s">
        <v>169</v>
      </c>
    </row>
    <row r="154" spans="1:65" s="13" customFormat="1" ht="11.25">
      <c r="B154" s="211"/>
      <c r="C154" s="212"/>
      <c r="D154" s="207" t="s">
        <v>180</v>
      </c>
      <c r="E154" s="213" t="s">
        <v>19</v>
      </c>
      <c r="F154" s="214" t="s">
        <v>701</v>
      </c>
      <c r="G154" s="212"/>
      <c r="H154" s="215">
        <v>-0.29499999999999998</v>
      </c>
      <c r="I154" s="216"/>
      <c r="J154" s="212"/>
      <c r="K154" s="212"/>
      <c r="L154" s="217"/>
      <c r="M154" s="218"/>
      <c r="N154" s="219"/>
      <c r="O154" s="219"/>
      <c r="P154" s="219"/>
      <c r="Q154" s="219"/>
      <c r="R154" s="219"/>
      <c r="S154" s="219"/>
      <c r="T154" s="220"/>
      <c r="AT154" s="221" t="s">
        <v>180</v>
      </c>
      <c r="AU154" s="221" t="s">
        <v>83</v>
      </c>
      <c r="AV154" s="13" t="s">
        <v>83</v>
      </c>
      <c r="AW154" s="13" t="s">
        <v>34</v>
      </c>
      <c r="AX154" s="13" t="s">
        <v>72</v>
      </c>
      <c r="AY154" s="221" t="s">
        <v>169</v>
      </c>
    </row>
    <row r="155" spans="1:65" s="16" customFormat="1" ht="11.25">
      <c r="B155" s="243"/>
      <c r="C155" s="244"/>
      <c r="D155" s="207" t="s">
        <v>180</v>
      </c>
      <c r="E155" s="245" t="s">
        <v>19</v>
      </c>
      <c r="F155" s="246" t="s">
        <v>237</v>
      </c>
      <c r="G155" s="244"/>
      <c r="H155" s="247">
        <v>0.93799999999999994</v>
      </c>
      <c r="I155" s="248"/>
      <c r="J155" s="244"/>
      <c r="K155" s="244"/>
      <c r="L155" s="249"/>
      <c r="M155" s="250"/>
      <c r="N155" s="251"/>
      <c r="O155" s="251"/>
      <c r="P155" s="251"/>
      <c r="Q155" s="251"/>
      <c r="R155" s="251"/>
      <c r="S155" s="251"/>
      <c r="T155" s="252"/>
      <c r="AT155" s="253" t="s">
        <v>180</v>
      </c>
      <c r="AU155" s="253" t="s">
        <v>83</v>
      </c>
      <c r="AV155" s="16" t="s">
        <v>188</v>
      </c>
      <c r="AW155" s="16" t="s">
        <v>34</v>
      </c>
      <c r="AX155" s="16" t="s">
        <v>72</v>
      </c>
      <c r="AY155" s="253" t="s">
        <v>169</v>
      </c>
    </row>
    <row r="156" spans="1:65" s="14" customFormat="1" ht="11.25">
      <c r="B156" s="222"/>
      <c r="C156" s="223"/>
      <c r="D156" s="207" t="s">
        <v>180</v>
      </c>
      <c r="E156" s="224" t="s">
        <v>19</v>
      </c>
      <c r="F156" s="225" t="s">
        <v>182</v>
      </c>
      <c r="G156" s="223"/>
      <c r="H156" s="226">
        <v>15.57</v>
      </c>
      <c r="I156" s="227"/>
      <c r="J156" s="223"/>
      <c r="K156" s="223"/>
      <c r="L156" s="228"/>
      <c r="M156" s="229"/>
      <c r="N156" s="230"/>
      <c r="O156" s="230"/>
      <c r="P156" s="230"/>
      <c r="Q156" s="230"/>
      <c r="R156" s="230"/>
      <c r="S156" s="230"/>
      <c r="T156" s="231"/>
      <c r="AT156" s="232" t="s">
        <v>180</v>
      </c>
      <c r="AU156" s="232" t="s">
        <v>83</v>
      </c>
      <c r="AV156" s="14" t="s">
        <v>176</v>
      </c>
      <c r="AW156" s="14" t="s">
        <v>4</v>
      </c>
      <c r="AX156" s="14" t="s">
        <v>80</v>
      </c>
      <c r="AY156" s="232" t="s">
        <v>169</v>
      </c>
    </row>
    <row r="157" spans="1:65" s="2" customFormat="1" ht="16.5" customHeight="1">
      <c r="A157" s="36"/>
      <c r="B157" s="37"/>
      <c r="C157" s="194" t="s">
        <v>215</v>
      </c>
      <c r="D157" s="194" t="s">
        <v>171</v>
      </c>
      <c r="E157" s="195" t="s">
        <v>252</v>
      </c>
      <c r="F157" s="196" t="s">
        <v>253</v>
      </c>
      <c r="G157" s="197" t="s">
        <v>191</v>
      </c>
      <c r="H157" s="198">
        <v>37.741</v>
      </c>
      <c r="I157" s="199"/>
      <c r="J157" s="200">
        <f>ROUND(I157*H157,2)</f>
        <v>0</v>
      </c>
      <c r="K157" s="196" t="s">
        <v>175</v>
      </c>
      <c r="L157" s="41"/>
      <c r="M157" s="201" t="s">
        <v>19</v>
      </c>
      <c r="N157" s="202" t="s">
        <v>43</v>
      </c>
      <c r="O157" s="66"/>
      <c r="P157" s="203">
        <f>O157*H157</f>
        <v>0</v>
      </c>
      <c r="Q157" s="203">
        <v>0</v>
      </c>
      <c r="R157" s="203">
        <f>Q157*H157</f>
        <v>0</v>
      </c>
      <c r="S157" s="203">
        <v>0</v>
      </c>
      <c r="T157" s="204">
        <f>S157*H157</f>
        <v>0</v>
      </c>
      <c r="U157" s="36"/>
      <c r="V157" s="36"/>
      <c r="W157" s="36"/>
      <c r="X157" s="36"/>
      <c r="Y157" s="36"/>
      <c r="Z157" s="36"/>
      <c r="AA157" s="36"/>
      <c r="AB157" s="36"/>
      <c r="AC157" s="36"/>
      <c r="AD157" s="36"/>
      <c r="AE157" s="36"/>
      <c r="AR157" s="205" t="s">
        <v>176</v>
      </c>
      <c r="AT157" s="205" t="s">
        <v>171</v>
      </c>
      <c r="AU157" s="205" t="s">
        <v>83</v>
      </c>
      <c r="AY157" s="19" t="s">
        <v>169</v>
      </c>
      <c r="BE157" s="206">
        <f>IF(N157="základní",J157,0)</f>
        <v>0</v>
      </c>
      <c r="BF157" s="206">
        <f>IF(N157="snížená",J157,0)</f>
        <v>0</v>
      </c>
      <c r="BG157" s="206">
        <f>IF(N157="zákl. přenesená",J157,0)</f>
        <v>0</v>
      </c>
      <c r="BH157" s="206">
        <f>IF(N157="sníž. přenesená",J157,0)</f>
        <v>0</v>
      </c>
      <c r="BI157" s="206">
        <f>IF(N157="nulová",J157,0)</f>
        <v>0</v>
      </c>
      <c r="BJ157" s="19" t="s">
        <v>80</v>
      </c>
      <c r="BK157" s="206">
        <f>ROUND(I157*H157,2)</f>
        <v>0</v>
      </c>
      <c r="BL157" s="19" t="s">
        <v>176</v>
      </c>
      <c r="BM157" s="205" t="s">
        <v>702</v>
      </c>
    </row>
    <row r="158" spans="1:65" s="15" customFormat="1" ht="11.25">
      <c r="B158" s="233"/>
      <c r="C158" s="234"/>
      <c r="D158" s="207" t="s">
        <v>180</v>
      </c>
      <c r="E158" s="235" t="s">
        <v>19</v>
      </c>
      <c r="F158" s="236" t="s">
        <v>703</v>
      </c>
      <c r="G158" s="234"/>
      <c r="H158" s="235" t="s">
        <v>19</v>
      </c>
      <c r="I158" s="237"/>
      <c r="J158" s="234"/>
      <c r="K158" s="234"/>
      <c r="L158" s="238"/>
      <c r="M158" s="239"/>
      <c r="N158" s="240"/>
      <c r="O158" s="240"/>
      <c r="P158" s="240"/>
      <c r="Q158" s="240"/>
      <c r="R158" s="240"/>
      <c r="S158" s="240"/>
      <c r="T158" s="241"/>
      <c r="AT158" s="242" t="s">
        <v>180</v>
      </c>
      <c r="AU158" s="242" t="s">
        <v>83</v>
      </c>
      <c r="AV158" s="15" t="s">
        <v>80</v>
      </c>
      <c r="AW158" s="15" t="s">
        <v>34</v>
      </c>
      <c r="AX158" s="15" t="s">
        <v>72</v>
      </c>
      <c r="AY158" s="242" t="s">
        <v>169</v>
      </c>
    </row>
    <row r="159" spans="1:65" s="13" customFormat="1" ht="11.25">
      <c r="B159" s="211"/>
      <c r="C159" s="212"/>
      <c r="D159" s="207" t="s">
        <v>180</v>
      </c>
      <c r="E159" s="213" t="s">
        <v>19</v>
      </c>
      <c r="F159" s="214" t="s">
        <v>678</v>
      </c>
      <c r="G159" s="212"/>
      <c r="H159" s="215">
        <v>8.0909999999999993</v>
      </c>
      <c r="I159" s="216"/>
      <c r="J159" s="212"/>
      <c r="K159" s="212"/>
      <c r="L159" s="217"/>
      <c r="M159" s="218"/>
      <c r="N159" s="219"/>
      <c r="O159" s="219"/>
      <c r="P159" s="219"/>
      <c r="Q159" s="219"/>
      <c r="R159" s="219"/>
      <c r="S159" s="219"/>
      <c r="T159" s="220"/>
      <c r="AT159" s="221" t="s">
        <v>180</v>
      </c>
      <c r="AU159" s="221" t="s">
        <v>83</v>
      </c>
      <c r="AV159" s="13" t="s">
        <v>83</v>
      </c>
      <c r="AW159" s="13" t="s">
        <v>34</v>
      </c>
      <c r="AX159" s="13" t="s">
        <v>72</v>
      </c>
      <c r="AY159" s="221" t="s">
        <v>169</v>
      </c>
    </row>
    <row r="160" spans="1:65" s="15" customFormat="1" ht="11.25">
      <c r="B160" s="233"/>
      <c r="C160" s="234"/>
      <c r="D160" s="207" t="s">
        <v>180</v>
      </c>
      <c r="E160" s="235" t="s">
        <v>19</v>
      </c>
      <c r="F160" s="236" t="s">
        <v>677</v>
      </c>
      <c r="G160" s="234"/>
      <c r="H160" s="235" t="s">
        <v>19</v>
      </c>
      <c r="I160" s="237"/>
      <c r="J160" s="234"/>
      <c r="K160" s="234"/>
      <c r="L160" s="238"/>
      <c r="M160" s="239"/>
      <c r="N160" s="240"/>
      <c r="O160" s="240"/>
      <c r="P160" s="240"/>
      <c r="Q160" s="240"/>
      <c r="R160" s="240"/>
      <c r="S160" s="240"/>
      <c r="T160" s="241"/>
      <c r="AT160" s="242" t="s">
        <v>180</v>
      </c>
      <c r="AU160" s="242" t="s">
        <v>83</v>
      </c>
      <c r="AV160" s="15" t="s">
        <v>80</v>
      </c>
      <c r="AW160" s="15" t="s">
        <v>34</v>
      </c>
      <c r="AX160" s="15" t="s">
        <v>72</v>
      </c>
      <c r="AY160" s="242" t="s">
        <v>169</v>
      </c>
    </row>
    <row r="161" spans="1:65" s="13" customFormat="1" ht="11.25">
      <c r="B161" s="211"/>
      <c r="C161" s="212"/>
      <c r="D161" s="207" t="s">
        <v>180</v>
      </c>
      <c r="E161" s="213" t="s">
        <v>19</v>
      </c>
      <c r="F161" s="214" t="s">
        <v>680</v>
      </c>
      <c r="G161" s="212"/>
      <c r="H161" s="215">
        <v>27.428000000000001</v>
      </c>
      <c r="I161" s="216"/>
      <c r="J161" s="212"/>
      <c r="K161" s="212"/>
      <c r="L161" s="217"/>
      <c r="M161" s="218"/>
      <c r="N161" s="219"/>
      <c r="O161" s="219"/>
      <c r="P161" s="219"/>
      <c r="Q161" s="219"/>
      <c r="R161" s="219"/>
      <c r="S161" s="219"/>
      <c r="T161" s="220"/>
      <c r="AT161" s="221" t="s">
        <v>180</v>
      </c>
      <c r="AU161" s="221" t="s">
        <v>83</v>
      </c>
      <c r="AV161" s="13" t="s">
        <v>83</v>
      </c>
      <c r="AW161" s="13" t="s">
        <v>34</v>
      </c>
      <c r="AX161" s="13" t="s">
        <v>72</v>
      </c>
      <c r="AY161" s="221" t="s">
        <v>169</v>
      </c>
    </row>
    <row r="162" spans="1:65" s="13" customFormat="1" ht="11.25">
      <c r="B162" s="211"/>
      <c r="C162" s="212"/>
      <c r="D162" s="207" t="s">
        <v>180</v>
      </c>
      <c r="E162" s="213" t="s">
        <v>19</v>
      </c>
      <c r="F162" s="214" t="s">
        <v>681</v>
      </c>
      <c r="G162" s="212"/>
      <c r="H162" s="215">
        <v>2.222</v>
      </c>
      <c r="I162" s="216"/>
      <c r="J162" s="212"/>
      <c r="K162" s="212"/>
      <c r="L162" s="217"/>
      <c r="M162" s="218"/>
      <c r="N162" s="219"/>
      <c r="O162" s="219"/>
      <c r="P162" s="219"/>
      <c r="Q162" s="219"/>
      <c r="R162" s="219"/>
      <c r="S162" s="219"/>
      <c r="T162" s="220"/>
      <c r="AT162" s="221" t="s">
        <v>180</v>
      </c>
      <c r="AU162" s="221" t="s">
        <v>83</v>
      </c>
      <c r="AV162" s="13" t="s">
        <v>83</v>
      </c>
      <c r="AW162" s="13" t="s">
        <v>34</v>
      </c>
      <c r="AX162" s="13" t="s">
        <v>72</v>
      </c>
      <c r="AY162" s="221" t="s">
        <v>169</v>
      </c>
    </row>
    <row r="163" spans="1:65" s="14" customFormat="1" ht="11.25">
      <c r="B163" s="222"/>
      <c r="C163" s="223"/>
      <c r="D163" s="207" t="s">
        <v>180</v>
      </c>
      <c r="E163" s="224" t="s">
        <v>19</v>
      </c>
      <c r="F163" s="225" t="s">
        <v>182</v>
      </c>
      <c r="G163" s="223"/>
      <c r="H163" s="226">
        <v>37.741</v>
      </c>
      <c r="I163" s="227"/>
      <c r="J163" s="223"/>
      <c r="K163" s="223"/>
      <c r="L163" s="228"/>
      <c r="M163" s="229"/>
      <c r="N163" s="230"/>
      <c r="O163" s="230"/>
      <c r="P163" s="230"/>
      <c r="Q163" s="230"/>
      <c r="R163" s="230"/>
      <c r="S163" s="230"/>
      <c r="T163" s="231"/>
      <c r="AT163" s="232" t="s">
        <v>180</v>
      </c>
      <c r="AU163" s="232" t="s">
        <v>83</v>
      </c>
      <c r="AV163" s="14" t="s">
        <v>176</v>
      </c>
      <c r="AW163" s="14" t="s">
        <v>4</v>
      </c>
      <c r="AX163" s="14" t="s">
        <v>80</v>
      </c>
      <c r="AY163" s="232" t="s">
        <v>169</v>
      </c>
    </row>
    <row r="164" spans="1:65" s="2" customFormat="1" ht="24" customHeight="1">
      <c r="A164" s="36"/>
      <c r="B164" s="37"/>
      <c r="C164" s="194" t="s">
        <v>222</v>
      </c>
      <c r="D164" s="194" t="s">
        <v>171</v>
      </c>
      <c r="E164" s="195" t="s">
        <v>257</v>
      </c>
      <c r="F164" s="196" t="s">
        <v>258</v>
      </c>
      <c r="G164" s="197" t="s">
        <v>259</v>
      </c>
      <c r="H164" s="198">
        <v>33.393999999999998</v>
      </c>
      <c r="I164" s="199"/>
      <c r="J164" s="200">
        <f>ROUND(I164*H164,2)</f>
        <v>0</v>
      </c>
      <c r="K164" s="196" t="s">
        <v>175</v>
      </c>
      <c r="L164" s="41"/>
      <c r="M164" s="201" t="s">
        <v>19</v>
      </c>
      <c r="N164" s="202" t="s">
        <v>43</v>
      </c>
      <c r="O164" s="66"/>
      <c r="P164" s="203">
        <f>O164*H164</f>
        <v>0</v>
      </c>
      <c r="Q164" s="203">
        <v>0</v>
      </c>
      <c r="R164" s="203">
        <f>Q164*H164</f>
        <v>0</v>
      </c>
      <c r="S164" s="203">
        <v>0</v>
      </c>
      <c r="T164" s="204">
        <f>S164*H164</f>
        <v>0</v>
      </c>
      <c r="U164" s="36"/>
      <c r="V164" s="36"/>
      <c r="W164" s="36"/>
      <c r="X164" s="36"/>
      <c r="Y164" s="36"/>
      <c r="Z164" s="36"/>
      <c r="AA164" s="36"/>
      <c r="AB164" s="36"/>
      <c r="AC164" s="36"/>
      <c r="AD164" s="36"/>
      <c r="AE164" s="36"/>
      <c r="AR164" s="205" t="s">
        <v>176</v>
      </c>
      <c r="AT164" s="205" t="s">
        <v>171</v>
      </c>
      <c r="AU164" s="205" t="s">
        <v>83</v>
      </c>
      <c r="AY164" s="19" t="s">
        <v>169</v>
      </c>
      <c r="BE164" s="206">
        <f>IF(N164="základní",J164,0)</f>
        <v>0</v>
      </c>
      <c r="BF164" s="206">
        <f>IF(N164="snížená",J164,0)</f>
        <v>0</v>
      </c>
      <c r="BG164" s="206">
        <f>IF(N164="zákl. přenesená",J164,0)</f>
        <v>0</v>
      </c>
      <c r="BH164" s="206">
        <f>IF(N164="sníž. přenesená",J164,0)</f>
        <v>0</v>
      </c>
      <c r="BI164" s="206">
        <f>IF(N164="nulová",J164,0)</f>
        <v>0</v>
      </c>
      <c r="BJ164" s="19" t="s">
        <v>80</v>
      </c>
      <c r="BK164" s="206">
        <f>ROUND(I164*H164,2)</f>
        <v>0</v>
      </c>
      <c r="BL164" s="19" t="s">
        <v>176</v>
      </c>
      <c r="BM164" s="205" t="s">
        <v>704</v>
      </c>
    </row>
    <row r="165" spans="1:65" s="2" customFormat="1" ht="29.25">
      <c r="A165" s="36"/>
      <c r="B165" s="37"/>
      <c r="C165" s="38"/>
      <c r="D165" s="207" t="s">
        <v>178</v>
      </c>
      <c r="E165" s="38"/>
      <c r="F165" s="208" t="s">
        <v>261</v>
      </c>
      <c r="G165" s="38"/>
      <c r="H165" s="38"/>
      <c r="I165" s="117"/>
      <c r="J165" s="38"/>
      <c r="K165" s="38"/>
      <c r="L165" s="41"/>
      <c r="M165" s="209"/>
      <c r="N165" s="210"/>
      <c r="O165" s="66"/>
      <c r="P165" s="66"/>
      <c r="Q165" s="66"/>
      <c r="R165" s="66"/>
      <c r="S165" s="66"/>
      <c r="T165" s="67"/>
      <c r="U165" s="36"/>
      <c r="V165" s="36"/>
      <c r="W165" s="36"/>
      <c r="X165" s="36"/>
      <c r="Y165" s="36"/>
      <c r="Z165" s="36"/>
      <c r="AA165" s="36"/>
      <c r="AB165" s="36"/>
      <c r="AC165" s="36"/>
      <c r="AD165" s="36"/>
      <c r="AE165" s="36"/>
      <c r="AT165" s="19" t="s">
        <v>178</v>
      </c>
      <c r="AU165" s="19" t="s">
        <v>83</v>
      </c>
    </row>
    <row r="166" spans="1:65" s="15" customFormat="1" ht="11.25">
      <c r="B166" s="233"/>
      <c r="C166" s="234"/>
      <c r="D166" s="207" t="s">
        <v>180</v>
      </c>
      <c r="E166" s="235" t="s">
        <v>19</v>
      </c>
      <c r="F166" s="236" t="s">
        <v>677</v>
      </c>
      <c r="G166" s="234"/>
      <c r="H166" s="235" t="s">
        <v>19</v>
      </c>
      <c r="I166" s="237"/>
      <c r="J166" s="234"/>
      <c r="K166" s="234"/>
      <c r="L166" s="238"/>
      <c r="M166" s="239"/>
      <c r="N166" s="240"/>
      <c r="O166" s="240"/>
      <c r="P166" s="240"/>
      <c r="Q166" s="240"/>
      <c r="R166" s="240"/>
      <c r="S166" s="240"/>
      <c r="T166" s="241"/>
      <c r="AT166" s="242" t="s">
        <v>180</v>
      </c>
      <c r="AU166" s="242" t="s">
        <v>83</v>
      </c>
      <c r="AV166" s="15" t="s">
        <v>80</v>
      </c>
      <c r="AW166" s="15" t="s">
        <v>34</v>
      </c>
      <c r="AX166" s="15" t="s">
        <v>72</v>
      </c>
      <c r="AY166" s="242" t="s">
        <v>169</v>
      </c>
    </row>
    <row r="167" spans="1:65" s="13" customFormat="1" ht="11.25">
      <c r="B167" s="211"/>
      <c r="C167" s="212"/>
      <c r="D167" s="207" t="s">
        <v>180</v>
      </c>
      <c r="E167" s="213" t="s">
        <v>19</v>
      </c>
      <c r="F167" s="214" t="s">
        <v>680</v>
      </c>
      <c r="G167" s="212"/>
      <c r="H167" s="215">
        <v>27.428000000000001</v>
      </c>
      <c r="I167" s="216"/>
      <c r="J167" s="212"/>
      <c r="K167" s="212"/>
      <c r="L167" s="217"/>
      <c r="M167" s="218"/>
      <c r="N167" s="219"/>
      <c r="O167" s="219"/>
      <c r="P167" s="219"/>
      <c r="Q167" s="219"/>
      <c r="R167" s="219"/>
      <c r="S167" s="219"/>
      <c r="T167" s="220"/>
      <c r="AT167" s="221" t="s">
        <v>180</v>
      </c>
      <c r="AU167" s="221" t="s">
        <v>83</v>
      </c>
      <c r="AV167" s="13" t="s">
        <v>83</v>
      </c>
      <c r="AW167" s="13" t="s">
        <v>34</v>
      </c>
      <c r="AX167" s="13" t="s">
        <v>72</v>
      </c>
      <c r="AY167" s="221" t="s">
        <v>169</v>
      </c>
    </row>
    <row r="168" spans="1:65" s="13" customFormat="1" ht="11.25">
      <c r="B168" s="211"/>
      <c r="C168" s="212"/>
      <c r="D168" s="207" t="s">
        <v>180</v>
      </c>
      <c r="E168" s="213" t="s">
        <v>19</v>
      </c>
      <c r="F168" s="214" t="s">
        <v>681</v>
      </c>
      <c r="G168" s="212"/>
      <c r="H168" s="215">
        <v>2.222</v>
      </c>
      <c r="I168" s="216"/>
      <c r="J168" s="212"/>
      <c r="K168" s="212"/>
      <c r="L168" s="217"/>
      <c r="M168" s="218"/>
      <c r="N168" s="219"/>
      <c r="O168" s="219"/>
      <c r="P168" s="219"/>
      <c r="Q168" s="219"/>
      <c r="R168" s="219"/>
      <c r="S168" s="219"/>
      <c r="T168" s="220"/>
      <c r="AT168" s="221" t="s">
        <v>180</v>
      </c>
      <c r="AU168" s="221" t="s">
        <v>83</v>
      </c>
      <c r="AV168" s="13" t="s">
        <v>83</v>
      </c>
      <c r="AW168" s="13" t="s">
        <v>34</v>
      </c>
      <c r="AX168" s="13" t="s">
        <v>72</v>
      </c>
      <c r="AY168" s="221" t="s">
        <v>169</v>
      </c>
    </row>
    <row r="169" spans="1:65" s="15" customFormat="1" ht="11.25">
      <c r="B169" s="233"/>
      <c r="C169" s="234"/>
      <c r="D169" s="207" t="s">
        <v>180</v>
      </c>
      <c r="E169" s="235" t="s">
        <v>19</v>
      </c>
      <c r="F169" s="236" t="s">
        <v>692</v>
      </c>
      <c r="G169" s="234"/>
      <c r="H169" s="235" t="s">
        <v>19</v>
      </c>
      <c r="I169" s="237"/>
      <c r="J169" s="234"/>
      <c r="K169" s="234"/>
      <c r="L169" s="238"/>
      <c r="M169" s="239"/>
      <c r="N169" s="240"/>
      <c r="O169" s="240"/>
      <c r="P169" s="240"/>
      <c r="Q169" s="240"/>
      <c r="R169" s="240"/>
      <c r="S169" s="240"/>
      <c r="T169" s="241"/>
      <c r="AT169" s="242" t="s">
        <v>180</v>
      </c>
      <c r="AU169" s="242" t="s">
        <v>83</v>
      </c>
      <c r="AV169" s="15" t="s">
        <v>80</v>
      </c>
      <c r="AW169" s="15" t="s">
        <v>34</v>
      </c>
      <c r="AX169" s="15" t="s">
        <v>72</v>
      </c>
      <c r="AY169" s="242" t="s">
        <v>169</v>
      </c>
    </row>
    <row r="170" spans="1:65" s="13" customFormat="1" ht="11.25">
      <c r="B170" s="211"/>
      <c r="C170" s="212"/>
      <c r="D170" s="207" t="s">
        <v>180</v>
      </c>
      <c r="E170" s="213" t="s">
        <v>19</v>
      </c>
      <c r="F170" s="214" t="s">
        <v>693</v>
      </c>
      <c r="G170" s="212"/>
      <c r="H170" s="215">
        <v>-11.098000000000001</v>
      </c>
      <c r="I170" s="216"/>
      <c r="J170" s="212"/>
      <c r="K170" s="212"/>
      <c r="L170" s="217"/>
      <c r="M170" s="218"/>
      <c r="N170" s="219"/>
      <c r="O170" s="219"/>
      <c r="P170" s="219"/>
      <c r="Q170" s="219"/>
      <c r="R170" s="219"/>
      <c r="S170" s="219"/>
      <c r="T170" s="220"/>
      <c r="AT170" s="221" t="s">
        <v>180</v>
      </c>
      <c r="AU170" s="221" t="s">
        <v>83</v>
      </c>
      <c r="AV170" s="13" t="s">
        <v>83</v>
      </c>
      <c r="AW170" s="13" t="s">
        <v>34</v>
      </c>
      <c r="AX170" s="13" t="s">
        <v>72</v>
      </c>
      <c r="AY170" s="221" t="s">
        <v>169</v>
      </c>
    </row>
    <row r="171" spans="1:65" s="13" customFormat="1" ht="11.25">
      <c r="B171" s="211"/>
      <c r="C171" s="212"/>
      <c r="D171" s="207" t="s">
        <v>180</v>
      </c>
      <c r="E171" s="213" t="s">
        <v>19</v>
      </c>
      <c r="F171" s="214" t="s">
        <v>705</v>
      </c>
      <c r="G171" s="212"/>
      <c r="H171" s="215">
        <v>33.393999999999998</v>
      </c>
      <c r="I171" s="216"/>
      <c r="J171" s="212"/>
      <c r="K171" s="212"/>
      <c r="L171" s="217"/>
      <c r="M171" s="218"/>
      <c r="N171" s="219"/>
      <c r="O171" s="219"/>
      <c r="P171" s="219"/>
      <c r="Q171" s="219"/>
      <c r="R171" s="219"/>
      <c r="S171" s="219"/>
      <c r="T171" s="220"/>
      <c r="AT171" s="221" t="s">
        <v>180</v>
      </c>
      <c r="AU171" s="221" t="s">
        <v>83</v>
      </c>
      <c r="AV171" s="13" t="s">
        <v>83</v>
      </c>
      <c r="AW171" s="13" t="s">
        <v>34</v>
      </c>
      <c r="AX171" s="13" t="s">
        <v>80</v>
      </c>
      <c r="AY171" s="221" t="s">
        <v>169</v>
      </c>
    </row>
    <row r="172" spans="1:65" s="2" customFormat="1" ht="24" customHeight="1">
      <c r="A172" s="36"/>
      <c r="B172" s="37"/>
      <c r="C172" s="194" t="s">
        <v>228</v>
      </c>
      <c r="D172" s="194" t="s">
        <v>171</v>
      </c>
      <c r="E172" s="195" t="s">
        <v>492</v>
      </c>
      <c r="F172" s="196" t="s">
        <v>493</v>
      </c>
      <c r="G172" s="197" t="s">
        <v>191</v>
      </c>
      <c r="H172" s="198">
        <v>14.632</v>
      </c>
      <c r="I172" s="199"/>
      <c r="J172" s="200">
        <f>ROUND(I172*H172,2)</f>
        <v>0</v>
      </c>
      <c r="K172" s="196" t="s">
        <v>175</v>
      </c>
      <c r="L172" s="41"/>
      <c r="M172" s="201" t="s">
        <v>19</v>
      </c>
      <c r="N172" s="202" t="s">
        <v>43</v>
      </c>
      <c r="O172" s="66"/>
      <c r="P172" s="203">
        <f>O172*H172</f>
        <v>0</v>
      </c>
      <c r="Q172" s="203">
        <v>0</v>
      </c>
      <c r="R172" s="203">
        <f>Q172*H172</f>
        <v>0</v>
      </c>
      <c r="S172" s="203">
        <v>0</v>
      </c>
      <c r="T172" s="204">
        <f>S172*H172</f>
        <v>0</v>
      </c>
      <c r="U172" s="36"/>
      <c r="V172" s="36"/>
      <c r="W172" s="36"/>
      <c r="X172" s="36"/>
      <c r="Y172" s="36"/>
      <c r="Z172" s="36"/>
      <c r="AA172" s="36"/>
      <c r="AB172" s="36"/>
      <c r="AC172" s="36"/>
      <c r="AD172" s="36"/>
      <c r="AE172" s="36"/>
      <c r="AR172" s="205" t="s">
        <v>176</v>
      </c>
      <c r="AT172" s="205" t="s">
        <v>171</v>
      </c>
      <c r="AU172" s="205" t="s">
        <v>83</v>
      </c>
      <c r="AY172" s="19" t="s">
        <v>169</v>
      </c>
      <c r="BE172" s="206">
        <f>IF(N172="základní",J172,0)</f>
        <v>0</v>
      </c>
      <c r="BF172" s="206">
        <f>IF(N172="snížená",J172,0)</f>
        <v>0</v>
      </c>
      <c r="BG172" s="206">
        <f>IF(N172="zákl. přenesená",J172,0)</f>
        <v>0</v>
      </c>
      <c r="BH172" s="206">
        <f>IF(N172="sníž. přenesená",J172,0)</f>
        <v>0</v>
      </c>
      <c r="BI172" s="206">
        <f>IF(N172="nulová",J172,0)</f>
        <v>0</v>
      </c>
      <c r="BJ172" s="19" t="s">
        <v>80</v>
      </c>
      <c r="BK172" s="206">
        <f>ROUND(I172*H172,2)</f>
        <v>0</v>
      </c>
      <c r="BL172" s="19" t="s">
        <v>176</v>
      </c>
      <c r="BM172" s="205" t="s">
        <v>706</v>
      </c>
    </row>
    <row r="173" spans="1:65" s="2" customFormat="1" ht="321.75">
      <c r="A173" s="36"/>
      <c r="B173" s="37"/>
      <c r="C173" s="38"/>
      <c r="D173" s="207" t="s">
        <v>178</v>
      </c>
      <c r="E173" s="38"/>
      <c r="F173" s="208" t="s">
        <v>707</v>
      </c>
      <c r="G173" s="38"/>
      <c r="H173" s="38"/>
      <c r="I173" s="117"/>
      <c r="J173" s="38"/>
      <c r="K173" s="38"/>
      <c r="L173" s="41"/>
      <c r="M173" s="209"/>
      <c r="N173" s="210"/>
      <c r="O173" s="66"/>
      <c r="P173" s="66"/>
      <c r="Q173" s="66"/>
      <c r="R173" s="66"/>
      <c r="S173" s="66"/>
      <c r="T173" s="67"/>
      <c r="U173" s="36"/>
      <c r="V173" s="36"/>
      <c r="W173" s="36"/>
      <c r="X173" s="36"/>
      <c r="Y173" s="36"/>
      <c r="Z173" s="36"/>
      <c r="AA173" s="36"/>
      <c r="AB173" s="36"/>
      <c r="AC173" s="36"/>
      <c r="AD173" s="36"/>
      <c r="AE173" s="36"/>
      <c r="AT173" s="19" t="s">
        <v>178</v>
      </c>
      <c r="AU173" s="19" t="s">
        <v>83</v>
      </c>
    </row>
    <row r="174" spans="1:65" s="15" customFormat="1" ht="11.25">
      <c r="B174" s="233"/>
      <c r="C174" s="234"/>
      <c r="D174" s="207" t="s">
        <v>180</v>
      </c>
      <c r="E174" s="235" t="s">
        <v>19</v>
      </c>
      <c r="F174" s="236" t="s">
        <v>685</v>
      </c>
      <c r="G174" s="234"/>
      <c r="H174" s="235" t="s">
        <v>19</v>
      </c>
      <c r="I174" s="237"/>
      <c r="J174" s="234"/>
      <c r="K174" s="234"/>
      <c r="L174" s="238"/>
      <c r="M174" s="239"/>
      <c r="N174" s="240"/>
      <c r="O174" s="240"/>
      <c r="P174" s="240"/>
      <c r="Q174" s="240"/>
      <c r="R174" s="240"/>
      <c r="S174" s="240"/>
      <c r="T174" s="241"/>
      <c r="AT174" s="242" t="s">
        <v>180</v>
      </c>
      <c r="AU174" s="242" t="s">
        <v>83</v>
      </c>
      <c r="AV174" s="15" t="s">
        <v>80</v>
      </c>
      <c r="AW174" s="15" t="s">
        <v>34</v>
      </c>
      <c r="AX174" s="15" t="s">
        <v>72</v>
      </c>
      <c r="AY174" s="242" t="s">
        <v>169</v>
      </c>
    </row>
    <row r="175" spans="1:65" s="15" customFormat="1" ht="11.25">
      <c r="B175" s="233"/>
      <c r="C175" s="234"/>
      <c r="D175" s="207" t="s">
        <v>180</v>
      </c>
      <c r="E175" s="235" t="s">
        <v>19</v>
      </c>
      <c r="F175" s="236" t="s">
        <v>677</v>
      </c>
      <c r="G175" s="234"/>
      <c r="H175" s="235" t="s">
        <v>19</v>
      </c>
      <c r="I175" s="237"/>
      <c r="J175" s="234"/>
      <c r="K175" s="234"/>
      <c r="L175" s="238"/>
      <c r="M175" s="239"/>
      <c r="N175" s="240"/>
      <c r="O175" s="240"/>
      <c r="P175" s="240"/>
      <c r="Q175" s="240"/>
      <c r="R175" s="240"/>
      <c r="S175" s="240"/>
      <c r="T175" s="241"/>
      <c r="AT175" s="242" t="s">
        <v>180</v>
      </c>
      <c r="AU175" s="242" t="s">
        <v>83</v>
      </c>
      <c r="AV175" s="15" t="s">
        <v>80</v>
      </c>
      <c r="AW175" s="15" t="s">
        <v>34</v>
      </c>
      <c r="AX175" s="15" t="s">
        <v>72</v>
      </c>
      <c r="AY175" s="242" t="s">
        <v>169</v>
      </c>
    </row>
    <row r="176" spans="1:65" s="13" customFormat="1" ht="11.25">
      <c r="B176" s="211"/>
      <c r="C176" s="212"/>
      <c r="D176" s="207" t="s">
        <v>180</v>
      </c>
      <c r="E176" s="213" t="s">
        <v>19</v>
      </c>
      <c r="F176" s="214" t="s">
        <v>686</v>
      </c>
      <c r="G176" s="212"/>
      <c r="H176" s="215">
        <v>12.137</v>
      </c>
      <c r="I176" s="216"/>
      <c r="J176" s="212"/>
      <c r="K176" s="212"/>
      <c r="L176" s="217"/>
      <c r="M176" s="218"/>
      <c r="N176" s="219"/>
      <c r="O176" s="219"/>
      <c r="P176" s="219"/>
      <c r="Q176" s="219"/>
      <c r="R176" s="219"/>
      <c r="S176" s="219"/>
      <c r="T176" s="220"/>
      <c r="AT176" s="221" t="s">
        <v>180</v>
      </c>
      <c r="AU176" s="221" t="s">
        <v>83</v>
      </c>
      <c r="AV176" s="13" t="s">
        <v>83</v>
      </c>
      <c r="AW176" s="13" t="s">
        <v>34</v>
      </c>
      <c r="AX176" s="13" t="s">
        <v>72</v>
      </c>
      <c r="AY176" s="221" t="s">
        <v>169</v>
      </c>
    </row>
    <row r="177" spans="1:65" s="13" customFormat="1" ht="11.25">
      <c r="B177" s="211"/>
      <c r="C177" s="212"/>
      <c r="D177" s="207" t="s">
        <v>180</v>
      </c>
      <c r="E177" s="213" t="s">
        <v>19</v>
      </c>
      <c r="F177" s="214" t="s">
        <v>681</v>
      </c>
      <c r="G177" s="212"/>
      <c r="H177" s="215">
        <v>2.222</v>
      </c>
      <c r="I177" s="216"/>
      <c r="J177" s="212"/>
      <c r="K177" s="212"/>
      <c r="L177" s="217"/>
      <c r="M177" s="218"/>
      <c r="N177" s="219"/>
      <c r="O177" s="219"/>
      <c r="P177" s="219"/>
      <c r="Q177" s="219"/>
      <c r="R177" s="219"/>
      <c r="S177" s="219"/>
      <c r="T177" s="220"/>
      <c r="AT177" s="221" t="s">
        <v>180</v>
      </c>
      <c r="AU177" s="221" t="s">
        <v>83</v>
      </c>
      <c r="AV177" s="13" t="s">
        <v>83</v>
      </c>
      <c r="AW177" s="13" t="s">
        <v>34</v>
      </c>
      <c r="AX177" s="13" t="s">
        <v>72</v>
      </c>
      <c r="AY177" s="221" t="s">
        <v>169</v>
      </c>
    </row>
    <row r="178" spans="1:65" s="13" customFormat="1" ht="11.25">
      <c r="B178" s="211"/>
      <c r="C178" s="212"/>
      <c r="D178" s="207" t="s">
        <v>180</v>
      </c>
      <c r="E178" s="213" t="s">
        <v>19</v>
      </c>
      <c r="F178" s="214" t="s">
        <v>687</v>
      </c>
      <c r="G178" s="212"/>
      <c r="H178" s="215">
        <v>-1.26</v>
      </c>
      <c r="I178" s="216"/>
      <c r="J178" s="212"/>
      <c r="K178" s="212"/>
      <c r="L178" s="217"/>
      <c r="M178" s="218"/>
      <c r="N178" s="219"/>
      <c r="O178" s="219"/>
      <c r="P178" s="219"/>
      <c r="Q178" s="219"/>
      <c r="R178" s="219"/>
      <c r="S178" s="219"/>
      <c r="T178" s="220"/>
      <c r="AT178" s="221" t="s">
        <v>180</v>
      </c>
      <c r="AU178" s="221" t="s">
        <v>83</v>
      </c>
      <c r="AV178" s="13" t="s">
        <v>83</v>
      </c>
      <c r="AW178" s="13" t="s">
        <v>34</v>
      </c>
      <c r="AX178" s="13" t="s">
        <v>72</v>
      </c>
      <c r="AY178" s="221" t="s">
        <v>169</v>
      </c>
    </row>
    <row r="179" spans="1:65" s="13" customFormat="1" ht="11.25">
      <c r="B179" s="211"/>
      <c r="C179" s="212"/>
      <c r="D179" s="207" t="s">
        <v>180</v>
      </c>
      <c r="E179" s="213" t="s">
        <v>19</v>
      </c>
      <c r="F179" s="214" t="s">
        <v>688</v>
      </c>
      <c r="G179" s="212"/>
      <c r="H179" s="215">
        <v>-0.27600000000000002</v>
      </c>
      <c r="I179" s="216"/>
      <c r="J179" s="212"/>
      <c r="K179" s="212"/>
      <c r="L179" s="217"/>
      <c r="M179" s="218"/>
      <c r="N179" s="219"/>
      <c r="O179" s="219"/>
      <c r="P179" s="219"/>
      <c r="Q179" s="219"/>
      <c r="R179" s="219"/>
      <c r="S179" s="219"/>
      <c r="T179" s="220"/>
      <c r="AT179" s="221" t="s">
        <v>180</v>
      </c>
      <c r="AU179" s="221" t="s">
        <v>83</v>
      </c>
      <c r="AV179" s="13" t="s">
        <v>83</v>
      </c>
      <c r="AW179" s="13" t="s">
        <v>34</v>
      </c>
      <c r="AX179" s="13" t="s">
        <v>72</v>
      </c>
      <c r="AY179" s="221" t="s">
        <v>169</v>
      </c>
    </row>
    <row r="180" spans="1:65" s="13" customFormat="1" ht="11.25">
      <c r="B180" s="211"/>
      <c r="C180" s="212"/>
      <c r="D180" s="207" t="s">
        <v>180</v>
      </c>
      <c r="E180" s="213" t="s">
        <v>19</v>
      </c>
      <c r="F180" s="214" t="s">
        <v>689</v>
      </c>
      <c r="G180" s="212"/>
      <c r="H180" s="215">
        <v>-1.7250000000000001</v>
      </c>
      <c r="I180" s="216"/>
      <c r="J180" s="212"/>
      <c r="K180" s="212"/>
      <c r="L180" s="217"/>
      <c r="M180" s="218"/>
      <c r="N180" s="219"/>
      <c r="O180" s="219"/>
      <c r="P180" s="219"/>
      <c r="Q180" s="219"/>
      <c r="R180" s="219"/>
      <c r="S180" s="219"/>
      <c r="T180" s="220"/>
      <c r="AT180" s="221" t="s">
        <v>180</v>
      </c>
      <c r="AU180" s="221" t="s">
        <v>83</v>
      </c>
      <c r="AV180" s="13" t="s">
        <v>83</v>
      </c>
      <c r="AW180" s="13" t="s">
        <v>34</v>
      </c>
      <c r="AX180" s="13" t="s">
        <v>72</v>
      </c>
      <c r="AY180" s="221" t="s">
        <v>169</v>
      </c>
    </row>
    <row r="181" spans="1:65" s="16" customFormat="1" ht="11.25">
      <c r="B181" s="243"/>
      <c r="C181" s="244"/>
      <c r="D181" s="207" t="s">
        <v>180</v>
      </c>
      <c r="E181" s="245" t="s">
        <v>19</v>
      </c>
      <c r="F181" s="246" t="s">
        <v>237</v>
      </c>
      <c r="G181" s="244"/>
      <c r="H181" s="247">
        <v>11.098000000000001</v>
      </c>
      <c r="I181" s="248"/>
      <c r="J181" s="244"/>
      <c r="K181" s="244"/>
      <c r="L181" s="249"/>
      <c r="M181" s="250"/>
      <c r="N181" s="251"/>
      <c r="O181" s="251"/>
      <c r="P181" s="251"/>
      <c r="Q181" s="251"/>
      <c r="R181" s="251"/>
      <c r="S181" s="251"/>
      <c r="T181" s="252"/>
      <c r="AT181" s="253" t="s">
        <v>180</v>
      </c>
      <c r="AU181" s="253" t="s">
        <v>83</v>
      </c>
      <c r="AV181" s="16" t="s">
        <v>188</v>
      </c>
      <c r="AW181" s="16" t="s">
        <v>34</v>
      </c>
      <c r="AX181" s="16" t="s">
        <v>72</v>
      </c>
      <c r="AY181" s="253" t="s">
        <v>169</v>
      </c>
    </row>
    <row r="182" spans="1:65" s="15" customFormat="1" ht="11.25">
      <c r="B182" s="233"/>
      <c r="C182" s="234"/>
      <c r="D182" s="207" t="s">
        <v>180</v>
      </c>
      <c r="E182" s="235" t="s">
        <v>19</v>
      </c>
      <c r="F182" s="236" t="s">
        <v>695</v>
      </c>
      <c r="G182" s="234"/>
      <c r="H182" s="235" t="s">
        <v>19</v>
      </c>
      <c r="I182" s="237"/>
      <c r="J182" s="234"/>
      <c r="K182" s="234"/>
      <c r="L182" s="238"/>
      <c r="M182" s="239"/>
      <c r="N182" s="240"/>
      <c r="O182" s="240"/>
      <c r="P182" s="240"/>
      <c r="Q182" s="240"/>
      <c r="R182" s="240"/>
      <c r="S182" s="240"/>
      <c r="T182" s="241"/>
      <c r="AT182" s="242" t="s">
        <v>180</v>
      </c>
      <c r="AU182" s="242" t="s">
        <v>83</v>
      </c>
      <c r="AV182" s="15" t="s">
        <v>80</v>
      </c>
      <c r="AW182" s="15" t="s">
        <v>34</v>
      </c>
      <c r="AX182" s="15" t="s">
        <v>72</v>
      </c>
      <c r="AY182" s="242" t="s">
        <v>169</v>
      </c>
    </row>
    <row r="183" spans="1:65" s="13" customFormat="1" ht="11.25">
      <c r="B183" s="211"/>
      <c r="C183" s="212"/>
      <c r="D183" s="207" t="s">
        <v>180</v>
      </c>
      <c r="E183" s="213" t="s">
        <v>19</v>
      </c>
      <c r="F183" s="214" t="s">
        <v>696</v>
      </c>
      <c r="G183" s="212"/>
      <c r="H183" s="215">
        <v>4.0460000000000003</v>
      </c>
      <c r="I183" s="216"/>
      <c r="J183" s="212"/>
      <c r="K183" s="212"/>
      <c r="L183" s="217"/>
      <c r="M183" s="218"/>
      <c r="N183" s="219"/>
      <c r="O183" s="219"/>
      <c r="P183" s="219"/>
      <c r="Q183" s="219"/>
      <c r="R183" s="219"/>
      <c r="S183" s="219"/>
      <c r="T183" s="220"/>
      <c r="AT183" s="221" t="s">
        <v>180</v>
      </c>
      <c r="AU183" s="221" t="s">
        <v>83</v>
      </c>
      <c r="AV183" s="13" t="s">
        <v>83</v>
      </c>
      <c r="AW183" s="13" t="s">
        <v>34</v>
      </c>
      <c r="AX183" s="13" t="s">
        <v>72</v>
      </c>
      <c r="AY183" s="221" t="s">
        <v>169</v>
      </c>
    </row>
    <row r="184" spans="1:65" s="13" customFormat="1" ht="11.25">
      <c r="B184" s="211"/>
      <c r="C184" s="212"/>
      <c r="D184" s="207" t="s">
        <v>180</v>
      </c>
      <c r="E184" s="213" t="s">
        <v>19</v>
      </c>
      <c r="F184" s="214" t="s">
        <v>697</v>
      </c>
      <c r="G184" s="212"/>
      <c r="H184" s="215">
        <v>-0.42</v>
      </c>
      <c r="I184" s="216"/>
      <c r="J184" s="212"/>
      <c r="K184" s="212"/>
      <c r="L184" s="217"/>
      <c r="M184" s="218"/>
      <c r="N184" s="219"/>
      <c r="O184" s="219"/>
      <c r="P184" s="219"/>
      <c r="Q184" s="219"/>
      <c r="R184" s="219"/>
      <c r="S184" s="219"/>
      <c r="T184" s="220"/>
      <c r="AT184" s="221" t="s">
        <v>180</v>
      </c>
      <c r="AU184" s="221" t="s">
        <v>83</v>
      </c>
      <c r="AV184" s="13" t="s">
        <v>83</v>
      </c>
      <c r="AW184" s="13" t="s">
        <v>34</v>
      </c>
      <c r="AX184" s="13" t="s">
        <v>72</v>
      </c>
      <c r="AY184" s="221" t="s">
        <v>169</v>
      </c>
    </row>
    <row r="185" spans="1:65" s="13" customFormat="1" ht="11.25">
      <c r="B185" s="211"/>
      <c r="C185" s="212"/>
      <c r="D185" s="207" t="s">
        <v>180</v>
      </c>
      <c r="E185" s="213" t="s">
        <v>19</v>
      </c>
      <c r="F185" s="214" t="s">
        <v>698</v>
      </c>
      <c r="G185" s="212"/>
      <c r="H185" s="215">
        <v>-9.1999999999999998E-2</v>
      </c>
      <c r="I185" s="216"/>
      <c r="J185" s="212"/>
      <c r="K185" s="212"/>
      <c r="L185" s="217"/>
      <c r="M185" s="218"/>
      <c r="N185" s="219"/>
      <c r="O185" s="219"/>
      <c r="P185" s="219"/>
      <c r="Q185" s="219"/>
      <c r="R185" s="219"/>
      <c r="S185" s="219"/>
      <c r="T185" s="220"/>
      <c r="AT185" s="221" t="s">
        <v>180</v>
      </c>
      <c r="AU185" s="221" t="s">
        <v>83</v>
      </c>
      <c r="AV185" s="13" t="s">
        <v>83</v>
      </c>
      <c r="AW185" s="13" t="s">
        <v>34</v>
      </c>
      <c r="AX185" s="13" t="s">
        <v>72</v>
      </c>
      <c r="AY185" s="221" t="s">
        <v>169</v>
      </c>
    </row>
    <row r="186" spans="1:65" s="16" customFormat="1" ht="11.25">
      <c r="B186" s="243"/>
      <c r="C186" s="244"/>
      <c r="D186" s="207" t="s">
        <v>180</v>
      </c>
      <c r="E186" s="245" t="s">
        <v>19</v>
      </c>
      <c r="F186" s="246" t="s">
        <v>237</v>
      </c>
      <c r="G186" s="244"/>
      <c r="H186" s="247">
        <v>3.5339999999999998</v>
      </c>
      <c r="I186" s="248"/>
      <c r="J186" s="244"/>
      <c r="K186" s="244"/>
      <c r="L186" s="249"/>
      <c r="M186" s="250"/>
      <c r="N186" s="251"/>
      <c r="O186" s="251"/>
      <c r="P186" s="251"/>
      <c r="Q186" s="251"/>
      <c r="R186" s="251"/>
      <c r="S186" s="251"/>
      <c r="T186" s="252"/>
      <c r="AT186" s="253" t="s">
        <v>180</v>
      </c>
      <c r="AU186" s="253" t="s">
        <v>83</v>
      </c>
      <c r="AV186" s="16" t="s">
        <v>188</v>
      </c>
      <c r="AW186" s="16" t="s">
        <v>34</v>
      </c>
      <c r="AX186" s="16" t="s">
        <v>72</v>
      </c>
      <c r="AY186" s="253" t="s">
        <v>169</v>
      </c>
    </row>
    <row r="187" spans="1:65" s="14" customFormat="1" ht="11.25">
      <c r="B187" s="222"/>
      <c r="C187" s="223"/>
      <c r="D187" s="207" t="s">
        <v>180</v>
      </c>
      <c r="E187" s="224" t="s">
        <v>19</v>
      </c>
      <c r="F187" s="225" t="s">
        <v>182</v>
      </c>
      <c r="G187" s="223"/>
      <c r="H187" s="226">
        <v>14.632</v>
      </c>
      <c r="I187" s="227"/>
      <c r="J187" s="223"/>
      <c r="K187" s="223"/>
      <c r="L187" s="228"/>
      <c r="M187" s="229"/>
      <c r="N187" s="230"/>
      <c r="O187" s="230"/>
      <c r="P187" s="230"/>
      <c r="Q187" s="230"/>
      <c r="R187" s="230"/>
      <c r="S187" s="230"/>
      <c r="T187" s="231"/>
      <c r="AT187" s="232" t="s">
        <v>180</v>
      </c>
      <c r="AU187" s="232" t="s">
        <v>83</v>
      </c>
      <c r="AV187" s="14" t="s">
        <v>176</v>
      </c>
      <c r="AW187" s="14" t="s">
        <v>4</v>
      </c>
      <c r="AX187" s="14" t="s">
        <v>80</v>
      </c>
      <c r="AY187" s="232" t="s">
        <v>169</v>
      </c>
    </row>
    <row r="188" spans="1:65" s="2" customFormat="1" ht="16.5" customHeight="1">
      <c r="A188" s="36"/>
      <c r="B188" s="37"/>
      <c r="C188" s="254" t="s">
        <v>232</v>
      </c>
      <c r="D188" s="254" t="s">
        <v>315</v>
      </c>
      <c r="E188" s="255" t="s">
        <v>708</v>
      </c>
      <c r="F188" s="256" t="s">
        <v>709</v>
      </c>
      <c r="G188" s="257" t="s">
        <v>259</v>
      </c>
      <c r="H188" s="258">
        <v>6.7149999999999999</v>
      </c>
      <c r="I188" s="259"/>
      <c r="J188" s="260">
        <f>ROUND(I188*H188,2)</f>
        <v>0</v>
      </c>
      <c r="K188" s="256" t="s">
        <v>175</v>
      </c>
      <c r="L188" s="261"/>
      <c r="M188" s="262" t="s">
        <v>19</v>
      </c>
      <c r="N188" s="263" t="s">
        <v>43</v>
      </c>
      <c r="O188" s="66"/>
      <c r="P188" s="203">
        <f>O188*H188</f>
        <v>0</v>
      </c>
      <c r="Q188" s="203">
        <v>1</v>
      </c>
      <c r="R188" s="203">
        <f>Q188*H188</f>
        <v>6.7149999999999999</v>
      </c>
      <c r="S188" s="203">
        <v>0</v>
      </c>
      <c r="T188" s="204">
        <f>S188*H188</f>
        <v>0</v>
      </c>
      <c r="U188" s="36"/>
      <c r="V188" s="36"/>
      <c r="W188" s="36"/>
      <c r="X188" s="36"/>
      <c r="Y188" s="36"/>
      <c r="Z188" s="36"/>
      <c r="AA188" s="36"/>
      <c r="AB188" s="36"/>
      <c r="AC188" s="36"/>
      <c r="AD188" s="36"/>
      <c r="AE188" s="36"/>
      <c r="AR188" s="205" t="s">
        <v>222</v>
      </c>
      <c r="AT188" s="205" t="s">
        <v>315</v>
      </c>
      <c r="AU188" s="205" t="s">
        <v>83</v>
      </c>
      <c r="AY188" s="19" t="s">
        <v>169</v>
      </c>
      <c r="BE188" s="206">
        <f>IF(N188="základní",J188,0)</f>
        <v>0</v>
      </c>
      <c r="BF188" s="206">
        <f>IF(N188="snížená",J188,0)</f>
        <v>0</v>
      </c>
      <c r="BG188" s="206">
        <f>IF(N188="zákl. přenesená",J188,0)</f>
        <v>0</v>
      </c>
      <c r="BH188" s="206">
        <f>IF(N188="sníž. přenesená",J188,0)</f>
        <v>0</v>
      </c>
      <c r="BI188" s="206">
        <f>IF(N188="nulová",J188,0)</f>
        <v>0</v>
      </c>
      <c r="BJ188" s="19" t="s">
        <v>80</v>
      </c>
      <c r="BK188" s="206">
        <f>ROUND(I188*H188,2)</f>
        <v>0</v>
      </c>
      <c r="BL188" s="19" t="s">
        <v>176</v>
      </c>
      <c r="BM188" s="205" t="s">
        <v>710</v>
      </c>
    </row>
    <row r="189" spans="1:65" s="15" customFormat="1" ht="11.25">
      <c r="B189" s="233"/>
      <c r="C189" s="234"/>
      <c r="D189" s="207" t="s">
        <v>180</v>
      </c>
      <c r="E189" s="235" t="s">
        <v>19</v>
      </c>
      <c r="F189" s="236" t="s">
        <v>711</v>
      </c>
      <c r="G189" s="234"/>
      <c r="H189" s="235" t="s">
        <v>19</v>
      </c>
      <c r="I189" s="237"/>
      <c r="J189" s="234"/>
      <c r="K189" s="234"/>
      <c r="L189" s="238"/>
      <c r="M189" s="239"/>
      <c r="N189" s="240"/>
      <c r="O189" s="240"/>
      <c r="P189" s="240"/>
      <c r="Q189" s="240"/>
      <c r="R189" s="240"/>
      <c r="S189" s="240"/>
      <c r="T189" s="241"/>
      <c r="AT189" s="242" t="s">
        <v>180</v>
      </c>
      <c r="AU189" s="242" t="s">
        <v>83</v>
      </c>
      <c r="AV189" s="15" t="s">
        <v>80</v>
      </c>
      <c r="AW189" s="15" t="s">
        <v>34</v>
      </c>
      <c r="AX189" s="15" t="s">
        <v>72</v>
      </c>
      <c r="AY189" s="242" t="s">
        <v>169</v>
      </c>
    </row>
    <row r="190" spans="1:65" s="13" customFormat="1" ht="11.25">
      <c r="B190" s="211"/>
      <c r="C190" s="212"/>
      <c r="D190" s="207" t="s">
        <v>180</v>
      </c>
      <c r="E190" s="213" t="s">
        <v>19</v>
      </c>
      <c r="F190" s="214" t="s">
        <v>696</v>
      </c>
      <c r="G190" s="212"/>
      <c r="H190" s="215">
        <v>4.0460000000000003</v>
      </c>
      <c r="I190" s="216"/>
      <c r="J190" s="212"/>
      <c r="K190" s="212"/>
      <c r="L190" s="217"/>
      <c r="M190" s="218"/>
      <c r="N190" s="219"/>
      <c r="O190" s="219"/>
      <c r="P190" s="219"/>
      <c r="Q190" s="219"/>
      <c r="R190" s="219"/>
      <c r="S190" s="219"/>
      <c r="T190" s="220"/>
      <c r="AT190" s="221" t="s">
        <v>180</v>
      </c>
      <c r="AU190" s="221" t="s">
        <v>83</v>
      </c>
      <c r="AV190" s="13" t="s">
        <v>83</v>
      </c>
      <c r="AW190" s="13" t="s">
        <v>34</v>
      </c>
      <c r="AX190" s="13" t="s">
        <v>72</v>
      </c>
      <c r="AY190" s="221" t="s">
        <v>169</v>
      </c>
    </row>
    <row r="191" spans="1:65" s="13" customFormat="1" ht="11.25">
      <c r="B191" s="211"/>
      <c r="C191" s="212"/>
      <c r="D191" s="207" t="s">
        <v>180</v>
      </c>
      <c r="E191" s="213" t="s">
        <v>19</v>
      </c>
      <c r="F191" s="214" t="s">
        <v>697</v>
      </c>
      <c r="G191" s="212"/>
      <c r="H191" s="215">
        <v>-0.42</v>
      </c>
      <c r="I191" s="216"/>
      <c r="J191" s="212"/>
      <c r="K191" s="212"/>
      <c r="L191" s="217"/>
      <c r="M191" s="218"/>
      <c r="N191" s="219"/>
      <c r="O191" s="219"/>
      <c r="P191" s="219"/>
      <c r="Q191" s="219"/>
      <c r="R191" s="219"/>
      <c r="S191" s="219"/>
      <c r="T191" s="220"/>
      <c r="AT191" s="221" t="s">
        <v>180</v>
      </c>
      <c r="AU191" s="221" t="s">
        <v>83</v>
      </c>
      <c r="AV191" s="13" t="s">
        <v>83</v>
      </c>
      <c r="AW191" s="13" t="s">
        <v>34</v>
      </c>
      <c r="AX191" s="13" t="s">
        <v>72</v>
      </c>
      <c r="AY191" s="221" t="s">
        <v>169</v>
      </c>
    </row>
    <row r="192" spans="1:65" s="13" customFormat="1" ht="11.25">
      <c r="B192" s="211"/>
      <c r="C192" s="212"/>
      <c r="D192" s="207" t="s">
        <v>180</v>
      </c>
      <c r="E192" s="213" t="s">
        <v>19</v>
      </c>
      <c r="F192" s="214" t="s">
        <v>698</v>
      </c>
      <c r="G192" s="212"/>
      <c r="H192" s="215">
        <v>-9.1999999999999998E-2</v>
      </c>
      <c r="I192" s="216"/>
      <c r="J192" s="212"/>
      <c r="K192" s="212"/>
      <c r="L192" s="217"/>
      <c r="M192" s="218"/>
      <c r="N192" s="219"/>
      <c r="O192" s="219"/>
      <c r="P192" s="219"/>
      <c r="Q192" s="219"/>
      <c r="R192" s="219"/>
      <c r="S192" s="219"/>
      <c r="T192" s="220"/>
      <c r="AT192" s="221" t="s">
        <v>180</v>
      </c>
      <c r="AU192" s="221" t="s">
        <v>83</v>
      </c>
      <c r="AV192" s="13" t="s">
        <v>83</v>
      </c>
      <c r="AW192" s="13" t="s">
        <v>34</v>
      </c>
      <c r="AX192" s="13" t="s">
        <v>72</v>
      </c>
      <c r="AY192" s="221" t="s">
        <v>169</v>
      </c>
    </row>
    <row r="193" spans="1:65" s="13" customFormat="1" ht="11.25">
      <c r="B193" s="211"/>
      <c r="C193" s="212"/>
      <c r="D193" s="207" t="s">
        <v>180</v>
      </c>
      <c r="E193" s="213" t="s">
        <v>19</v>
      </c>
      <c r="F193" s="214" t="s">
        <v>712</v>
      </c>
      <c r="G193" s="212"/>
      <c r="H193" s="215">
        <v>6.7149999999999999</v>
      </c>
      <c r="I193" s="216"/>
      <c r="J193" s="212"/>
      <c r="K193" s="212"/>
      <c r="L193" s="217"/>
      <c r="M193" s="218"/>
      <c r="N193" s="219"/>
      <c r="O193" s="219"/>
      <c r="P193" s="219"/>
      <c r="Q193" s="219"/>
      <c r="R193" s="219"/>
      <c r="S193" s="219"/>
      <c r="T193" s="220"/>
      <c r="AT193" s="221" t="s">
        <v>180</v>
      </c>
      <c r="AU193" s="221" t="s">
        <v>83</v>
      </c>
      <c r="AV193" s="13" t="s">
        <v>83</v>
      </c>
      <c r="AW193" s="13" t="s">
        <v>34</v>
      </c>
      <c r="AX193" s="13" t="s">
        <v>80</v>
      </c>
      <c r="AY193" s="221" t="s">
        <v>169</v>
      </c>
    </row>
    <row r="194" spans="1:65" s="2" customFormat="1" ht="24" customHeight="1">
      <c r="A194" s="36"/>
      <c r="B194" s="37"/>
      <c r="C194" s="194" t="s">
        <v>240</v>
      </c>
      <c r="D194" s="194" t="s">
        <v>171</v>
      </c>
      <c r="E194" s="195" t="s">
        <v>713</v>
      </c>
      <c r="F194" s="196" t="s">
        <v>714</v>
      </c>
      <c r="G194" s="197" t="s">
        <v>191</v>
      </c>
      <c r="H194" s="198">
        <v>0.93799999999999994</v>
      </c>
      <c r="I194" s="199"/>
      <c r="J194" s="200">
        <f>ROUND(I194*H194,2)</f>
        <v>0</v>
      </c>
      <c r="K194" s="196" t="s">
        <v>175</v>
      </c>
      <c r="L194" s="41"/>
      <c r="M194" s="201" t="s">
        <v>19</v>
      </c>
      <c r="N194" s="202" t="s">
        <v>43</v>
      </c>
      <c r="O194" s="66"/>
      <c r="P194" s="203">
        <f>O194*H194</f>
        <v>0</v>
      </c>
      <c r="Q194" s="203">
        <v>0</v>
      </c>
      <c r="R194" s="203">
        <f>Q194*H194</f>
        <v>0</v>
      </c>
      <c r="S194" s="203">
        <v>0</v>
      </c>
      <c r="T194" s="204">
        <f>S194*H194</f>
        <v>0</v>
      </c>
      <c r="U194" s="36"/>
      <c r="V194" s="36"/>
      <c r="W194" s="36"/>
      <c r="X194" s="36"/>
      <c r="Y194" s="36"/>
      <c r="Z194" s="36"/>
      <c r="AA194" s="36"/>
      <c r="AB194" s="36"/>
      <c r="AC194" s="36"/>
      <c r="AD194" s="36"/>
      <c r="AE194" s="36"/>
      <c r="AR194" s="205" t="s">
        <v>176</v>
      </c>
      <c r="AT194" s="205" t="s">
        <v>171</v>
      </c>
      <c r="AU194" s="205" t="s">
        <v>83</v>
      </c>
      <c r="AY194" s="19" t="s">
        <v>169</v>
      </c>
      <c r="BE194" s="206">
        <f>IF(N194="základní",J194,0)</f>
        <v>0</v>
      </c>
      <c r="BF194" s="206">
        <f>IF(N194="snížená",J194,0)</f>
        <v>0</v>
      </c>
      <c r="BG194" s="206">
        <f>IF(N194="zákl. přenesená",J194,0)</f>
        <v>0</v>
      </c>
      <c r="BH194" s="206">
        <f>IF(N194="sníž. přenesená",J194,0)</f>
        <v>0</v>
      </c>
      <c r="BI194" s="206">
        <f>IF(N194="nulová",J194,0)</f>
        <v>0</v>
      </c>
      <c r="BJ194" s="19" t="s">
        <v>80</v>
      </c>
      <c r="BK194" s="206">
        <f>ROUND(I194*H194,2)</f>
        <v>0</v>
      </c>
      <c r="BL194" s="19" t="s">
        <v>176</v>
      </c>
      <c r="BM194" s="205" t="s">
        <v>715</v>
      </c>
    </row>
    <row r="195" spans="1:65" s="2" customFormat="1" ht="87.75">
      <c r="A195" s="36"/>
      <c r="B195" s="37"/>
      <c r="C195" s="38"/>
      <c r="D195" s="207" t="s">
        <v>178</v>
      </c>
      <c r="E195" s="38"/>
      <c r="F195" s="208" t="s">
        <v>716</v>
      </c>
      <c r="G195" s="38"/>
      <c r="H195" s="38"/>
      <c r="I195" s="117"/>
      <c r="J195" s="38"/>
      <c r="K195" s="38"/>
      <c r="L195" s="41"/>
      <c r="M195" s="209"/>
      <c r="N195" s="210"/>
      <c r="O195" s="66"/>
      <c r="P195" s="66"/>
      <c r="Q195" s="66"/>
      <c r="R195" s="66"/>
      <c r="S195" s="66"/>
      <c r="T195" s="67"/>
      <c r="U195" s="36"/>
      <c r="V195" s="36"/>
      <c r="W195" s="36"/>
      <c r="X195" s="36"/>
      <c r="Y195" s="36"/>
      <c r="Z195" s="36"/>
      <c r="AA195" s="36"/>
      <c r="AB195" s="36"/>
      <c r="AC195" s="36"/>
      <c r="AD195" s="36"/>
      <c r="AE195" s="36"/>
      <c r="AT195" s="19" t="s">
        <v>178</v>
      </c>
      <c r="AU195" s="19" t="s">
        <v>83</v>
      </c>
    </row>
    <row r="196" spans="1:65" s="15" customFormat="1" ht="11.25">
      <c r="B196" s="233"/>
      <c r="C196" s="234"/>
      <c r="D196" s="207" t="s">
        <v>180</v>
      </c>
      <c r="E196" s="235" t="s">
        <v>19</v>
      </c>
      <c r="F196" s="236" t="s">
        <v>699</v>
      </c>
      <c r="G196" s="234"/>
      <c r="H196" s="235" t="s">
        <v>19</v>
      </c>
      <c r="I196" s="237"/>
      <c r="J196" s="234"/>
      <c r="K196" s="234"/>
      <c r="L196" s="238"/>
      <c r="M196" s="239"/>
      <c r="N196" s="240"/>
      <c r="O196" s="240"/>
      <c r="P196" s="240"/>
      <c r="Q196" s="240"/>
      <c r="R196" s="240"/>
      <c r="S196" s="240"/>
      <c r="T196" s="241"/>
      <c r="AT196" s="242" t="s">
        <v>180</v>
      </c>
      <c r="AU196" s="242" t="s">
        <v>83</v>
      </c>
      <c r="AV196" s="15" t="s">
        <v>80</v>
      </c>
      <c r="AW196" s="15" t="s">
        <v>34</v>
      </c>
      <c r="AX196" s="15" t="s">
        <v>72</v>
      </c>
      <c r="AY196" s="242" t="s">
        <v>169</v>
      </c>
    </row>
    <row r="197" spans="1:65" s="13" customFormat="1" ht="11.25">
      <c r="B197" s="211"/>
      <c r="C197" s="212"/>
      <c r="D197" s="207" t="s">
        <v>180</v>
      </c>
      <c r="E197" s="213" t="s">
        <v>19</v>
      </c>
      <c r="F197" s="214" t="s">
        <v>700</v>
      </c>
      <c r="G197" s="212"/>
      <c r="H197" s="215">
        <v>1.2330000000000001</v>
      </c>
      <c r="I197" s="216"/>
      <c r="J197" s="212"/>
      <c r="K197" s="212"/>
      <c r="L197" s="217"/>
      <c r="M197" s="218"/>
      <c r="N197" s="219"/>
      <c r="O197" s="219"/>
      <c r="P197" s="219"/>
      <c r="Q197" s="219"/>
      <c r="R197" s="219"/>
      <c r="S197" s="219"/>
      <c r="T197" s="220"/>
      <c r="AT197" s="221" t="s">
        <v>180</v>
      </c>
      <c r="AU197" s="221" t="s">
        <v>83</v>
      </c>
      <c r="AV197" s="13" t="s">
        <v>83</v>
      </c>
      <c r="AW197" s="13" t="s">
        <v>34</v>
      </c>
      <c r="AX197" s="13" t="s">
        <v>72</v>
      </c>
      <c r="AY197" s="221" t="s">
        <v>169</v>
      </c>
    </row>
    <row r="198" spans="1:65" s="13" customFormat="1" ht="11.25">
      <c r="B198" s="211"/>
      <c r="C198" s="212"/>
      <c r="D198" s="207" t="s">
        <v>180</v>
      </c>
      <c r="E198" s="213" t="s">
        <v>19</v>
      </c>
      <c r="F198" s="214" t="s">
        <v>701</v>
      </c>
      <c r="G198" s="212"/>
      <c r="H198" s="215">
        <v>-0.29499999999999998</v>
      </c>
      <c r="I198" s="216"/>
      <c r="J198" s="212"/>
      <c r="K198" s="212"/>
      <c r="L198" s="217"/>
      <c r="M198" s="218"/>
      <c r="N198" s="219"/>
      <c r="O198" s="219"/>
      <c r="P198" s="219"/>
      <c r="Q198" s="219"/>
      <c r="R198" s="219"/>
      <c r="S198" s="219"/>
      <c r="T198" s="220"/>
      <c r="AT198" s="221" t="s">
        <v>180</v>
      </c>
      <c r="AU198" s="221" t="s">
        <v>83</v>
      </c>
      <c r="AV198" s="13" t="s">
        <v>83</v>
      </c>
      <c r="AW198" s="13" t="s">
        <v>34</v>
      </c>
      <c r="AX198" s="13" t="s">
        <v>72</v>
      </c>
      <c r="AY198" s="221" t="s">
        <v>169</v>
      </c>
    </row>
    <row r="199" spans="1:65" s="14" customFormat="1" ht="11.25">
      <c r="B199" s="222"/>
      <c r="C199" s="223"/>
      <c r="D199" s="207" t="s">
        <v>180</v>
      </c>
      <c r="E199" s="224" t="s">
        <v>19</v>
      </c>
      <c r="F199" s="225" t="s">
        <v>182</v>
      </c>
      <c r="G199" s="223"/>
      <c r="H199" s="226">
        <v>0.93799999999999994</v>
      </c>
      <c r="I199" s="227"/>
      <c r="J199" s="223"/>
      <c r="K199" s="223"/>
      <c r="L199" s="228"/>
      <c r="M199" s="229"/>
      <c r="N199" s="230"/>
      <c r="O199" s="230"/>
      <c r="P199" s="230"/>
      <c r="Q199" s="230"/>
      <c r="R199" s="230"/>
      <c r="S199" s="230"/>
      <c r="T199" s="231"/>
      <c r="AT199" s="232" t="s">
        <v>180</v>
      </c>
      <c r="AU199" s="232" t="s">
        <v>83</v>
      </c>
      <c r="AV199" s="14" t="s">
        <v>176</v>
      </c>
      <c r="AW199" s="14" t="s">
        <v>4</v>
      </c>
      <c r="AX199" s="14" t="s">
        <v>80</v>
      </c>
      <c r="AY199" s="232" t="s">
        <v>169</v>
      </c>
    </row>
    <row r="200" spans="1:65" s="2" customFormat="1" ht="16.5" customHeight="1">
      <c r="A200" s="36"/>
      <c r="B200" s="37"/>
      <c r="C200" s="254" t="s">
        <v>245</v>
      </c>
      <c r="D200" s="254" t="s">
        <v>315</v>
      </c>
      <c r="E200" s="255" t="s">
        <v>708</v>
      </c>
      <c r="F200" s="256" t="s">
        <v>709</v>
      </c>
      <c r="G200" s="257" t="s">
        <v>259</v>
      </c>
      <c r="H200" s="258">
        <v>1.782</v>
      </c>
      <c r="I200" s="259"/>
      <c r="J200" s="260">
        <f>ROUND(I200*H200,2)</f>
        <v>0</v>
      </c>
      <c r="K200" s="256" t="s">
        <v>175</v>
      </c>
      <c r="L200" s="261"/>
      <c r="M200" s="262" t="s">
        <v>19</v>
      </c>
      <c r="N200" s="263" t="s">
        <v>43</v>
      </c>
      <c r="O200" s="66"/>
      <c r="P200" s="203">
        <f>O200*H200</f>
        <v>0</v>
      </c>
      <c r="Q200" s="203">
        <v>1</v>
      </c>
      <c r="R200" s="203">
        <f>Q200*H200</f>
        <v>1.782</v>
      </c>
      <c r="S200" s="203">
        <v>0</v>
      </c>
      <c r="T200" s="204">
        <f>S200*H200</f>
        <v>0</v>
      </c>
      <c r="U200" s="36"/>
      <c r="V200" s="36"/>
      <c r="W200" s="36"/>
      <c r="X200" s="36"/>
      <c r="Y200" s="36"/>
      <c r="Z200" s="36"/>
      <c r="AA200" s="36"/>
      <c r="AB200" s="36"/>
      <c r="AC200" s="36"/>
      <c r="AD200" s="36"/>
      <c r="AE200" s="36"/>
      <c r="AR200" s="205" t="s">
        <v>222</v>
      </c>
      <c r="AT200" s="205" t="s">
        <v>315</v>
      </c>
      <c r="AU200" s="205" t="s">
        <v>83</v>
      </c>
      <c r="AY200" s="19" t="s">
        <v>169</v>
      </c>
      <c r="BE200" s="206">
        <f>IF(N200="základní",J200,0)</f>
        <v>0</v>
      </c>
      <c r="BF200" s="206">
        <f>IF(N200="snížená",J200,0)</f>
        <v>0</v>
      </c>
      <c r="BG200" s="206">
        <f>IF(N200="zákl. přenesená",J200,0)</f>
        <v>0</v>
      </c>
      <c r="BH200" s="206">
        <f>IF(N200="sníž. přenesená",J200,0)</f>
        <v>0</v>
      </c>
      <c r="BI200" s="206">
        <f>IF(N200="nulová",J200,0)</f>
        <v>0</v>
      </c>
      <c r="BJ200" s="19" t="s">
        <v>80</v>
      </c>
      <c r="BK200" s="206">
        <f>ROUND(I200*H200,2)</f>
        <v>0</v>
      </c>
      <c r="BL200" s="19" t="s">
        <v>176</v>
      </c>
      <c r="BM200" s="205" t="s">
        <v>717</v>
      </c>
    </row>
    <row r="201" spans="1:65" s="15" customFormat="1" ht="11.25">
      <c r="B201" s="233"/>
      <c r="C201" s="234"/>
      <c r="D201" s="207" t="s">
        <v>180</v>
      </c>
      <c r="E201" s="235" t="s">
        <v>19</v>
      </c>
      <c r="F201" s="236" t="s">
        <v>699</v>
      </c>
      <c r="G201" s="234"/>
      <c r="H201" s="235" t="s">
        <v>19</v>
      </c>
      <c r="I201" s="237"/>
      <c r="J201" s="234"/>
      <c r="K201" s="234"/>
      <c r="L201" s="238"/>
      <c r="M201" s="239"/>
      <c r="N201" s="240"/>
      <c r="O201" s="240"/>
      <c r="P201" s="240"/>
      <c r="Q201" s="240"/>
      <c r="R201" s="240"/>
      <c r="S201" s="240"/>
      <c r="T201" s="241"/>
      <c r="AT201" s="242" t="s">
        <v>180</v>
      </c>
      <c r="AU201" s="242" t="s">
        <v>83</v>
      </c>
      <c r="AV201" s="15" t="s">
        <v>80</v>
      </c>
      <c r="AW201" s="15" t="s">
        <v>34</v>
      </c>
      <c r="AX201" s="15" t="s">
        <v>72</v>
      </c>
      <c r="AY201" s="242" t="s">
        <v>169</v>
      </c>
    </row>
    <row r="202" spans="1:65" s="13" customFormat="1" ht="11.25">
      <c r="B202" s="211"/>
      <c r="C202" s="212"/>
      <c r="D202" s="207" t="s">
        <v>180</v>
      </c>
      <c r="E202" s="213" t="s">
        <v>19</v>
      </c>
      <c r="F202" s="214" t="s">
        <v>718</v>
      </c>
      <c r="G202" s="212"/>
      <c r="H202" s="215">
        <v>1.782</v>
      </c>
      <c r="I202" s="216"/>
      <c r="J202" s="212"/>
      <c r="K202" s="212"/>
      <c r="L202" s="217"/>
      <c r="M202" s="218"/>
      <c r="N202" s="219"/>
      <c r="O202" s="219"/>
      <c r="P202" s="219"/>
      <c r="Q202" s="219"/>
      <c r="R202" s="219"/>
      <c r="S202" s="219"/>
      <c r="T202" s="220"/>
      <c r="AT202" s="221" t="s">
        <v>180</v>
      </c>
      <c r="AU202" s="221" t="s">
        <v>83</v>
      </c>
      <c r="AV202" s="13" t="s">
        <v>83</v>
      </c>
      <c r="AW202" s="13" t="s">
        <v>34</v>
      </c>
      <c r="AX202" s="13" t="s">
        <v>80</v>
      </c>
      <c r="AY202" s="221" t="s">
        <v>169</v>
      </c>
    </row>
    <row r="203" spans="1:65" s="2" customFormat="1" ht="16.5" customHeight="1">
      <c r="A203" s="36"/>
      <c r="B203" s="37"/>
      <c r="C203" s="194" t="s">
        <v>251</v>
      </c>
      <c r="D203" s="194" t="s">
        <v>171</v>
      </c>
      <c r="E203" s="195" t="s">
        <v>263</v>
      </c>
      <c r="F203" s="196" t="s">
        <v>264</v>
      </c>
      <c r="G203" s="197" t="s">
        <v>174</v>
      </c>
      <c r="H203" s="198">
        <v>40.454999999999998</v>
      </c>
      <c r="I203" s="199"/>
      <c r="J203" s="200">
        <f>ROUND(I203*H203,2)</f>
        <v>0</v>
      </c>
      <c r="K203" s="196" t="s">
        <v>175</v>
      </c>
      <c r="L203" s="41"/>
      <c r="M203" s="201" t="s">
        <v>19</v>
      </c>
      <c r="N203" s="202" t="s">
        <v>43</v>
      </c>
      <c r="O203" s="66"/>
      <c r="P203" s="203">
        <f>O203*H203</f>
        <v>0</v>
      </c>
      <c r="Q203" s="203">
        <v>0</v>
      </c>
      <c r="R203" s="203">
        <f>Q203*H203</f>
        <v>0</v>
      </c>
      <c r="S203" s="203">
        <v>0</v>
      </c>
      <c r="T203" s="204">
        <f>S203*H203</f>
        <v>0</v>
      </c>
      <c r="U203" s="36"/>
      <c r="V203" s="36"/>
      <c r="W203" s="36"/>
      <c r="X203" s="36"/>
      <c r="Y203" s="36"/>
      <c r="Z203" s="36"/>
      <c r="AA203" s="36"/>
      <c r="AB203" s="36"/>
      <c r="AC203" s="36"/>
      <c r="AD203" s="36"/>
      <c r="AE203" s="36"/>
      <c r="AR203" s="205" t="s">
        <v>176</v>
      </c>
      <c r="AT203" s="205" t="s">
        <v>171</v>
      </c>
      <c r="AU203" s="205" t="s">
        <v>83</v>
      </c>
      <c r="AY203" s="19" t="s">
        <v>169</v>
      </c>
      <c r="BE203" s="206">
        <f>IF(N203="základní",J203,0)</f>
        <v>0</v>
      </c>
      <c r="BF203" s="206">
        <f>IF(N203="snížená",J203,0)</f>
        <v>0</v>
      </c>
      <c r="BG203" s="206">
        <f>IF(N203="zákl. přenesená",J203,0)</f>
        <v>0</v>
      </c>
      <c r="BH203" s="206">
        <f>IF(N203="sníž. přenesená",J203,0)</f>
        <v>0</v>
      </c>
      <c r="BI203" s="206">
        <f>IF(N203="nulová",J203,0)</f>
        <v>0</v>
      </c>
      <c r="BJ203" s="19" t="s">
        <v>80</v>
      </c>
      <c r="BK203" s="206">
        <f>ROUND(I203*H203,2)</f>
        <v>0</v>
      </c>
      <c r="BL203" s="19" t="s">
        <v>176</v>
      </c>
      <c r="BM203" s="205" t="s">
        <v>719</v>
      </c>
    </row>
    <row r="204" spans="1:65" s="2" customFormat="1" ht="107.25">
      <c r="A204" s="36"/>
      <c r="B204" s="37"/>
      <c r="C204" s="38"/>
      <c r="D204" s="207" t="s">
        <v>178</v>
      </c>
      <c r="E204" s="38"/>
      <c r="F204" s="208" t="s">
        <v>266</v>
      </c>
      <c r="G204" s="38"/>
      <c r="H204" s="38"/>
      <c r="I204" s="117"/>
      <c r="J204" s="38"/>
      <c r="K204" s="38"/>
      <c r="L204" s="41"/>
      <c r="M204" s="209"/>
      <c r="N204" s="210"/>
      <c r="O204" s="66"/>
      <c r="P204" s="66"/>
      <c r="Q204" s="66"/>
      <c r="R204" s="66"/>
      <c r="S204" s="66"/>
      <c r="T204" s="67"/>
      <c r="U204" s="36"/>
      <c r="V204" s="36"/>
      <c r="W204" s="36"/>
      <c r="X204" s="36"/>
      <c r="Y204" s="36"/>
      <c r="Z204" s="36"/>
      <c r="AA204" s="36"/>
      <c r="AB204" s="36"/>
      <c r="AC204" s="36"/>
      <c r="AD204" s="36"/>
      <c r="AE204" s="36"/>
      <c r="AT204" s="19" t="s">
        <v>178</v>
      </c>
      <c r="AU204" s="19" t="s">
        <v>83</v>
      </c>
    </row>
    <row r="205" spans="1:65" s="15" customFormat="1" ht="11.25">
      <c r="B205" s="233"/>
      <c r="C205" s="234"/>
      <c r="D205" s="207" t="s">
        <v>180</v>
      </c>
      <c r="E205" s="235" t="s">
        <v>19</v>
      </c>
      <c r="F205" s="236" t="s">
        <v>703</v>
      </c>
      <c r="G205" s="234"/>
      <c r="H205" s="235" t="s">
        <v>19</v>
      </c>
      <c r="I205" s="237"/>
      <c r="J205" s="234"/>
      <c r="K205" s="234"/>
      <c r="L205" s="238"/>
      <c r="M205" s="239"/>
      <c r="N205" s="240"/>
      <c r="O205" s="240"/>
      <c r="P205" s="240"/>
      <c r="Q205" s="240"/>
      <c r="R205" s="240"/>
      <c r="S205" s="240"/>
      <c r="T205" s="241"/>
      <c r="AT205" s="242" t="s">
        <v>180</v>
      </c>
      <c r="AU205" s="242" t="s">
        <v>83</v>
      </c>
      <c r="AV205" s="15" t="s">
        <v>80</v>
      </c>
      <c r="AW205" s="15" t="s">
        <v>34</v>
      </c>
      <c r="AX205" s="15" t="s">
        <v>72</v>
      </c>
      <c r="AY205" s="242" t="s">
        <v>169</v>
      </c>
    </row>
    <row r="206" spans="1:65" s="13" customFormat="1" ht="11.25">
      <c r="B206" s="211"/>
      <c r="C206" s="212"/>
      <c r="D206" s="207" t="s">
        <v>180</v>
      </c>
      <c r="E206" s="213" t="s">
        <v>19</v>
      </c>
      <c r="F206" s="214" t="s">
        <v>720</v>
      </c>
      <c r="G206" s="212"/>
      <c r="H206" s="215">
        <v>40.454999999999998</v>
      </c>
      <c r="I206" s="216"/>
      <c r="J206" s="212"/>
      <c r="K206" s="212"/>
      <c r="L206" s="217"/>
      <c r="M206" s="218"/>
      <c r="N206" s="219"/>
      <c r="O206" s="219"/>
      <c r="P206" s="219"/>
      <c r="Q206" s="219"/>
      <c r="R206" s="219"/>
      <c r="S206" s="219"/>
      <c r="T206" s="220"/>
      <c r="AT206" s="221" t="s">
        <v>180</v>
      </c>
      <c r="AU206" s="221" t="s">
        <v>83</v>
      </c>
      <c r="AV206" s="13" t="s">
        <v>83</v>
      </c>
      <c r="AW206" s="13" t="s">
        <v>34</v>
      </c>
      <c r="AX206" s="13" t="s">
        <v>72</v>
      </c>
      <c r="AY206" s="221" t="s">
        <v>169</v>
      </c>
    </row>
    <row r="207" spans="1:65" s="14" customFormat="1" ht="11.25">
      <c r="B207" s="222"/>
      <c r="C207" s="223"/>
      <c r="D207" s="207" t="s">
        <v>180</v>
      </c>
      <c r="E207" s="224" t="s">
        <v>19</v>
      </c>
      <c r="F207" s="225" t="s">
        <v>182</v>
      </c>
      <c r="G207" s="223"/>
      <c r="H207" s="226">
        <v>40.454999999999998</v>
      </c>
      <c r="I207" s="227"/>
      <c r="J207" s="223"/>
      <c r="K207" s="223"/>
      <c r="L207" s="228"/>
      <c r="M207" s="229"/>
      <c r="N207" s="230"/>
      <c r="O207" s="230"/>
      <c r="P207" s="230"/>
      <c r="Q207" s="230"/>
      <c r="R207" s="230"/>
      <c r="S207" s="230"/>
      <c r="T207" s="231"/>
      <c r="AT207" s="232" t="s">
        <v>180</v>
      </c>
      <c r="AU207" s="232" t="s">
        <v>83</v>
      </c>
      <c r="AV207" s="14" t="s">
        <v>176</v>
      </c>
      <c r="AW207" s="14" t="s">
        <v>4</v>
      </c>
      <c r="AX207" s="14" t="s">
        <v>80</v>
      </c>
      <c r="AY207" s="232" t="s">
        <v>169</v>
      </c>
    </row>
    <row r="208" spans="1:65" s="12" customFormat="1" ht="22.9" customHeight="1">
      <c r="B208" s="178"/>
      <c r="C208" s="179"/>
      <c r="D208" s="180" t="s">
        <v>71</v>
      </c>
      <c r="E208" s="192" t="s">
        <v>83</v>
      </c>
      <c r="F208" s="192" t="s">
        <v>721</v>
      </c>
      <c r="G208" s="179"/>
      <c r="H208" s="179"/>
      <c r="I208" s="182"/>
      <c r="J208" s="193">
        <f>BK208</f>
        <v>0</v>
      </c>
      <c r="K208" s="179"/>
      <c r="L208" s="184"/>
      <c r="M208" s="185"/>
      <c r="N208" s="186"/>
      <c r="O208" s="186"/>
      <c r="P208" s="187">
        <f>SUM(P209:P238)</f>
        <v>0</v>
      </c>
      <c r="Q208" s="186"/>
      <c r="R208" s="187">
        <f>SUM(R209:R238)</f>
        <v>9.5031211050000017</v>
      </c>
      <c r="S208" s="186"/>
      <c r="T208" s="188">
        <f>SUM(T209:T238)</f>
        <v>0</v>
      </c>
      <c r="AR208" s="189" t="s">
        <v>80</v>
      </c>
      <c r="AT208" s="190" t="s">
        <v>71</v>
      </c>
      <c r="AU208" s="190" t="s">
        <v>80</v>
      </c>
      <c r="AY208" s="189" t="s">
        <v>169</v>
      </c>
      <c r="BK208" s="191">
        <f>SUM(BK209:BK238)</f>
        <v>0</v>
      </c>
    </row>
    <row r="209" spans="1:65" s="2" customFormat="1" ht="16.5" customHeight="1">
      <c r="A209" s="36"/>
      <c r="B209" s="37"/>
      <c r="C209" s="194" t="s">
        <v>256</v>
      </c>
      <c r="D209" s="194" t="s">
        <v>171</v>
      </c>
      <c r="E209" s="195" t="s">
        <v>722</v>
      </c>
      <c r="F209" s="196" t="s">
        <v>723</v>
      </c>
      <c r="G209" s="197" t="s">
        <v>324</v>
      </c>
      <c r="H209" s="198">
        <v>14.5</v>
      </c>
      <c r="I209" s="199"/>
      <c r="J209" s="200">
        <f>ROUND(I209*H209,2)</f>
        <v>0</v>
      </c>
      <c r="K209" s="196" t="s">
        <v>175</v>
      </c>
      <c r="L209" s="41"/>
      <c r="M209" s="201" t="s">
        <v>19</v>
      </c>
      <c r="N209" s="202" t="s">
        <v>43</v>
      </c>
      <c r="O209" s="66"/>
      <c r="P209" s="203">
        <f>O209*H209</f>
        <v>0</v>
      </c>
      <c r="Q209" s="203">
        <v>4.8959999999999997E-4</v>
      </c>
      <c r="R209" s="203">
        <f>Q209*H209</f>
        <v>7.0992E-3</v>
      </c>
      <c r="S209" s="203">
        <v>0</v>
      </c>
      <c r="T209" s="204">
        <f>S209*H209</f>
        <v>0</v>
      </c>
      <c r="U209" s="36"/>
      <c r="V209" s="36"/>
      <c r="W209" s="36"/>
      <c r="X209" s="36"/>
      <c r="Y209" s="36"/>
      <c r="Z209" s="36"/>
      <c r="AA209" s="36"/>
      <c r="AB209" s="36"/>
      <c r="AC209" s="36"/>
      <c r="AD209" s="36"/>
      <c r="AE209" s="36"/>
      <c r="AR209" s="205" t="s">
        <v>176</v>
      </c>
      <c r="AT209" s="205" t="s">
        <v>171</v>
      </c>
      <c r="AU209" s="205" t="s">
        <v>83</v>
      </c>
      <c r="AY209" s="19" t="s">
        <v>169</v>
      </c>
      <c r="BE209" s="206">
        <f>IF(N209="základní",J209,0)</f>
        <v>0</v>
      </c>
      <c r="BF209" s="206">
        <f>IF(N209="snížená",J209,0)</f>
        <v>0</v>
      </c>
      <c r="BG209" s="206">
        <f>IF(N209="zákl. přenesená",J209,0)</f>
        <v>0</v>
      </c>
      <c r="BH209" s="206">
        <f>IF(N209="sníž. přenesená",J209,0)</f>
        <v>0</v>
      </c>
      <c r="BI209" s="206">
        <f>IF(N209="nulová",J209,0)</f>
        <v>0</v>
      </c>
      <c r="BJ209" s="19" t="s">
        <v>80</v>
      </c>
      <c r="BK209" s="206">
        <f>ROUND(I209*H209,2)</f>
        <v>0</v>
      </c>
      <c r="BL209" s="19" t="s">
        <v>176</v>
      </c>
      <c r="BM209" s="205" t="s">
        <v>724</v>
      </c>
    </row>
    <row r="210" spans="1:65" s="15" customFormat="1" ht="11.25">
      <c r="B210" s="233"/>
      <c r="C210" s="234"/>
      <c r="D210" s="207" t="s">
        <v>180</v>
      </c>
      <c r="E210" s="235" t="s">
        <v>19</v>
      </c>
      <c r="F210" s="236" t="s">
        <v>699</v>
      </c>
      <c r="G210" s="234"/>
      <c r="H210" s="235" t="s">
        <v>19</v>
      </c>
      <c r="I210" s="237"/>
      <c r="J210" s="234"/>
      <c r="K210" s="234"/>
      <c r="L210" s="238"/>
      <c r="M210" s="239"/>
      <c r="N210" s="240"/>
      <c r="O210" s="240"/>
      <c r="P210" s="240"/>
      <c r="Q210" s="240"/>
      <c r="R210" s="240"/>
      <c r="S210" s="240"/>
      <c r="T210" s="241"/>
      <c r="AT210" s="242" t="s">
        <v>180</v>
      </c>
      <c r="AU210" s="242" t="s">
        <v>83</v>
      </c>
      <c r="AV210" s="15" t="s">
        <v>80</v>
      </c>
      <c r="AW210" s="15" t="s">
        <v>34</v>
      </c>
      <c r="AX210" s="15" t="s">
        <v>72</v>
      </c>
      <c r="AY210" s="242" t="s">
        <v>169</v>
      </c>
    </row>
    <row r="211" spans="1:65" s="13" customFormat="1" ht="11.25">
      <c r="B211" s="211"/>
      <c r="C211" s="212"/>
      <c r="D211" s="207" t="s">
        <v>180</v>
      </c>
      <c r="E211" s="213" t="s">
        <v>19</v>
      </c>
      <c r="F211" s="214" t="s">
        <v>725</v>
      </c>
      <c r="G211" s="212"/>
      <c r="H211" s="215">
        <v>14.5</v>
      </c>
      <c r="I211" s="216"/>
      <c r="J211" s="212"/>
      <c r="K211" s="212"/>
      <c r="L211" s="217"/>
      <c r="M211" s="218"/>
      <c r="N211" s="219"/>
      <c r="O211" s="219"/>
      <c r="P211" s="219"/>
      <c r="Q211" s="219"/>
      <c r="R211" s="219"/>
      <c r="S211" s="219"/>
      <c r="T211" s="220"/>
      <c r="AT211" s="221" t="s">
        <v>180</v>
      </c>
      <c r="AU211" s="221" t="s">
        <v>83</v>
      </c>
      <c r="AV211" s="13" t="s">
        <v>83</v>
      </c>
      <c r="AW211" s="13" t="s">
        <v>34</v>
      </c>
      <c r="AX211" s="13" t="s">
        <v>72</v>
      </c>
      <c r="AY211" s="221" t="s">
        <v>169</v>
      </c>
    </row>
    <row r="212" spans="1:65" s="14" customFormat="1" ht="11.25">
      <c r="B212" s="222"/>
      <c r="C212" s="223"/>
      <c r="D212" s="207" t="s">
        <v>180</v>
      </c>
      <c r="E212" s="224" t="s">
        <v>19</v>
      </c>
      <c r="F212" s="225" t="s">
        <v>182</v>
      </c>
      <c r="G212" s="223"/>
      <c r="H212" s="226">
        <v>14.5</v>
      </c>
      <c r="I212" s="227"/>
      <c r="J212" s="223"/>
      <c r="K212" s="223"/>
      <c r="L212" s="228"/>
      <c r="M212" s="229"/>
      <c r="N212" s="230"/>
      <c r="O212" s="230"/>
      <c r="P212" s="230"/>
      <c r="Q212" s="230"/>
      <c r="R212" s="230"/>
      <c r="S212" s="230"/>
      <c r="T212" s="231"/>
      <c r="AT212" s="232" t="s">
        <v>180</v>
      </c>
      <c r="AU212" s="232" t="s">
        <v>83</v>
      </c>
      <c r="AV212" s="14" t="s">
        <v>176</v>
      </c>
      <c r="AW212" s="14" t="s">
        <v>4</v>
      </c>
      <c r="AX212" s="14" t="s">
        <v>80</v>
      </c>
      <c r="AY212" s="232" t="s">
        <v>169</v>
      </c>
    </row>
    <row r="213" spans="1:65" s="2" customFormat="1" ht="24" customHeight="1">
      <c r="A213" s="36"/>
      <c r="B213" s="37"/>
      <c r="C213" s="194" t="s">
        <v>8</v>
      </c>
      <c r="D213" s="194" t="s">
        <v>171</v>
      </c>
      <c r="E213" s="195" t="s">
        <v>726</v>
      </c>
      <c r="F213" s="196" t="s">
        <v>727</v>
      </c>
      <c r="G213" s="197" t="s">
        <v>174</v>
      </c>
      <c r="H213" s="198">
        <v>18.298999999999999</v>
      </c>
      <c r="I213" s="199"/>
      <c r="J213" s="200">
        <f>ROUND(I213*H213,2)</f>
        <v>0</v>
      </c>
      <c r="K213" s="196" t="s">
        <v>175</v>
      </c>
      <c r="L213" s="41"/>
      <c r="M213" s="201" t="s">
        <v>19</v>
      </c>
      <c r="N213" s="202" t="s">
        <v>43</v>
      </c>
      <c r="O213" s="66"/>
      <c r="P213" s="203">
        <f>O213*H213</f>
        <v>0</v>
      </c>
      <c r="Q213" s="203">
        <v>1E-4</v>
      </c>
      <c r="R213" s="203">
        <f>Q213*H213</f>
        <v>1.8299E-3</v>
      </c>
      <c r="S213" s="203">
        <v>0</v>
      </c>
      <c r="T213" s="204">
        <f>S213*H213</f>
        <v>0</v>
      </c>
      <c r="U213" s="36"/>
      <c r="V213" s="36"/>
      <c r="W213" s="36"/>
      <c r="X213" s="36"/>
      <c r="Y213" s="36"/>
      <c r="Z213" s="36"/>
      <c r="AA213" s="36"/>
      <c r="AB213" s="36"/>
      <c r="AC213" s="36"/>
      <c r="AD213" s="36"/>
      <c r="AE213" s="36"/>
      <c r="AR213" s="205" t="s">
        <v>176</v>
      </c>
      <c r="AT213" s="205" t="s">
        <v>171</v>
      </c>
      <c r="AU213" s="205" t="s">
        <v>83</v>
      </c>
      <c r="AY213" s="19" t="s">
        <v>169</v>
      </c>
      <c r="BE213" s="206">
        <f>IF(N213="základní",J213,0)</f>
        <v>0</v>
      </c>
      <c r="BF213" s="206">
        <f>IF(N213="snížená",J213,0)</f>
        <v>0</v>
      </c>
      <c r="BG213" s="206">
        <f>IF(N213="zákl. přenesená",J213,0)</f>
        <v>0</v>
      </c>
      <c r="BH213" s="206">
        <f>IF(N213="sníž. přenesená",J213,0)</f>
        <v>0</v>
      </c>
      <c r="BI213" s="206">
        <f>IF(N213="nulová",J213,0)</f>
        <v>0</v>
      </c>
      <c r="BJ213" s="19" t="s">
        <v>80</v>
      </c>
      <c r="BK213" s="206">
        <f>ROUND(I213*H213,2)</f>
        <v>0</v>
      </c>
      <c r="BL213" s="19" t="s">
        <v>176</v>
      </c>
      <c r="BM213" s="205" t="s">
        <v>728</v>
      </c>
    </row>
    <row r="214" spans="1:65" s="15" customFormat="1" ht="11.25">
      <c r="B214" s="233"/>
      <c r="C214" s="234"/>
      <c r="D214" s="207" t="s">
        <v>180</v>
      </c>
      <c r="E214" s="235" t="s">
        <v>19</v>
      </c>
      <c r="F214" s="236" t="s">
        <v>699</v>
      </c>
      <c r="G214" s="234"/>
      <c r="H214" s="235" t="s">
        <v>19</v>
      </c>
      <c r="I214" s="237"/>
      <c r="J214" s="234"/>
      <c r="K214" s="234"/>
      <c r="L214" s="238"/>
      <c r="M214" s="239"/>
      <c r="N214" s="240"/>
      <c r="O214" s="240"/>
      <c r="P214" s="240"/>
      <c r="Q214" s="240"/>
      <c r="R214" s="240"/>
      <c r="S214" s="240"/>
      <c r="T214" s="241"/>
      <c r="AT214" s="242" t="s">
        <v>180</v>
      </c>
      <c r="AU214" s="242" t="s">
        <v>83</v>
      </c>
      <c r="AV214" s="15" t="s">
        <v>80</v>
      </c>
      <c r="AW214" s="15" t="s">
        <v>34</v>
      </c>
      <c r="AX214" s="15" t="s">
        <v>72</v>
      </c>
      <c r="AY214" s="242" t="s">
        <v>169</v>
      </c>
    </row>
    <row r="215" spans="1:65" s="13" customFormat="1" ht="11.25">
      <c r="B215" s="211"/>
      <c r="C215" s="212"/>
      <c r="D215" s="207" t="s">
        <v>180</v>
      </c>
      <c r="E215" s="213" t="s">
        <v>19</v>
      </c>
      <c r="F215" s="214" t="s">
        <v>729</v>
      </c>
      <c r="G215" s="212"/>
      <c r="H215" s="215">
        <v>18.298999999999999</v>
      </c>
      <c r="I215" s="216"/>
      <c r="J215" s="212"/>
      <c r="K215" s="212"/>
      <c r="L215" s="217"/>
      <c r="M215" s="218"/>
      <c r="N215" s="219"/>
      <c r="O215" s="219"/>
      <c r="P215" s="219"/>
      <c r="Q215" s="219"/>
      <c r="R215" s="219"/>
      <c r="S215" s="219"/>
      <c r="T215" s="220"/>
      <c r="AT215" s="221" t="s">
        <v>180</v>
      </c>
      <c r="AU215" s="221" t="s">
        <v>83</v>
      </c>
      <c r="AV215" s="13" t="s">
        <v>83</v>
      </c>
      <c r="AW215" s="13" t="s">
        <v>34</v>
      </c>
      <c r="AX215" s="13" t="s">
        <v>72</v>
      </c>
      <c r="AY215" s="221" t="s">
        <v>169</v>
      </c>
    </row>
    <row r="216" spans="1:65" s="14" customFormat="1" ht="11.25">
      <c r="B216" s="222"/>
      <c r="C216" s="223"/>
      <c r="D216" s="207" t="s">
        <v>180</v>
      </c>
      <c r="E216" s="224" t="s">
        <v>19</v>
      </c>
      <c r="F216" s="225" t="s">
        <v>182</v>
      </c>
      <c r="G216" s="223"/>
      <c r="H216" s="226">
        <v>18.298999999999999</v>
      </c>
      <c r="I216" s="227"/>
      <c r="J216" s="223"/>
      <c r="K216" s="223"/>
      <c r="L216" s="228"/>
      <c r="M216" s="229"/>
      <c r="N216" s="230"/>
      <c r="O216" s="230"/>
      <c r="P216" s="230"/>
      <c r="Q216" s="230"/>
      <c r="R216" s="230"/>
      <c r="S216" s="230"/>
      <c r="T216" s="231"/>
      <c r="AT216" s="232" t="s">
        <v>180</v>
      </c>
      <c r="AU216" s="232" t="s">
        <v>83</v>
      </c>
      <c r="AV216" s="14" t="s">
        <v>176</v>
      </c>
      <c r="AW216" s="14" t="s">
        <v>4</v>
      </c>
      <c r="AX216" s="14" t="s">
        <v>80</v>
      </c>
      <c r="AY216" s="232" t="s">
        <v>169</v>
      </c>
    </row>
    <row r="217" spans="1:65" s="2" customFormat="1" ht="24" customHeight="1">
      <c r="A217" s="36"/>
      <c r="B217" s="37"/>
      <c r="C217" s="254" t="s">
        <v>273</v>
      </c>
      <c r="D217" s="254" t="s">
        <v>315</v>
      </c>
      <c r="E217" s="255" t="s">
        <v>730</v>
      </c>
      <c r="F217" s="256" t="s">
        <v>731</v>
      </c>
      <c r="G217" s="257" t="s">
        <v>174</v>
      </c>
      <c r="H217" s="258">
        <v>18.664999999999999</v>
      </c>
      <c r="I217" s="259"/>
      <c r="J217" s="260">
        <f>ROUND(I217*H217,2)</f>
        <v>0</v>
      </c>
      <c r="K217" s="256" t="s">
        <v>19</v>
      </c>
      <c r="L217" s="261"/>
      <c r="M217" s="262" t="s">
        <v>19</v>
      </c>
      <c r="N217" s="263" t="s">
        <v>43</v>
      </c>
      <c r="O217" s="66"/>
      <c r="P217" s="203">
        <f>O217*H217</f>
        <v>0</v>
      </c>
      <c r="Q217" s="203">
        <v>3.1E-4</v>
      </c>
      <c r="R217" s="203">
        <f>Q217*H217</f>
        <v>5.7861499999999995E-3</v>
      </c>
      <c r="S217" s="203">
        <v>0</v>
      </c>
      <c r="T217" s="204">
        <f>S217*H217</f>
        <v>0</v>
      </c>
      <c r="U217" s="36"/>
      <c r="V217" s="36"/>
      <c r="W217" s="36"/>
      <c r="X217" s="36"/>
      <c r="Y217" s="36"/>
      <c r="Z217" s="36"/>
      <c r="AA217" s="36"/>
      <c r="AB217" s="36"/>
      <c r="AC217" s="36"/>
      <c r="AD217" s="36"/>
      <c r="AE217" s="36"/>
      <c r="AR217" s="205" t="s">
        <v>222</v>
      </c>
      <c r="AT217" s="205" t="s">
        <v>315</v>
      </c>
      <c r="AU217" s="205" t="s">
        <v>83</v>
      </c>
      <c r="AY217" s="19" t="s">
        <v>169</v>
      </c>
      <c r="BE217" s="206">
        <f>IF(N217="základní",J217,0)</f>
        <v>0</v>
      </c>
      <c r="BF217" s="206">
        <f>IF(N217="snížená",J217,0)</f>
        <v>0</v>
      </c>
      <c r="BG217" s="206">
        <f>IF(N217="zákl. přenesená",J217,0)</f>
        <v>0</v>
      </c>
      <c r="BH217" s="206">
        <f>IF(N217="sníž. přenesená",J217,0)</f>
        <v>0</v>
      </c>
      <c r="BI217" s="206">
        <f>IF(N217="nulová",J217,0)</f>
        <v>0</v>
      </c>
      <c r="BJ217" s="19" t="s">
        <v>80</v>
      </c>
      <c r="BK217" s="206">
        <f>ROUND(I217*H217,2)</f>
        <v>0</v>
      </c>
      <c r="BL217" s="19" t="s">
        <v>176</v>
      </c>
      <c r="BM217" s="205" t="s">
        <v>732</v>
      </c>
    </row>
    <row r="218" spans="1:65" s="15" customFormat="1" ht="11.25">
      <c r="B218" s="233"/>
      <c r="C218" s="234"/>
      <c r="D218" s="207" t="s">
        <v>180</v>
      </c>
      <c r="E218" s="235" t="s">
        <v>19</v>
      </c>
      <c r="F218" s="236" t="s">
        <v>699</v>
      </c>
      <c r="G218" s="234"/>
      <c r="H218" s="235" t="s">
        <v>19</v>
      </c>
      <c r="I218" s="237"/>
      <c r="J218" s="234"/>
      <c r="K218" s="234"/>
      <c r="L218" s="238"/>
      <c r="M218" s="239"/>
      <c r="N218" s="240"/>
      <c r="O218" s="240"/>
      <c r="P218" s="240"/>
      <c r="Q218" s="240"/>
      <c r="R218" s="240"/>
      <c r="S218" s="240"/>
      <c r="T218" s="241"/>
      <c r="AT218" s="242" t="s">
        <v>180</v>
      </c>
      <c r="AU218" s="242" t="s">
        <v>83</v>
      </c>
      <c r="AV218" s="15" t="s">
        <v>80</v>
      </c>
      <c r="AW218" s="15" t="s">
        <v>34</v>
      </c>
      <c r="AX218" s="15" t="s">
        <v>72</v>
      </c>
      <c r="AY218" s="242" t="s">
        <v>169</v>
      </c>
    </row>
    <row r="219" spans="1:65" s="13" customFormat="1" ht="11.25">
      <c r="B219" s="211"/>
      <c r="C219" s="212"/>
      <c r="D219" s="207" t="s">
        <v>180</v>
      </c>
      <c r="E219" s="213" t="s">
        <v>19</v>
      </c>
      <c r="F219" s="214" t="s">
        <v>729</v>
      </c>
      <c r="G219" s="212"/>
      <c r="H219" s="215">
        <v>18.298999999999999</v>
      </c>
      <c r="I219" s="216"/>
      <c r="J219" s="212"/>
      <c r="K219" s="212"/>
      <c r="L219" s="217"/>
      <c r="M219" s="218"/>
      <c r="N219" s="219"/>
      <c r="O219" s="219"/>
      <c r="P219" s="219"/>
      <c r="Q219" s="219"/>
      <c r="R219" s="219"/>
      <c r="S219" s="219"/>
      <c r="T219" s="220"/>
      <c r="AT219" s="221" t="s">
        <v>180</v>
      </c>
      <c r="AU219" s="221" t="s">
        <v>83</v>
      </c>
      <c r="AV219" s="13" t="s">
        <v>83</v>
      </c>
      <c r="AW219" s="13" t="s">
        <v>34</v>
      </c>
      <c r="AX219" s="13" t="s">
        <v>72</v>
      </c>
      <c r="AY219" s="221" t="s">
        <v>169</v>
      </c>
    </row>
    <row r="220" spans="1:65" s="13" customFormat="1" ht="11.25">
      <c r="B220" s="211"/>
      <c r="C220" s="212"/>
      <c r="D220" s="207" t="s">
        <v>180</v>
      </c>
      <c r="E220" s="213" t="s">
        <v>19</v>
      </c>
      <c r="F220" s="214" t="s">
        <v>733</v>
      </c>
      <c r="G220" s="212"/>
      <c r="H220" s="215">
        <v>18.664999999999999</v>
      </c>
      <c r="I220" s="216"/>
      <c r="J220" s="212"/>
      <c r="K220" s="212"/>
      <c r="L220" s="217"/>
      <c r="M220" s="218"/>
      <c r="N220" s="219"/>
      <c r="O220" s="219"/>
      <c r="P220" s="219"/>
      <c r="Q220" s="219"/>
      <c r="R220" s="219"/>
      <c r="S220" s="219"/>
      <c r="T220" s="220"/>
      <c r="AT220" s="221" t="s">
        <v>180</v>
      </c>
      <c r="AU220" s="221" t="s">
        <v>83</v>
      </c>
      <c r="AV220" s="13" t="s">
        <v>83</v>
      </c>
      <c r="AW220" s="13" t="s">
        <v>34</v>
      </c>
      <c r="AX220" s="13" t="s">
        <v>80</v>
      </c>
      <c r="AY220" s="221" t="s">
        <v>169</v>
      </c>
    </row>
    <row r="221" spans="1:65" s="2" customFormat="1" ht="16.5" customHeight="1">
      <c r="A221" s="36"/>
      <c r="B221" s="37"/>
      <c r="C221" s="194" t="s">
        <v>279</v>
      </c>
      <c r="D221" s="194" t="s">
        <v>171</v>
      </c>
      <c r="E221" s="195" t="s">
        <v>734</v>
      </c>
      <c r="F221" s="196" t="s">
        <v>735</v>
      </c>
      <c r="G221" s="197" t="s">
        <v>191</v>
      </c>
      <c r="H221" s="198">
        <v>1.7250000000000001</v>
      </c>
      <c r="I221" s="199"/>
      <c r="J221" s="200">
        <f>ROUND(I221*H221,2)</f>
        <v>0</v>
      </c>
      <c r="K221" s="196" t="s">
        <v>19</v>
      </c>
      <c r="L221" s="41"/>
      <c r="M221" s="201" t="s">
        <v>19</v>
      </c>
      <c r="N221" s="202" t="s">
        <v>43</v>
      </c>
      <c r="O221" s="66"/>
      <c r="P221" s="203">
        <f>O221*H221</f>
        <v>0</v>
      </c>
      <c r="Q221" s="203">
        <v>2.45329</v>
      </c>
      <c r="R221" s="203">
        <f>Q221*H221</f>
        <v>4.2319252499999997</v>
      </c>
      <c r="S221" s="203">
        <v>0</v>
      </c>
      <c r="T221" s="204">
        <f>S221*H221</f>
        <v>0</v>
      </c>
      <c r="U221" s="36"/>
      <c r="V221" s="36"/>
      <c r="W221" s="36"/>
      <c r="X221" s="36"/>
      <c r="Y221" s="36"/>
      <c r="Z221" s="36"/>
      <c r="AA221" s="36"/>
      <c r="AB221" s="36"/>
      <c r="AC221" s="36"/>
      <c r="AD221" s="36"/>
      <c r="AE221" s="36"/>
      <c r="AR221" s="205" t="s">
        <v>176</v>
      </c>
      <c r="AT221" s="205" t="s">
        <v>171</v>
      </c>
      <c r="AU221" s="205" t="s">
        <v>83</v>
      </c>
      <c r="AY221" s="19" t="s">
        <v>169</v>
      </c>
      <c r="BE221" s="206">
        <f>IF(N221="základní",J221,0)</f>
        <v>0</v>
      </c>
      <c r="BF221" s="206">
        <f>IF(N221="snížená",J221,0)</f>
        <v>0</v>
      </c>
      <c r="BG221" s="206">
        <f>IF(N221="zákl. přenesená",J221,0)</f>
        <v>0</v>
      </c>
      <c r="BH221" s="206">
        <f>IF(N221="sníž. přenesená",J221,0)</f>
        <v>0</v>
      </c>
      <c r="BI221" s="206">
        <f>IF(N221="nulová",J221,0)</f>
        <v>0</v>
      </c>
      <c r="BJ221" s="19" t="s">
        <v>80</v>
      </c>
      <c r="BK221" s="206">
        <f>ROUND(I221*H221,2)</f>
        <v>0</v>
      </c>
      <c r="BL221" s="19" t="s">
        <v>176</v>
      </c>
      <c r="BM221" s="205" t="s">
        <v>736</v>
      </c>
    </row>
    <row r="222" spans="1:65" s="2" customFormat="1" ht="87.75">
      <c r="A222" s="36"/>
      <c r="B222" s="37"/>
      <c r="C222" s="38"/>
      <c r="D222" s="207" t="s">
        <v>178</v>
      </c>
      <c r="E222" s="38"/>
      <c r="F222" s="208" t="s">
        <v>737</v>
      </c>
      <c r="G222" s="38"/>
      <c r="H222" s="38"/>
      <c r="I222" s="117"/>
      <c r="J222" s="38"/>
      <c r="K222" s="38"/>
      <c r="L222" s="41"/>
      <c r="M222" s="209"/>
      <c r="N222" s="210"/>
      <c r="O222" s="66"/>
      <c r="P222" s="66"/>
      <c r="Q222" s="66"/>
      <c r="R222" s="66"/>
      <c r="S222" s="66"/>
      <c r="T222" s="67"/>
      <c r="U222" s="36"/>
      <c r="V222" s="36"/>
      <c r="W222" s="36"/>
      <c r="X222" s="36"/>
      <c r="Y222" s="36"/>
      <c r="Z222" s="36"/>
      <c r="AA222" s="36"/>
      <c r="AB222" s="36"/>
      <c r="AC222" s="36"/>
      <c r="AD222" s="36"/>
      <c r="AE222" s="36"/>
      <c r="AT222" s="19" t="s">
        <v>178</v>
      </c>
      <c r="AU222" s="19" t="s">
        <v>83</v>
      </c>
    </row>
    <row r="223" spans="1:65" s="13" customFormat="1" ht="11.25">
      <c r="B223" s="211"/>
      <c r="C223" s="212"/>
      <c r="D223" s="207" t="s">
        <v>180</v>
      </c>
      <c r="E223" s="213" t="s">
        <v>19</v>
      </c>
      <c r="F223" s="214" t="s">
        <v>738</v>
      </c>
      <c r="G223" s="212"/>
      <c r="H223" s="215">
        <v>1.7250000000000001</v>
      </c>
      <c r="I223" s="216"/>
      <c r="J223" s="212"/>
      <c r="K223" s="212"/>
      <c r="L223" s="217"/>
      <c r="M223" s="218"/>
      <c r="N223" s="219"/>
      <c r="O223" s="219"/>
      <c r="P223" s="219"/>
      <c r="Q223" s="219"/>
      <c r="R223" s="219"/>
      <c r="S223" s="219"/>
      <c r="T223" s="220"/>
      <c r="AT223" s="221" t="s">
        <v>180</v>
      </c>
      <c r="AU223" s="221" t="s">
        <v>83</v>
      </c>
      <c r="AV223" s="13" t="s">
        <v>83</v>
      </c>
      <c r="AW223" s="13" t="s">
        <v>34</v>
      </c>
      <c r="AX223" s="13" t="s">
        <v>80</v>
      </c>
      <c r="AY223" s="221" t="s">
        <v>169</v>
      </c>
    </row>
    <row r="224" spans="1:65" s="2" customFormat="1" ht="16.5" customHeight="1">
      <c r="A224" s="36"/>
      <c r="B224" s="37"/>
      <c r="C224" s="194" t="s">
        <v>283</v>
      </c>
      <c r="D224" s="194" t="s">
        <v>171</v>
      </c>
      <c r="E224" s="195" t="s">
        <v>739</v>
      </c>
      <c r="F224" s="196" t="s">
        <v>740</v>
      </c>
      <c r="G224" s="197" t="s">
        <v>174</v>
      </c>
      <c r="H224" s="198">
        <v>3.05</v>
      </c>
      <c r="I224" s="199"/>
      <c r="J224" s="200">
        <f>ROUND(I224*H224,2)</f>
        <v>0</v>
      </c>
      <c r="K224" s="196" t="s">
        <v>175</v>
      </c>
      <c r="L224" s="41"/>
      <c r="M224" s="201" t="s">
        <v>19</v>
      </c>
      <c r="N224" s="202" t="s">
        <v>43</v>
      </c>
      <c r="O224" s="66"/>
      <c r="P224" s="203">
        <f>O224*H224</f>
        <v>0</v>
      </c>
      <c r="Q224" s="203">
        <v>2.4719E-3</v>
      </c>
      <c r="R224" s="203">
        <f>Q224*H224</f>
        <v>7.5392949999999997E-3</v>
      </c>
      <c r="S224" s="203">
        <v>0</v>
      </c>
      <c r="T224" s="204">
        <f>S224*H224</f>
        <v>0</v>
      </c>
      <c r="U224" s="36"/>
      <c r="V224" s="36"/>
      <c r="W224" s="36"/>
      <c r="X224" s="36"/>
      <c r="Y224" s="36"/>
      <c r="Z224" s="36"/>
      <c r="AA224" s="36"/>
      <c r="AB224" s="36"/>
      <c r="AC224" s="36"/>
      <c r="AD224" s="36"/>
      <c r="AE224" s="36"/>
      <c r="AR224" s="205" t="s">
        <v>176</v>
      </c>
      <c r="AT224" s="205" t="s">
        <v>171</v>
      </c>
      <c r="AU224" s="205" t="s">
        <v>83</v>
      </c>
      <c r="AY224" s="19" t="s">
        <v>169</v>
      </c>
      <c r="BE224" s="206">
        <f>IF(N224="základní",J224,0)</f>
        <v>0</v>
      </c>
      <c r="BF224" s="206">
        <f>IF(N224="snížená",J224,0)</f>
        <v>0</v>
      </c>
      <c r="BG224" s="206">
        <f>IF(N224="zákl. přenesená",J224,0)</f>
        <v>0</v>
      </c>
      <c r="BH224" s="206">
        <f>IF(N224="sníž. přenesená",J224,0)</f>
        <v>0</v>
      </c>
      <c r="BI224" s="206">
        <f>IF(N224="nulová",J224,0)</f>
        <v>0</v>
      </c>
      <c r="BJ224" s="19" t="s">
        <v>80</v>
      </c>
      <c r="BK224" s="206">
        <f>ROUND(I224*H224,2)</f>
        <v>0</v>
      </c>
      <c r="BL224" s="19" t="s">
        <v>176</v>
      </c>
      <c r="BM224" s="205" t="s">
        <v>741</v>
      </c>
    </row>
    <row r="225" spans="1:65" s="2" customFormat="1" ht="39">
      <c r="A225" s="36"/>
      <c r="B225" s="37"/>
      <c r="C225" s="38"/>
      <c r="D225" s="207" t="s">
        <v>178</v>
      </c>
      <c r="E225" s="38"/>
      <c r="F225" s="208" t="s">
        <v>742</v>
      </c>
      <c r="G225" s="38"/>
      <c r="H225" s="38"/>
      <c r="I225" s="117"/>
      <c r="J225" s="38"/>
      <c r="K225" s="38"/>
      <c r="L225" s="41"/>
      <c r="M225" s="209"/>
      <c r="N225" s="210"/>
      <c r="O225" s="66"/>
      <c r="P225" s="66"/>
      <c r="Q225" s="66"/>
      <c r="R225" s="66"/>
      <c r="S225" s="66"/>
      <c r="T225" s="67"/>
      <c r="U225" s="36"/>
      <c r="V225" s="36"/>
      <c r="W225" s="36"/>
      <c r="X225" s="36"/>
      <c r="Y225" s="36"/>
      <c r="Z225" s="36"/>
      <c r="AA225" s="36"/>
      <c r="AB225" s="36"/>
      <c r="AC225" s="36"/>
      <c r="AD225" s="36"/>
      <c r="AE225" s="36"/>
      <c r="AT225" s="19" t="s">
        <v>178</v>
      </c>
      <c r="AU225" s="19" t="s">
        <v>83</v>
      </c>
    </row>
    <row r="226" spans="1:65" s="13" customFormat="1" ht="11.25">
      <c r="B226" s="211"/>
      <c r="C226" s="212"/>
      <c r="D226" s="207" t="s">
        <v>180</v>
      </c>
      <c r="E226" s="213" t="s">
        <v>19</v>
      </c>
      <c r="F226" s="214" t="s">
        <v>743</v>
      </c>
      <c r="G226" s="212"/>
      <c r="H226" s="215">
        <v>3.05</v>
      </c>
      <c r="I226" s="216"/>
      <c r="J226" s="212"/>
      <c r="K226" s="212"/>
      <c r="L226" s="217"/>
      <c r="M226" s="218"/>
      <c r="N226" s="219"/>
      <c r="O226" s="219"/>
      <c r="P226" s="219"/>
      <c r="Q226" s="219"/>
      <c r="R226" s="219"/>
      <c r="S226" s="219"/>
      <c r="T226" s="220"/>
      <c r="AT226" s="221" t="s">
        <v>180</v>
      </c>
      <c r="AU226" s="221" t="s">
        <v>83</v>
      </c>
      <c r="AV226" s="13" t="s">
        <v>83</v>
      </c>
      <c r="AW226" s="13" t="s">
        <v>34</v>
      </c>
      <c r="AX226" s="13" t="s">
        <v>80</v>
      </c>
      <c r="AY226" s="221" t="s">
        <v>169</v>
      </c>
    </row>
    <row r="227" spans="1:65" s="2" customFormat="1" ht="16.5" customHeight="1">
      <c r="A227" s="36"/>
      <c r="B227" s="37"/>
      <c r="C227" s="194" t="s">
        <v>288</v>
      </c>
      <c r="D227" s="194" t="s">
        <v>171</v>
      </c>
      <c r="E227" s="195" t="s">
        <v>744</v>
      </c>
      <c r="F227" s="196" t="s">
        <v>745</v>
      </c>
      <c r="G227" s="197" t="s">
        <v>174</v>
      </c>
      <c r="H227" s="198">
        <v>3.05</v>
      </c>
      <c r="I227" s="199"/>
      <c r="J227" s="200">
        <f>ROUND(I227*H227,2)</f>
        <v>0</v>
      </c>
      <c r="K227" s="196" t="s">
        <v>175</v>
      </c>
      <c r="L227" s="41"/>
      <c r="M227" s="201" t="s">
        <v>19</v>
      </c>
      <c r="N227" s="202" t="s">
        <v>43</v>
      </c>
      <c r="O227" s="66"/>
      <c r="P227" s="203">
        <f>O227*H227</f>
        <v>0</v>
      </c>
      <c r="Q227" s="203">
        <v>0</v>
      </c>
      <c r="R227" s="203">
        <f>Q227*H227</f>
        <v>0</v>
      </c>
      <c r="S227" s="203">
        <v>0</v>
      </c>
      <c r="T227" s="204">
        <f>S227*H227</f>
        <v>0</v>
      </c>
      <c r="U227" s="36"/>
      <c r="V227" s="36"/>
      <c r="W227" s="36"/>
      <c r="X227" s="36"/>
      <c r="Y227" s="36"/>
      <c r="Z227" s="36"/>
      <c r="AA227" s="36"/>
      <c r="AB227" s="36"/>
      <c r="AC227" s="36"/>
      <c r="AD227" s="36"/>
      <c r="AE227" s="36"/>
      <c r="AR227" s="205" t="s">
        <v>176</v>
      </c>
      <c r="AT227" s="205" t="s">
        <v>171</v>
      </c>
      <c r="AU227" s="205" t="s">
        <v>83</v>
      </c>
      <c r="AY227" s="19" t="s">
        <v>169</v>
      </c>
      <c r="BE227" s="206">
        <f>IF(N227="základní",J227,0)</f>
        <v>0</v>
      </c>
      <c r="BF227" s="206">
        <f>IF(N227="snížená",J227,0)</f>
        <v>0</v>
      </c>
      <c r="BG227" s="206">
        <f>IF(N227="zákl. přenesená",J227,0)</f>
        <v>0</v>
      </c>
      <c r="BH227" s="206">
        <f>IF(N227="sníž. přenesená",J227,0)</f>
        <v>0</v>
      </c>
      <c r="BI227" s="206">
        <f>IF(N227="nulová",J227,0)</f>
        <v>0</v>
      </c>
      <c r="BJ227" s="19" t="s">
        <v>80</v>
      </c>
      <c r="BK227" s="206">
        <f>ROUND(I227*H227,2)</f>
        <v>0</v>
      </c>
      <c r="BL227" s="19" t="s">
        <v>176</v>
      </c>
      <c r="BM227" s="205" t="s">
        <v>746</v>
      </c>
    </row>
    <row r="228" spans="1:65" s="2" customFormat="1" ht="39">
      <c r="A228" s="36"/>
      <c r="B228" s="37"/>
      <c r="C228" s="38"/>
      <c r="D228" s="207" t="s">
        <v>178</v>
      </c>
      <c r="E228" s="38"/>
      <c r="F228" s="208" t="s">
        <v>742</v>
      </c>
      <c r="G228" s="38"/>
      <c r="H228" s="38"/>
      <c r="I228" s="117"/>
      <c r="J228" s="38"/>
      <c r="K228" s="38"/>
      <c r="L228" s="41"/>
      <c r="M228" s="209"/>
      <c r="N228" s="210"/>
      <c r="O228" s="66"/>
      <c r="P228" s="66"/>
      <c r="Q228" s="66"/>
      <c r="R228" s="66"/>
      <c r="S228" s="66"/>
      <c r="T228" s="67"/>
      <c r="U228" s="36"/>
      <c r="V228" s="36"/>
      <c r="W228" s="36"/>
      <c r="X228" s="36"/>
      <c r="Y228" s="36"/>
      <c r="Z228" s="36"/>
      <c r="AA228" s="36"/>
      <c r="AB228" s="36"/>
      <c r="AC228" s="36"/>
      <c r="AD228" s="36"/>
      <c r="AE228" s="36"/>
      <c r="AT228" s="19" t="s">
        <v>178</v>
      </c>
      <c r="AU228" s="19" t="s">
        <v>83</v>
      </c>
    </row>
    <row r="229" spans="1:65" s="13" customFormat="1" ht="11.25">
      <c r="B229" s="211"/>
      <c r="C229" s="212"/>
      <c r="D229" s="207" t="s">
        <v>180</v>
      </c>
      <c r="E229" s="213" t="s">
        <v>19</v>
      </c>
      <c r="F229" s="214" t="s">
        <v>743</v>
      </c>
      <c r="G229" s="212"/>
      <c r="H229" s="215">
        <v>3.05</v>
      </c>
      <c r="I229" s="216"/>
      <c r="J229" s="212"/>
      <c r="K229" s="212"/>
      <c r="L229" s="217"/>
      <c r="M229" s="218"/>
      <c r="N229" s="219"/>
      <c r="O229" s="219"/>
      <c r="P229" s="219"/>
      <c r="Q229" s="219"/>
      <c r="R229" s="219"/>
      <c r="S229" s="219"/>
      <c r="T229" s="220"/>
      <c r="AT229" s="221" t="s">
        <v>180</v>
      </c>
      <c r="AU229" s="221" t="s">
        <v>83</v>
      </c>
      <c r="AV229" s="13" t="s">
        <v>83</v>
      </c>
      <c r="AW229" s="13" t="s">
        <v>34</v>
      </c>
      <c r="AX229" s="13" t="s">
        <v>80</v>
      </c>
      <c r="AY229" s="221" t="s">
        <v>169</v>
      </c>
    </row>
    <row r="230" spans="1:65" s="2" customFormat="1" ht="16.5" customHeight="1">
      <c r="A230" s="36"/>
      <c r="B230" s="37"/>
      <c r="C230" s="194" t="s">
        <v>293</v>
      </c>
      <c r="D230" s="194" t="s">
        <v>171</v>
      </c>
      <c r="E230" s="195" t="s">
        <v>747</v>
      </c>
      <c r="F230" s="196" t="s">
        <v>748</v>
      </c>
      <c r="G230" s="197" t="s">
        <v>259</v>
      </c>
      <c r="H230" s="198">
        <v>8.5999999999999993E-2</v>
      </c>
      <c r="I230" s="199"/>
      <c r="J230" s="200">
        <f>ROUND(I230*H230,2)</f>
        <v>0</v>
      </c>
      <c r="K230" s="196" t="s">
        <v>19</v>
      </c>
      <c r="L230" s="41"/>
      <c r="M230" s="201" t="s">
        <v>19</v>
      </c>
      <c r="N230" s="202" t="s">
        <v>43</v>
      </c>
      <c r="O230" s="66"/>
      <c r="P230" s="203">
        <f>O230*H230</f>
        <v>0</v>
      </c>
      <c r="Q230" s="203">
        <v>1.06277</v>
      </c>
      <c r="R230" s="203">
        <f>Q230*H230</f>
        <v>9.1398219999999988E-2</v>
      </c>
      <c r="S230" s="203">
        <v>0</v>
      </c>
      <c r="T230" s="204">
        <f>S230*H230</f>
        <v>0</v>
      </c>
      <c r="U230" s="36"/>
      <c r="V230" s="36"/>
      <c r="W230" s="36"/>
      <c r="X230" s="36"/>
      <c r="Y230" s="36"/>
      <c r="Z230" s="36"/>
      <c r="AA230" s="36"/>
      <c r="AB230" s="36"/>
      <c r="AC230" s="36"/>
      <c r="AD230" s="36"/>
      <c r="AE230" s="36"/>
      <c r="AR230" s="205" t="s">
        <v>176</v>
      </c>
      <c r="AT230" s="205" t="s">
        <v>171</v>
      </c>
      <c r="AU230" s="205" t="s">
        <v>83</v>
      </c>
      <c r="AY230" s="19" t="s">
        <v>169</v>
      </c>
      <c r="BE230" s="206">
        <f>IF(N230="základní",J230,0)</f>
        <v>0</v>
      </c>
      <c r="BF230" s="206">
        <f>IF(N230="snížená",J230,0)</f>
        <v>0</v>
      </c>
      <c r="BG230" s="206">
        <f>IF(N230="zákl. přenesená",J230,0)</f>
        <v>0</v>
      </c>
      <c r="BH230" s="206">
        <f>IF(N230="sníž. přenesená",J230,0)</f>
        <v>0</v>
      </c>
      <c r="BI230" s="206">
        <f>IF(N230="nulová",J230,0)</f>
        <v>0</v>
      </c>
      <c r="BJ230" s="19" t="s">
        <v>80</v>
      </c>
      <c r="BK230" s="206">
        <f>ROUND(I230*H230,2)</f>
        <v>0</v>
      </c>
      <c r="BL230" s="19" t="s">
        <v>176</v>
      </c>
      <c r="BM230" s="205" t="s">
        <v>749</v>
      </c>
    </row>
    <row r="231" spans="1:65" s="2" customFormat="1" ht="29.25">
      <c r="A231" s="36"/>
      <c r="B231" s="37"/>
      <c r="C231" s="38"/>
      <c r="D231" s="207" t="s">
        <v>178</v>
      </c>
      <c r="E231" s="38"/>
      <c r="F231" s="208" t="s">
        <v>750</v>
      </c>
      <c r="G231" s="38"/>
      <c r="H231" s="38"/>
      <c r="I231" s="117"/>
      <c r="J231" s="38"/>
      <c r="K231" s="38"/>
      <c r="L231" s="41"/>
      <c r="M231" s="209"/>
      <c r="N231" s="210"/>
      <c r="O231" s="66"/>
      <c r="P231" s="66"/>
      <c r="Q231" s="66"/>
      <c r="R231" s="66"/>
      <c r="S231" s="66"/>
      <c r="T231" s="67"/>
      <c r="U231" s="36"/>
      <c r="V231" s="36"/>
      <c r="W231" s="36"/>
      <c r="X231" s="36"/>
      <c r="Y231" s="36"/>
      <c r="Z231" s="36"/>
      <c r="AA231" s="36"/>
      <c r="AB231" s="36"/>
      <c r="AC231" s="36"/>
      <c r="AD231" s="36"/>
      <c r="AE231" s="36"/>
      <c r="AT231" s="19" t="s">
        <v>178</v>
      </c>
      <c r="AU231" s="19" t="s">
        <v>83</v>
      </c>
    </row>
    <row r="232" spans="1:65" s="13" customFormat="1" ht="11.25">
      <c r="B232" s="211"/>
      <c r="C232" s="212"/>
      <c r="D232" s="207" t="s">
        <v>180</v>
      </c>
      <c r="E232" s="213" t="s">
        <v>19</v>
      </c>
      <c r="F232" s="214" t="s">
        <v>751</v>
      </c>
      <c r="G232" s="212"/>
      <c r="H232" s="215">
        <v>8.5999999999999993E-2</v>
      </c>
      <c r="I232" s="216"/>
      <c r="J232" s="212"/>
      <c r="K232" s="212"/>
      <c r="L232" s="217"/>
      <c r="M232" s="218"/>
      <c r="N232" s="219"/>
      <c r="O232" s="219"/>
      <c r="P232" s="219"/>
      <c r="Q232" s="219"/>
      <c r="R232" s="219"/>
      <c r="S232" s="219"/>
      <c r="T232" s="220"/>
      <c r="AT232" s="221" t="s">
        <v>180</v>
      </c>
      <c r="AU232" s="221" t="s">
        <v>83</v>
      </c>
      <c r="AV232" s="13" t="s">
        <v>83</v>
      </c>
      <c r="AW232" s="13" t="s">
        <v>34</v>
      </c>
      <c r="AX232" s="13" t="s">
        <v>80</v>
      </c>
      <c r="AY232" s="221" t="s">
        <v>169</v>
      </c>
    </row>
    <row r="233" spans="1:65" s="2" customFormat="1" ht="16.5" customHeight="1">
      <c r="A233" s="36"/>
      <c r="B233" s="37"/>
      <c r="C233" s="194" t="s">
        <v>7</v>
      </c>
      <c r="D233" s="194" t="s">
        <v>171</v>
      </c>
      <c r="E233" s="195" t="s">
        <v>752</v>
      </c>
      <c r="F233" s="196" t="s">
        <v>753</v>
      </c>
      <c r="G233" s="197" t="s">
        <v>174</v>
      </c>
      <c r="H233" s="198">
        <v>4.2</v>
      </c>
      <c r="I233" s="199"/>
      <c r="J233" s="200">
        <f>ROUND(I233*H233,2)</f>
        <v>0</v>
      </c>
      <c r="K233" s="196" t="s">
        <v>19</v>
      </c>
      <c r="L233" s="41"/>
      <c r="M233" s="201" t="s">
        <v>19</v>
      </c>
      <c r="N233" s="202" t="s">
        <v>43</v>
      </c>
      <c r="O233" s="66"/>
      <c r="P233" s="203">
        <f>O233*H233</f>
        <v>0</v>
      </c>
      <c r="Q233" s="203">
        <v>1.20855</v>
      </c>
      <c r="R233" s="203">
        <f>Q233*H233</f>
        <v>5.0759100000000004</v>
      </c>
      <c r="S233" s="203">
        <v>0</v>
      </c>
      <c r="T233" s="204">
        <f>S233*H233</f>
        <v>0</v>
      </c>
      <c r="U233" s="36"/>
      <c r="V233" s="36"/>
      <c r="W233" s="36"/>
      <c r="X233" s="36"/>
      <c r="Y233" s="36"/>
      <c r="Z233" s="36"/>
      <c r="AA233" s="36"/>
      <c r="AB233" s="36"/>
      <c r="AC233" s="36"/>
      <c r="AD233" s="36"/>
      <c r="AE233" s="36"/>
      <c r="AR233" s="205" t="s">
        <v>176</v>
      </c>
      <c r="AT233" s="205" t="s">
        <v>171</v>
      </c>
      <c r="AU233" s="205" t="s">
        <v>83</v>
      </c>
      <c r="AY233" s="19" t="s">
        <v>169</v>
      </c>
      <c r="BE233" s="206">
        <f>IF(N233="základní",J233,0)</f>
        <v>0</v>
      </c>
      <c r="BF233" s="206">
        <f>IF(N233="snížená",J233,0)</f>
        <v>0</v>
      </c>
      <c r="BG233" s="206">
        <f>IF(N233="zákl. přenesená",J233,0)</f>
        <v>0</v>
      </c>
      <c r="BH233" s="206">
        <f>IF(N233="sníž. přenesená",J233,0)</f>
        <v>0</v>
      </c>
      <c r="BI233" s="206">
        <f>IF(N233="nulová",J233,0)</f>
        <v>0</v>
      </c>
      <c r="BJ233" s="19" t="s">
        <v>80</v>
      </c>
      <c r="BK233" s="206">
        <f>ROUND(I233*H233,2)</f>
        <v>0</v>
      </c>
      <c r="BL233" s="19" t="s">
        <v>176</v>
      </c>
      <c r="BM233" s="205" t="s">
        <v>754</v>
      </c>
    </row>
    <row r="234" spans="1:65" s="2" customFormat="1" ht="58.5">
      <c r="A234" s="36"/>
      <c r="B234" s="37"/>
      <c r="C234" s="38"/>
      <c r="D234" s="207" t="s">
        <v>178</v>
      </c>
      <c r="E234" s="38"/>
      <c r="F234" s="208" t="s">
        <v>755</v>
      </c>
      <c r="G234" s="38"/>
      <c r="H234" s="38"/>
      <c r="I234" s="117"/>
      <c r="J234" s="38"/>
      <c r="K234" s="38"/>
      <c r="L234" s="41"/>
      <c r="M234" s="209"/>
      <c r="N234" s="210"/>
      <c r="O234" s="66"/>
      <c r="P234" s="66"/>
      <c r="Q234" s="66"/>
      <c r="R234" s="66"/>
      <c r="S234" s="66"/>
      <c r="T234" s="67"/>
      <c r="U234" s="36"/>
      <c r="V234" s="36"/>
      <c r="W234" s="36"/>
      <c r="X234" s="36"/>
      <c r="Y234" s="36"/>
      <c r="Z234" s="36"/>
      <c r="AA234" s="36"/>
      <c r="AB234" s="36"/>
      <c r="AC234" s="36"/>
      <c r="AD234" s="36"/>
      <c r="AE234" s="36"/>
      <c r="AT234" s="19" t="s">
        <v>178</v>
      </c>
      <c r="AU234" s="19" t="s">
        <v>83</v>
      </c>
    </row>
    <row r="235" spans="1:65" s="13" customFormat="1" ht="11.25">
      <c r="B235" s="211"/>
      <c r="C235" s="212"/>
      <c r="D235" s="207" t="s">
        <v>180</v>
      </c>
      <c r="E235" s="213" t="s">
        <v>19</v>
      </c>
      <c r="F235" s="214" t="s">
        <v>756</v>
      </c>
      <c r="G235" s="212"/>
      <c r="H235" s="215">
        <v>4.2</v>
      </c>
      <c r="I235" s="216"/>
      <c r="J235" s="212"/>
      <c r="K235" s="212"/>
      <c r="L235" s="217"/>
      <c r="M235" s="218"/>
      <c r="N235" s="219"/>
      <c r="O235" s="219"/>
      <c r="P235" s="219"/>
      <c r="Q235" s="219"/>
      <c r="R235" s="219"/>
      <c r="S235" s="219"/>
      <c r="T235" s="220"/>
      <c r="AT235" s="221" t="s">
        <v>180</v>
      </c>
      <c r="AU235" s="221" t="s">
        <v>83</v>
      </c>
      <c r="AV235" s="13" t="s">
        <v>83</v>
      </c>
      <c r="AW235" s="13" t="s">
        <v>34</v>
      </c>
      <c r="AX235" s="13" t="s">
        <v>80</v>
      </c>
      <c r="AY235" s="221" t="s">
        <v>169</v>
      </c>
    </row>
    <row r="236" spans="1:65" s="2" customFormat="1" ht="16.5" customHeight="1">
      <c r="A236" s="36"/>
      <c r="B236" s="37"/>
      <c r="C236" s="194" t="s">
        <v>300</v>
      </c>
      <c r="D236" s="194" t="s">
        <v>171</v>
      </c>
      <c r="E236" s="195" t="s">
        <v>757</v>
      </c>
      <c r="F236" s="196" t="s">
        <v>758</v>
      </c>
      <c r="G236" s="197" t="s">
        <v>259</v>
      </c>
      <c r="H236" s="198">
        <v>7.6999999999999999E-2</v>
      </c>
      <c r="I236" s="199"/>
      <c r="J236" s="200">
        <f>ROUND(I236*H236,2)</f>
        <v>0</v>
      </c>
      <c r="K236" s="196" t="s">
        <v>19</v>
      </c>
      <c r="L236" s="41"/>
      <c r="M236" s="201" t="s">
        <v>19</v>
      </c>
      <c r="N236" s="202" t="s">
        <v>43</v>
      </c>
      <c r="O236" s="66"/>
      <c r="P236" s="203">
        <f>O236*H236</f>
        <v>0</v>
      </c>
      <c r="Q236" s="203">
        <v>1.0601700000000001</v>
      </c>
      <c r="R236" s="203">
        <f>Q236*H236</f>
        <v>8.1633090000000005E-2</v>
      </c>
      <c r="S236" s="203">
        <v>0</v>
      </c>
      <c r="T236" s="204">
        <f>S236*H236</f>
        <v>0</v>
      </c>
      <c r="U236" s="36"/>
      <c r="V236" s="36"/>
      <c r="W236" s="36"/>
      <c r="X236" s="36"/>
      <c r="Y236" s="36"/>
      <c r="Z236" s="36"/>
      <c r="AA236" s="36"/>
      <c r="AB236" s="36"/>
      <c r="AC236" s="36"/>
      <c r="AD236" s="36"/>
      <c r="AE236" s="36"/>
      <c r="AR236" s="205" t="s">
        <v>176</v>
      </c>
      <c r="AT236" s="205" t="s">
        <v>171</v>
      </c>
      <c r="AU236" s="205" t="s">
        <v>83</v>
      </c>
      <c r="AY236" s="19" t="s">
        <v>169</v>
      </c>
      <c r="BE236" s="206">
        <f>IF(N236="základní",J236,0)</f>
        <v>0</v>
      </c>
      <c r="BF236" s="206">
        <f>IF(N236="snížená",J236,0)</f>
        <v>0</v>
      </c>
      <c r="BG236" s="206">
        <f>IF(N236="zákl. přenesená",J236,0)</f>
        <v>0</v>
      </c>
      <c r="BH236" s="206">
        <f>IF(N236="sníž. přenesená",J236,0)</f>
        <v>0</v>
      </c>
      <c r="BI236" s="206">
        <f>IF(N236="nulová",J236,0)</f>
        <v>0</v>
      </c>
      <c r="BJ236" s="19" t="s">
        <v>80</v>
      </c>
      <c r="BK236" s="206">
        <f>ROUND(I236*H236,2)</f>
        <v>0</v>
      </c>
      <c r="BL236" s="19" t="s">
        <v>176</v>
      </c>
      <c r="BM236" s="205" t="s">
        <v>759</v>
      </c>
    </row>
    <row r="237" spans="1:65" s="2" customFormat="1" ht="29.25">
      <c r="A237" s="36"/>
      <c r="B237" s="37"/>
      <c r="C237" s="38"/>
      <c r="D237" s="207" t="s">
        <v>178</v>
      </c>
      <c r="E237" s="38"/>
      <c r="F237" s="208" t="s">
        <v>750</v>
      </c>
      <c r="G237" s="38"/>
      <c r="H237" s="38"/>
      <c r="I237" s="117"/>
      <c r="J237" s="38"/>
      <c r="K237" s="38"/>
      <c r="L237" s="41"/>
      <c r="M237" s="209"/>
      <c r="N237" s="210"/>
      <c r="O237" s="66"/>
      <c r="P237" s="66"/>
      <c r="Q237" s="66"/>
      <c r="R237" s="66"/>
      <c r="S237" s="66"/>
      <c r="T237" s="67"/>
      <c r="U237" s="36"/>
      <c r="V237" s="36"/>
      <c r="W237" s="36"/>
      <c r="X237" s="36"/>
      <c r="Y237" s="36"/>
      <c r="Z237" s="36"/>
      <c r="AA237" s="36"/>
      <c r="AB237" s="36"/>
      <c r="AC237" s="36"/>
      <c r="AD237" s="36"/>
      <c r="AE237" s="36"/>
      <c r="AT237" s="19" t="s">
        <v>178</v>
      </c>
      <c r="AU237" s="19" t="s">
        <v>83</v>
      </c>
    </row>
    <row r="238" spans="1:65" s="13" customFormat="1" ht="11.25">
      <c r="B238" s="211"/>
      <c r="C238" s="212"/>
      <c r="D238" s="207" t="s">
        <v>180</v>
      </c>
      <c r="E238" s="213" t="s">
        <v>19</v>
      </c>
      <c r="F238" s="214" t="s">
        <v>760</v>
      </c>
      <c r="G238" s="212"/>
      <c r="H238" s="215">
        <v>7.6999999999999999E-2</v>
      </c>
      <c r="I238" s="216"/>
      <c r="J238" s="212"/>
      <c r="K238" s="212"/>
      <c r="L238" s="217"/>
      <c r="M238" s="218"/>
      <c r="N238" s="219"/>
      <c r="O238" s="219"/>
      <c r="P238" s="219"/>
      <c r="Q238" s="219"/>
      <c r="R238" s="219"/>
      <c r="S238" s="219"/>
      <c r="T238" s="220"/>
      <c r="AT238" s="221" t="s">
        <v>180</v>
      </c>
      <c r="AU238" s="221" t="s">
        <v>83</v>
      </c>
      <c r="AV238" s="13" t="s">
        <v>83</v>
      </c>
      <c r="AW238" s="13" t="s">
        <v>34</v>
      </c>
      <c r="AX238" s="13" t="s">
        <v>80</v>
      </c>
      <c r="AY238" s="221" t="s">
        <v>169</v>
      </c>
    </row>
    <row r="239" spans="1:65" s="12" customFormat="1" ht="22.9" customHeight="1">
      <c r="B239" s="178"/>
      <c r="C239" s="179"/>
      <c r="D239" s="180" t="s">
        <v>71</v>
      </c>
      <c r="E239" s="192" t="s">
        <v>188</v>
      </c>
      <c r="F239" s="192" t="s">
        <v>761</v>
      </c>
      <c r="G239" s="179"/>
      <c r="H239" s="179"/>
      <c r="I239" s="182"/>
      <c r="J239" s="193">
        <f>BK239</f>
        <v>0</v>
      </c>
      <c r="K239" s="179"/>
      <c r="L239" s="184"/>
      <c r="M239" s="185"/>
      <c r="N239" s="186"/>
      <c r="O239" s="186"/>
      <c r="P239" s="187">
        <f>SUM(P240:P253)</f>
        <v>0</v>
      </c>
      <c r="Q239" s="186"/>
      <c r="R239" s="187">
        <f>SUM(R240:R253)</f>
        <v>5.9204687099999989</v>
      </c>
      <c r="S239" s="186"/>
      <c r="T239" s="188">
        <f>SUM(T240:T253)</f>
        <v>0</v>
      </c>
      <c r="AR239" s="189" t="s">
        <v>80</v>
      </c>
      <c r="AT239" s="190" t="s">
        <v>71</v>
      </c>
      <c r="AU239" s="190" t="s">
        <v>80</v>
      </c>
      <c r="AY239" s="189" t="s">
        <v>169</v>
      </c>
      <c r="BK239" s="191">
        <f>SUM(BK240:BK253)</f>
        <v>0</v>
      </c>
    </row>
    <row r="240" spans="1:65" s="2" customFormat="1" ht="24" customHeight="1">
      <c r="A240" s="36"/>
      <c r="B240" s="37"/>
      <c r="C240" s="194" t="s">
        <v>305</v>
      </c>
      <c r="D240" s="194" t="s">
        <v>171</v>
      </c>
      <c r="E240" s="195" t="s">
        <v>762</v>
      </c>
      <c r="F240" s="196" t="s">
        <v>763</v>
      </c>
      <c r="G240" s="197" t="s">
        <v>191</v>
      </c>
      <c r="H240" s="198">
        <v>2.2999999999999998</v>
      </c>
      <c r="I240" s="199"/>
      <c r="J240" s="200">
        <f>ROUND(I240*H240,2)</f>
        <v>0</v>
      </c>
      <c r="K240" s="196" t="s">
        <v>19</v>
      </c>
      <c r="L240" s="41"/>
      <c r="M240" s="201" t="s">
        <v>19</v>
      </c>
      <c r="N240" s="202" t="s">
        <v>43</v>
      </c>
      <c r="O240" s="66"/>
      <c r="P240" s="203">
        <f>O240*H240</f>
        <v>0</v>
      </c>
      <c r="Q240" s="203">
        <v>2.45329</v>
      </c>
      <c r="R240" s="203">
        <f>Q240*H240</f>
        <v>5.6425669999999997</v>
      </c>
      <c r="S240" s="203">
        <v>0</v>
      </c>
      <c r="T240" s="204">
        <f>S240*H240</f>
        <v>0</v>
      </c>
      <c r="U240" s="36"/>
      <c r="V240" s="36"/>
      <c r="W240" s="36"/>
      <c r="X240" s="36"/>
      <c r="Y240" s="36"/>
      <c r="Z240" s="36"/>
      <c r="AA240" s="36"/>
      <c r="AB240" s="36"/>
      <c r="AC240" s="36"/>
      <c r="AD240" s="36"/>
      <c r="AE240" s="36"/>
      <c r="AR240" s="205" t="s">
        <v>176</v>
      </c>
      <c r="AT240" s="205" t="s">
        <v>171</v>
      </c>
      <c r="AU240" s="205" t="s">
        <v>83</v>
      </c>
      <c r="AY240" s="19" t="s">
        <v>169</v>
      </c>
      <c r="BE240" s="206">
        <f>IF(N240="základní",J240,0)</f>
        <v>0</v>
      </c>
      <c r="BF240" s="206">
        <f>IF(N240="snížená",J240,0)</f>
        <v>0</v>
      </c>
      <c r="BG240" s="206">
        <f>IF(N240="zákl. přenesená",J240,0)</f>
        <v>0</v>
      </c>
      <c r="BH240" s="206">
        <f>IF(N240="sníž. přenesená",J240,0)</f>
        <v>0</v>
      </c>
      <c r="BI240" s="206">
        <f>IF(N240="nulová",J240,0)</f>
        <v>0</v>
      </c>
      <c r="BJ240" s="19" t="s">
        <v>80</v>
      </c>
      <c r="BK240" s="206">
        <f>ROUND(I240*H240,2)</f>
        <v>0</v>
      </c>
      <c r="BL240" s="19" t="s">
        <v>176</v>
      </c>
      <c r="BM240" s="205" t="s">
        <v>764</v>
      </c>
    </row>
    <row r="241" spans="1:65" s="2" customFormat="1" ht="117">
      <c r="A241" s="36"/>
      <c r="B241" s="37"/>
      <c r="C241" s="38"/>
      <c r="D241" s="207" t="s">
        <v>178</v>
      </c>
      <c r="E241" s="38"/>
      <c r="F241" s="208" t="s">
        <v>765</v>
      </c>
      <c r="G241" s="38"/>
      <c r="H241" s="38"/>
      <c r="I241" s="117"/>
      <c r="J241" s="38"/>
      <c r="K241" s="38"/>
      <c r="L241" s="41"/>
      <c r="M241" s="209"/>
      <c r="N241" s="210"/>
      <c r="O241" s="66"/>
      <c r="P241" s="66"/>
      <c r="Q241" s="66"/>
      <c r="R241" s="66"/>
      <c r="S241" s="66"/>
      <c r="T241" s="67"/>
      <c r="U241" s="36"/>
      <c r="V241" s="36"/>
      <c r="W241" s="36"/>
      <c r="X241" s="36"/>
      <c r="Y241" s="36"/>
      <c r="Z241" s="36"/>
      <c r="AA241" s="36"/>
      <c r="AB241" s="36"/>
      <c r="AC241" s="36"/>
      <c r="AD241" s="36"/>
      <c r="AE241" s="36"/>
      <c r="AT241" s="19" t="s">
        <v>178</v>
      </c>
      <c r="AU241" s="19" t="s">
        <v>83</v>
      </c>
    </row>
    <row r="242" spans="1:65" s="13" customFormat="1" ht="11.25">
      <c r="B242" s="211"/>
      <c r="C242" s="212"/>
      <c r="D242" s="207" t="s">
        <v>180</v>
      </c>
      <c r="E242" s="213" t="s">
        <v>19</v>
      </c>
      <c r="F242" s="214" t="s">
        <v>766</v>
      </c>
      <c r="G242" s="212"/>
      <c r="H242" s="215">
        <v>2.2999999999999998</v>
      </c>
      <c r="I242" s="216"/>
      <c r="J242" s="212"/>
      <c r="K242" s="212"/>
      <c r="L242" s="217"/>
      <c r="M242" s="218"/>
      <c r="N242" s="219"/>
      <c r="O242" s="219"/>
      <c r="P242" s="219"/>
      <c r="Q242" s="219"/>
      <c r="R242" s="219"/>
      <c r="S242" s="219"/>
      <c r="T242" s="220"/>
      <c r="AT242" s="221" t="s">
        <v>180</v>
      </c>
      <c r="AU242" s="221" t="s">
        <v>83</v>
      </c>
      <c r="AV242" s="13" t="s">
        <v>83</v>
      </c>
      <c r="AW242" s="13" t="s">
        <v>34</v>
      </c>
      <c r="AX242" s="13" t="s">
        <v>80</v>
      </c>
      <c r="AY242" s="221" t="s">
        <v>169</v>
      </c>
    </row>
    <row r="243" spans="1:65" s="2" customFormat="1" ht="16.5" customHeight="1">
      <c r="A243" s="36"/>
      <c r="B243" s="37"/>
      <c r="C243" s="194" t="s">
        <v>309</v>
      </c>
      <c r="D243" s="194" t="s">
        <v>171</v>
      </c>
      <c r="E243" s="195" t="s">
        <v>767</v>
      </c>
      <c r="F243" s="196" t="s">
        <v>768</v>
      </c>
      <c r="G243" s="197" t="s">
        <v>174</v>
      </c>
      <c r="H243" s="198">
        <v>24</v>
      </c>
      <c r="I243" s="199"/>
      <c r="J243" s="200">
        <f>ROUND(I243*H243,2)</f>
        <v>0</v>
      </c>
      <c r="K243" s="196" t="s">
        <v>175</v>
      </c>
      <c r="L243" s="41"/>
      <c r="M243" s="201" t="s">
        <v>19</v>
      </c>
      <c r="N243" s="202" t="s">
        <v>43</v>
      </c>
      <c r="O243" s="66"/>
      <c r="P243" s="203">
        <f>O243*H243</f>
        <v>0</v>
      </c>
      <c r="Q243" s="203">
        <v>2.7469E-3</v>
      </c>
      <c r="R243" s="203">
        <f>Q243*H243</f>
        <v>6.5925600000000001E-2</v>
      </c>
      <c r="S243" s="203">
        <v>0</v>
      </c>
      <c r="T243" s="204">
        <f>S243*H243</f>
        <v>0</v>
      </c>
      <c r="U243" s="36"/>
      <c r="V243" s="36"/>
      <c r="W243" s="36"/>
      <c r="X243" s="36"/>
      <c r="Y243" s="36"/>
      <c r="Z243" s="36"/>
      <c r="AA243" s="36"/>
      <c r="AB243" s="36"/>
      <c r="AC243" s="36"/>
      <c r="AD243" s="36"/>
      <c r="AE243" s="36"/>
      <c r="AR243" s="205" t="s">
        <v>176</v>
      </c>
      <c r="AT243" s="205" t="s">
        <v>171</v>
      </c>
      <c r="AU243" s="205" t="s">
        <v>83</v>
      </c>
      <c r="AY243" s="19" t="s">
        <v>169</v>
      </c>
      <c r="BE243" s="206">
        <f>IF(N243="základní",J243,0)</f>
        <v>0</v>
      </c>
      <c r="BF243" s="206">
        <f>IF(N243="snížená",J243,0)</f>
        <v>0</v>
      </c>
      <c r="BG243" s="206">
        <f>IF(N243="zákl. přenesená",J243,0)</f>
        <v>0</v>
      </c>
      <c r="BH243" s="206">
        <f>IF(N243="sníž. přenesená",J243,0)</f>
        <v>0</v>
      </c>
      <c r="BI243" s="206">
        <f>IF(N243="nulová",J243,0)</f>
        <v>0</v>
      </c>
      <c r="BJ243" s="19" t="s">
        <v>80</v>
      </c>
      <c r="BK243" s="206">
        <f>ROUND(I243*H243,2)</f>
        <v>0</v>
      </c>
      <c r="BL243" s="19" t="s">
        <v>176</v>
      </c>
      <c r="BM243" s="205" t="s">
        <v>769</v>
      </c>
    </row>
    <row r="244" spans="1:65" s="2" customFormat="1" ht="97.5">
      <c r="A244" s="36"/>
      <c r="B244" s="37"/>
      <c r="C244" s="38"/>
      <c r="D244" s="207" t="s">
        <v>178</v>
      </c>
      <c r="E244" s="38"/>
      <c r="F244" s="208" t="s">
        <v>770</v>
      </c>
      <c r="G244" s="38"/>
      <c r="H244" s="38"/>
      <c r="I244" s="117"/>
      <c r="J244" s="38"/>
      <c r="K244" s="38"/>
      <c r="L244" s="41"/>
      <c r="M244" s="209"/>
      <c r="N244" s="210"/>
      <c r="O244" s="66"/>
      <c r="P244" s="66"/>
      <c r="Q244" s="66"/>
      <c r="R244" s="66"/>
      <c r="S244" s="66"/>
      <c r="T244" s="67"/>
      <c r="U244" s="36"/>
      <c r="V244" s="36"/>
      <c r="W244" s="36"/>
      <c r="X244" s="36"/>
      <c r="Y244" s="36"/>
      <c r="Z244" s="36"/>
      <c r="AA244" s="36"/>
      <c r="AB244" s="36"/>
      <c r="AC244" s="36"/>
      <c r="AD244" s="36"/>
      <c r="AE244" s="36"/>
      <c r="AT244" s="19" t="s">
        <v>178</v>
      </c>
      <c r="AU244" s="19" t="s">
        <v>83</v>
      </c>
    </row>
    <row r="245" spans="1:65" s="13" customFormat="1" ht="11.25">
      <c r="B245" s="211"/>
      <c r="C245" s="212"/>
      <c r="D245" s="207" t="s">
        <v>180</v>
      </c>
      <c r="E245" s="213" t="s">
        <v>19</v>
      </c>
      <c r="F245" s="214" t="s">
        <v>771</v>
      </c>
      <c r="G245" s="212"/>
      <c r="H245" s="215">
        <v>24</v>
      </c>
      <c r="I245" s="216"/>
      <c r="J245" s="212"/>
      <c r="K245" s="212"/>
      <c r="L245" s="217"/>
      <c r="M245" s="218"/>
      <c r="N245" s="219"/>
      <c r="O245" s="219"/>
      <c r="P245" s="219"/>
      <c r="Q245" s="219"/>
      <c r="R245" s="219"/>
      <c r="S245" s="219"/>
      <c r="T245" s="220"/>
      <c r="AT245" s="221" t="s">
        <v>180</v>
      </c>
      <c r="AU245" s="221" t="s">
        <v>83</v>
      </c>
      <c r="AV245" s="13" t="s">
        <v>83</v>
      </c>
      <c r="AW245" s="13" t="s">
        <v>34</v>
      </c>
      <c r="AX245" s="13" t="s">
        <v>80</v>
      </c>
      <c r="AY245" s="221" t="s">
        <v>169</v>
      </c>
    </row>
    <row r="246" spans="1:65" s="2" customFormat="1" ht="16.5" customHeight="1">
      <c r="A246" s="36"/>
      <c r="B246" s="37"/>
      <c r="C246" s="194" t="s">
        <v>314</v>
      </c>
      <c r="D246" s="194" t="s">
        <v>171</v>
      </c>
      <c r="E246" s="195" t="s">
        <v>772</v>
      </c>
      <c r="F246" s="196" t="s">
        <v>773</v>
      </c>
      <c r="G246" s="197" t="s">
        <v>174</v>
      </c>
      <c r="H246" s="198">
        <v>24</v>
      </c>
      <c r="I246" s="199"/>
      <c r="J246" s="200">
        <f>ROUND(I246*H246,2)</f>
        <v>0</v>
      </c>
      <c r="K246" s="196" t="s">
        <v>175</v>
      </c>
      <c r="L246" s="41"/>
      <c r="M246" s="201" t="s">
        <v>19</v>
      </c>
      <c r="N246" s="202" t="s">
        <v>43</v>
      </c>
      <c r="O246" s="66"/>
      <c r="P246" s="203">
        <f>O246*H246</f>
        <v>0</v>
      </c>
      <c r="Q246" s="203">
        <v>0</v>
      </c>
      <c r="R246" s="203">
        <f>Q246*H246</f>
        <v>0</v>
      </c>
      <c r="S246" s="203">
        <v>0</v>
      </c>
      <c r="T246" s="204">
        <f>S246*H246</f>
        <v>0</v>
      </c>
      <c r="U246" s="36"/>
      <c r="V246" s="36"/>
      <c r="W246" s="36"/>
      <c r="X246" s="36"/>
      <c r="Y246" s="36"/>
      <c r="Z246" s="36"/>
      <c r="AA246" s="36"/>
      <c r="AB246" s="36"/>
      <c r="AC246" s="36"/>
      <c r="AD246" s="36"/>
      <c r="AE246" s="36"/>
      <c r="AR246" s="205" t="s">
        <v>176</v>
      </c>
      <c r="AT246" s="205" t="s">
        <v>171</v>
      </c>
      <c r="AU246" s="205" t="s">
        <v>83</v>
      </c>
      <c r="AY246" s="19" t="s">
        <v>169</v>
      </c>
      <c r="BE246" s="206">
        <f>IF(N246="základní",J246,0)</f>
        <v>0</v>
      </c>
      <c r="BF246" s="206">
        <f>IF(N246="snížená",J246,0)</f>
        <v>0</v>
      </c>
      <c r="BG246" s="206">
        <f>IF(N246="zákl. přenesená",J246,0)</f>
        <v>0</v>
      </c>
      <c r="BH246" s="206">
        <f>IF(N246="sníž. přenesená",J246,0)</f>
        <v>0</v>
      </c>
      <c r="BI246" s="206">
        <f>IF(N246="nulová",J246,0)</f>
        <v>0</v>
      </c>
      <c r="BJ246" s="19" t="s">
        <v>80</v>
      </c>
      <c r="BK246" s="206">
        <f>ROUND(I246*H246,2)</f>
        <v>0</v>
      </c>
      <c r="BL246" s="19" t="s">
        <v>176</v>
      </c>
      <c r="BM246" s="205" t="s">
        <v>774</v>
      </c>
    </row>
    <row r="247" spans="1:65" s="2" customFormat="1" ht="97.5">
      <c r="A247" s="36"/>
      <c r="B247" s="37"/>
      <c r="C247" s="38"/>
      <c r="D247" s="207" t="s">
        <v>178</v>
      </c>
      <c r="E247" s="38"/>
      <c r="F247" s="208" t="s">
        <v>770</v>
      </c>
      <c r="G247" s="38"/>
      <c r="H247" s="38"/>
      <c r="I247" s="117"/>
      <c r="J247" s="38"/>
      <c r="K247" s="38"/>
      <c r="L247" s="41"/>
      <c r="M247" s="209"/>
      <c r="N247" s="210"/>
      <c r="O247" s="66"/>
      <c r="P247" s="66"/>
      <c r="Q247" s="66"/>
      <c r="R247" s="66"/>
      <c r="S247" s="66"/>
      <c r="T247" s="67"/>
      <c r="U247" s="36"/>
      <c r="V247" s="36"/>
      <c r="W247" s="36"/>
      <c r="X247" s="36"/>
      <c r="Y247" s="36"/>
      <c r="Z247" s="36"/>
      <c r="AA247" s="36"/>
      <c r="AB247" s="36"/>
      <c r="AC247" s="36"/>
      <c r="AD247" s="36"/>
      <c r="AE247" s="36"/>
      <c r="AT247" s="19" t="s">
        <v>178</v>
      </c>
      <c r="AU247" s="19" t="s">
        <v>83</v>
      </c>
    </row>
    <row r="248" spans="1:65" s="13" customFormat="1" ht="11.25">
      <c r="B248" s="211"/>
      <c r="C248" s="212"/>
      <c r="D248" s="207" t="s">
        <v>180</v>
      </c>
      <c r="E248" s="213" t="s">
        <v>19</v>
      </c>
      <c r="F248" s="214" t="s">
        <v>771</v>
      </c>
      <c r="G248" s="212"/>
      <c r="H248" s="215">
        <v>24</v>
      </c>
      <c r="I248" s="216"/>
      <c r="J248" s="212"/>
      <c r="K248" s="212"/>
      <c r="L248" s="217"/>
      <c r="M248" s="218"/>
      <c r="N248" s="219"/>
      <c r="O248" s="219"/>
      <c r="P248" s="219"/>
      <c r="Q248" s="219"/>
      <c r="R248" s="219"/>
      <c r="S248" s="219"/>
      <c r="T248" s="220"/>
      <c r="AT248" s="221" t="s">
        <v>180</v>
      </c>
      <c r="AU248" s="221" t="s">
        <v>83</v>
      </c>
      <c r="AV248" s="13" t="s">
        <v>83</v>
      </c>
      <c r="AW248" s="13" t="s">
        <v>34</v>
      </c>
      <c r="AX248" s="13" t="s">
        <v>80</v>
      </c>
      <c r="AY248" s="221" t="s">
        <v>169</v>
      </c>
    </row>
    <row r="249" spans="1:65" s="2" customFormat="1" ht="16.5" customHeight="1">
      <c r="A249" s="36"/>
      <c r="B249" s="37"/>
      <c r="C249" s="194" t="s">
        <v>321</v>
      </c>
      <c r="D249" s="194" t="s">
        <v>171</v>
      </c>
      <c r="E249" s="195" t="s">
        <v>775</v>
      </c>
      <c r="F249" s="196" t="s">
        <v>776</v>
      </c>
      <c r="G249" s="197" t="s">
        <v>174</v>
      </c>
      <c r="H249" s="198">
        <v>24</v>
      </c>
      <c r="I249" s="199"/>
      <c r="J249" s="200">
        <f>ROUND(I249*H249,2)</f>
        <v>0</v>
      </c>
      <c r="K249" s="196" t="s">
        <v>175</v>
      </c>
      <c r="L249" s="41"/>
      <c r="M249" s="201" t="s">
        <v>19</v>
      </c>
      <c r="N249" s="202" t="s">
        <v>43</v>
      </c>
      <c r="O249" s="66"/>
      <c r="P249" s="203">
        <f>O249*H249</f>
        <v>0</v>
      </c>
      <c r="Q249" s="203">
        <v>2.5000000000000001E-3</v>
      </c>
      <c r="R249" s="203">
        <f>Q249*H249</f>
        <v>0.06</v>
      </c>
      <c r="S249" s="203">
        <v>0</v>
      </c>
      <c r="T249" s="204">
        <f>S249*H249</f>
        <v>0</v>
      </c>
      <c r="U249" s="36"/>
      <c r="V249" s="36"/>
      <c r="W249" s="36"/>
      <c r="X249" s="36"/>
      <c r="Y249" s="36"/>
      <c r="Z249" s="36"/>
      <c r="AA249" s="36"/>
      <c r="AB249" s="36"/>
      <c r="AC249" s="36"/>
      <c r="AD249" s="36"/>
      <c r="AE249" s="36"/>
      <c r="AR249" s="205" t="s">
        <v>176</v>
      </c>
      <c r="AT249" s="205" t="s">
        <v>171</v>
      </c>
      <c r="AU249" s="205" t="s">
        <v>83</v>
      </c>
      <c r="AY249" s="19" t="s">
        <v>169</v>
      </c>
      <c r="BE249" s="206">
        <f>IF(N249="základní",J249,0)</f>
        <v>0</v>
      </c>
      <c r="BF249" s="206">
        <f>IF(N249="snížená",J249,0)</f>
        <v>0</v>
      </c>
      <c r="BG249" s="206">
        <f>IF(N249="zákl. přenesená",J249,0)</f>
        <v>0</v>
      </c>
      <c r="BH249" s="206">
        <f>IF(N249="sníž. přenesená",J249,0)</f>
        <v>0</v>
      </c>
      <c r="BI249" s="206">
        <f>IF(N249="nulová",J249,0)</f>
        <v>0</v>
      </c>
      <c r="BJ249" s="19" t="s">
        <v>80</v>
      </c>
      <c r="BK249" s="206">
        <f>ROUND(I249*H249,2)</f>
        <v>0</v>
      </c>
      <c r="BL249" s="19" t="s">
        <v>176</v>
      </c>
      <c r="BM249" s="205" t="s">
        <v>777</v>
      </c>
    </row>
    <row r="250" spans="1:65" s="2" customFormat="1" ht="97.5">
      <c r="A250" s="36"/>
      <c r="B250" s="37"/>
      <c r="C250" s="38"/>
      <c r="D250" s="207" t="s">
        <v>178</v>
      </c>
      <c r="E250" s="38"/>
      <c r="F250" s="208" t="s">
        <v>770</v>
      </c>
      <c r="G250" s="38"/>
      <c r="H250" s="38"/>
      <c r="I250" s="117"/>
      <c r="J250" s="38"/>
      <c r="K250" s="38"/>
      <c r="L250" s="41"/>
      <c r="M250" s="209"/>
      <c r="N250" s="210"/>
      <c r="O250" s="66"/>
      <c r="P250" s="66"/>
      <c r="Q250" s="66"/>
      <c r="R250" s="66"/>
      <c r="S250" s="66"/>
      <c r="T250" s="67"/>
      <c r="U250" s="36"/>
      <c r="V250" s="36"/>
      <c r="W250" s="36"/>
      <c r="X250" s="36"/>
      <c r="Y250" s="36"/>
      <c r="Z250" s="36"/>
      <c r="AA250" s="36"/>
      <c r="AB250" s="36"/>
      <c r="AC250" s="36"/>
      <c r="AD250" s="36"/>
      <c r="AE250" s="36"/>
      <c r="AT250" s="19" t="s">
        <v>178</v>
      </c>
      <c r="AU250" s="19" t="s">
        <v>83</v>
      </c>
    </row>
    <row r="251" spans="1:65" s="13" customFormat="1" ht="11.25">
      <c r="B251" s="211"/>
      <c r="C251" s="212"/>
      <c r="D251" s="207" t="s">
        <v>180</v>
      </c>
      <c r="E251" s="213" t="s">
        <v>19</v>
      </c>
      <c r="F251" s="214" t="s">
        <v>771</v>
      </c>
      <c r="G251" s="212"/>
      <c r="H251" s="215">
        <v>24</v>
      </c>
      <c r="I251" s="216"/>
      <c r="J251" s="212"/>
      <c r="K251" s="212"/>
      <c r="L251" s="217"/>
      <c r="M251" s="218"/>
      <c r="N251" s="219"/>
      <c r="O251" s="219"/>
      <c r="P251" s="219"/>
      <c r="Q251" s="219"/>
      <c r="R251" s="219"/>
      <c r="S251" s="219"/>
      <c r="T251" s="220"/>
      <c r="AT251" s="221" t="s">
        <v>180</v>
      </c>
      <c r="AU251" s="221" t="s">
        <v>83</v>
      </c>
      <c r="AV251" s="13" t="s">
        <v>83</v>
      </c>
      <c r="AW251" s="13" t="s">
        <v>34</v>
      </c>
      <c r="AX251" s="13" t="s">
        <v>80</v>
      </c>
      <c r="AY251" s="221" t="s">
        <v>169</v>
      </c>
    </row>
    <row r="252" spans="1:65" s="2" customFormat="1" ht="24" customHeight="1">
      <c r="A252" s="36"/>
      <c r="B252" s="37"/>
      <c r="C252" s="194" t="s">
        <v>331</v>
      </c>
      <c r="D252" s="194" t="s">
        <v>171</v>
      </c>
      <c r="E252" s="195" t="s">
        <v>778</v>
      </c>
      <c r="F252" s="196" t="s">
        <v>779</v>
      </c>
      <c r="G252" s="197" t="s">
        <v>259</v>
      </c>
      <c r="H252" s="198">
        <v>0.14299999999999999</v>
      </c>
      <c r="I252" s="199"/>
      <c r="J252" s="200">
        <f>ROUND(I252*H252,2)</f>
        <v>0</v>
      </c>
      <c r="K252" s="196" t="s">
        <v>19</v>
      </c>
      <c r="L252" s="41"/>
      <c r="M252" s="201" t="s">
        <v>19</v>
      </c>
      <c r="N252" s="202" t="s">
        <v>43</v>
      </c>
      <c r="O252" s="66"/>
      <c r="P252" s="203">
        <f>O252*H252</f>
        <v>0</v>
      </c>
      <c r="Q252" s="203">
        <v>1.06277</v>
      </c>
      <c r="R252" s="203">
        <f>Q252*H252</f>
        <v>0.15197611</v>
      </c>
      <c r="S252" s="203">
        <v>0</v>
      </c>
      <c r="T252" s="204">
        <f>S252*H252</f>
        <v>0</v>
      </c>
      <c r="U252" s="36"/>
      <c r="V252" s="36"/>
      <c r="W252" s="36"/>
      <c r="X252" s="36"/>
      <c r="Y252" s="36"/>
      <c r="Z252" s="36"/>
      <c r="AA252" s="36"/>
      <c r="AB252" s="36"/>
      <c r="AC252" s="36"/>
      <c r="AD252" s="36"/>
      <c r="AE252" s="36"/>
      <c r="AR252" s="205" t="s">
        <v>176</v>
      </c>
      <c r="AT252" s="205" t="s">
        <v>171</v>
      </c>
      <c r="AU252" s="205" t="s">
        <v>83</v>
      </c>
      <c r="AY252" s="19" t="s">
        <v>169</v>
      </c>
      <c r="BE252" s="206">
        <f>IF(N252="základní",J252,0)</f>
        <v>0</v>
      </c>
      <c r="BF252" s="206">
        <f>IF(N252="snížená",J252,0)</f>
        <v>0</v>
      </c>
      <c r="BG252" s="206">
        <f>IF(N252="zákl. přenesená",J252,0)</f>
        <v>0</v>
      </c>
      <c r="BH252" s="206">
        <f>IF(N252="sníž. přenesená",J252,0)</f>
        <v>0</v>
      </c>
      <c r="BI252" s="206">
        <f>IF(N252="nulová",J252,0)</f>
        <v>0</v>
      </c>
      <c r="BJ252" s="19" t="s">
        <v>80</v>
      </c>
      <c r="BK252" s="206">
        <f>ROUND(I252*H252,2)</f>
        <v>0</v>
      </c>
      <c r="BL252" s="19" t="s">
        <v>176</v>
      </c>
      <c r="BM252" s="205" t="s">
        <v>780</v>
      </c>
    </row>
    <row r="253" spans="1:65" s="13" customFormat="1" ht="11.25">
      <c r="B253" s="211"/>
      <c r="C253" s="212"/>
      <c r="D253" s="207" t="s">
        <v>180</v>
      </c>
      <c r="E253" s="213" t="s">
        <v>19</v>
      </c>
      <c r="F253" s="214" t="s">
        <v>781</v>
      </c>
      <c r="G253" s="212"/>
      <c r="H253" s="215">
        <v>0.14299999999999999</v>
      </c>
      <c r="I253" s="216"/>
      <c r="J253" s="212"/>
      <c r="K253" s="212"/>
      <c r="L253" s="217"/>
      <c r="M253" s="218"/>
      <c r="N253" s="219"/>
      <c r="O253" s="219"/>
      <c r="P253" s="219"/>
      <c r="Q253" s="219"/>
      <c r="R253" s="219"/>
      <c r="S253" s="219"/>
      <c r="T253" s="220"/>
      <c r="AT253" s="221" t="s">
        <v>180</v>
      </c>
      <c r="AU253" s="221" t="s">
        <v>83</v>
      </c>
      <c r="AV253" s="13" t="s">
        <v>83</v>
      </c>
      <c r="AW253" s="13" t="s">
        <v>34</v>
      </c>
      <c r="AX253" s="13" t="s">
        <v>80</v>
      </c>
      <c r="AY253" s="221" t="s">
        <v>169</v>
      </c>
    </row>
    <row r="254" spans="1:65" s="12" customFormat="1" ht="22.9" customHeight="1">
      <c r="B254" s="178"/>
      <c r="C254" s="179"/>
      <c r="D254" s="180" t="s">
        <v>71</v>
      </c>
      <c r="E254" s="192" t="s">
        <v>176</v>
      </c>
      <c r="F254" s="192" t="s">
        <v>782</v>
      </c>
      <c r="G254" s="179"/>
      <c r="H254" s="179"/>
      <c r="I254" s="182"/>
      <c r="J254" s="193">
        <f>BK254</f>
        <v>0</v>
      </c>
      <c r="K254" s="179"/>
      <c r="L254" s="184"/>
      <c r="M254" s="185"/>
      <c r="N254" s="186"/>
      <c r="O254" s="186"/>
      <c r="P254" s="187">
        <f>SUM(P255:P258)</f>
        <v>0</v>
      </c>
      <c r="Q254" s="186"/>
      <c r="R254" s="187">
        <f>SUM(R255:R258)</f>
        <v>0.34222936999999998</v>
      </c>
      <c r="S254" s="186"/>
      <c r="T254" s="188">
        <f>SUM(T255:T258)</f>
        <v>0</v>
      </c>
      <c r="AR254" s="189" t="s">
        <v>80</v>
      </c>
      <c r="AT254" s="190" t="s">
        <v>71</v>
      </c>
      <c r="AU254" s="190" t="s">
        <v>80</v>
      </c>
      <c r="AY254" s="189" t="s">
        <v>169</v>
      </c>
      <c r="BK254" s="191">
        <f>SUM(BK255:BK258)</f>
        <v>0</v>
      </c>
    </row>
    <row r="255" spans="1:65" s="2" customFormat="1" ht="16.5" customHeight="1">
      <c r="A255" s="36"/>
      <c r="B255" s="37"/>
      <c r="C255" s="194" t="s">
        <v>335</v>
      </c>
      <c r="D255" s="194" t="s">
        <v>171</v>
      </c>
      <c r="E255" s="195" t="s">
        <v>783</v>
      </c>
      <c r="F255" s="196" t="s">
        <v>784</v>
      </c>
      <c r="G255" s="197" t="s">
        <v>191</v>
      </c>
      <c r="H255" s="198">
        <v>0.18099999999999999</v>
      </c>
      <c r="I255" s="199"/>
      <c r="J255" s="200">
        <f>ROUND(I255*H255,2)</f>
        <v>0</v>
      </c>
      <c r="K255" s="196" t="s">
        <v>175</v>
      </c>
      <c r="L255" s="41"/>
      <c r="M255" s="201" t="s">
        <v>19</v>
      </c>
      <c r="N255" s="202" t="s">
        <v>43</v>
      </c>
      <c r="O255" s="66"/>
      <c r="P255" s="203">
        <f>O255*H255</f>
        <v>0</v>
      </c>
      <c r="Q255" s="203">
        <v>1.8907700000000001</v>
      </c>
      <c r="R255" s="203">
        <f>Q255*H255</f>
        <v>0.34222936999999998</v>
      </c>
      <c r="S255" s="203">
        <v>0</v>
      </c>
      <c r="T255" s="204">
        <f>S255*H255</f>
        <v>0</v>
      </c>
      <c r="U255" s="36"/>
      <c r="V255" s="36"/>
      <c r="W255" s="36"/>
      <c r="X255" s="36"/>
      <c r="Y255" s="36"/>
      <c r="Z255" s="36"/>
      <c r="AA255" s="36"/>
      <c r="AB255" s="36"/>
      <c r="AC255" s="36"/>
      <c r="AD255" s="36"/>
      <c r="AE255" s="36"/>
      <c r="AR255" s="205" t="s">
        <v>176</v>
      </c>
      <c r="AT255" s="205" t="s">
        <v>171</v>
      </c>
      <c r="AU255" s="205" t="s">
        <v>83</v>
      </c>
      <c r="AY255" s="19" t="s">
        <v>169</v>
      </c>
      <c r="BE255" s="206">
        <f>IF(N255="základní",J255,0)</f>
        <v>0</v>
      </c>
      <c r="BF255" s="206">
        <f>IF(N255="snížená",J255,0)</f>
        <v>0</v>
      </c>
      <c r="BG255" s="206">
        <f>IF(N255="zákl. přenesená",J255,0)</f>
        <v>0</v>
      </c>
      <c r="BH255" s="206">
        <f>IF(N255="sníž. přenesená",J255,0)</f>
        <v>0</v>
      </c>
      <c r="BI255" s="206">
        <f>IF(N255="nulová",J255,0)</f>
        <v>0</v>
      </c>
      <c r="BJ255" s="19" t="s">
        <v>80</v>
      </c>
      <c r="BK255" s="206">
        <f>ROUND(I255*H255,2)</f>
        <v>0</v>
      </c>
      <c r="BL255" s="19" t="s">
        <v>176</v>
      </c>
      <c r="BM255" s="205" t="s">
        <v>785</v>
      </c>
    </row>
    <row r="256" spans="1:65" s="15" customFormat="1" ht="11.25">
      <c r="B256" s="233"/>
      <c r="C256" s="234"/>
      <c r="D256" s="207" t="s">
        <v>180</v>
      </c>
      <c r="E256" s="235" t="s">
        <v>19</v>
      </c>
      <c r="F256" s="236" t="s">
        <v>699</v>
      </c>
      <c r="G256" s="234"/>
      <c r="H256" s="235" t="s">
        <v>19</v>
      </c>
      <c r="I256" s="237"/>
      <c r="J256" s="234"/>
      <c r="K256" s="234"/>
      <c r="L256" s="238"/>
      <c r="M256" s="239"/>
      <c r="N256" s="240"/>
      <c r="O256" s="240"/>
      <c r="P256" s="240"/>
      <c r="Q256" s="240"/>
      <c r="R256" s="240"/>
      <c r="S256" s="240"/>
      <c r="T256" s="241"/>
      <c r="AT256" s="242" t="s">
        <v>180</v>
      </c>
      <c r="AU256" s="242" t="s">
        <v>83</v>
      </c>
      <c r="AV256" s="15" t="s">
        <v>80</v>
      </c>
      <c r="AW256" s="15" t="s">
        <v>34</v>
      </c>
      <c r="AX256" s="15" t="s">
        <v>72</v>
      </c>
      <c r="AY256" s="242" t="s">
        <v>169</v>
      </c>
    </row>
    <row r="257" spans="1:65" s="13" customFormat="1" ht="11.25">
      <c r="B257" s="211"/>
      <c r="C257" s="212"/>
      <c r="D257" s="207" t="s">
        <v>180</v>
      </c>
      <c r="E257" s="213" t="s">
        <v>19</v>
      </c>
      <c r="F257" s="214" t="s">
        <v>786</v>
      </c>
      <c r="G257" s="212"/>
      <c r="H257" s="215">
        <v>0.18099999999999999</v>
      </c>
      <c r="I257" s="216"/>
      <c r="J257" s="212"/>
      <c r="K257" s="212"/>
      <c r="L257" s="217"/>
      <c r="M257" s="218"/>
      <c r="N257" s="219"/>
      <c r="O257" s="219"/>
      <c r="P257" s="219"/>
      <c r="Q257" s="219"/>
      <c r="R257" s="219"/>
      <c r="S257" s="219"/>
      <c r="T257" s="220"/>
      <c r="AT257" s="221" t="s">
        <v>180</v>
      </c>
      <c r="AU257" s="221" t="s">
        <v>83</v>
      </c>
      <c r="AV257" s="13" t="s">
        <v>83</v>
      </c>
      <c r="AW257" s="13" t="s">
        <v>34</v>
      </c>
      <c r="AX257" s="13" t="s">
        <v>72</v>
      </c>
      <c r="AY257" s="221" t="s">
        <v>169</v>
      </c>
    </row>
    <row r="258" spans="1:65" s="14" customFormat="1" ht="11.25">
      <c r="B258" s="222"/>
      <c r="C258" s="223"/>
      <c r="D258" s="207" t="s">
        <v>180</v>
      </c>
      <c r="E258" s="224" t="s">
        <v>19</v>
      </c>
      <c r="F258" s="225" t="s">
        <v>182</v>
      </c>
      <c r="G258" s="223"/>
      <c r="H258" s="226">
        <v>0.18099999999999999</v>
      </c>
      <c r="I258" s="227"/>
      <c r="J258" s="223"/>
      <c r="K258" s="223"/>
      <c r="L258" s="228"/>
      <c r="M258" s="229"/>
      <c r="N258" s="230"/>
      <c r="O258" s="230"/>
      <c r="P258" s="230"/>
      <c r="Q258" s="230"/>
      <c r="R258" s="230"/>
      <c r="S258" s="230"/>
      <c r="T258" s="231"/>
      <c r="AT258" s="232" t="s">
        <v>180</v>
      </c>
      <c r="AU258" s="232" t="s">
        <v>83</v>
      </c>
      <c r="AV258" s="14" t="s">
        <v>176</v>
      </c>
      <c r="AW258" s="14" t="s">
        <v>4</v>
      </c>
      <c r="AX258" s="14" t="s">
        <v>80</v>
      </c>
      <c r="AY258" s="232" t="s">
        <v>169</v>
      </c>
    </row>
    <row r="259" spans="1:65" s="12" customFormat="1" ht="22.9" customHeight="1">
      <c r="B259" s="178"/>
      <c r="C259" s="179"/>
      <c r="D259" s="180" t="s">
        <v>71</v>
      </c>
      <c r="E259" s="192" t="s">
        <v>228</v>
      </c>
      <c r="F259" s="192" t="s">
        <v>787</v>
      </c>
      <c r="G259" s="179"/>
      <c r="H259" s="179"/>
      <c r="I259" s="182"/>
      <c r="J259" s="193">
        <f>BK259</f>
        <v>0</v>
      </c>
      <c r="K259" s="179"/>
      <c r="L259" s="184"/>
      <c r="M259" s="185"/>
      <c r="N259" s="186"/>
      <c r="O259" s="186"/>
      <c r="P259" s="187">
        <f>P260</f>
        <v>0</v>
      </c>
      <c r="Q259" s="186"/>
      <c r="R259" s="187">
        <f>R260</f>
        <v>0</v>
      </c>
      <c r="S259" s="186"/>
      <c r="T259" s="188">
        <f>T260</f>
        <v>0</v>
      </c>
      <c r="AR259" s="189" t="s">
        <v>80</v>
      </c>
      <c r="AT259" s="190" t="s">
        <v>71</v>
      </c>
      <c r="AU259" s="190" t="s">
        <v>80</v>
      </c>
      <c r="AY259" s="189" t="s">
        <v>169</v>
      </c>
      <c r="BK259" s="191">
        <f>BK260</f>
        <v>0</v>
      </c>
    </row>
    <row r="260" spans="1:65" s="2" customFormat="1" ht="48" customHeight="1">
      <c r="A260" s="36"/>
      <c r="B260" s="37"/>
      <c r="C260" s="194" t="s">
        <v>341</v>
      </c>
      <c r="D260" s="194" t="s">
        <v>171</v>
      </c>
      <c r="E260" s="195" t="s">
        <v>788</v>
      </c>
      <c r="F260" s="196" t="s">
        <v>789</v>
      </c>
      <c r="G260" s="197" t="s">
        <v>790</v>
      </c>
      <c r="H260" s="198">
        <v>1</v>
      </c>
      <c r="I260" s="199"/>
      <c r="J260" s="200">
        <f>ROUND(I260*H260,2)</f>
        <v>0</v>
      </c>
      <c r="K260" s="196" t="s">
        <v>19</v>
      </c>
      <c r="L260" s="41"/>
      <c r="M260" s="201" t="s">
        <v>19</v>
      </c>
      <c r="N260" s="202" t="s">
        <v>43</v>
      </c>
      <c r="O260" s="66"/>
      <c r="P260" s="203">
        <f>O260*H260</f>
        <v>0</v>
      </c>
      <c r="Q260" s="203">
        <v>0</v>
      </c>
      <c r="R260" s="203">
        <f>Q260*H260</f>
        <v>0</v>
      </c>
      <c r="S260" s="203">
        <v>0</v>
      </c>
      <c r="T260" s="204">
        <f>S260*H260</f>
        <v>0</v>
      </c>
      <c r="U260" s="36"/>
      <c r="V260" s="36"/>
      <c r="W260" s="36"/>
      <c r="X260" s="36"/>
      <c r="Y260" s="36"/>
      <c r="Z260" s="36"/>
      <c r="AA260" s="36"/>
      <c r="AB260" s="36"/>
      <c r="AC260" s="36"/>
      <c r="AD260" s="36"/>
      <c r="AE260" s="36"/>
      <c r="AR260" s="205" t="s">
        <v>176</v>
      </c>
      <c r="AT260" s="205" t="s">
        <v>171</v>
      </c>
      <c r="AU260" s="205" t="s">
        <v>83</v>
      </c>
      <c r="AY260" s="19" t="s">
        <v>169</v>
      </c>
      <c r="BE260" s="206">
        <f>IF(N260="základní",J260,0)</f>
        <v>0</v>
      </c>
      <c r="BF260" s="206">
        <f>IF(N260="snížená",J260,0)</f>
        <v>0</v>
      </c>
      <c r="BG260" s="206">
        <f>IF(N260="zákl. přenesená",J260,0)</f>
        <v>0</v>
      </c>
      <c r="BH260" s="206">
        <f>IF(N260="sníž. přenesená",J260,0)</f>
        <v>0</v>
      </c>
      <c r="BI260" s="206">
        <f>IF(N260="nulová",J260,0)</f>
        <v>0</v>
      </c>
      <c r="BJ260" s="19" t="s">
        <v>80</v>
      </c>
      <c r="BK260" s="206">
        <f>ROUND(I260*H260,2)</f>
        <v>0</v>
      </c>
      <c r="BL260" s="19" t="s">
        <v>176</v>
      </c>
      <c r="BM260" s="205" t="s">
        <v>791</v>
      </c>
    </row>
    <row r="261" spans="1:65" s="12" customFormat="1" ht="22.9" customHeight="1">
      <c r="B261" s="178"/>
      <c r="C261" s="179"/>
      <c r="D261" s="180" t="s">
        <v>71</v>
      </c>
      <c r="E261" s="192" t="s">
        <v>405</v>
      </c>
      <c r="F261" s="192" t="s">
        <v>406</v>
      </c>
      <c r="G261" s="179"/>
      <c r="H261" s="179"/>
      <c r="I261" s="182"/>
      <c r="J261" s="193">
        <f>BK261</f>
        <v>0</v>
      </c>
      <c r="K261" s="179"/>
      <c r="L261" s="184"/>
      <c r="M261" s="185"/>
      <c r="N261" s="186"/>
      <c r="O261" s="186"/>
      <c r="P261" s="187">
        <f>SUM(P262:P264)</f>
        <v>0</v>
      </c>
      <c r="Q261" s="186"/>
      <c r="R261" s="187">
        <f>SUM(R262:R264)</f>
        <v>0</v>
      </c>
      <c r="S261" s="186"/>
      <c r="T261" s="188">
        <f>SUM(T262:T264)</f>
        <v>0</v>
      </c>
      <c r="AR261" s="189" t="s">
        <v>80</v>
      </c>
      <c r="AT261" s="190" t="s">
        <v>71</v>
      </c>
      <c r="AU261" s="190" t="s">
        <v>80</v>
      </c>
      <c r="AY261" s="189" t="s">
        <v>169</v>
      </c>
      <c r="BK261" s="191">
        <f>SUM(BK262:BK264)</f>
        <v>0</v>
      </c>
    </row>
    <row r="262" spans="1:65" s="2" customFormat="1" ht="36" customHeight="1">
      <c r="A262" s="36"/>
      <c r="B262" s="37"/>
      <c r="C262" s="194" t="s">
        <v>346</v>
      </c>
      <c r="D262" s="194" t="s">
        <v>171</v>
      </c>
      <c r="E262" s="195" t="s">
        <v>792</v>
      </c>
      <c r="F262" s="196" t="s">
        <v>793</v>
      </c>
      <c r="G262" s="197" t="s">
        <v>259</v>
      </c>
      <c r="H262" s="198">
        <v>15.983000000000001</v>
      </c>
      <c r="I262" s="199"/>
      <c r="J262" s="200">
        <f>ROUND(I262*H262,2)</f>
        <v>0</v>
      </c>
      <c r="K262" s="196" t="s">
        <v>175</v>
      </c>
      <c r="L262" s="41"/>
      <c r="M262" s="201" t="s">
        <v>19</v>
      </c>
      <c r="N262" s="202" t="s">
        <v>43</v>
      </c>
      <c r="O262" s="66"/>
      <c r="P262" s="203">
        <f>O262*H262</f>
        <v>0</v>
      </c>
      <c r="Q262" s="203">
        <v>0</v>
      </c>
      <c r="R262" s="203">
        <f>Q262*H262</f>
        <v>0</v>
      </c>
      <c r="S262" s="203">
        <v>0</v>
      </c>
      <c r="T262" s="204">
        <f>S262*H262</f>
        <v>0</v>
      </c>
      <c r="U262" s="36"/>
      <c r="V262" s="36"/>
      <c r="W262" s="36"/>
      <c r="X262" s="36"/>
      <c r="Y262" s="36"/>
      <c r="Z262" s="36"/>
      <c r="AA262" s="36"/>
      <c r="AB262" s="36"/>
      <c r="AC262" s="36"/>
      <c r="AD262" s="36"/>
      <c r="AE262" s="36"/>
      <c r="AR262" s="205" t="s">
        <v>176</v>
      </c>
      <c r="AT262" s="205" t="s">
        <v>171</v>
      </c>
      <c r="AU262" s="205" t="s">
        <v>83</v>
      </c>
      <c r="AY262" s="19" t="s">
        <v>169</v>
      </c>
      <c r="BE262" s="206">
        <f>IF(N262="základní",J262,0)</f>
        <v>0</v>
      </c>
      <c r="BF262" s="206">
        <f>IF(N262="snížená",J262,0)</f>
        <v>0</v>
      </c>
      <c r="BG262" s="206">
        <f>IF(N262="zákl. přenesená",J262,0)</f>
        <v>0</v>
      </c>
      <c r="BH262" s="206">
        <f>IF(N262="sníž. přenesená",J262,0)</f>
        <v>0</v>
      </c>
      <c r="BI262" s="206">
        <f>IF(N262="nulová",J262,0)</f>
        <v>0</v>
      </c>
      <c r="BJ262" s="19" t="s">
        <v>80</v>
      </c>
      <c r="BK262" s="206">
        <f>ROUND(I262*H262,2)</f>
        <v>0</v>
      </c>
      <c r="BL262" s="19" t="s">
        <v>176</v>
      </c>
      <c r="BM262" s="205" t="s">
        <v>794</v>
      </c>
    </row>
    <row r="263" spans="1:65" s="2" customFormat="1" ht="58.5">
      <c r="A263" s="36"/>
      <c r="B263" s="37"/>
      <c r="C263" s="38"/>
      <c r="D263" s="207" t="s">
        <v>178</v>
      </c>
      <c r="E263" s="38"/>
      <c r="F263" s="208" t="s">
        <v>795</v>
      </c>
      <c r="G263" s="38"/>
      <c r="H263" s="38"/>
      <c r="I263" s="117"/>
      <c r="J263" s="38"/>
      <c r="K263" s="38"/>
      <c r="L263" s="41"/>
      <c r="M263" s="209"/>
      <c r="N263" s="210"/>
      <c r="O263" s="66"/>
      <c r="P263" s="66"/>
      <c r="Q263" s="66"/>
      <c r="R263" s="66"/>
      <c r="S263" s="66"/>
      <c r="T263" s="67"/>
      <c r="U263" s="36"/>
      <c r="V263" s="36"/>
      <c r="W263" s="36"/>
      <c r="X263" s="36"/>
      <c r="Y263" s="36"/>
      <c r="Z263" s="36"/>
      <c r="AA263" s="36"/>
      <c r="AB263" s="36"/>
      <c r="AC263" s="36"/>
      <c r="AD263" s="36"/>
      <c r="AE263" s="36"/>
      <c r="AT263" s="19" t="s">
        <v>178</v>
      </c>
      <c r="AU263" s="19" t="s">
        <v>83</v>
      </c>
    </row>
    <row r="264" spans="1:65" s="13" customFormat="1" ht="11.25">
      <c r="B264" s="211"/>
      <c r="C264" s="212"/>
      <c r="D264" s="207" t="s">
        <v>180</v>
      </c>
      <c r="E264" s="213" t="s">
        <v>19</v>
      </c>
      <c r="F264" s="214" t="s">
        <v>796</v>
      </c>
      <c r="G264" s="212"/>
      <c r="H264" s="215">
        <v>15.983000000000001</v>
      </c>
      <c r="I264" s="216"/>
      <c r="J264" s="212"/>
      <c r="K264" s="212"/>
      <c r="L264" s="217"/>
      <c r="M264" s="218"/>
      <c r="N264" s="219"/>
      <c r="O264" s="219"/>
      <c r="P264" s="219"/>
      <c r="Q264" s="219"/>
      <c r="R264" s="219"/>
      <c r="S264" s="219"/>
      <c r="T264" s="220"/>
      <c r="AT264" s="221" t="s">
        <v>180</v>
      </c>
      <c r="AU264" s="221" t="s">
        <v>83</v>
      </c>
      <c r="AV264" s="13" t="s">
        <v>83</v>
      </c>
      <c r="AW264" s="13" t="s">
        <v>34</v>
      </c>
      <c r="AX264" s="13" t="s">
        <v>80</v>
      </c>
      <c r="AY264" s="221" t="s">
        <v>169</v>
      </c>
    </row>
    <row r="265" spans="1:65" s="12" customFormat="1" ht="25.9" customHeight="1">
      <c r="B265" s="178"/>
      <c r="C265" s="179"/>
      <c r="D265" s="180" t="s">
        <v>71</v>
      </c>
      <c r="E265" s="181" t="s">
        <v>797</v>
      </c>
      <c r="F265" s="181" t="s">
        <v>798</v>
      </c>
      <c r="G265" s="179"/>
      <c r="H265" s="179"/>
      <c r="I265" s="182"/>
      <c r="J265" s="183">
        <f>BK265</f>
        <v>0</v>
      </c>
      <c r="K265" s="179"/>
      <c r="L265" s="184"/>
      <c r="M265" s="185"/>
      <c r="N265" s="186"/>
      <c r="O265" s="186"/>
      <c r="P265" s="187">
        <f>P266+P282+P334+P345</f>
        <v>0</v>
      </c>
      <c r="Q265" s="186"/>
      <c r="R265" s="187">
        <f>R266+R282+R334+R345</f>
        <v>3.4182853788750003</v>
      </c>
      <c r="S265" s="186"/>
      <c r="T265" s="188">
        <f>T266+T282+T334+T345</f>
        <v>0</v>
      </c>
      <c r="AR265" s="189" t="s">
        <v>83</v>
      </c>
      <c r="AT265" s="190" t="s">
        <v>71</v>
      </c>
      <c r="AU265" s="190" t="s">
        <v>72</v>
      </c>
      <c r="AY265" s="189" t="s">
        <v>169</v>
      </c>
      <c r="BK265" s="191">
        <f>BK266+BK282+BK334+BK345</f>
        <v>0</v>
      </c>
    </row>
    <row r="266" spans="1:65" s="12" customFormat="1" ht="22.9" customHeight="1">
      <c r="B266" s="178"/>
      <c r="C266" s="179"/>
      <c r="D266" s="180" t="s">
        <v>71</v>
      </c>
      <c r="E266" s="192" t="s">
        <v>799</v>
      </c>
      <c r="F266" s="192" t="s">
        <v>800</v>
      </c>
      <c r="G266" s="179"/>
      <c r="H266" s="179"/>
      <c r="I266" s="182"/>
      <c r="J266" s="193">
        <f>BK266</f>
        <v>0</v>
      </c>
      <c r="K266" s="179"/>
      <c r="L266" s="184"/>
      <c r="M266" s="185"/>
      <c r="N266" s="186"/>
      <c r="O266" s="186"/>
      <c r="P266" s="187">
        <f>SUM(P267:P281)</f>
        <v>0</v>
      </c>
      <c r="Q266" s="186"/>
      <c r="R266" s="187">
        <f>SUM(R267:R281)</f>
        <v>4.5290399999999995E-2</v>
      </c>
      <c r="S266" s="186"/>
      <c r="T266" s="188">
        <f>SUM(T267:T281)</f>
        <v>0</v>
      </c>
      <c r="AR266" s="189" t="s">
        <v>83</v>
      </c>
      <c r="AT266" s="190" t="s">
        <v>71</v>
      </c>
      <c r="AU266" s="190" t="s">
        <v>80</v>
      </c>
      <c r="AY266" s="189" t="s">
        <v>169</v>
      </c>
      <c r="BK266" s="191">
        <f>SUM(BK267:BK281)</f>
        <v>0</v>
      </c>
    </row>
    <row r="267" spans="1:65" s="2" customFormat="1" ht="24" customHeight="1">
      <c r="A267" s="36"/>
      <c r="B267" s="37"/>
      <c r="C267" s="194" t="s">
        <v>351</v>
      </c>
      <c r="D267" s="194" t="s">
        <v>171</v>
      </c>
      <c r="E267" s="195" t="s">
        <v>801</v>
      </c>
      <c r="F267" s="196" t="s">
        <v>802</v>
      </c>
      <c r="G267" s="197" t="s">
        <v>174</v>
      </c>
      <c r="H267" s="198">
        <v>17.11</v>
      </c>
      <c r="I267" s="199"/>
      <c r="J267" s="200">
        <f>ROUND(I267*H267,2)</f>
        <v>0</v>
      </c>
      <c r="K267" s="196" t="s">
        <v>175</v>
      </c>
      <c r="L267" s="41"/>
      <c r="M267" s="201" t="s">
        <v>19</v>
      </c>
      <c r="N267" s="202" t="s">
        <v>43</v>
      </c>
      <c r="O267" s="66"/>
      <c r="P267" s="203">
        <f>O267*H267</f>
        <v>0</v>
      </c>
      <c r="Q267" s="203">
        <v>0</v>
      </c>
      <c r="R267" s="203">
        <f>Q267*H267</f>
        <v>0</v>
      </c>
      <c r="S267" s="203">
        <v>0</v>
      </c>
      <c r="T267" s="204">
        <f>S267*H267</f>
        <v>0</v>
      </c>
      <c r="U267" s="36"/>
      <c r="V267" s="36"/>
      <c r="W267" s="36"/>
      <c r="X267" s="36"/>
      <c r="Y267" s="36"/>
      <c r="Z267" s="36"/>
      <c r="AA267" s="36"/>
      <c r="AB267" s="36"/>
      <c r="AC267" s="36"/>
      <c r="AD267" s="36"/>
      <c r="AE267" s="36"/>
      <c r="AR267" s="205" t="s">
        <v>273</v>
      </c>
      <c r="AT267" s="205" t="s">
        <v>171</v>
      </c>
      <c r="AU267" s="205" t="s">
        <v>83</v>
      </c>
      <c r="AY267" s="19" t="s">
        <v>169</v>
      </c>
      <c r="BE267" s="206">
        <f>IF(N267="základní",J267,0)</f>
        <v>0</v>
      </c>
      <c r="BF267" s="206">
        <f>IF(N267="snížená",J267,0)</f>
        <v>0</v>
      </c>
      <c r="BG267" s="206">
        <f>IF(N267="zákl. přenesená",J267,0)</f>
        <v>0</v>
      </c>
      <c r="BH267" s="206">
        <f>IF(N267="sníž. přenesená",J267,0)</f>
        <v>0</v>
      </c>
      <c r="BI267" s="206">
        <f>IF(N267="nulová",J267,0)</f>
        <v>0</v>
      </c>
      <c r="BJ267" s="19" t="s">
        <v>80</v>
      </c>
      <c r="BK267" s="206">
        <f>ROUND(I267*H267,2)</f>
        <v>0</v>
      </c>
      <c r="BL267" s="19" t="s">
        <v>273</v>
      </c>
      <c r="BM267" s="205" t="s">
        <v>803</v>
      </c>
    </row>
    <row r="268" spans="1:65" s="2" customFormat="1" ht="39">
      <c r="A268" s="36"/>
      <c r="B268" s="37"/>
      <c r="C268" s="38"/>
      <c r="D268" s="207" t="s">
        <v>178</v>
      </c>
      <c r="E268" s="38"/>
      <c r="F268" s="208" t="s">
        <v>804</v>
      </c>
      <c r="G268" s="38"/>
      <c r="H268" s="38"/>
      <c r="I268" s="117"/>
      <c r="J268" s="38"/>
      <c r="K268" s="38"/>
      <c r="L268" s="41"/>
      <c r="M268" s="209"/>
      <c r="N268" s="210"/>
      <c r="O268" s="66"/>
      <c r="P268" s="66"/>
      <c r="Q268" s="66"/>
      <c r="R268" s="66"/>
      <c r="S268" s="66"/>
      <c r="T268" s="67"/>
      <c r="U268" s="36"/>
      <c r="V268" s="36"/>
      <c r="W268" s="36"/>
      <c r="X268" s="36"/>
      <c r="Y268" s="36"/>
      <c r="Z268" s="36"/>
      <c r="AA268" s="36"/>
      <c r="AB268" s="36"/>
      <c r="AC268" s="36"/>
      <c r="AD268" s="36"/>
      <c r="AE268" s="36"/>
      <c r="AT268" s="19" t="s">
        <v>178</v>
      </c>
      <c r="AU268" s="19" t="s">
        <v>83</v>
      </c>
    </row>
    <row r="269" spans="1:65" s="13" customFormat="1" ht="11.25">
      <c r="B269" s="211"/>
      <c r="C269" s="212"/>
      <c r="D269" s="207" t="s">
        <v>180</v>
      </c>
      <c r="E269" s="213" t="s">
        <v>19</v>
      </c>
      <c r="F269" s="214" t="s">
        <v>805</v>
      </c>
      <c r="G269" s="212"/>
      <c r="H269" s="215">
        <v>17.11</v>
      </c>
      <c r="I269" s="216"/>
      <c r="J269" s="212"/>
      <c r="K269" s="212"/>
      <c r="L269" s="217"/>
      <c r="M269" s="218"/>
      <c r="N269" s="219"/>
      <c r="O269" s="219"/>
      <c r="P269" s="219"/>
      <c r="Q269" s="219"/>
      <c r="R269" s="219"/>
      <c r="S269" s="219"/>
      <c r="T269" s="220"/>
      <c r="AT269" s="221" t="s">
        <v>180</v>
      </c>
      <c r="AU269" s="221" t="s">
        <v>83</v>
      </c>
      <c r="AV269" s="13" t="s">
        <v>83</v>
      </c>
      <c r="AW269" s="13" t="s">
        <v>34</v>
      </c>
      <c r="AX269" s="13" t="s">
        <v>80</v>
      </c>
      <c r="AY269" s="221" t="s">
        <v>169</v>
      </c>
    </row>
    <row r="270" spans="1:65" s="2" customFormat="1" ht="16.5" customHeight="1">
      <c r="A270" s="36"/>
      <c r="B270" s="37"/>
      <c r="C270" s="254" t="s">
        <v>358</v>
      </c>
      <c r="D270" s="254" t="s">
        <v>315</v>
      </c>
      <c r="E270" s="255" t="s">
        <v>806</v>
      </c>
      <c r="F270" s="256" t="s">
        <v>807</v>
      </c>
      <c r="G270" s="257" t="s">
        <v>174</v>
      </c>
      <c r="H270" s="258">
        <v>19.677</v>
      </c>
      <c r="I270" s="259"/>
      <c r="J270" s="260">
        <f>ROUND(I270*H270,2)</f>
        <v>0</v>
      </c>
      <c r="K270" s="256" t="s">
        <v>175</v>
      </c>
      <c r="L270" s="261"/>
      <c r="M270" s="262" t="s">
        <v>19</v>
      </c>
      <c r="N270" s="263" t="s">
        <v>43</v>
      </c>
      <c r="O270" s="66"/>
      <c r="P270" s="203">
        <f>O270*H270</f>
        <v>0</v>
      </c>
      <c r="Q270" s="203">
        <v>1.9E-3</v>
      </c>
      <c r="R270" s="203">
        <f>Q270*H270</f>
        <v>3.7386299999999997E-2</v>
      </c>
      <c r="S270" s="203">
        <v>0</v>
      </c>
      <c r="T270" s="204">
        <f>S270*H270</f>
        <v>0</v>
      </c>
      <c r="U270" s="36"/>
      <c r="V270" s="36"/>
      <c r="W270" s="36"/>
      <c r="X270" s="36"/>
      <c r="Y270" s="36"/>
      <c r="Z270" s="36"/>
      <c r="AA270" s="36"/>
      <c r="AB270" s="36"/>
      <c r="AC270" s="36"/>
      <c r="AD270" s="36"/>
      <c r="AE270" s="36"/>
      <c r="AR270" s="205" t="s">
        <v>358</v>
      </c>
      <c r="AT270" s="205" t="s">
        <v>315</v>
      </c>
      <c r="AU270" s="205" t="s">
        <v>83</v>
      </c>
      <c r="AY270" s="19" t="s">
        <v>169</v>
      </c>
      <c r="BE270" s="206">
        <f>IF(N270="základní",J270,0)</f>
        <v>0</v>
      </c>
      <c r="BF270" s="206">
        <f>IF(N270="snížená",J270,0)</f>
        <v>0</v>
      </c>
      <c r="BG270" s="206">
        <f>IF(N270="zákl. přenesená",J270,0)</f>
        <v>0</v>
      </c>
      <c r="BH270" s="206">
        <f>IF(N270="sníž. přenesená",J270,0)</f>
        <v>0</v>
      </c>
      <c r="BI270" s="206">
        <f>IF(N270="nulová",J270,0)</f>
        <v>0</v>
      </c>
      <c r="BJ270" s="19" t="s">
        <v>80</v>
      </c>
      <c r="BK270" s="206">
        <f>ROUND(I270*H270,2)</f>
        <v>0</v>
      </c>
      <c r="BL270" s="19" t="s">
        <v>273</v>
      </c>
      <c r="BM270" s="205" t="s">
        <v>808</v>
      </c>
    </row>
    <row r="271" spans="1:65" s="13" customFormat="1" ht="11.25">
      <c r="B271" s="211"/>
      <c r="C271" s="212"/>
      <c r="D271" s="207" t="s">
        <v>180</v>
      </c>
      <c r="E271" s="213" t="s">
        <v>19</v>
      </c>
      <c r="F271" s="214" t="s">
        <v>805</v>
      </c>
      <c r="G271" s="212"/>
      <c r="H271" s="215">
        <v>17.11</v>
      </c>
      <c r="I271" s="216"/>
      <c r="J271" s="212"/>
      <c r="K271" s="212"/>
      <c r="L271" s="217"/>
      <c r="M271" s="218"/>
      <c r="N271" s="219"/>
      <c r="O271" s="219"/>
      <c r="P271" s="219"/>
      <c r="Q271" s="219"/>
      <c r="R271" s="219"/>
      <c r="S271" s="219"/>
      <c r="T271" s="220"/>
      <c r="AT271" s="221" t="s">
        <v>180</v>
      </c>
      <c r="AU271" s="221" t="s">
        <v>83</v>
      </c>
      <c r="AV271" s="13" t="s">
        <v>83</v>
      </c>
      <c r="AW271" s="13" t="s">
        <v>34</v>
      </c>
      <c r="AX271" s="13" t="s">
        <v>72</v>
      </c>
      <c r="AY271" s="221" t="s">
        <v>169</v>
      </c>
    </row>
    <row r="272" spans="1:65" s="13" customFormat="1" ht="11.25">
      <c r="B272" s="211"/>
      <c r="C272" s="212"/>
      <c r="D272" s="207" t="s">
        <v>180</v>
      </c>
      <c r="E272" s="213" t="s">
        <v>19</v>
      </c>
      <c r="F272" s="214" t="s">
        <v>809</v>
      </c>
      <c r="G272" s="212"/>
      <c r="H272" s="215">
        <v>19.677</v>
      </c>
      <c r="I272" s="216"/>
      <c r="J272" s="212"/>
      <c r="K272" s="212"/>
      <c r="L272" s="217"/>
      <c r="M272" s="218"/>
      <c r="N272" s="219"/>
      <c r="O272" s="219"/>
      <c r="P272" s="219"/>
      <c r="Q272" s="219"/>
      <c r="R272" s="219"/>
      <c r="S272" s="219"/>
      <c r="T272" s="220"/>
      <c r="AT272" s="221" t="s">
        <v>180</v>
      </c>
      <c r="AU272" s="221" t="s">
        <v>83</v>
      </c>
      <c r="AV272" s="13" t="s">
        <v>83</v>
      </c>
      <c r="AW272" s="13" t="s">
        <v>34</v>
      </c>
      <c r="AX272" s="13" t="s">
        <v>80</v>
      </c>
      <c r="AY272" s="221" t="s">
        <v>169</v>
      </c>
    </row>
    <row r="273" spans="1:65" s="2" customFormat="1" ht="16.5" customHeight="1">
      <c r="A273" s="36"/>
      <c r="B273" s="37"/>
      <c r="C273" s="194" t="s">
        <v>362</v>
      </c>
      <c r="D273" s="194" t="s">
        <v>171</v>
      </c>
      <c r="E273" s="195" t="s">
        <v>810</v>
      </c>
      <c r="F273" s="196" t="s">
        <v>811</v>
      </c>
      <c r="G273" s="197" t="s">
        <v>174</v>
      </c>
      <c r="H273" s="198">
        <v>17.11</v>
      </c>
      <c r="I273" s="199"/>
      <c r="J273" s="200">
        <f>ROUND(I273*H273,2)</f>
        <v>0</v>
      </c>
      <c r="K273" s="196" t="s">
        <v>175</v>
      </c>
      <c r="L273" s="41"/>
      <c r="M273" s="201" t="s">
        <v>19</v>
      </c>
      <c r="N273" s="202" t="s">
        <v>43</v>
      </c>
      <c r="O273" s="66"/>
      <c r="P273" s="203">
        <f>O273*H273</f>
        <v>0</v>
      </c>
      <c r="Q273" s="203">
        <v>0</v>
      </c>
      <c r="R273" s="203">
        <f>Q273*H273</f>
        <v>0</v>
      </c>
      <c r="S273" s="203">
        <v>0</v>
      </c>
      <c r="T273" s="204">
        <f>S273*H273</f>
        <v>0</v>
      </c>
      <c r="U273" s="36"/>
      <c r="V273" s="36"/>
      <c r="W273" s="36"/>
      <c r="X273" s="36"/>
      <c r="Y273" s="36"/>
      <c r="Z273" s="36"/>
      <c r="AA273" s="36"/>
      <c r="AB273" s="36"/>
      <c r="AC273" s="36"/>
      <c r="AD273" s="36"/>
      <c r="AE273" s="36"/>
      <c r="AR273" s="205" t="s">
        <v>273</v>
      </c>
      <c r="AT273" s="205" t="s">
        <v>171</v>
      </c>
      <c r="AU273" s="205" t="s">
        <v>83</v>
      </c>
      <c r="AY273" s="19" t="s">
        <v>169</v>
      </c>
      <c r="BE273" s="206">
        <f>IF(N273="základní",J273,0)</f>
        <v>0</v>
      </c>
      <c r="BF273" s="206">
        <f>IF(N273="snížená",J273,0)</f>
        <v>0</v>
      </c>
      <c r="BG273" s="206">
        <f>IF(N273="zákl. přenesená",J273,0)</f>
        <v>0</v>
      </c>
      <c r="BH273" s="206">
        <f>IF(N273="sníž. přenesená",J273,0)</f>
        <v>0</v>
      </c>
      <c r="BI273" s="206">
        <f>IF(N273="nulová",J273,0)</f>
        <v>0</v>
      </c>
      <c r="BJ273" s="19" t="s">
        <v>80</v>
      </c>
      <c r="BK273" s="206">
        <f>ROUND(I273*H273,2)</f>
        <v>0</v>
      </c>
      <c r="BL273" s="19" t="s">
        <v>273</v>
      </c>
      <c r="BM273" s="205" t="s">
        <v>812</v>
      </c>
    </row>
    <row r="274" spans="1:65" s="2" customFormat="1" ht="39">
      <c r="A274" s="36"/>
      <c r="B274" s="37"/>
      <c r="C274" s="38"/>
      <c r="D274" s="207" t="s">
        <v>178</v>
      </c>
      <c r="E274" s="38"/>
      <c r="F274" s="208" t="s">
        <v>813</v>
      </c>
      <c r="G274" s="38"/>
      <c r="H274" s="38"/>
      <c r="I274" s="117"/>
      <c r="J274" s="38"/>
      <c r="K274" s="38"/>
      <c r="L274" s="41"/>
      <c r="M274" s="209"/>
      <c r="N274" s="210"/>
      <c r="O274" s="66"/>
      <c r="P274" s="66"/>
      <c r="Q274" s="66"/>
      <c r="R274" s="66"/>
      <c r="S274" s="66"/>
      <c r="T274" s="67"/>
      <c r="U274" s="36"/>
      <c r="V274" s="36"/>
      <c r="W274" s="36"/>
      <c r="X274" s="36"/>
      <c r="Y274" s="36"/>
      <c r="Z274" s="36"/>
      <c r="AA274" s="36"/>
      <c r="AB274" s="36"/>
      <c r="AC274" s="36"/>
      <c r="AD274" s="36"/>
      <c r="AE274" s="36"/>
      <c r="AT274" s="19" t="s">
        <v>178</v>
      </c>
      <c r="AU274" s="19" t="s">
        <v>83</v>
      </c>
    </row>
    <row r="275" spans="1:65" s="2" customFormat="1" ht="16.5" customHeight="1">
      <c r="A275" s="36"/>
      <c r="B275" s="37"/>
      <c r="C275" s="254" t="s">
        <v>369</v>
      </c>
      <c r="D275" s="254" t="s">
        <v>315</v>
      </c>
      <c r="E275" s="255" t="s">
        <v>814</v>
      </c>
      <c r="F275" s="256" t="s">
        <v>815</v>
      </c>
      <c r="G275" s="257" t="s">
        <v>174</v>
      </c>
      <c r="H275" s="258">
        <v>26.347000000000001</v>
      </c>
      <c r="I275" s="259"/>
      <c r="J275" s="260">
        <f>ROUND(I275*H275,2)</f>
        <v>0</v>
      </c>
      <c r="K275" s="256" t="s">
        <v>175</v>
      </c>
      <c r="L275" s="261"/>
      <c r="M275" s="262" t="s">
        <v>19</v>
      </c>
      <c r="N275" s="263" t="s">
        <v>43</v>
      </c>
      <c r="O275" s="66"/>
      <c r="P275" s="203">
        <f>O275*H275</f>
        <v>0</v>
      </c>
      <c r="Q275" s="203">
        <v>2.9999999999999997E-4</v>
      </c>
      <c r="R275" s="203">
        <f>Q275*H275</f>
        <v>7.904099999999999E-3</v>
      </c>
      <c r="S275" s="203">
        <v>0</v>
      </c>
      <c r="T275" s="204">
        <f>S275*H275</f>
        <v>0</v>
      </c>
      <c r="U275" s="36"/>
      <c r="V275" s="36"/>
      <c r="W275" s="36"/>
      <c r="X275" s="36"/>
      <c r="Y275" s="36"/>
      <c r="Z275" s="36"/>
      <c r="AA275" s="36"/>
      <c r="AB275" s="36"/>
      <c r="AC275" s="36"/>
      <c r="AD275" s="36"/>
      <c r="AE275" s="36"/>
      <c r="AR275" s="205" t="s">
        <v>358</v>
      </c>
      <c r="AT275" s="205" t="s">
        <v>315</v>
      </c>
      <c r="AU275" s="205" t="s">
        <v>83</v>
      </c>
      <c r="AY275" s="19" t="s">
        <v>169</v>
      </c>
      <c r="BE275" s="206">
        <f>IF(N275="základní",J275,0)</f>
        <v>0</v>
      </c>
      <c r="BF275" s="206">
        <f>IF(N275="snížená",J275,0)</f>
        <v>0</v>
      </c>
      <c r="BG275" s="206">
        <f>IF(N275="zákl. přenesená",J275,0)</f>
        <v>0</v>
      </c>
      <c r="BH275" s="206">
        <f>IF(N275="sníž. přenesená",J275,0)</f>
        <v>0</v>
      </c>
      <c r="BI275" s="206">
        <f>IF(N275="nulová",J275,0)</f>
        <v>0</v>
      </c>
      <c r="BJ275" s="19" t="s">
        <v>80</v>
      </c>
      <c r="BK275" s="206">
        <f>ROUND(I275*H275,2)</f>
        <v>0</v>
      </c>
      <c r="BL275" s="19" t="s">
        <v>273</v>
      </c>
      <c r="BM275" s="205" t="s">
        <v>816</v>
      </c>
    </row>
    <row r="276" spans="1:65" s="13" customFormat="1" ht="11.25">
      <c r="B276" s="211"/>
      <c r="C276" s="212"/>
      <c r="D276" s="207" t="s">
        <v>180</v>
      </c>
      <c r="E276" s="213" t="s">
        <v>19</v>
      </c>
      <c r="F276" s="214" t="s">
        <v>817</v>
      </c>
      <c r="G276" s="212"/>
      <c r="H276" s="215">
        <v>17.11</v>
      </c>
      <c r="I276" s="216"/>
      <c r="J276" s="212"/>
      <c r="K276" s="212"/>
      <c r="L276" s="217"/>
      <c r="M276" s="218"/>
      <c r="N276" s="219"/>
      <c r="O276" s="219"/>
      <c r="P276" s="219"/>
      <c r="Q276" s="219"/>
      <c r="R276" s="219"/>
      <c r="S276" s="219"/>
      <c r="T276" s="220"/>
      <c r="AT276" s="221" t="s">
        <v>180</v>
      </c>
      <c r="AU276" s="221" t="s">
        <v>83</v>
      </c>
      <c r="AV276" s="13" t="s">
        <v>83</v>
      </c>
      <c r="AW276" s="13" t="s">
        <v>34</v>
      </c>
      <c r="AX276" s="13" t="s">
        <v>72</v>
      </c>
      <c r="AY276" s="221" t="s">
        <v>169</v>
      </c>
    </row>
    <row r="277" spans="1:65" s="13" customFormat="1" ht="11.25">
      <c r="B277" s="211"/>
      <c r="C277" s="212"/>
      <c r="D277" s="207" t="s">
        <v>180</v>
      </c>
      <c r="E277" s="213" t="s">
        <v>19</v>
      </c>
      <c r="F277" s="214" t="s">
        <v>818</v>
      </c>
      <c r="G277" s="212"/>
      <c r="H277" s="215">
        <v>5.8</v>
      </c>
      <c r="I277" s="216"/>
      <c r="J277" s="212"/>
      <c r="K277" s="212"/>
      <c r="L277" s="217"/>
      <c r="M277" s="218"/>
      <c r="N277" s="219"/>
      <c r="O277" s="219"/>
      <c r="P277" s="219"/>
      <c r="Q277" s="219"/>
      <c r="R277" s="219"/>
      <c r="S277" s="219"/>
      <c r="T277" s="220"/>
      <c r="AT277" s="221" t="s">
        <v>180</v>
      </c>
      <c r="AU277" s="221" t="s">
        <v>83</v>
      </c>
      <c r="AV277" s="13" t="s">
        <v>83</v>
      </c>
      <c r="AW277" s="13" t="s">
        <v>34</v>
      </c>
      <c r="AX277" s="13" t="s">
        <v>72</v>
      </c>
      <c r="AY277" s="221" t="s">
        <v>169</v>
      </c>
    </row>
    <row r="278" spans="1:65" s="14" customFormat="1" ht="11.25">
      <c r="B278" s="222"/>
      <c r="C278" s="223"/>
      <c r="D278" s="207" t="s">
        <v>180</v>
      </c>
      <c r="E278" s="224" t="s">
        <v>19</v>
      </c>
      <c r="F278" s="225" t="s">
        <v>182</v>
      </c>
      <c r="G278" s="223"/>
      <c r="H278" s="226">
        <v>22.91</v>
      </c>
      <c r="I278" s="227"/>
      <c r="J278" s="223"/>
      <c r="K278" s="223"/>
      <c r="L278" s="228"/>
      <c r="M278" s="229"/>
      <c r="N278" s="230"/>
      <c r="O278" s="230"/>
      <c r="P278" s="230"/>
      <c r="Q278" s="230"/>
      <c r="R278" s="230"/>
      <c r="S278" s="230"/>
      <c r="T278" s="231"/>
      <c r="AT278" s="232" t="s">
        <v>180</v>
      </c>
      <c r="AU278" s="232" t="s">
        <v>83</v>
      </c>
      <c r="AV278" s="14" t="s">
        <v>176</v>
      </c>
      <c r="AW278" s="14" t="s">
        <v>34</v>
      </c>
      <c r="AX278" s="14" t="s">
        <v>72</v>
      </c>
      <c r="AY278" s="232" t="s">
        <v>169</v>
      </c>
    </row>
    <row r="279" spans="1:65" s="13" customFormat="1" ht="11.25">
      <c r="B279" s="211"/>
      <c r="C279" s="212"/>
      <c r="D279" s="207" t="s">
        <v>180</v>
      </c>
      <c r="E279" s="213" t="s">
        <v>19</v>
      </c>
      <c r="F279" s="214" t="s">
        <v>819</v>
      </c>
      <c r="G279" s="212"/>
      <c r="H279" s="215">
        <v>26.347000000000001</v>
      </c>
      <c r="I279" s="216"/>
      <c r="J279" s="212"/>
      <c r="K279" s="212"/>
      <c r="L279" s="217"/>
      <c r="M279" s="218"/>
      <c r="N279" s="219"/>
      <c r="O279" s="219"/>
      <c r="P279" s="219"/>
      <c r="Q279" s="219"/>
      <c r="R279" s="219"/>
      <c r="S279" s="219"/>
      <c r="T279" s="220"/>
      <c r="AT279" s="221" t="s">
        <v>180</v>
      </c>
      <c r="AU279" s="221" t="s">
        <v>83</v>
      </c>
      <c r="AV279" s="13" t="s">
        <v>83</v>
      </c>
      <c r="AW279" s="13" t="s">
        <v>34</v>
      </c>
      <c r="AX279" s="13" t="s">
        <v>80</v>
      </c>
      <c r="AY279" s="221" t="s">
        <v>169</v>
      </c>
    </row>
    <row r="280" spans="1:65" s="2" customFormat="1" ht="24" customHeight="1">
      <c r="A280" s="36"/>
      <c r="B280" s="37"/>
      <c r="C280" s="194" t="s">
        <v>373</v>
      </c>
      <c r="D280" s="194" t="s">
        <v>171</v>
      </c>
      <c r="E280" s="195" t="s">
        <v>820</v>
      </c>
      <c r="F280" s="196" t="s">
        <v>821</v>
      </c>
      <c r="G280" s="197" t="s">
        <v>259</v>
      </c>
      <c r="H280" s="198">
        <v>4.4999999999999998E-2</v>
      </c>
      <c r="I280" s="199"/>
      <c r="J280" s="200">
        <f>ROUND(I280*H280,2)</f>
        <v>0</v>
      </c>
      <c r="K280" s="196" t="s">
        <v>175</v>
      </c>
      <c r="L280" s="41"/>
      <c r="M280" s="201" t="s">
        <v>19</v>
      </c>
      <c r="N280" s="202" t="s">
        <v>43</v>
      </c>
      <c r="O280" s="66"/>
      <c r="P280" s="203">
        <f>O280*H280</f>
        <v>0</v>
      </c>
      <c r="Q280" s="203">
        <v>0</v>
      </c>
      <c r="R280" s="203">
        <f>Q280*H280</f>
        <v>0</v>
      </c>
      <c r="S280" s="203">
        <v>0</v>
      </c>
      <c r="T280" s="204">
        <f>S280*H280</f>
        <v>0</v>
      </c>
      <c r="U280" s="36"/>
      <c r="V280" s="36"/>
      <c r="W280" s="36"/>
      <c r="X280" s="36"/>
      <c r="Y280" s="36"/>
      <c r="Z280" s="36"/>
      <c r="AA280" s="36"/>
      <c r="AB280" s="36"/>
      <c r="AC280" s="36"/>
      <c r="AD280" s="36"/>
      <c r="AE280" s="36"/>
      <c r="AR280" s="205" t="s">
        <v>273</v>
      </c>
      <c r="AT280" s="205" t="s">
        <v>171</v>
      </c>
      <c r="AU280" s="205" t="s">
        <v>83</v>
      </c>
      <c r="AY280" s="19" t="s">
        <v>169</v>
      </c>
      <c r="BE280" s="206">
        <f>IF(N280="základní",J280,0)</f>
        <v>0</v>
      </c>
      <c r="BF280" s="206">
        <f>IF(N280="snížená",J280,0)</f>
        <v>0</v>
      </c>
      <c r="BG280" s="206">
        <f>IF(N280="zákl. přenesená",J280,0)</f>
        <v>0</v>
      </c>
      <c r="BH280" s="206">
        <f>IF(N280="sníž. přenesená",J280,0)</f>
        <v>0</v>
      </c>
      <c r="BI280" s="206">
        <f>IF(N280="nulová",J280,0)</f>
        <v>0</v>
      </c>
      <c r="BJ280" s="19" t="s">
        <v>80</v>
      </c>
      <c r="BK280" s="206">
        <f>ROUND(I280*H280,2)</f>
        <v>0</v>
      </c>
      <c r="BL280" s="19" t="s">
        <v>273</v>
      </c>
      <c r="BM280" s="205" t="s">
        <v>822</v>
      </c>
    </row>
    <row r="281" spans="1:65" s="2" customFormat="1" ht="78">
      <c r="A281" s="36"/>
      <c r="B281" s="37"/>
      <c r="C281" s="38"/>
      <c r="D281" s="207" t="s">
        <v>178</v>
      </c>
      <c r="E281" s="38"/>
      <c r="F281" s="208" t="s">
        <v>823</v>
      </c>
      <c r="G281" s="38"/>
      <c r="H281" s="38"/>
      <c r="I281" s="117"/>
      <c r="J281" s="38"/>
      <c r="K281" s="38"/>
      <c r="L281" s="41"/>
      <c r="M281" s="209"/>
      <c r="N281" s="210"/>
      <c r="O281" s="66"/>
      <c r="P281" s="66"/>
      <c r="Q281" s="66"/>
      <c r="R281" s="66"/>
      <c r="S281" s="66"/>
      <c r="T281" s="67"/>
      <c r="U281" s="36"/>
      <c r="V281" s="36"/>
      <c r="W281" s="36"/>
      <c r="X281" s="36"/>
      <c r="Y281" s="36"/>
      <c r="Z281" s="36"/>
      <c r="AA281" s="36"/>
      <c r="AB281" s="36"/>
      <c r="AC281" s="36"/>
      <c r="AD281" s="36"/>
      <c r="AE281" s="36"/>
      <c r="AT281" s="19" t="s">
        <v>178</v>
      </c>
      <c r="AU281" s="19" t="s">
        <v>83</v>
      </c>
    </row>
    <row r="282" spans="1:65" s="12" customFormat="1" ht="22.9" customHeight="1">
      <c r="B282" s="178"/>
      <c r="C282" s="179"/>
      <c r="D282" s="180" t="s">
        <v>71</v>
      </c>
      <c r="E282" s="192" t="s">
        <v>824</v>
      </c>
      <c r="F282" s="192" t="s">
        <v>825</v>
      </c>
      <c r="G282" s="179"/>
      <c r="H282" s="179"/>
      <c r="I282" s="182"/>
      <c r="J282" s="193">
        <f>BK282</f>
        <v>0</v>
      </c>
      <c r="K282" s="179"/>
      <c r="L282" s="184"/>
      <c r="M282" s="185"/>
      <c r="N282" s="186"/>
      <c r="O282" s="186"/>
      <c r="P282" s="187">
        <f>SUM(P283:P333)</f>
        <v>0</v>
      </c>
      <c r="Q282" s="186"/>
      <c r="R282" s="187">
        <f>SUM(R283:R333)</f>
        <v>3.3066229788750006</v>
      </c>
      <c r="S282" s="186"/>
      <c r="T282" s="188">
        <f>SUM(T283:T333)</f>
        <v>0</v>
      </c>
      <c r="AR282" s="189" t="s">
        <v>83</v>
      </c>
      <c r="AT282" s="190" t="s">
        <v>71</v>
      </c>
      <c r="AU282" s="190" t="s">
        <v>80</v>
      </c>
      <c r="AY282" s="189" t="s">
        <v>169</v>
      </c>
      <c r="BK282" s="191">
        <f>SUM(BK283:BK333)</f>
        <v>0</v>
      </c>
    </row>
    <row r="283" spans="1:65" s="2" customFormat="1" ht="16.5" customHeight="1">
      <c r="A283" s="36"/>
      <c r="B283" s="37"/>
      <c r="C283" s="194" t="s">
        <v>379</v>
      </c>
      <c r="D283" s="194" t="s">
        <v>171</v>
      </c>
      <c r="E283" s="195" t="s">
        <v>826</v>
      </c>
      <c r="F283" s="196" t="s">
        <v>827</v>
      </c>
      <c r="G283" s="197" t="s">
        <v>191</v>
      </c>
      <c r="H283" s="198">
        <v>0.63300000000000001</v>
      </c>
      <c r="I283" s="199"/>
      <c r="J283" s="200">
        <f>ROUND(I283*H283,2)</f>
        <v>0</v>
      </c>
      <c r="K283" s="196" t="s">
        <v>19</v>
      </c>
      <c r="L283" s="41"/>
      <c r="M283" s="201" t="s">
        <v>19</v>
      </c>
      <c r="N283" s="202" t="s">
        <v>43</v>
      </c>
      <c r="O283" s="66"/>
      <c r="P283" s="203">
        <f>O283*H283</f>
        <v>0</v>
      </c>
      <c r="Q283" s="203">
        <v>0.55000000000000004</v>
      </c>
      <c r="R283" s="203">
        <f>Q283*H283</f>
        <v>0.34815000000000002</v>
      </c>
      <c r="S283" s="203">
        <v>0</v>
      </c>
      <c r="T283" s="204">
        <f>S283*H283</f>
        <v>0</v>
      </c>
      <c r="U283" s="36"/>
      <c r="V283" s="36"/>
      <c r="W283" s="36"/>
      <c r="X283" s="36"/>
      <c r="Y283" s="36"/>
      <c r="Z283" s="36"/>
      <c r="AA283" s="36"/>
      <c r="AB283" s="36"/>
      <c r="AC283" s="36"/>
      <c r="AD283" s="36"/>
      <c r="AE283" s="36"/>
      <c r="AR283" s="205" t="s">
        <v>273</v>
      </c>
      <c r="AT283" s="205" t="s">
        <v>171</v>
      </c>
      <c r="AU283" s="205" t="s">
        <v>83</v>
      </c>
      <c r="AY283" s="19" t="s">
        <v>169</v>
      </c>
      <c r="BE283" s="206">
        <f>IF(N283="základní",J283,0)</f>
        <v>0</v>
      </c>
      <c r="BF283" s="206">
        <f>IF(N283="snížená",J283,0)</f>
        <v>0</v>
      </c>
      <c r="BG283" s="206">
        <f>IF(N283="zákl. přenesená",J283,0)</f>
        <v>0</v>
      </c>
      <c r="BH283" s="206">
        <f>IF(N283="sníž. přenesená",J283,0)</f>
        <v>0</v>
      </c>
      <c r="BI283" s="206">
        <f>IF(N283="nulová",J283,0)</f>
        <v>0</v>
      </c>
      <c r="BJ283" s="19" t="s">
        <v>80</v>
      </c>
      <c r="BK283" s="206">
        <f>ROUND(I283*H283,2)</f>
        <v>0</v>
      </c>
      <c r="BL283" s="19" t="s">
        <v>273</v>
      </c>
      <c r="BM283" s="205" t="s">
        <v>828</v>
      </c>
    </row>
    <row r="284" spans="1:65" s="13" customFormat="1" ht="11.25">
      <c r="B284" s="211"/>
      <c r="C284" s="212"/>
      <c r="D284" s="207" t="s">
        <v>180</v>
      </c>
      <c r="E284" s="213" t="s">
        <v>19</v>
      </c>
      <c r="F284" s="214" t="s">
        <v>829</v>
      </c>
      <c r="G284" s="212"/>
      <c r="H284" s="215">
        <v>0.314</v>
      </c>
      <c r="I284" s="216"/>
      <c r="J284" s="212"/>
      <c r="K284" s="212"/>
      <c r="L284" s="217"/>
      <c r="M284" s="218"/>
      <c r="N284" s="219"/>
      <c r="O284" s="219"/>
      <c r="P284" s="219"/>
      <c r="Q284" s="219"/>
      <c r="R284" s="219"/>
      <c r="S284" s="219"/>
      <c r="T284" s="220"/>
      <c r="AT284" s="221" t="s">
        <v>180</v>
      </c>
      <c r="AU284" s="221" t="s">
        <v>83</v>
      </c>
      <c r="AV284" s="13" t="s">
        <v>83</v>
      </c>
      <c r="AW284" s="13" t="s">
        <v>34</v>
      </c>
      <c r="AX284" s="13" t="s">
        <v>72</v>
      </c>
      <c r="AY284" s="221" t="s">
        <v>169</v>
      </c>
    </row>
    <row r="285" spans="1:65" s="13" customFormat="1" ht="11.25">
      <c r="B285" s="211"/>
      <c r="C285" s="212"/>
      <c r="D285" s="207" t="s">
        <v>180</v>
      </c>
      <c r="E285" s="213" t="s">
        <v>19</v>
      </c>
      <c r="F285" s="214" t="s">
        <v>830</v>
      </c>
      <c r="G285" s="212"/>
      <c r="H285" s="215">
        <v>0.27200000000000002</v>
      </c>
      <c r="I285" s="216"/>
      <c r="J285" s="212"/>
      <c r="K285" s="212"/>
      <c r="L285" s="217"/>
      <c r="M285" s="218"/>
      <c r="N285" s="219"/>
      <c r="O285" s="219"/>
      <c r="P285" s="219"/>
      <c r="Q285" s="219"/>
      <c r="R285" s="219"/>
      <c r="S285" s="219"/>
      <c r="T285" s="220"/>
      <c r="AT285" s="221" t="s">
        <v>180</v>
      </c>
      <c r="AU285" s="221" t="s">
        <v>83</v>
      </c>
      <c r="AV285" s="13" t="s">
        <v>83</v>
      </c>
      <c r="AW285" s="13" t="s">
        <v>34</v>
      </c>
      <c r="AX285" s="13" t="s">
        <v>72</v>
      </c>
      <c r="AY285" s="221" t="s">
        <v>169</v>
      </c>
    </row>
    <row r="286" spans="1:65" s="14" customFormat="1" ht="11.25">
      <c r="B286" s="222"/>
      <c r="C286" s="223"/>
      <c r="D286" s="207" t="s">
        <v>180</v>
      </c>
      <c r="E286" s="224" t="s">
        <v>19</v>
      </c>
      <c r="F286" s="225" t="s">
        <v>182</v>
      </c>
      <c r="G286" s="223"/>
      <c r="H286" s="226">
        <v>0.58599999999999997</v>
      </c>
      <c r="I286" s="227"/>
      <c r="J286" s="223"/>
      <c r="K286" s="223"/>
      <c r="L286" s="228"/>
      <c r="M286" s="229"/>
      <c r="N286" s="230"/>
      <c r="O286" s="230"/>
      <c r="P286" s="230"/>
      <c r="Q286" s="230"/>
      <c r="R286" s="230"/>
      <c r="S286" s="230"/>
      <c r="T286" s="231"/>
      <c r="AT286" s="232" t="s">
        <v>180</v>
      </c>
      <c r="AU286" s="232" t="s">
        <v>83</v>
      </c>
      <c r="AV286" s="14" t="s">
        <v>176</v>
      </c>
      <c r="AW286" s="14" t="s">
        <v>34</v>
      </c>
      <c r="AX286" s="14" t="s">
        <v>72</v>
      </c>
      <c r="AY286" s="232" t="s">
        <v>169</v>
      </c>
    </row>
    <row r="287" spans="1:65" s="13" customFormat="1" ht="11.25">
      <c r="B287" s="211"/>
      <c r="C287" s="212"/>
      <c r="D287" s="207" t="s">
        <v>180</v>
      </c>
      <c r="E287" s="213" t="s">
        <v>19</v>
      </c>
      <c r="F287" s="214" t="s">
        <v>831</v>
      </c>
      <c r="G287" s="212"/>
      <c r="H287" s="215">
        <v>0.63300000000000001</v>
      </c>
      <c r="I287" s="216"/>
      <c r="J287" s="212"/>
      <c r="K287" s="212"/>
      <c r="L287" s="217"/>
      <c r="M287" s="218"/>
      <c r="N287" s="219"/>
      <c r="O287" s="219"/>
      <c r="P287" s="219"/>
      <c r="Q287" s="219"/>
      <c r="R287" s="219"/>
      <c r="S287" s="219"/>
      <c r="T287" s="220"/>
      <c r="AT287" s="221" t="s">
        <v>180</v>
      </c>
      <c r="AU287" s="221" t="s">
        <v>83</v>
      </c>
      <c r="AV287" s="13" t="s">
        <v>83</v>
      </c>
      <c r="AW287" s="13" t="s">
        <v>34</v>
      </c>
      <c r="AX287" s="13" t="s">
        <v>80</v>
      </c>
      <c r="AY287" s="221" t="s">
        <v>169</v>
      </c>
    </row>
    <row r="288" spans="1:65" s="2" customFormat="1" ht="16.5" customHeight="1">
      <c r="A288" s="36"/>
      <c r="B288" s="37"/>
      <c r="C288" s="194" t="s">
        <v>386</v>
      </c>
      <c r="D288" s="194" t="s">
        <v>171</v>
      </c>
      <c r="E288" s="195" t="s">
        <v>832</v>
      </c>
      <c r="F288" s="196" t="s">
        <v>833</v>
      </c>
      <c r="G288" s="197" t="s">
        <v>191</v>
      </c>
      <c r="H288" s="198">
        <v>0.69899999999999995</v>
      </c>
      <c r="I288" s="199"/>
      <c r="J288" s="200">
        <f>ROUND(I288*H288,2)</f>
        <v>0</v>
      </c>
      <c r="K288" s="196" t="s">
        <v>19</v>
      </c>
      <c r="L288" s="41"/>
      <c r="M288" s="201" t="s">
        <v>19</v>
      </c>
      <c r="N288" s="202" t="s">
        <v>43</v>
      </c>
      <c r="O288" s="66"/>
      <c r="P288" s="203">
        <f>O288*H288</f>
        <v>0</v>
      </c>
      <c r="Q288" s="203">
        <v>0.55000000000000004</v>
      </c>
      <c r="R288" s="203">
        <f>Q288*H288</f>
        <v>0.38445000000000001</v>
      </c>
      <c r="S288" s="203">
        <v>0</v>
      </c>
      <c r="T288" s="204">
        <f>S288*H288</f>
        <v>0</v>
      </c>
      <c r="U288" s="36"/>
      <c r="V288" s="36"/>
      <c r="W288" s="36"/>
      <c r="X288" s="36"/>
      <c r="Y288" s="36"/>
      <c r="Z288" s="36"/>
      <c r="AA288" s="36"/>
      <c r="AB288" s="36"/>
      <c r="AC288" s="36"/>
      <c r="AD288" s="36"/>
      <c r="AE288" s="36"/>
      <c r="AR288" s="205" t="s">
        <v>273</v>
      </c>
      <c r="AT288" s="205" t="s">
        <v>171</v>
      </c>
      <c r="AU288" s="205" t="s">
        <v>83</v>
      </c>
      <c r="AY288" s="19" t="s">
        <v>169</v>
      </c>
      <c r="BE288" s="206">
        <f>IF(N288="základní",J288,0)</f>
        <v>0</v>
      </c>
      <c r="BF288" s="206">
        <f>IF(N288="snížená",J288,0)</f>
        <v>0</v>
      </c>
      <c r="BG288" s="206">
        <f>IF(N288="zákl. přenesená",J288,0)</f>
        <v>0</v>
      </c>
      <c r="BH288" s="206">
        <f>IF(N288="sníž. přenesená",J288,0)</f>
        <v>0</v>
      </c>
      <c r="BI288" s="206">
        <f>IF(N288="nulová",J288,0)</f>
        <v>0</v>
      </c>
      <c r="BJ288" s="19" t="s">
        <v>80</v>
      </c>
      <c r="BK288" s="206">
        <f>ROUND(I288*H288,2)</f>
        <v>0</v>
      </c>
      <c r="BL288" s="19" t="s">
        <v>273</v>
      </c>
      <c r="BM288" s="205" t="s">
        <v>834</v>
      </c>
    </row>
    <row r="289" spans="1:65" s="13" customFormat="1" ht="11.25">
      <c r="B289" s="211"/>
      <c r="C289" s="212"/>
      <c r="D289" s="207" t="s">
        <v>180</v>
      </c>
      <c r="E289" s="213" t="s">
        <v>19</v>
      </c>
      <c r="F289" s="214" t="s">
        <v>835</v>
      </c>
      <c r="G289" s="212"/>
      <c r="H289" s="215">
        <v>0.64700000000000002</v>
      </c>
      <c r="I289" s="216"/>
      <c r="J289" s="212"/>
      <c r="K289" s="212"/>
      <c r="L289" s="217"/>
      <c r="M289" s="218"/>
      <c r="N289" s="219"/>
      <c r="O289" s="219"/>
      <c r="P289" s="219"/>
      <c r="Q289" s="219"/>
      <c r="R289" s="219"/>
      <c r="S289" s="219"/>
      <c r="T289" s="220"/>
      <c r="AT289" s="221" t="s">
        <v>180</v>
      </c>
      <c r="AU289" s="221" t="s">
        <v>83</v>
      </c>
      <c r="AV289" s="13" t="s">
        <v>83</v>
      </c>
      <c r="AW289" s="13" t="s">
        <v>34</v>
      </c>
      <c r="AX289" s="13" t="s">
        <v>72</v>
      </c>
      <c r="AY289" s="221" t="s">
        <v>169</v>
      </c>
    </row>
    <row r="290" spans="1:65" s="13" customFormat="1" ht="11.25">
      <c r="B290" s="211"/>
      <c r="C290" s="212"/>
      <c r="D290" s="207" t="s">
        <v>180</v>
      </c>
      <c r="E290" s="213" t="s">
        <v>19</v>
      </c>
      <c r="F290" s="214" t="s">
        <v>836</v>
      </c>
      <c r="G290" s="212"/>
      <c r="H290" s="215">
        <v>0.69899999999999995</v>
      </c>
      <c r="I290" s="216"/>
      <c r="J290" s="212"/>
      <c r="K290" s="212"/>
      <c r="L290" s="217"/>
      <c r="M290" s="218"/>
      <c r="N290" s="219"/>
      <c r="O290" s="219"/>
      <c r="P290" s="219"/>
      <c r="Q290" s="219"/>
      <c r="R290" s="219"/>
      <c r="S290" s="219"/>
      <c r="T290" s="220"/>
      <c r="AT290" s="221" t="s">
        <v>180</v>
      </c>
      <c r="AU290" s="221" t="s">
        <v>83</v>
      </c>
      <c r="AV290" s="13" t="s">
        <v>83</v>
      </c>
      <c r="AW290" s="13" t="s">
        <v>34</v>
      </c>
      <c r="AX290" s="13" t="s">
        <v>80</v>
      </c>
      <c r="AY290" s="221" t="s">
        <v>169</v>
      </c>
    </row>
    <row r="291" spans="1:65" s="2" customFormat="1" ht="24" customHeight="1">
      <c r="A291" s="36"/>
      <c r="B291" s="37"/>
      <c r="C291" s="194" t="s">
        <v>391</v>
      </c>
      <c r="D291" s="194" t="s">
        <v>171</v>
      </c>
      <c r="E291" s="195" t="s">
        <v>837</v>
      </c>
      <c r="F291" s="196" t="s">
        <v>838</v>
      </c>
      <c r="G291" s="197" t="s">
        <v>191</v>
      </c>
      <c r="H291" s="198">
        <v>0.63400000000000001</v>
      </c>
      <c r="I291" s="199"/>
      <c r="J291" s="200">
        <f>ROUND(I291*H291,2)</f>
        <v>0</v>
      </c>
      <c r="K291" s="196" t="s">
        <v>19</v>
      </c>
      <c r="L291" s="41"/>
      <c r="M291" s="201" t="s">
        <v>19</v>
      </c>
      <c r="N291" s="202" t="s">
        <v>43</v>
      </c>
      <c r="O291" s="66"/>
      <c r="P291" s="203">
        <f>O291*H291</f>
        <v>0</v>
      </c>
      <c r="Q291" s="203">
        <v>0.55000000000000004</v>
      </c>
      <c r="R291" s="203">
        <f>Q291*H291</f>
        <v>0.34870000000000001</v>
      </c>
      <c r="S291" s="203">
        <v>0</v>
      </c>
      <c r="T291" s="204">
        <f>S291*H291</f>
        <v>0</v>
      </c>
      <c r="U291" s="36"/>
      <c r="V291" s="36"/>
      <c r="W291" s="36"/>
      <c r="X291" s="36"/>
      <c r="Y291" s="36"/>
      <c r="Z291" s="36"/>
      <c r="AA291" s="36"/>
      <c r="AB291" s="36"/>
      <c r="AC291" s="36"/>
      <c r="AD291" s="36"/>
      <c r="AE291" s="36"/>
      <c r="AR291" s="205" t="s">
        <v>273</v>
      </c>
      <c r="AT291" s="205" t="s">
        <v>171</v>
      </c>
      <c r="AU291" s="205" t="s">
        <v>83</v>
      </c>
      <c r="AY291" s="19" t="s">
        <v>169</v>
      </c>
      <c r="BE291" s="206">
        <f>IF(N291="základní",J291,0)</f>
        <v>0</v>
      </c>
      <c r="BF291" s="206">
        <f>IF(N291="snížená",J291,0)</f>
        <v>0</v>
      </c>
      <c r="BG291" s="206">
        <f>IF(N291="zákl. přenesená",J291,0)</f>
        <v>0</v>
      </c>
      <c r="BH291" s="206">
        <f>IF(N291="sníž. přenesená",J291,0)</f>
        <v>0</v>
      </c>
      <c r="BI291" s="206">
        <f>IF(N291="nulová",J291,0)</f>
        <v>0</v>
      </c>
      <c r="BJ291" s="19" t="s">
        <v>80</v>
      </c>
      <c r="BK291" s="206">
        <f>ROUND(I291*H291,2)</f>
        <v>0</v>
      </c>
      <c r="BL291" s="19" t="s">
        <v>273</v>
      </c>
      <c r="BM291" s="205" t="s">
        <v>839</v>
      </c>
    </row>
    <row r="292" spans="1:65" s="13" customFormat="1" ht="11.25">
      <c r="B292" s="211"/>
      <c r="C292" s="212"/>
      <c r="D292" s="207" t="s">
        <v>180</v>
      </c>
      <c r="E292" s="213" t="s">
        <v>19</v>
      </c>
      <c r="F292" s="214" t="s">
        <v>840</v>
      </c>
      <c r="G292" s="212"/>
      <c r="H292" s="215">
        <v>0.58699999999999997</v>
      </c>
      <c r="I292" s="216"/>
      <c r="J292" s="212"/>
      <c r="K292" s="212"/>
      <c r="L292" s="217"/>
      <c r="M292" s="218"/>
      <c r="N292" s="219"/>
      <c r="O292" s="219"/>
      <c r="P292" s="219"/>
      <c r="Q292" s="219"/>
      <c r="R292" s="219"/>
      <c r="S292" s="219"/>
      <c r="T292" s="220"/>
      <c r="AT292" s="221" t="s">
        <v>180</v>
      </c>
      <c r="AU292" s="221" t="s">
        <v>83</v>
      </c>
      <c r="AV292" s="13" t="s">
        <v>83</v>
      </c>
      <c r="AW292" s="13" t="s">
        <v>34</v>
      </c>
      <c r="AX292" s="13" t="s">
        <v>72</v>
      </c>
      <c r="AY292" s="221" t="s">
        <v>169</v>
      </c>
    </row>
    <row r="293" spans="1:65" s="13" customFormat="1" ht="11.25">
      <c r="B293" s="211"/>
      <c r="C293" s="212"/>
      <c r="D293" s="207" t="s">
        <v>180</v>
      </c>
      <c r="E293" s="213" t="s">
        <v>19</v>
      </c>
      <c r="F293" s="214" t="s">
        <v>841</v>
      </c>
      <c r="G293" s="212"/>
      <c r="H293" s="215">
        <v>0.63400000000000001</v>
      </c>
      <c r="I293" s="216"/>
      <c r="J293" s="212"/>
      <c r="K293" s="212"/>
      <c r="L293" s="217"/>
      <c r="M293" s="218"/>
      <c r="N293" s="219"/>
      <c r="O293" s="219"/>
      <c r="P293" s="219"/>
      <c r="Q293" s="219"/>
      <c r="R293" s="219"/>
      <c r="S293" s="219"/>
      <c r="T293" s="220"/>
      <c r="AT293" s="221" t="s">
        <v>180</v>
      </c>
      <c r="AU293" s="221" t="s">
        <v>83</v>
      </c>
      <c r="AV293" s="13" t="s">
        <v>83</v>
      </c>
      <c r="AW293" s="13" t="s">
        <v>34</v>
      </c>
      <c r="AX293" s="13" t="s">
        <v>80</v>
      </c>
      <c r="AY293" s="221" t="s">
        <v>169</v>
      </c>
    </row>
    <row r="294" spans="1:65" s="2" customFormat="1" ht="16.5" customHeight="1">
      <c r="A294" s="36"/>
      <c r="B294" s="37"/>
      <c r="C294" s="194" t="s">
        <v>395</v>
      </c>
      <c r="D294" s="194" t="s">
        <v>171</v>
      </c>
      <c r="E294" s="195" t="s">
        <v>842</v>
      </c>
      <c r="F294" s="196" t="s">
        <v>843</v>
      </c>
      <c r="G294" s="197" t="s">
        <v>191</v>
      </c>
      <c r="H294" s="198">
        <v>0.56000000000000005</v>
      </c>
      <c r="I294" s="199"/>
      <c r="J294" s="200">
        <f>ROUND(I294*H294,2)</f>
        <v>0</v>
      </c>
      <c r="K294" s="196" t="s">
        <v>19</v>
      </c>
      <c r="L294" s="41"/>
      <c r="M294" s="201" t="s">
        <v>19</v>
      </c>
      <c r="N294" s="202" t="s">
        <v>43</v>
      </c>
      <c r="O294" s="66"/>
      <c r="P294" s="203">
        <f>O294*H294</f>
        <v>0</v>
      </c>
      <c r="Q294" s="203">
        <v>0.55000000000000004</v>
      </c>
      <c r="R294" s="203">
        <f>Q294*H294</f>
        <v>0.30800000000000005</v>
      </c>
      <c r="S294" s="203">
        <v>0</v>
      </c>
      <c r="T294" s="204">
        <f>S294*H294</f>
        <v>0</v>
      </c>
      <c r="U294" s="36"/>
      <c r="V294" s="36"/>
      <c r="W294" s="36"/>
      <c r="X294" s="36"/>
      <c r="Y294" s="36"/>
      <c r="Z294" s="36"/>
      <c r="AA294" s="36"/>
      <c r="AB294" s="36"/>
      <c r="AC294" s="36"/>
      <c r="AD294" s="36"/>
      <c r="AE294" s="36"/>
      <c r="AR294" s="205" t="s">
        <v>273</v>
      </c>
      <c r="AT294" s="205" t="s">
        <v>171</v>
      </c>
      <c r="AU294" s="205" t="s">
        <v>83</v>
      </c>
      <c r="AY294" s="19" t="s">
        <v>169</v>
      </c>
      <c r="BE294" s="206">
        <f>IF(N294="základní",J294,0)</f>
        <v>0</v>
      </c>
      <c r="BF294" s="206">
        <f>IF(N294="snížená",J294,0)</f>
        <v>0</v>
      </c>
      <c r="BG294" s="206">
        <f>IF(N294="zákl. přenesená",J294,0)</f>
        <v>0</v>
      </c>
      <c r="BH294" s="206">
        <f>IF(N294="sníž. přenesená",J294,0)</f>
        <v>0</v>
      </c>
      <c r="BI294" s="206">
        <f>IF(N294="nulová",J294,0)</f>
        <v>0</v>
      </c>
      <c r="BJ294" s="19" t="s">
        <v>80</v>
      </c>
      <c r="BK294" s="206">
        <f>ROUND(I294*H294,2)</f>
        <v>0</v>
      </c>
      <c r="BL294" s="19" t="s">
        <v>273</v>
      </c>
      <c r="BM294" s="205" t="s">
        <v>844</v>
      </c>
    </row>
    <row r="295" spans="1:65" s="13" customFormat="1" ht="11.25">
      <c r="B295" s="211"/>
      <c r="C295" s="212"/>
      <c r="D295" s="207" t="s">
        <v>180</v>
      </c>
      <c r="E295" s="213" t="s">
        <v>19</v>
      </c>
      <c r="F295" s="214" t="s">
        <v>845</v>
      </c>
      <c r="G295" s="212"/>
      <c r="H295" s="215">
        <v>0.56000000000000005</v>
      </c>
      <c r="I295" s="216"/>
      <c r="J295" s="212"/>
      <c r="K295" s="212"/>
      <c r="L295" s="217"/>
      <c r="M295" s="218"/>
      <c r="N295" s="219"/>
      <c r="O295" s="219"/>
      <c r="P295" s="219"/>
      <c r="Q295" s="219"/>
      <c r="R295" s="219"/>
      <c r="S295" s="219"/>
      <c r="T295" s="220"/>
      <c r="AT295" s="221" t="s">
        <v>180</v>
      </c>
      <c r="AU295" s="221" t="s">
        <v>83</v>
      </c>
      <c r="AV295" s="13" t="s">
        <v>83</v>
      </c>
      <c r="AW295" s="13" t="s">
        <v>34</v>
      </c>
      <c r="AX295" s="13" t="s">
        <v>80</v>
      </c>
      <c r="AY295" s="221" t="s">
        <v>169</v>
      </c>
    </row>
    <row r="296" spans="1:65" s="2" customFormat="1" ht="16.5" customHeight="1">
      <c r="A296" s="36"/>
      <c r="B296" s="37"/>
      <c r="C296" s="194" t="s">
        <v>401</v>
      </c>
      <c r="D296" s="194" t="s">
        <v>171</v>
      </c>
      <c r="E296" s="195" t="s">
        <v>846</v>
      </c>
      <c r="F296" s="196" t="s">
        <v>847</v>
      </c>
      <c r="G296" s="197" t="s">
        <v>191</v>
      </c>
      <c r="H296" s="198">
        <v>1.0920000000000001</v>
      </c>
      <c r="I296" s="199"/>
      <c r="J296" s="200">
        <f>ROUND(I296*H296,2)</f>
        <v>0</v>
      </c>
      <c r="K296" s="196" t="s">
        <v>19</v>
      </c>
      <c r="L296" s="41"/>
      <c r="M296" s="201" t="s">
        <v>19</v>
      </c>
      <c r="N296" s="202" t="s">
        <v>43</v>
      </c>
      <c r="O296" s="66"/>
      <c r="P296" s="203">
        <f>O296*H296</f>
        <v>0</v>
      </c>
      <c r="Q296" s="203">
        <v>0.55000000000000004</v>
      </c>
      <c r="R296" s="203">
        <f>Q296*H296</f>
        <v>0.60060000000000013</v>
      </c>
      <c r="S296" s="203">
        <v>0</v>
      </c>
      <c r="T296" s="204">
        <f>S296*H296</f>
        <v>0</v>
      </c>
      <c r="U296" s="36"/>
      <c r="V296" s="36"/>
      <c r="W296" s="36"/>
      <c r="X296" s="36"/>
      <c r="Y296" s="36"/>
      <c r="Z296" s="36"/>
      <c r="AA296" s="36"/>
      <c r="AB296" s="36"/>
      <c r="AC296" s="36"/>
      <c r="AD296" s="36"/>
      <c r="AE296" s="36"/>
      <c r="AR296" s="205" t="s">
        <v>273</v>
      </c>
      <c r="AT296" s="205" t="s">
        <v>171</v>
      </c>
      <c r="AU296" s="205" t="s">
        <v>83</v>
      </c>
      <c r="AY296" s="19" t="s">
        <v>169</v>
      </c>
      <c r="BE296" s="206">
        <f>IF(N296="základní",J296,0)</f>
        <v>0</v>
      </c>
      <c r="BF296" s="206">
        <f>IF(N296="snížená",J296,0)</f>
        <v>0</v>
      </c>
      <c r="BG296" s="206">
        <f>IF(N296="zákl. přenesená",J296,0)</f>
        <v>0</v>
      </c>
      <c r="BH296" s="206">
        <f>IF(N296="sníž. přenesená",J296,0)</f>
        <v>0</v>
      </c>
      <c r="BI296" s="206">
        <f>IF(N296="nulová",J296,0)</f>
        <v>0</v>
      </c>
      <c r="BJ296" s="19" t="s">
        <v>80</v>
      </c>
      <c r="BK296" s="206">
        <f>ROUND(I296*H296,2)</f>
        <v>0</v>
      </c>
      <c r="BL296" s="19" t="s">
        <v>273</v>
      </c>
      <c r="BM296" s="205" t="s">
        <v>848</v>
      </c>
    </row>
    <row r="297" spans="1:65" s="13" customFormat="1" ht="11.25">
      <c r="B297" s="211"/>
      <c r="C297" s="212"/>
      <c r="D297" s="207" t="s">
        <v>180</v>
      </c>
      <c r="E297" s="213" t="s">
        <v>19</v>
      </c>
      <c r="F297" s="214" t="s">
        <v>849</v>
      </c>
      <c r="G297" s="212"/>
      <c r="H297" s="215">
        <v>1.0920000000000001</v>
      </c>
      <c r="I297" s="216"/>
      <c r="J297" s="212"/>
      <c r="K297" s="212"/>
      <c r="L297" s="217"/>
      <c r="M297" s="218"/>
      <c r="N297" s="219"/>
      <c r="O297" s="219"/>
      <c r="P297" s="219"/>
      <c r="Q297" s="219"/>
      <c r="R297" s="219"/>
      <c r="S297" s="219"/>
      <c r="T297" s="220"/>
      <c r="AT297" s="221" t="s">
        <v>180</v>
      </c>
      <c r="AU297" s="221" t="s">
        <v>83</v>
      </c>
      <c r="AV297" s="13" t="s">
        <v>83</v>
      </c>
      <c r="AW297" s="13" t="s">
        <v>34</v>
      </c>
      <c r="AX297" s="13" t="s">
        <v>80</v>
      </c>
      <c r="AY297" s="221" t="s">
        <v>169</v>
      </c>
    </row>
    <row r="298" spans="1:65" s="2" customFormat="1" ht="16.5" customHeight="1">
      <c r="A298" s="36"/>
      <c r="B298" s="37"/>
      <c r="C298" s="194" t="s">
        <v>407</v>
      </c>
      <c r="D298" s="194" t="s">
        <v>171</v>
      </c>
      <c r="E298" s="195" t="s">
        <v>850</v>
      </c>
      <c r="F298" s="196" t="s">
        <v>851</v>
      </c>
      <c r="G298" s="197" t="s">
        <v>191</v>
      </c>
      <c r="H298" s="198">
        <v>1.3959999999999999</v>
      </c>
      <c r="I298" s="199"/>
      <c r="J298" s="200">
        <f>ROUND(I298*H298,2)</f>
        <v>0</v>
      </c>
      <c r="K298" s="196" t="s">
        <v>19</v>
      </c>
      <c r="L298" s="41"/>
      <c r="M298" s="201" t="s">
        <v>19</v>
      </c>
      <c r="N298" s="202" t="s">
        <v>43</v>
      </c>
      <c r="O298" s="66"/>
      <c r="P298" s="203">
        <f>O298*H298</f>
        <v>0</v>
      </c>
      <c r="Q298" s="203">
        <v>0.55000000000000004</v>
      </c>
      <c r="R298" s="203">
        <f>Q298*H298</f>
        <v>0.76780000000000004</v>
      </c>
      <c r="S298" s="203">
        <v>0</v>
      </c>
      <c r="T298" s="204">
        <f>S298*H298</f>
        <v>0</v>
      </c>
      <c r="U298" s="36"/>
      <c r="V298" s="36"/>
      <c r="W298" s="36"/>
      <c r="X298" s="36"/>
      <c r="Y298" s="36"/>
      <c r="Z298" s="36"/>
      <c r="AA298" s="36"/>
      <c r="AB298" s="36"/>
      <c r="AC298" s="36"/>
      <c r="AD298" s="36"/>
      <c r="AE298" s="36"/>
      <c r="AR298" s="205" t="s">
        <v>273</v>
      </c>
      <c r="AT298" s="205" t="s">
        <v>171</v>
      </c>
      <c r="AU298" s="205" t="s">
        <v>83</v>
      </c>
      <c r="AY298" s="19" t="s">
        <v>169</v>
      </c>
      <c r="BE298" s="206">
        <f>IF(N298="základní",J298,0)</f>
        <v>0</v>
      </c>
      <c r="BF298" s="206">
        <f>IF(N298="snížená",J298,0)</f>
        <v>0</v>
      </c>
      <c r="BG298" s="206">
        <f>IF(N298="zákl. přenesená",J298,0)</f>
        <v>0</v>
      </c>
      <c r="BH298" s="206">
        <f>IF(N298="sníž. přenesená",J298,0)</f>
        <v>0</v>
      </c>
      <c r="BI298" s="206">
        <f>IF(N298="nulová",J298,0)</f>
        <v>0</v>
      </c>
      <c r="BJ298" s="19" t="s">
        <v>80</v>
      </c>
      <c r="BK298" s="206">
        <f>ROUND(I298*H298,2)</f>
        <v>0</v>
      </c>
      <c r="BL298" s="19" t="s">
        <v>273</v>
      </c>
      <c r="BM298" s="205" t="s">
        <v>852</v>
      </c>
    </row>
    <row r="299" spans="1:65" s="13" customFormat="1" ht="11.25">
      <c r="B299" s="211"/>
      <c r="C299" s="212"/>
      <c r="D299" s="207" t="s">
        <v>180</v>
      </c>
      <c r="E299" s="213" t="s">
        <v>19</v>
      </c>
      <c r="F299" s="214" t="s">
        <v>853</v>
      </c>
      <c r="G299" s="212"/>
      <c r="H299" s="215">
        <v>1.3959999999999999</v>
      </c>
      <c r="I299" s="216"/>
      <c r="J299" s="212"/>
      <c r="K299" s="212"/>
      <c r="L299" s="217"/>
      <c r="M299" s="218"/>
      <c r="N299" s="219"/>
      <c r="O299" s="219"/>
      <c r="P299" s="219"/>
      <c r="Q299" s="219"/>
      <c r="R299" s="219"/>
      <c r="S299" s="219"/>
      <c r="T299" s="220"/>
      <c r="AT299" s="221" t="s">
        <v>180</v>
      </c>
      <c r="AU299" s="221" t="s">
        <v>83</v>
      </c>
      <c r="AV299" s="13" t="s">
        <v>83</v>
      </c>
      <c r="AW299" s="13" t="s">
        <v>34</v>
      </c>
      <c r="AX299" s="13" t="s">
        <v>80</v>
      </c>
      <c r="AY299" s="221" t="s">
        <v>169</v>
      </c>
    </row>
    <row r="300" spans="1:65" s="2" customFormat="1" ht="24" customHeight="1">
      <c r="A300" s="36"/>
      <c r="B300" s="37"/>
      <c r="C300" s="194" t="s">
        <v>568</v>
      </c>
      <c r="D300" s="194" t="s">
        <v>171</v>
      </c>
      <c r="E300" s="195" t="s">
        <v>854</v>
      </c>
      <c r="F300" s="196" t="s">
        <v>855</v>
      </c>
      <c r="G300" s="197" t="s">
        <v>191</v>
      </c>
      <c r="H300" s="198">
        <v>5.0750000000000002</v>
      </c>
      <c r="I300" s="199"/>
      <c r="J300" s="200">
        <f>ROUND(I300*H300,2)</f>
        <v>0</v>
      </c>
      <c r="K300" s="196" t="s">
        <v>175</v>
      </c>
      <c r="L300" s="41"/>
      <c r="M300" s="201" t="s">
        <v>19</v>
      </c>
      <c r="N300" s="202" t="s">
        <v>43</v>
      </c>
      <c r="O300" s="66"/>
      <c r="P300" s="203">
        <f>O300*H300</f>
        <v>0</v>
      </c>
      <c r="Q300" s="203">
        <v>1.89E-3</v>
      </c>
      <c r="R300" s="203">
        <f>Q300*H300</f>
        <v>9.5917499999999996E-3</v>
      </c>
      <c r="S300" s="203">
        <v>0</v>
      </c>
      <c r="T300" s="204">
        <f>S300*H300</f>
        <v>0</v>
      </c>
      <c r="U300" s="36"/>
      <c r="V300" s="36"/>
      <c r="W300" s="36"/>
      <c r="X300" s="36"/>
      <c r="Y300" s="36"/>
      <c r="Z300" s="36"/>
      <c r="AA300" s="36"/>
      <c r="AB300" s="36"/>
      <c r="AC300" s="36"/>
      <c r="AD300" s="36"/>
      <c r="AE300" s="36"/>
      <c r="AR300" s="205" t="s">
        <v>273</v>
      </c>
      <c r="AT300" s="205" t="s">
        <v>171</v>
      </c>
      <c r="AU300" s="205" t="s">
        <v>83</v>
      </c>
      <c r="AY300" s="19" t="s">
        <v>169</v>
      </c>
      <c r="BE300" s="206">
        <f>IF(N300="základní",J300,0)</f>
        <v>0</v>
      </c>
      <c r="BF300" s="206">
        <f>IF(N300="snížená",J300,0)</f>
        <v>0</v>
      </c>
      <c r="BG300" s="206">
        <f>IF(N300="zákl. přenesená",J300,0)</f>
        <v>0</v>
      </c>
      <c r="BH300" s="206">
        <f>IF(N300="sníž. přenesená",J300,0)</f>
        <v>0</v>
      </c>
      <c r="BI300" s="206">
        <f>IF(N300="nulová",J300,0)</f>
        <v>0</v>
      </c>
      <c r="BJ300" s="19" t="s">
        <v>80</v>
      </c>
      <c r="BK300" s="206">
        <f>ROUND(I300*H300,2)</f>
        <v>0</v>
      </c>
      <c r="BL300" s="19" t="s">
        <v>273</v>
      </c>
      <c r="BM300" s="205" t="s">
        <v>856</v>
      </c>
    </row>
    <row r="301" spans="1:65" s="2" customFormat="1" ht="87.75">
      <c r="A301" s="36"/>
      <c r="B301" s="37"/>
      <c r="C301" s="38"/>
      <c r="D301" s="207" t="s">
        <v>178</v>
      </c>
      <c r="E301" s="38"/>
      <c r="F301" s="208" t="s">
        <v>857</v>
      </c>
      <c r="G301" s="38"/>
      <c r="H301" s="38"/>
      <c r="I301" s="117"/>
      <c r="J301" s="38"/>
      <c r="K301" s="38"/>
      <c r="L301" s="41"/>
      <c r="M301" s="209"/>
      <c r="N301" s="210"/>
      <c r="O301" s="66"/>
      <c r="P301" s="66"/>
      <c r="Q301" s="66"/>
      <c r="R301" s="66"/>
      <c r="S301" s="66"/>
      <c r="T301" s="67"/>
      <c r="U301" s="36"/>
      <c r="V301" s="36"/>
      <c r="W301" s="36"/>
      <c r="X301" s="36"/>
      <c r="Y301" s="36"/>
      <c r="Z301" s="36"/>
      <c r="AA301" s="36"/>
      <c r="AB301" s="36"/>
      <c r="AC301" s="36"/>
      <c r="AD301" s="36"/>
      <c r="AE301" s="36"/>
      <c r="AT301" s="19" t="s">
        <v>178</v>
      </c>
      <c r="AU301" s="19" t="s">
        <v>83</v>
      </c>
    </row>
    <row r="302" spans="1:65" s="13" customFormat="1" ht="11.25">
      <c r="B302" s="211"/>
      <c r="C302" s="212"/>
      <c r="D302" s="207" t="s">
        <v>180</v>
      </c>
      <c r="E302" s="213" t="s">
        <v>19</v>
      </c>
      <c r="F302" s="214" t="s">
        <v>829</v>
      </c>
      <c r="G302" s="212"/>
      <c r="H302" s="215">
        <v>0.314</v>
      </c>
      <c r="I302" s="216"/>
      <c r="J302" s="212"/>
      <c r="K302" s="212"/>
      <c r="L302" s="217"/>
      <c r="M302" s="218"/>
      <c r="N302" s="219"/>
      <c r="O302" s="219"/>
      <c r="P302" s="219"/>
      <c r="Q302" s="219"/>
      <c r="R302" s="219"/>
      <c r="S302" s="219"/>
      <c r="T302" s="220"/>
      <c r="AT302" s="221" t="s">
        <v>180</v>
      </c>
      <c r="AU302" s="221" t="s">
        <v>83</v>
      </c>
      <c r="AV302" s="13" t="s">
        <v>83</v>
      </c>
      <c r="AW302" s="13" t="s">
        <v>34</v>
      </c>
      <c r="AX302" s="13" t="s">
        <v>72</v>
      </c>
      <c r="AY302" s="221" t="s">
        <v>169</v>
      </c>
    </row>
    <row r="303" spans="1:65" s="13" customFormat="1" ht="11.25">
      <c r="B303" s="211"/>
      <c r="C303" s="212"/>
      <c r="D303" s="207" t="s">
        <v>180</v>
      </c>
      <c r="E303" s="213" t="s">
        <v>19</v>
      </c>
      <c r="F303" s="214" t="s">
        <v>830</v>
      </c>
      <c r="G303" s="212"/>
      <c r="H303" s="215">
        <v>0.27200000000000002</v>
      </c>
      <c r="I303" s="216"/>
      <c r="J303" s="212"/>
      <c r="K303" s="212"/>
      <c r="L303" s="217"/>
      <c r="M303" s="218"/>
      <c r="N303" s="219"/>
      <c r="O303" s="219"/>
      <c r="P303" s="219"/>
      <c r="Q303" s="219"/>
      <c r="R303" s="219"/>
      <c r="S303" s="219"/>
      <c r="T303" s="220"/>
      <c r="AT303" s="221" t="s">
        <v>180</v>
      </c>
      <c r="AU303" s="221" t="s">
        <v>83</v>
      </c>
      <c r="AV303" s="13" t="s">
        <v>83</v>
      </c>
      <c r="AW303" s="13" t="s">
        <v>34</v>
      </c>
      <c r="AX303" s="13" t="s">
        <v>72</v>
      </c>
      <c r="AY303" s="221" t="s">
        <v>169</v>
      </c>
    </row>
    <row r="304" spans="1:65" s="13" customFormat="1" ht="11.25">
      <c r="B304" s="211"/>
      <c r="C304" s="212"/>
      <c r="D304" s="207" t="s">
        <v>180</v>
      </c>
      <c r="E304" s="213" t="s">
        <v>19</v>
      </c>
      <c r="F304" s="214" t="s">
        <v>835</v>
      </c>
      <c r="G304" s="212"/>
      <c r="H304" s="215">
        <v>0.64700000000000002</v>
      </c>
      <c r="I304" s="216"/>
      <c r="J304" s="212"/>
      <c r="K304" s="212"/>
      <c r="L304" s="217"/>
      <c r="M304" s="218"/>
      <c r="N304" s="219"/>
      <c r="O304" s="219"/>
      <c r="P304" s="219"/>
      <c r="Q304" s="219"/>
      <c r="R304" s="219"/>
      <c r="S304" s="219"/>
      <c r="T304" s="220"/>
      <c r="AT304" s="221" t="s">
        <v>180</v>
      </c>
      <c r="AU304" s="221" t="s">
        <v>83</v>
      </c>
      <c r="AV304" s="13" t="s">
        <v>83</v>
      </c>
      <c r="AW304" s="13" t="s">
        <v>34</v>
      </c>
      <c r="AX304" s="13" t="s">
        <v>72</v>
      </c>
      <c r="AY304" s="221" t="s">
        <v>169</v>
      </c>
    </row>
    <row r="305" spans="1:65" s="13" customFormat="1" ht="11.25">
      <c r="B305" s="211"/>
      <c r="C305" s="212"/>
      <c r="D305" s="207" t="s">
        <v>180</v>
      </c>
      <c r="E305" s="213" t="s">
        <v>19</v>
      </c>
      <c r="F305" s="214" t="s">
        <v>840</v>
      </c>
      <c r="G305" s="212"/>
      <c r="H305" s="215">
        <v>0.58699999999999997</v>
      </c>
      <c r="I305" s="216"/>
      <c r="J305" s="212"/>
      <c r="K305" s="212"/>
      <c r="L305" s="217"/>
      <c r="M305" s="218"/>
      <c r="N305" s="219"/>
      <c r="O305" s="219"/>
      <c r="P305" s="219"/>
      <c r="Q305" s="219"/>
      <c r="R305" s="219"/>
      <c r="S305" s="219"/>
      <c r="T305" s="220"/>
      <c r="AT305" s="221" t="s">
        <v>180</v>
      </c>
      <c r="AU305" s="221" t="s">
        <v>83</v>
      </c>
      <c r="AV305" s="13" t="s">
        <v>83</v>
      </c>
      <c r="AW305" s="13" t="s">
        <v>34</v>
      </c>
      <c r="AX305" s="13" t="s">
        <v>72</v>
      </c>
      <c r="AY305" s="221" t="s">
        <v>169</v>
      </c>
    </row>
    <row r="306" spans="1:65" s="13" customFormat="1" ht="11.25">
      <c r="B306" s="211"/>
      <c r="C306" s="212"/>
      <c r="D306" s="207" t="s">
        <v>180</v>
      </c>
      <c r="E306" s="213" t="s">
        <v>19</v>
      </c>
      <c r="F306" s="214" t="s">
        <v>845</v>
      </c>
      <c r="G306" s="212"/>
      <c r="H306" s="215">
        <v>0.56000000000000005</v>
      </c>
      <c r="I306" s="216"/>
      <c r="J306" s="212"/>
      <c r="K306" s="212"/>
      <c r="L306" s="217"/>
      <c r="M306" s="218"/>
      <c r="N306" s="219"/>
      <c r="O306" s="219"/>
      <c r="P306" s="219"/>
      <c r="Q306" s="219"/>
      <c r="R306" s="219"/>
      <c r="S306" s="219"/>
      <c r="T306" s="220"/>
      <c r="AT306" s="221" t="s">
        <v>180</v>
      </c>
      <c r="AU306" s="221" t="s">
        <v>83</v>
      </c>
      <c r="AV306" s="13" t="s">
        <v>83</v>
      </c>
      <c r="AW306" s="13" t="s">
        <v>34</v>
      </c>
      <c r="AX306" s="13" t="s">
        <v>72</v>
      </c>
      <c r="AY306" s="221" t="s">
        <v>169</v>
      </c>
    </row>
    <row r="307" spans="1:65" s="13" customFormat="1" ht="11.25">
      <c r="B307" s="211"/>
      <c r="C307" s="212"/>
      <c r="D307" s="207" t="s">
        <v>180</v>
      </c>
      <c r="E307" s="213" t="s">
        <v>19</v>
      </c>
      <c r="F307" s="214" t="s">
        <v>849</v>
      </c>
      <c r="G307" s="212"/>
      <c r="H307" s="215">
        <v>1.0920000000000001</v>
      </c>
      <c r="I307" s="216"/>
      <c r="J307" s="212"/>
      <c r="K307" s="212"/>
      <c r="L307" s="217"/>
      <c r="M307" s="218"/>
      <c r="N307" s="219"/>
      <c r="O307" s="219"/>
      <c r="P307" s="219"/>
      <c r="Q307" s="219"/>
      <c r="R307" s="219"/>
      <c r="S307" s="219"/>
      <c r="T307" s="220"/>
      <c r="AT307" s="221" t="s">
        <v>180</v>
      </c>
      <c r="AU307" s="221" t="s">
        <v>83</v>
      </c>
      <c r="AV307" s="13" t="s">
        <v>83</v>
      </c>
      <c r="AW307" s="13" t="s">
        <v>34</v>
      </c>
      <c r="AX307" s="13" t="s">
        <v>72</v>
      </c>
      <c r="AY307" s="221" t="s">
        <v>169</v>
      </c>
    </row>
    <row r="308" spans="1:65" s="13" customFormat="1" ht="11.25">
      <c r="B308" s="211"/>
      <c r="C308" s="212"/>
      <c r="D308" s="207" t="s">
        <v>180</v>
      </c>
      <c r="E308" s="213" t="s">
        <v>19</v>
      </c>
      <c r="F308" s="214" t="s">
        <v>853</v>
      </c>
      <c r="G308" s="212"/>
      <c r="H308" s="215">
        <v>1.3959999999999999</v>
      </c>
      <c r="I308" s="216"/>
      <c r="J308" s="212"/>
      <c r="K308" s="212"/>
      <c r="L308" s="217"/>
      <c r="M308" s="218"/>
      <c r="N308" s="219"/>
      <c r="O308" s="219"/>
      <c r="P308" s="219"/>
      <c r="Q308" s="219"/>
      <c r="R308" s="219"/>
      <c r="S308" s="219"/>
      <c r="T308" s="220"/>
      <c r="AT308" s="221" t="s">
        <v>180</v>
      </c>
      <c r="AU308" s="221" t="s">
        <v>83</v>
      </c>
      <c r="AV308" s="13" t="s">
        <v>83</v>
      </c>
      <c r="AW308" s="13" t="s">
        <v>34</v>
      </c>
      <c r="AX308" s="13" t="s">
        <v>72</v>
      </c>
      <c r="AY308" s="221" t="s">
        <v>169</v>
      </c>
    </row>
    <row r="309" spans="1:65" s="13" customFormat="1" ht="11.25">
      <c r="B309" s="211"/>
      <c r="C309" s="212"/>
      <c r="D309" s="207" t="s">
        <v>180</v>
      </c>
      <c r="E309" s="213" t="s">
        <v>19</v>
      </c>
      <c r="F309" s="214" t="s">
        <v>858</v>
      </c>
      <c r="G309" s="212"/>
      <c r="H309" s="215">
        <v>0.20699999999999999</v>
      </c>
      <c r="I309" s="216"/>
      <c r="J309" s="212"/>
      <c r="K309" s="212"/>
      <c r="L309" s="217"/>
      <c r="M309" s="218"/>
      <c r="N309" s="219"/>
      <c r="O309" s="219"/>
      <c r="P309" s="219"/>
      <c r="Q309" s="219"/>
      <c r="R309" s="219"/>
      <c r="S309" s="219"/>
      <c r="T309" s="220"/>
      <c r="AT309" s="221" t="s">
        <v>180</v>
      </c>
      <c r="AU309" s="221" t="s">
        <v>83</v>
      </c>
      <c r="AV309" s="13" t="s">
        <v>83</v>
      </c>
      <c r="AW309" s="13" t="s">
        <v>34</v>
      </c>
      <c r="AX309" s="13" t="s">
        <v>72</v>
      </c>
      <c r="AY309" s="221" t="s">
        <v>169</v>
      </c>
    </row>
    <row r="310" spans="1:65" s="14" customFormat="1" ht="11.25">
      <c r="B310" s="222"/>
      <c r="C310" s="223"/>
      <c r="D310" s="207" t="s">
        <v>180</v>
      </c>
      <c r="E310" s="224" t="s">
        <v>19</v>
      </c>
      <c r="F310" s="225" t="s">
        <v>182</v>
      </c>
      <c r="G310" s="223"/>
      <c r="H310" s="226">
        <v>5.0750000000000002</v>
      </c>
      <c r="I310" s="227"/>
      <c r="J310" s="223"/>
      <c r="K310" s="223"/>
      <c r="L310" s="228"/>
      <c r="M310" s="229"/>
      <c r="N310" s="230"/>
      <c r="O310" s="230"/>
      <c r="P310" s="230"/>
      <c r="Q310" s="230"/>
      <c r="R310" s="230"/>
      <c r="S310" s="230"/>
      <c r="T310" s="231"/>
      <c r="AT310" s="232" t="s">
        <v>180</v>
      </c>
      <c r="AU310" s="232" t="s">
        <v>83</v>
      </c>
      <c r="AV310" s="14" t="s">
        <v>176</v>
      </c>
      <c r="AW310" s="14" t="s">
        <v>4</v>
      </c>
      <c r="AX310" s="14" t="s">
        <v>80</v>
      </c>
      <c r="AY310" s="232" t="s">
        <v>169</v>
      </c>
    </row>
    <row r="311" spans="1:65" s="2" customFormat="1" ht="24" customHeight="1">
      <c r="A311" s="36"/>
      <c r="B311" s="37"/>
      <c r="C311" s="194" t="s">
        <v>572</v>
      </c>
      <c r="D311" s="194" t="s">
        <v>171</v>
      </c>
      <c r="E311" s="195" t="s">
        <v>859</v>
      </c>
      <c r="F311" s="196" t="s">
        <v>860</v>
      </c>
      <c r="G311" s="197" t="s">
        <v>324</v>
      </c>
      <c r="H311" s="198">
        <v>12.95</v>
      </c>
      <c r="I311" s="199"/>
      <c r="J311" s="200">
        <f>ROUND(I311*H311,2)</f>
        <v>0</v>
      </c>
      <c r="K311" s="196" t="s">
        <v>175</v>
      </c>
      <c r="L311" s="41"/>
      <c r="M311" s="201" t="s">
        <v>19</v>
      </c>
      <c r="N311" s="202" t="s">
        <v>43</v>
      </c>
      <c r="O311" s="66"/>
      <c r="P311" s="203">
        <f>O311*H311</f>
        <v>0</v>
      </c>
      <c r="Q311" s="203">
        <v>0</v>
      </c>
      <c r="R311" s="203">
        <f>Q311*H311</f>
        <v>0</v>
      </c>
      <c r="S311" s="203">
        <v>0</v>
      </c>
      <c r="T311" s="204">
        <f>S311*H311</f>
        <v>0</v>
      </c>
      <c r="U311" s="36"/>
      <c r="V311" s="36"/>
      <c r="W311" s="36"/>
      <c r="X311" s="36"/>
      <c r="Y311" s="36"/>
      <c r="Z311" s="36"/>
      <c r="AA311" s="36"/>
      <c r="AB311" s="36"/>
      <c r="AC311" s="36"/>
      <c r="AD311" s="36"/>
      <c r="AE311" s="36"/>
      <c r="AR311" s="205" t="s">
        <v>273</v>
      </c>
      <c r="AT311" s="205" t="s">
        <v>171</v>
      </c>
      <c r="AU311" s="205" t="s">
        <v>83</v>
      </c>
      <c r="AY311" s="19" t="s">
        <v>169</v>
      </c>
      <c r="BE311" s="206">
        <f>IF(N311="základní",J311,0)</f>
        <v>0</v>
      </c>
      <c r="BF311" s="206">
        <f>IF(N311="snížená",J311,0)</f>
        <v>0</v>
      </c>
      <c r="BG311" s="206">
        <f>IF(N311="zákl. přenesená",J311,0)</f>
        <v>0</v>
      </c>
      <c r="BH311" s="206">
        <f>IF(N311="sníž. přenesená",J311,0)</f>
        <v>0</v>
      </c>
      <c r="BI311" s="206">
        <f>IF(N311="nulová",J311,0)</f>
        <v>0</v>
      </c>
      <c r="BJ311" s="19" t="s">
        <v>80</v>
      </c>
      <c r="BK311" s="206">
        <f>ROUND(I311*H311,2)</f>
        <v>0</v>
      </c>
      <c r="BL311" s="19" t="s">
        <v>273</v>
      </c>
      <c r="BM311" s="205" t="s">
        <v>861</v>
      </c>
    </row>
    <row r="312" spans="1:65" s="2" customFormat="1" ht="48.75">
      <c r="A312" s="36"/>
      <c r="B312" s="37"/>
      <c r="C312" s="38"/>
      <c r="D312" s="207" t="s">
        <v>178</v>
      </c>
      <c r="E312" s="38"/>
      <c r="F312" s="208" t="s">
        <v>862</v>
      </c>
      <c r="G312" s="38"/>
      <c r="H312" s="38"/>
      <c r="I312" s="117"/>
      <c r="J312" s="38"/>
      <c r="K312" s="38"/>
      <c r="L312" s="41"/>
      <c r="M312" s="209"/>
      <c r="N312" s="210"/>
      <c r="O312" s="66"/>
      <c r="P312" s="66"/>
      <c r="Q312" s="66"/>
      <c r="R312" s="66"/>
      <c r="S312" s="66"/>
      <c r="T312" s="67"/>
      <c r="U312" s="36"/>
      <c r="V312" s="36"/>
      <c r="W312" s="36"/>
      <c r="X312" s="36"/>
      <c r="Y312" s="36"/>
      <c r="Z312" s="36"/>
      <c r="AA312" s="36"/>
      <c r="AB312" s="36"/>
      <c r="AC312" s="36"/>
      <c r="AD312" s="36"/>
      <c r="AE312" s="36"/>
      <c r="AT312" s="19" t="s">
        <v>178</v>
      </c>
      <c r="AU312" s="19" t="s">
        <v>83</v>
      </c>
    </row>
    <row r="313" spans="1:65" s="13" customFormat="1" ht="11.25">
      <c r="B313" s="211"/>
      <c r="C313" s="212"/>
      <c r="D313" s="207" t="s">
        <v>180</v>
      </c>
      <c r="E313" s="213" t="s">
        <v>19</v>
      </c>
      <c r="F313" s="214" t="s">
        <v>863</v>
      </c>
      <c r="G313" s="212"/>
      <c r="H313" s="215">
        <v>12.95</v>
      </c>
      <c r="I313" s="216"/>
      <c r="J313" s="212"/>
      <c r="K313" s="212"/>
      <c r="L313" s="217"/>
      <c r="M313" s="218"/>
      <c r="N313" s="219"/>
      <c r="O313" s="219"/>
      <c r="P313" s="219"/>
      <c r="Q313" s="219"/>
      <c r="R313" s="219"/>
      <c r="S313" s="219"/>
      <c r="T313" s="220"/>
      <c r="AT313" s="221" t="s">
        <v>180</v>
      </c>
      <c r="AU313" s="221" t="s">
        <v>83</v>
      </c>
      <c r="AV313" s="13" t="s">
        <v>83</v>
      </c>
      <c r="AW313" s="13" t="s">
        <v>34</v>
      </c>
      <c r="AX313" s="13" t="s">
        <v>80</v>
      </c>
      <c r="AY313" s="221" t="s">
        <v>169</v>
      </c>
    </row>
    <row r="314" spans="1:65" s="2" customFormat="1" ht="16.5" customHeight="1">
      <c r="A314" s="36"/>
      <c r="B314" s="37"/>
      <c r="C314" s="254" t="s">
        <v>576</v>
      </c>
      <c r="D314" s="254" t="s">
        <v>315</v>
      </c>
      <c r="E314" s="255" t="s">
        <v>864</v>
      </c>
      <c r="F314" s="256" t="s">
        <v>865</v>
      </c>
      <c r="G314" s="257" t="s">
        <v>191</v>
      </c>
      <c r="H314" s="258">
        <v>0.224</v>
      </c>
      <c r="I314" s="259"/>
      <c r="J314" s="260">
        <f>ROUND(I314*H314,2)</f>
        <v>0</v>
      </c>
      <c r="K314" s="256" t="s">
        <v>19</v>
      </c>
      <c r="L314" s="261"/>
      <c r="M314" s="262" t="s">
        <v>19</v>
      </c>
      <c r="N314" s="263" t="s">
        <v>43</v>
      </c>
      <c r="O314" s="66"/>
      <c r="P314" s="203">
        <f>O314*H314</f>
        <v>0</v>
      </c>
      <c r="Q314" s="203">
        <v>0.55000000000000004</v>
      </c>
      <c r="R314" s="203">
        <f>Q314*H314</f>
        <v>0.12320000000000002</v>
      </c>
      <c r="S314" s="203">
        <v>0</v>
      </c>
      <c r="T314" s="204">
        <f>S314*H314</f>
        <v>0</v>
      </c>
      <c r="U314" s="36"/>
      <c r="V314" s="36"/>
      <c r="W314" s="36"/>
      <c r="X314" s="36"/>
      <c r="Y314" s="36"/>
      <c r="Z314" s="36"/>
      <c r="AA314" s="36"/>
      <c r="AB314" s="36"/>
      <c r="AC314" s="36"/>
      <c r="AD314" s="36"/>
      <c r="AE314" s="36"/>
      <c r="AR314" s="205" t="s">
        <v>358</v>
      </c>
      <c r="AT314" s="205" t="s">
        <v>315</v>
      </c>
      <c r="AU314" s="205" t="s">
        <v>83</v>
      </c>
      <c r="AY314" s="19" t="s">
        <v>169</v>
      </c>
      <c r="BE314" s="206">
        <f>IF(N314="základní",J314,0)</f>
        <v>0</v>
      </c>
      <c r="BF314" s="206">
        <f>IF(N314="snížená",J314,0)</f>
        <v>0</v>
      </c>
      <c r="BG314" s="206">
        <f>IF(N314="zákl. přenesená",J314,0)</f>
        <v>0</v>
      </c>
      <c r="BH314" s="206">
        <f>IF(N314="sníž. přenesená",J314,0)</f>
        <v>0</v>
      </c>
      <c r="BI314" s="206">
        <f>IF(N314="nulová",J314,0)</f>
        <v>0</v>
      </c>
      <c r="BJ314" s="19" t="s">
        <v>80</v>
      </c>
      <c r="BK314" s="206">
        <f>ROUND(I314*H314,2)</f>
        <v>0</v>
      </c>
      <c r="BL314" s="19" t="s">
        <v>273</v>
      </c>
      <c r="BM314" s="205" t="s">
        <v>866</v>
      </c>
    </row>
    <row r="315" spans="1:65" s="13" customFormat="1" ht="11.25">
      <c r="B315" s="211"/>
      <c r="C315" s="212"/>
      <c r="D315" s="207" t="s">
        <v>180</v>
      </c>
      <c r="E315" s="213" t="s">
        <v>19</v>
      </c>
      <c r="F315" s="214" t="s">
        <v>858</v>
      </c>
      <c r="G315" s="212"/>
      <c r="H315" s="215">
        <v>0.20699999999999999</v>
      </c>
      <c r="I315" s="216"/>
      <c r="J315" s="212"/>
      <c r="K315" s="212"/>
      <c r="L315" s="217"/>
      <c r="M315" s="218"/>
      <c r="N315" s="219"/>
      <c r="O315" s="219"/>
      <c r="P315" s="219"/>
      <c r="Q315" s="219"/>
      <c r="R315" s="219"/>
      <c r="S315" s="219"/>
      <c r="T315" s="220"/>
      <c r="AT315" s="221" t="s">
        <v>180</v>
      </c>
      <c r="AU315" s="221" t="s">
        <v>83</v>
      </c>
      <c r="AV315" s="13" t="s">
        <v>83</v>
      </c>
      <c r="AW315" s="13" t="s">
        <v>34</v>
      </c>
      <c r="AX315" s="13" t="s">
        <v>72</v>
      </c>
      <c r="AY315" s="221" t="s">
        <v>169</v>
      </c>
    </row>
    <row r="316" spans="1:65" s="13" customFormat="1" ht="11.25">
      <c r="B316" s="211"/>
      <c r="C316" s="212"/>
      <c r="D316" s="207" t="s">
        <v>180</v>
      </c>
      <c r="E316" s="213" t="s">
        <v>19</v>
      </c>
      <c r="F316" s="214" t="s">
        <v>867</v>
      </c>
      <c r="G316" s="212"/>
      <c r="H316" s="215">
        <v>0.224</v>
      </c>
      <c r="I316" s="216"/>
      <c r="J316" s="212"/>
      <c r="K316" s="212"/>
      <c r="L316" s="217"/>
      <c r="M316" s="218"/>
      <c r="N316" s="219"/>
      <c r="O316" s="219"/>
      <c r="P316" s="219"/>
      <c r="Q316" s="219"/>
      <c r="R316" s="219"/>
      <c r="S316" s="219"/>
      <c r="T316" s="220"/>
      <c r="AT316" s="221" t="s">
        <v>180</v>
      </c>
      <c r="AU316" s="221" t="s">
        <v>83</v>
      </c>
      <c r="AV316" s="13" t="s">
        <v>83</v>
      </c>
      <c r="AW316" s="13" t="s">
        <v>34</v>
      </c>
      <c r="AX316" s="13" t="s">
        <v>80</v>
      </c>
      <c r="AY316" s="221" t="s">
        <v>169</v>
      </c>
    </row>
    <row r="317" spans="1:65" s="2" customFormat="1" ht="24" customHeight="1">
      <c r="A317" s="36"/>
      <c r="B317" s="37"/>
      <c r="C317" s="194" t="s">
        <v>581</v>
      </c>
      <c r="D317" s="194" t="s">
        <v>171</v>
      </c>
      <c r="E317" s="195" t="s">
        <v>868</v>
      </c>
      <c r="F317" s="196" t="s">
        <v>869</v>
      </c>
      <c r="G317" s="197" t="s">
        <v>174</v>
      </c>
      <c r="H317" s="198">
        <v>18.478999999999999</v>
      </c>
      <c r="I317" s="199"/>
      <c r="J317" s="200">
        <f>ROUND(I317*H317,2)</f>
        <v>0</v>
      </c>
      <c r="K317" s="196" t="s">
        <v>175</v>
      </c>
      <c r="L317" s="41"/>
      <c r="M317" s="201" t="s">
        <v>19</v>
      </c>
      <c r="N317" s="202" t="s">
        <v>43</v>
      </c>
      <c r="O317" s="66"/>
      <c r="P317" s="203">
        <f>O317*H317</f>
        <v>0</v>
      </c>
      <c r="Q317" s="203">
        <v>1.6101500000000001E-2</v>
      </c>
      <c r="R317" s="203">
        <f>Q317*H317</f>
        <v>0.29753961849999999</v>
      </c>
      <c r="S317" s="203">
        <v>0</v>
      </c>
      <c r="T317" s="204">
        <f>S317*H317</f>
        <v>0</v>
      </c>
      <c r="U317" s="36"/>
      <c r="V317" s="36"/>
      <c r="W317" s="36"/>
      <c r="X317" s="36"/>
      <c r="Y317" s="36"/>
      <c r="Z317" s="36"/>
      <c r="AA317" s="36"/>
      <c r="AB317" s="36"/>
      <c r="AC317" s="36"/>
      <c r="AD317" s="36"/>
      <c r="AE317" s="36"/>
      <c r="AR317" s="205" t="s">
        <v>273</v>
      </c>
      <c r="AT317" s="205" t="s">
        <v>171</v>
      </c>
      <c r="AU317" s="205" t="s">
        <v>83</v>
      </c>
      <c r="AY317" s="19" t="s">
        <v>169</v>
      </c>
      <c r="BE317" s="206">
        <f>IF(N317="základní",J317,0)</f>
        <v>0</v>
      </c>
      <c r="BF317" s="206">
        <f>IF(N317="snížená",J317,0)</f>
        <v>0</v>
      </c>
      <c r="BG317" s="206">
        <f>IF(N317="zákl. přenesená",J317,0)</f>
        <v>0</v>
      </c>
      <c r="BH317" s="206">
        <f>IF(N317="sníž. přenesená",J317,0)</f>
        <v>0</v>
      </c>
      <c r="BI317" s="206">
        <f>IF(N317="nulová",J317,0)</f>
        <v>0</v>
      </c>
      <c r="BJ317" s="19" t="s">
        <v>80</v>
      </c>
      <c r="BK317" s="206">
        <f>ROUND(I317*H317,2)</f>
        <v>0</v>
      </c>
      <c r="BL317" s="19" t="s">
        <v>273</v>
      </c>
      <c r="BM317" s="205" t="s">
        <v>870</v>
      </c>
    </row>
    <row r="318" spans="1:65" s="2" customFormat="1" ht="39">
      <c r="A318" s="36"/>
      <c r="B318" s="37"/>
      <c r="C318" s="38"/>
      <c r="D318" s="207" t="s">
        <v>178</v>
      </c>
      <c r="E318" s="38"/>
      <c r="F318" s="208" t="s">
        <v>871</v>
      </c>
      <c r="G318" s="38"/>
      <c r="H318" s="38"/>
      <c r="I318" s="117"/>
      <c r="J318" s="38"/>
      <c r="K318" s="38"/>
      <c r="L318" s="41"/>
      <c r="M318" s="209"/>
      <c r="N318" s="210"/>
      <c r="O318" s="66"/>
      <c r="P318" s="66"/>
      <c r="Q318" s="66"/>
      <c r="R318" s="66"/>
      <c r="S318" s="66"/>
      <c r="T318" s="67"/>
      <c r="U318" s="36"/>
      <c r="V318" s="36"/>
      <c r="W318" s="36"/>
      <c r="X318" s="36"/>
      <c r="Y318" s="36"/>
      <c r="Z318" s="36"/>
      <c r="AA318" s="36"/>
      <c r="AB318" s="36"/>
      <c r="AC318" s="36"/>
      <c r="AD318" s="36"/>
      <c r="AE318" s="36"/>
      <c r="AT318" s="19" t="s">
        <v>178</v>
      </c>
      <c r="AU318" s="19" t="s">
        <v>83</v>
      </c>
    </row>
    <row r="319" spans="1:65" s="13" customFormat="1" ht="11.25">
      <c r="B319" s="211"/>
      <c r="C319" s="212"/>
      <c r="D319" s="207" t="s">
        <v>180</v>
      </c>
      <c r="E319" s="213" t="s">
        <v>19</v>
      </c>
      <c r="F319" s="214" t="s">
        <v>805</v>
      </c>
      <c r="G319" s="212"/>
      <c r="H319" s="215">
        <v>17.11</v>
      </c>
      <c r="I319" s="216"/>
      <c r="J319" s="212"/>
      <c r="K319" s="212"/>
      <c r="L319" s="217"/>
      <c r="M319" s="218"/>
      <c r="N319" s="219"/>
      <c r="O319" s="219"/>
      <c r="P319" s="219"/>
      <c r="Q319" s="219"/>
      <c r="R319" s="219"/>
      <c r="S319" s="219"/>
      <c r="T319" s="220"/>
      <c r="AT319" s="221" t="s">
        <v>180</v>
      </c>
      <c r="AU319" s="221" t="s">
        <v>83</v>
      </c>
      <c r="AV319" s="13" t="s">
        <v>83</v>
      </c>
      <c r="AW319" s="13" t="s">
        <v>34</v>
      </c>
      <c r="AX319" s="13" t="s">
        <v>72</v>
      </c>
      <c r="AY319" s="221" t="s">
        <v>169</v>
      </c>
    </row>
    <row r="320" spans="1:65" s="13" customFormat="1" ht="11.25">
      <c r="B320" s="211"/>
      <c r="C320" s="212"/>
      <c r="D320" s="207" t="s">
        <v>180</v>
      </c>
      <c r="E320" s="213" t="s">
        <v>19</v>
      </c>
      <c r="F320" s="214" t="s">
        <v>872</v>
      </c>
      <c r="G320" s="212"/>
      <c r="H320" s="215">
        <v>18.478999999999999</v>
      </c>
      <c r="I320" s="216"/>
      <c r="J320" s="212"/>
      <c r="K320" s="212"/>
      <c r="L320" s="217"/>
      <c r="M320" s="218"/>
      <c r="N320" s="219"/>
      <c r="O320" s="219"/>
      <c r="P320" s="219"/>
      <c r="Q320" s="219"/>
      <c r="R320" s="219"/>
      <c r="S320" s="219"/>
      <c r="T320" s="220"/>
      <c r="AT320" s="221" t="s">
        <v>180</v>
      </c>
      <c r="AU320" s="221" t="s">
        <v>83</v>
      </c>
      <c r="AV320" s="13" t="s">
        <v>83</v>
      </c>
      <c r="AW320" s="13" t="s">
        <v>34</v>
      </c>
      <c r="AX320" s="13" t="s">
        <v>80</v>
      </c>
      <c r="AY320" s="221" t="s">
        <v>169</v>
      </c>
    </row>
    <row r="321" spans="1:65" s="2" customFormat="1" ht="24" customHeight="1">
      <c r="A321" s="36"/>
      <c r="B321" s="37"/>
      <c r="C321" s="194" t="s">
        <v>585</v>
      </c>
      <c r="D321" s="194" t="s">
        <v>171</v>
      </c>
      <c r="E321" s="195" t="s">
        <v>873</v>
      </c>
      <c r="F321" s="196" t="s">
        <v>874</v>
      </c>
      <c r="G321" s="197" t="s">
        <v>191</v>
      </c>
      <c r="H321" s="198">
        <v>5.0750000000000002</v>
      </c>
      <c r="I321" s="199"/>
      <c r="J321" s="200">
        <f>ROUND(I321*H321,2)</f>
        <v>0</v>
      </c>
      <c r="K321" s="196" t="s">
        <v>175</v>
      </c>
      <c r="L321" s="41"/>
      <c r="M321" s="201" t="s">
        <v>19</v>
      </c>
      <c r="N321" s="202" t="s">
        <v>43</v>
      </c>
      <c r="O321" s="66"/>
      <c r="P321" s="203">
        <f>O321*H321</f>
        <v>0</v>
      </c>
      <c r="Q321" s="203">
        <v>2.3367804999999998E-2</v>
      </c>
      <c r="R321" s="203">
        <f>Q321*H321</f>
        <v>0.11859161037499999</v>
      </c>
      <c r="S321" s="203">
        <v>0</v>
      </c>
      <c r="T321" s="204">
        <f>S321*H321</f>
        <v>0</v>
      </c>
      <c r="U321" s="36"/>
      <c r="V321" s="36"/>
      <c r="W321" s="36"/>
      <c r="X321" s="36"/>
      <c r="Y321" s="36"/>
      <c r="Z321" s="36"/>
      <c r="AA321" s="36"/>
      <c r="AB321" s="36"/>
      <c r="AC321" s="36"/>
      <c r="AD321" s="36"/>
      <c r="AE321" s="36"/>
      <c r="AR321" s="205" t="s">
        <v>273</v>
      </c>
      <c r="AT321" s="205" t="s">
        <v>171</v>
      </c>
      <c r="AU321" s="205" t="s">
        <v>83</v>
      </c>
      <c r="AY321" s="19" t="s">
        <v>169</v>
      </c>
      <c r="BE321" s="206">
        <f>IF(N321="základní",J321,0)</f>
        <v>0</v>
      </c>
      <c r="BF321" s="206">
        <f>IF(N321="snížená",J321,0)</f>
        <v>0</v>
      </c>
      <c r="BG321" s="206">
        <f>IF(N321="zákl. přenesená",J321,0)</f>
        <v>0</v>
      </c>
      <c r="BH321" s="206">
        <f>IF(N321="sníž. přenesená",J321,0)</f>
        <v>0</v>
      </c>
      <c r="BI321" s="206">
        <f>IF(N321="nulová",J321,0)</f>
        <v>0</v>
      </c>
      <c r="BJ321" s="19" t="s">
        <v>80</v>
      </c>
      <c r="BK321" s="206">
        <f>ROUND(I321*H321,2)</f>
        <v>0</v>
      </c>
      <c r="BL321" s="19" t="s">
        <v>273</v>
      </c>
      <c r="BM321" s="205" t="s">
        <v>875</v>
      </c>
    </row>
    <row r="322" spans="1:65" s="2" customFormat="1" ht="87.75">
      <c r="A322" s="36"/>
      <c r="B322" s="37"/>
      <c r="C322" s="38"/>
      <c r="D322" s="207" t="s">
        <v>178</v>
      </c>
      <c r="E322" s="38"/>
      <c r="F322" s="208" t="s">
        <v>876</v>
      </c>
      <c r="G322" s="38"/>
      <c r="H322" s="38"/>
      <c r="I322" s="117"/>
      <c r="J322" s="38"/>
      <c r="K322" s="38"/>
      <c r="L322" s="41"/>
      <c r="M322" s="209"/>
      <c r="N322" s="210"/>
      <c r="O322" s="66"/>
      <c r="P322" s="66"/>
      <c r="Q322" s="66"/>
      <c r="R322" s="66"/>
      <c r="S322" s="66"/>
      <c r="T322" s="67"/>
      <c r="U322" s="36"/>
      <c r="V322" s="36"/>
      <c r="W322" s="36"/>
      <c r="X322" s="36"/>
      <c r="Y322" s="36"/>
      <c r="Z322" s="36"/>
      <c r="AA322" s="36"/>
      <c r="AB322" s="36"/>
      <c r="AC322" s="36"/>
      <c r="AD322" s="36"/>
      <c r="AE322" s="36"/>
      <c r="AT322" s="19" t="s">
        <v>178</v>
      </c>
      <c r="AU322" s="19" t="s">
        <v>83</v>
      </c>
    </row>
    <row r="323" spans="1:65" s="13" customFormat="1" ht="11.25">
      <c r="B323" s="211"/>
      <c r="C323" s="212"/>
      <c r="D323" s="207" t="s">
        <v>180</v>
      </c>
      <c r="E323" s="213" t="s">
        <v>19</v>
      </c>
      <c r="F323" s="214" t="s">
        <v>829</v>
      </c>
      <c r="G323" s="212"/>
      <c r="H323" s="215">
        <v>0.314</v>
      </c>
      <c r="I323" s="216"/>
      <c r="J323" s="212"/>
      <c r="K323" s="212"/>
      <c r="L323" s="217"/>
      <c r="M323" s="218"/>
      <c r="N323" s="219"/>
      <c r="O323" s="219"/>
      <c r="P323" s="219"/>
      <c r="Q323" s="219"/>
      <c r="R323" s="219"/>
      <c r="S323" s="219"/>
      <c r="T323" s="220"/>
      <c r="AT323" s="221" t="s">
        <v>180</v>
      </c>
      <c r="AU323" s="221" t="s">
        <v>83</v>
      </c>
      <c r="AV323" s="13" t="s">
        <v>83</v>
      </c>
      <c r="AW323" s="13" t="s">
        <v>34</v>
      </c>
      <c r="AX323" s="13" t="s">
        <v>72</v>
      </c>
      <c r="AY323" s="221" t="s">
        <v>169</v>
      </c>
    </row>
    <row r="324" spans="1:65" s="13" customFormat="1" ht="11.25">
      <c r="B324" s="211"/>
      <c r="C324" s="212"/>
      <c r="D324" s="207" t="s">
        <v>180</v>
      </c>
      <c r="E324" s="213" t="s">
        <v>19</v>
      </c>
      <c r="F324" s="214" t="s">
        <v>830</v>
      </c>
      <c r="G324" s="212"/>
      <c r="H324" s="215">
        <v>0.27200000000000002</v>
      </c>
      <c r="I324" s="216"/>
      <c r="J324" s="212"/>
      <c r="K324" s="212"/>
      <c r="L324" s="217"/>
      <c r="M324" s="218"/>
      <c r="N324" s="219"/>
      <c r="O324" s="219"/>
      <c r="P324" s="219"/>
      <c r="Q324" s="219"/>
      <c r="R324" s="219"/>
      <c r="S324" s="219"/>
      <c r="T324" s="220"/>
      <c r="AT324" s="221" t="s">
        <v>180</v>
      </c>
      <c r="AU324" s="221" t="s">
        <v>83</v>
      </c>
      <c r="AV324" s="13" t="s">
        <v>83</v>
      </c>
      <c r="AW324" s="13" t="s">
        <v>34</v>
      </c>
      <c r="AX324" s="13" t="s">
        <v>72</v>
      </c>
      <c r="AY324" s="221" t="s">
        <v>169</v>
      </c>
    </row>
    <row r="325" spans="1:65" s="13" customFormat="1" ht="11.25">
      <c r="B325" s="211"/>
      <c r="C325" s="212"/>
      <c r="D325" s="207" t="s">
        <v>180</v>
      </c>
      <c r="E325" s="213" t="s">
        <v>19</v>
      </c>
      <c r="F325" s="214" t="s">
        <v>835</v>
      </c>
      <c r="G325" s="212"/>
      <c r="H325" s="215">
        <v>0.64700000000000002</v>
      </c>
      <c r="I325" s="216"/>
      <c r="J325" s="212"/>
      <c r="K325" s="212"/>
      <c r="L325" s="217"/>
      <c r="M325" s="218"/>
      <c r="N325" s="219"/>
      <c r="O325" s="219"/>
      <c r="P325" s="219"/>
      <c r="Q325" s="219"/>
      <c r="R325" s="219"/>
      <c r="S325" s="219"/>
      <c r="T325" s="220"/>
      <c r="AT325" s="221" t="s">
        <v>180</v>
      </c>
      <c r="AU325" s="221" t="s">
        <v>83</v>
      </c>
      <c r="AV325" s="13" t="s">
        <v>83</v>
      </c>
      <c r="AW325" s="13" t="s">
        <v>34</v>
      </c>
      <c r="AX325" s="13" t="s">
        <v>72</v>
      </c>
      <c r="AY325" s="221" t="s">
        <v>169</v>
      </c>
    </row>
    <row r="326" spans="1:65" s="13" customFormat="1" ht="11.25">
      <c r="B326" s="211"/>
      <c r="C326" s="212"/>
      <c r="D326" s="207" t="s">
        <v>180</v>
      </c>
      <c r="E326" s="213" t="s">
        <v>19</v>
      </c>
      <c r="F326" s="214" t="s">
        <v>840</v>
      </c>
      <c r="G326" s="212"/>
      <c r="H326" s="215">
        <v>0.58699999999999997</v>
      </c>
      <c r="I326" s="216"/>
      <c r="J326" s="212"/>
      <c r="K326" s="212"/>
      <c r="L326" s="217"/>
      <c r="M326" s="218"/>
      <c r="N326" s="219"/>
      <c r="O326" s="219"/>
      <c r="P326" s="219"/>
      <c r="Q326" s="219"/>
      <c r="R326" s="219"/>
      <c r="S326" s="219"/>
      <c r="T326" s="220"/>
      <c r="AT326" s="221" t="s">
        <v>180</v>
      </c>
      <c r="AU326" s="221" t="s">
        <v>83</v>
      </c>
      <c r="AV326" s="13" t="s">
        <v>83</v>
      </c>
      <c r="AW326" s="13" t="s">
        <v>34</v>
      </c>
      <c r="AX326" s="13" t="s">
        <v>72</v>
      </c>
      <c r="AY326" s="221" t="s">
        <v>169</v>
      </c>
    </row>
    <row r="327" spans="1:65" s="13" customFormat="1" ht="11.25">
      <c r="B327" s="211"/>
      <c r="C327" s="212"/>
      <c r="D327" s="207" t="s">
        <v>180</v>
      </c>
      <c r="E327" s="213" t="s">
        <v>19</v>
      </c>
      <c r="F327" s="214" t="s">
        <v>845</v>
      </c>
      <c r="G327" s="212"/>
      <c r="H327" s="215">
        <v>0.56000000000000005</v>
      </c>
      <c r="I327" s="216"/>
      <c r="J327" s="212"/>
      <c r="K327" s="212"/>
      <c r="L327" s="217"/>
      <c r="M327" s="218"/>
      <c r="N327" s="219"/>
      <c r="O327" s="219"/>
      <c r="P327" s="219"/>
      <c r="Q327" s="219"/>
      <c r="R327" s="219"/>
      <c r="S327" s="219"/>
      <c r="T327" s="220"/>
      <c r="AT327" s="221" t="s">
        <v>180</v>
      </c>
      <c r="AU327" s="221" t="s">
        <v>83</v>
      </c>
      <c r="AV327" s="13" t="s">
        <v>83</v>
      </c>
      <c r="AW327" s="13" t="s">
        <v>34</v>
      </c>
      <c r="AX327" s="13" t="s">
        <v>72</v>
      </c>
      <c r="AY327" s="221" t="s">
        <v>169</v>
      </c>
    </row>
    <row r="328" spans="1:65" s="13" customFormat="1" ht="11.25">
      <c r="B328" s="211"/>
      <c r="C328" s="212"/>
      <c r="D328" s="207" t="s">
        <v>180</v>
      </c>
      <c r="E328" s="213" t="s">
        <v>19</v>
      </c>
      <c r="F328" s="214" t="s">
        <v>849</v>
      </c>
      <c r="G328" s="212"/>
      <c r="H328" s="215">
        <v>1.0920000000000001</v>
      </c>
      <c r="I328" s="216"/>
      <c r="J328" s="212"/>
      <c r="K328" s="212"/>
      <c r="L328" s="217"/>
      <c r="M328" s="218"/>
      <c r="N328" s="219"/>
      <c r="O328" s="219"/>
      <c r="P328" s="219"/>
      <c r="Q328" s="219"/>
      <c r="R328" s="219"/>
      <c r="S328" s="219"/>
      <c r="T328" s="220"/>
      <c r="AT328" s="221" t="s">
        <v>180</v>
      </c>
      <c r="AU328" s="221" t="s">
        <v>83</v>
      </c>
      <c r="AV328" s="13" t="s">
        <v>83</v>
      </c>
      <c r="AW328" s="13" t="s">
        <v>34</v>
      </c>
      <c r="AX328" s="13" t="s">
        <v>72</v>
      </c>
      <c r="AY328" s="221" t="s">
        <v>169</v>
      </c>
    </row>
    <row r="329" spans="1:65" s="13" customFormat="1" ht="11.25">
      <c r="B329" s="211"/>
      <c r="C329" s="212"/>
      <c r="D329" s="207" t="s">
        <v>180</v>
      </c>
      <c r="E329" s="213" t="s">
        <v>19</v>
      </c>
      <c r="F329" s="214" t="s">
        <v>853</v>
      </c>
      <c r="G329" s="212"/>
      <c r="H329" s="215">
        <v>1.3959999999999999</v>
      </c>
      <c r="I329" s="216"/>
      <c r="J329" s="212"/>
      <c r="K329" s="212"/>
      <c r="L329" s="217"/>
      <c r="M329" s="218"/>
      <c r="N329" s="219"/>
      <c r="O329" s="219"/>
      <c r="P329" s="219"/>
      <c r="Q329" s="219"/>
      <c r="R329" s="219"/>
      <c r="S329" s="219"/>
      <c r="T329" s="220"/>
      <c r="AT329" s="221" t="s">
        <v>180</v>
      </c>
      <c r="AU329" s="221" t="s">
        <v>83</v>
      </c>
      <c r="AV329" s="13" t="s">
        <v>83</v>
      </c>
      <c r="AW329" s="13" t="s">
        <v>34</v>
      </c>
      <c r="AX329" s="13" t="s">
        <v>72</v>
      </c>
      <c r="AY329" s="221" t="s">
        <v>169</v>
      </c>
    </row>
    <row r="330" spans="1:65" s="13" customFormat="1" ht="11.25">
      <c r="B330" s="211"/>
      <c r="C330" s="212"/>
      <c r="D330" s="207" t="s">
        <v>180</v>
      </c>
      <c r="E330" s="213" t="s">
        <v>19</v>
      </c>
      <c r="F330" s="214" t="s">
        <v>858</v>
      </c>
      <c r="G330" s="212"/>
      <c r="H330" s="215">
        <v>0.20699999999999999</v>
      </c>
      <c r="I330" s="216"/>
      <c r="J330" s="212"/>
      <c r="K330" s="212"/>
      <c r="L330" s="217"/>
      <c r="M330" s="218"/>
      <c r="N330" s="219"/>
      <c r="O330" s="219"/>
      <c r="P330" s="219"/>
      <c r="Q330" s="219"/>
      <c r="R330" s="219"/>
      <c r="S330" s="219"/>
      <c r="T330" s="220"/>
      <c r="AT330" s="221" t="s">
        <v>180</v>
      </c>
      <c r="AU330" s="221" t="s">
        <v>83</v>
      </c>
      <c r="AV330" s="13" t="s">
        <v>83</v>
      </c>
      <c r="AW330" s="13" t="s">
        <v>34</v>
      </c>
      <c r="AX330" s="13" t="s">
        <v>72</v>
      </c>
      <c r="AY330" s="221" t="s">
        <v>169</v>
      </c>
    </row>
    <row r="331" spans="1:65" s="14" customFormat="1" ht="11.25">
      <c r="B331" s="222"/>
      <c r="C331" s="223"/>
      <c r="D331" s="207" t="s">
        <v>180</v>
      </c>
      <c r="E331" s="224" t="s">
        <v>19</v>
      </c>
      <c r="F331" s="225" t="s">
        <v>182</v>
      </c>
      <c r="G331" s="223"/>
      <c r="H331" s="226">
        <v>5.0750000000000002</v>
      </c>
      <c r="I331" s="227"/>
      <c r="J331" s="223"/>
      <c r="K331" s="223"/>
      <c r="L331" s="228"/>
      <c r="M331" s="229"/>
      <c r="N331" s="230"/>
      <c r="O331" s="230"/>
      <c r="P331" s="230"/>
      <c r="Q331" s="230"/>
      <c r="R331" s="230"/>
      <c r="S331" s="230"/>
      <c r="T331" s="231"/>
      <c r="AT331" s="232" t="s">
        <v>180</v>
      </c>
      <c r="AU331" s="232" t="s">
        <v>83</v>
      </c>
      <c r="AV331" s="14" t="s">
        <v>176</v>
      </c>
      <c r="AW331" s="14" t="s">
        <v>4</v>
      </c>
      <c r="AX331" s="14" t="s">
        <v>80</v>
      </c>
      <c r="AY331" s="232" t="s">
        <v>169</v>
      </c>
    </row>
    <row r="332" spans="1:65" s="2" customFormat="1" ht="24" customHeight="1">
      <c r="A332" s="36"/>
      <c r="B332" s="37"/>
      <c r="C332" s="194" t="s">
        <v>590</v>
      </c>
      <c r="D332" s="194" t="s">
        <v>171</v>
      </c>
      <c r="E332" s="195" t="s">
        <v>877</v>
      </c>
      <c r="F332" s="196" t="s">
        <v>878</v>
      </c>
      <c r="G332" s="197" t="s">
        <v>259</v>
      </c>
      <c r="H332" s="198">
        <v>3.3069999999999999</v>
      </c>
      <c r="I332" s="199"/>
      <c r="J332" s="200">
        <f>ROUND(I332*H332,2)</f>
        <v>0</v>
      </c>
      <c r="K332" s="196" t="s">
        <v>175</v>
      </c>
      <c r="L332" s="41"/>
      <c r="M332" s="201" t="s">
        <v>19</v>
      </c>
      <c r="N332" s="202" t="s">
        <v>43</v>
      </c>
      <c r="O332" s="66"/>
      <c r="P332" s="203">
        <f>O332*H332</f>
        <v>0</v>
      </c>
      <c r="Q332" s="203">
        <v>0</v>
      </c>
      <c r="R332" s="203">
        <f>Q332*H332</f>
        <v>0</v>
      </c>
      <c r="S332" s="203">
        <v>0</v>
      </c>
      <c r="T332" s="204">
        <f>S332*H332</f>
        <v>0</v>
      </c>
      <c r="U332" s="36"/>
      <c r="V332" s="36"/>
      <c r="W332" s="36"/>
      <c r="X332" s="36"/>
      <c r="Y332" s="36"/>
      <c r="Z332" s="36"/>
      <c r="AA332" s="36"/>
      <c r="AB332" s="36"/>
      <c r="AC332" s="36"/>
      <c r="AD332" s="36"/>
      <c r="AE332" s="36"/>
      <c r="AR332" s="205" t="s">
        <v>273</v>
      </c>
      <c r="AT332" s="205" t="s">
        <v>171</v>
      </c>
      <c r="AU332" s="205" t="s">
        <v>83</v>
      </c>
      <c r="AY332" s="19" t="s">
        <v>169</v>
      </c>
      <c r="BE332" s="206">
        <f>IF(N332="základní",J332,0)</f>
        <v>0</v>
      </c>
      <c r="BF332" s="206">
        <f>IF(N332="snížená",J332,0)</f>
        <v>0</v>
      </c>
      <c r="BG332" s="206">
        <f>IF(N332="zákl. přenesená",J332,0)</f>
        <v>0</v>
      </c>
      <c r="BH332" s="206">
        <f>IF(N332="sníž. přenesená",J332,0)</f>
        <v>0</v>
      </c>
      <c r="BI332" s="206">
        <f>IF(N332="nulová",J332,0)</f>
        <v>0</v>
      </c>
      <c r="BJ332" s="19" t="s">
        <v>80</v>
      </c>
      <c r="BK332" s="206">
        <f>ROUND(I332*H332,2)</f>
        <v>0</v>
      </c>
      <c r="BL332" s="19" t="s">
        <v>273</v>
      </c>
      <c r="BM332" s="205" t="s">
        <v>879</v>
      </c>
    </row>
    <row r="333" spans="1:65" s="2" customFormat="1" ht="78">
      <c r="A333" s="36"/>
      <c r="B333" s="37"/>
      <c r="C333" s="38"/>
      <c r="D333" s="207" t="s">
        <v>178</v>
      </c>
      <c r="E333" s="38"/>
      <c r="F333" s="208" t="s">
        <v>823</v>
      </c>
      <c r="G333" s="38"/>
      <c r="H333" s="38"/>
      <c r="I333" s="117"/>
      <c r="J333" s="38"/>
      <c r="K333" s="38"/>
      <c r="L333" s="41"/>
      <c r="M333" s="209"/>
      <c r="N333" s="210"/>
      <c r="O333" s="66"/>
      <c r="P333" s="66"/>
      <c r="Q333" s="66"/>
      <c r="R333" s="66"/>
      <c r="S333" s="66"/>
      <c r="T333" s="67"/>
      <c r="U333" s="36"/>
      <c r="V333" s="36"/>
      <c r="W333" s="36"/>
      <c r="X333" s="36"/>
      <c r="Y333" s="36"/>
      <c r="Z333" s="36"/>
      <c r="AA333" s="36"/>
      <c r="AB333" s="36"/>
      <c r="AC333" s="36"/>
      <c r="AD333" s="36"/>
      <c r="AE333" s="36"/>
      <c r="AT333" s="19" t="s">
        <v>178</v>
      </c>
      <c r="AU333" s="19" t="s">
        <v>83</v>
      </c>
    </row>
    <row r="334" spans="1:65" s="12" customFormat="1" ht="22.9" customHeight="1">
      <c r="B334" s="178"/>
      <c r="C334" s="179"/>
      <c r="D334" s="180" t="s">
        <v>71</v>
      </c>
      <c r="E334" s="192" t="s">
        <v>880</v>
      </c>
      <c r="F334" s="192" t="s">
        <v>881</v>
      </c>
      <c r="G334" s="179"/>
      <c r="H334" s="179"/>
      <c r="I334" s="182"/>
      <c r="J334" s="193">
        <f>BK334</f>
        <v>0</v>
      </c>
      <c r="K334" s="179"/>
      <c r="L334" s="184"/>
      <c r="M334" s="185"/>
      <c r="N334" s="186"/>
      <c r="O334" s="186"/>
      <c r="P334" s="187">
        <f>SUM(P335:P344)</f>
        <v>0</v>
      </c>
      <c r="Q334" s="186"/>
      <c r="R334" s="187">
        <f>SUM(R335:R344)</f>
        <v>6.6372E-2</v>
      </c>
      <c r="S334" s="186"/>
      <c r="T334" s="188">
        <f>SUM(T335:T344)</f>
        <v>0</v>
      </c>
      <c r="AR334" s="189" t="s">
        <v>83</v>
      </c>
      <c r="AT334" s="190" t="s">
        <v>71</v>
      </c>
      <c r="AU334" s="190" t="s">
        <v>80</v>
      </c>
      <c r="AY334" s="189" t="s">
        <v>169</v>
      </c>
      <c r="BK334" s="191">
        <f>SUM(BK335:BK344)</f>
        <v>0</v>
      </c>
    </row>
    <row r="335" spans="1:65" s="2" customFormat="1" ht="16.5" customHeight="1">
      <c r="A335" s="36"/>
      <c r="B335" s="37"/>
      <c r="C335" s="194" t="s">
        <v>594</v>
      </c>
      <c r="D335" s="194" t="s">
        <v>171</v>
      </c>
      <c r="E335" s="195" t="s">
        <v>882</v>
      </c>
      <c r="F335" s="196" t="s">
        <v>883</v>
      </c>
      <c r="G335" s="197" t="s">
        <v>324</v>
      </c>
      <c r="H335" s="198">
        <v>12</v>
      </c>
      <c r="I335" s="199"/>
      <c r="J335" s="200">
        <f>ROUND(I335*H335,2)</f>
        <v>0</v>
      </c>
      <c r="K335" s="196" t="s">
        <v>175</v>
      </c>
      <c r="L335" s="41"/>
      <c r="M335" s="201" t="s">
        <v>19</v>
      </c>
      <c r="N335" s="202" t="s">
        <v>43</v>
      </c>
      <c r="O335" s="66"/>
      <c r="P335" s="203">
        <f>O335*H335</f>
        <v>0</v>
      </c>
      <c r="Q335" s="203">
        <v>2.1800000000000001E-3</v>
      </c>
      <c r="R335" s="203">
        <f>Q335*H335</f>
        <v>2.6160000000000003E-2</v>
      </c>
      <c r="S335" s="203">
        <v>0</v>
      </c>
      <c r="T335" s="204">
        <f>S335*H335</f>
        <v>0</v>
      </c>
      <c r="U335" s="36"/>
      <c r="V335" s="36"/>
      <c r="W335" s="36"/>
      <c r="X335" s="36"/>
      <c r="Y335" s="36"/>
      <c r="Z335" s="36"/>
      <c r="AA335" s="36"/>
      <c r="AB335" s="36"/>
      <c r="AC335" s="36"/>
      <c r="AD335" s="36"/>
      <c r="AE335" s="36"/>
      <c r="AR335" s="205" t="s">
        <v>273</v>
      </c>
      <c r="AT335" s="205" t="s">
        <v>171</v>
      </c>
      <c r="AU335" s="205" t="s">
        <v>83</v>
      </c>
      <c r="AY335" s="19" t="s">
        <v>169</v>
      </c>
      <c r="BE335" s="206">
        <f>IF(N335="základní",J335,0)</f>
        <v>0</v>
      </c>
      <c r="BF335" s="206">
        <f>IF(N335="snížená",J335,0)</f>
        <v>0</v>
      </c>
      <c r="BG335" s="206">
        <f>IF(N335="zákl. přenesená",J335,0)</f>
        <v>0</v>
      </c>
      <c r="BH335" s="206">
        <f>IF(N335="sníž. přenesená",J335,0)</f>
        <v>0</v>
      </c>
      <c r="BI335" s="206">
        <f>IF(N335="nulová",J335,0)</f>
        <v>0</v>
      </c>
      <c r="BJ335" s="19" t="s">
        <v>80</v>
      </c>
      <c r="BK335" s="206">
        <f>ROUND(I335*H335,2)</f>
        <v>0</v>
      </c>
      <c r="BL335" s="19" t="s">
        <v>273</v>
      </c>
      <c r="BM335" s="205" t="s">
        <v>884</v>
      </c>
    </row>
    <row r="336" spans="1:65" s="2" customFormat="1" ht="39">
      <c r="A336" s="36"/>
      <c r="B336" s="37"/>
      <c r="C336" s="38"/>
      <c r="D336" s="207" t="s">
        <v>178</v>
      </c>
      <c r="E336" s="38"/>
      <c r="F336" s="208" t="s">
        <v>885</v>
      </c>
      <c r="G336" s="38"/>
      <c r="H336" s="38"/>
      <c r="I336" s="117"/>
      <c r="J336" s="38"/>
      <c r="K336" s="38"/>
      <c r="L336" s="41"/>
      <c r="M336" s="209"/>
      <c r="N336" s="210"/>
      <c r="O336" s="66"/>
      <c r="P336" s="66"/>
      <c r="Q336" s="66"/>
      <c r="R336" s="66"/>
      <c r="S336" s="66"/>
      <c r="T336" s="67"/>
      <c r="U336" s="36"/>
      <c r="V336" s="36"/>
      <c r="W336" s="36"/>
      <c r="X336" s="36"/>
      <c r="Y336" s="36"/>
      <c r="Z336" s="36"/>
      <c r="AA336" s="36"/>
      <c r="AB336" s="36"/>
      <c r="AC336" s="36"/>
      <c r="AD336" s="36"/>
      <c r="AE336" s="36"/>
      <c r="AT336" s="19" t="s">
        <v>178</v>
      </c>
      <c r="AU336" s="19" t="s">
        <v>83</v>
      </c>
    </row>
    <row r="337" spans="1:65" s="13" customFormat="1" ht="11.25">
      <c r="B337" s="211"/>
      <c r="C337" s="212"/>
      <c r="D337" s="207" t="s">
        <v>180</v>
      </c>
      <c r="E337" s="213" t="s">
        <v>19</v>
      </c>
      <c r="F337" s="214" t="s">
        <v>886</v>
      </c>
      <c r="G337" s="212"/>
      <c r="H337" s="215">
        <v>12</v>
      </c>
      <c r="I337" s="216"/>
      <c r="J337" s="212"/>
      <c r="K337" s="212"/>
      <c r="L337" s="217"/>
      <c r="M337" s="218"/>
      <c r="N337" s="219"/>
      <c r="O337" s="219"/>
      <c r="P337" s="219"/>
      <c r="Q337" s="219"/>
      <c r="R337" s="219"/>
      <c r="S337" s="219"/>
      <c r="T337" s="220"/>
      <c r="AT337" s="221" t="s">
        <v>180</v>
      </c>
      <c r="AU337" s="221" t="s">
        <v>83</v>
      </c>
      <c r="AV337" s="13" t="s">
        <v>83</v>
      </c>
      <c r="AW337" s="13" t="s">
        <v>34</v>
      </c>
      <c r="AX337" s="13" t="s">
        <v>80</v>
      </c>
      <c r="AY337" s="221" t="s">
        <v>169</v>
      </c>
    </row>
    <row r="338" spans="1:65" s="2" customFormat="1" ht="24" customHeight="1">
      <c r="A338" s="36"/>
      <c r="B338" s="37"/>
      <c r="C338" s="194" t="s">
        <v>598</v>
      </c>
      <c r="D338" s="194" t="s">
        <v>171</v>
      </c>
      <c r="E338" s="195" t="s">
        <v>887</v>
      </c>
      <c r="F338" s="196" t="s">
        <v>888</v>
      </c>
      <c r="G338" s="197" t="s">
        <v>324</v>
      </c>
      <c r="H338" s="198">
        <v>8</v>
      </c>
      <c r="I338" s="199"/>
      <c r="J338" s="200">
        <f>ROUND(I338*H338,2)</f>
        <v>0</v>
      </c>
      <c r="K338" s="196" t="s">
        <v>175</v>
      </c>
      <c r="L338" s="41"/>
      <c r="M338" s="201" t="s">
        <v>19</v>
      </c>
      <c r="N338" s="202" t="s">
        <v>43</v>
      </c>
      <c r="O338" s="66"/>
      <c r="P338" s="203">
        <f>O338*H338</f>
        <v>0</v>
      </c>
      <c r="Q338" s="203">
        <v>2.96E-3</v>
      </c>
      <c r="R338" s="203">
        <f>Q338*H338</f>
        <v>2.368E-2</v>
      </c>
      <c r="S338" s="203">
        <v>0</v>
      </c>
      <c r="T338" s="204">
        <f>S338*H338</f>
        <v>0</v>
      </c>
      <c r="U338" s="36"/>
      <c r="V338" s="36"/>
      <c r="W338" s="36"/>
      <c r="X338" s="36"/>
      <c r="Y338" s="36"/>
      <c r="Z338" s="36"/>
      <c r="AA338" s="36"/>
      <c r="AB338" s="36"/>
      <c r="AC338" s="36"/>
      <c r="AD338" s="36"/>
      <c r="AE338" s="36"/>
      <c r="AR338" s="205" t="s">
        <v>273</v>
      </c>
      <c r="AT338" s="205" t="s">
        <v>171</v>
      </c>
      <c r="AU338" s="205" t="s">
        <v>83</v>
      </c>
      <c r="AY338" s="19" t="s">
        <v>169</v>
      </c>
      <c r="BE338" s="206">
        <f>IF(N338="základní",J338,0)</f>
        <v>0</v>
      </c>
      <c r="BF338" s="206">
        <f>IF(N338="snížená",J338,0)</f>
        <v>0</v>
      </c>
      <c r="BG338" s="206">
        <f>IF(N338="zákl. přenesená",J338,0)</f>
        <v>0</v>
      </c>
      <c r="BH338" s="206">
        <f>IF(N338="sníž. přenesená",J338,0)</f>
        <v>0</v>
      </c>
      <c r="BI338" s="206">
        <f>IF(N338="nulová",J338,0)</f>
        <v>0</v>
      </c>
      <c r="BJ338" s="19" t="s">
        <v>80</v>
      </c>
      <c r="BK338" s="206">
        <f>ROUND(I338*H338,2)</f>
        <v>0</v>
      </c>
      <c r="BL338" s="19" t="s">
        <v>273</v>
      </c>
      <c r="BM338" s="205" t="s">
        <v>889</v>
      </c>
    </row>
    <row r="339" spans="1:65" s="2" customFormat="1" ht="39">
      <c r="A339" s="36"/>
      <c r="B339" s="37"/>
      <c r="C339" s="38"/>
      <c r="D339" s="207" t="s">
        <v>178</v>
      </c>
      <c r="E339" s="38"/>
      <c r="F339" s="208" t="s">
        <v>885</v>
      </c>
      <c r="G339" s="38"/>
      <c r="H339" s="38"/>
      <c r="I339" s="117"/>
      <c r="J339" s="38"/>
      <c r="K339" s="38"/>
      <c r="L339" s="41"/>
      <c r="M339" s="209"/>
      <c r="N339" s="210"/>
      <c r="O339" s="66"/>
      <c r="P339" s="66"/>
      <c r="Q339" s="66"/>
      <c r="R339" s="66"/>
      <c r="S339" s="66"/>
      <c r="T339" s="67"/>
      <c r="U339" s="36"/>
      <c r="V339" s="36"/>
      <c r="W339" s="36"/>
      <c r="X339" s="36"/>
      <c r="Y339" s="36"/>
      <c r="Z339" s="36"/>
      <c r="AA339" s="36"/>
      <c r="AB339" s="36"/>
      <c r="AC339" s="36"/>
      <c r="AD339" s="36"/>
      <c r="AE339" s="36"/>
      <c r="AT339" s="19" t="s">
        <v>178</v>
      </c>
      <c r="AU339" s="19" t="s">
        <v>83</v>
      </c>
    </row>
    <row r="340" spans="1:65" s="2" customFormat="1" ht="16.5" customHeight="1">
      <c r="A340" s="36"/>
      <c r="B340" s="37"/>
      <c r="C340" s="194" t="s">
        <v>602</v>
      </c>
      <c r="D340" s="194" t="s">
        <v>171</v>
      </c>
      <c r="E340" s="195" t="s">
        <v>890</v>
      </c>
      <c r="F340" s="196" t="s">
        <v>891</v>
      </c>
      <c r="G340" s="197" t="s">
        <v>324</v>
      </c>
      <c r="H340" s="198">
        <v>8.6</v>
      </c>
      <c r="I340" s="199"/>
      <c r="J340" s="200">
        <f>ROUND(I340*H340,2)</f>
        <v>0</v>
      </c>
      <c r="K340" s="196" t="s">
        <v>175</v>
      </c>
      <c r="L340" s="41"/>
      <c r="M340" s="201" t="s">
        <v>19</v>
      </c>
      <c r="N340" s="202" t="s">
        <v>43</v>
      </c>
      <c r="O340" s="66"/>
      <c r="P340" s="203">
        <f>O340*H340</f>
        <v>0</v>
      </c>
      <c r="Q340" s="203">
        <v>1.3699999999999999E-3</v>
      </c>
      <c r="R340" s="203">
        <f>Q340*H340</f>
        <v>1.1781999999999999E-2</v>
      </c>
      <c r="S340" s="203">
        <v>0</v>
      </c>
      <c r="T340" s="204">
        <f>S340*H340</f>
        <v>0</v>
      </c>
      <c r="U340" s="36"/>
      <c r="V340" s="36"/>
      <c r="W340" s="36"/>
      <c r="X340" s="36"/>
      <c r="Y340" s="36"/>
      <c r="Z340" s="36"/>
      <c r="AA340" s="36"/>
      <c r="AB340" s="36"/>
      <c r="AC340" s="36"/>
      <c r="AD340" s="36"/>
      <c r="AE340" s="36"/>
      <c r="AR340" s="205" t="s">
        <v>273</v>
      </c>
      <c r="AT340" s="205" t="s">
        <v>171</v>
      </c>
      <c r="AU340" s="205" t="s">
        <v>83</v>
      </c>
      <c r="AY340" s="19" t="s">
        <v>169</v>
      </c>
      <c r="BE340" s="206">
        <f>IF(N340="základní",J340,0)</f>
        <v>0</v>
      </c>
      <c r="BF340" s="206">
        <f>IF(N340="snížená",J340,0)</f>
        <v>0</v>
      </c>
      <c r="BG340" s="206">
        <f>IF(N340="zákl. přenesená",J340,0)</f>
        <v>0</v>
      </c>
      <c r="BH340" s="206">
        <f>IF(N340="sníž. přenesená",J340,0)</f>
        <v>0</v>
      </c>
      <c r="BI340" s="206">
        <f>IF(N340="nulová",J340,0)</f>
        <v>0</v>
      </c>
      <c r="BJ340" s="19" t="s">
        <v>80</v>
      </c>
      <c r="BK340" s="206">
        <f>ROUND(I340*H340,2)</f>
        <v>0</v>
      </c>
      <c r="BL340" s="19" t="s">
        <v>273</v>
      </c>
      <c r="BM340" s="205" t="s">
        <v>892</v>
      </c>
    </row>
    <row r="341" spans="1:65" s="2" customFormat="1" ht="24" customHeight="1">
      <c r="A341" s="36"/>
      <c r="B341" s="37"/>
      <c r="C341" s="194" t="s">
        <v>893</v>
      </c>
      <c r="D341" s="194" t="s">
        <v>171</v>
      </c>
      <c r="E341" s="195" t="s">
        <v>894</v>
      </c>
      <c r="F341" s="196" t="s">
        <v>895</v>
      </c>
      <c r="G341" s="197" t="s">
        <v>354</v>
      </c>
      <c r="H341" s="198">
        <v>1</v>
      </c>
      <c r="I341" s="199"/>
      <c r="J341" s="200">
        <f>ROUND(I341*H341,2)</f>
        <v>0</v>
      </c>
      <c r="K341" s="196" t="s">
        <v>175</v>
      </c>
      <c r="L341" s="41"/>
      <c r="M341" s="201" t="s">
        <v>19</v>
      </c>
      <c r="N341" s="202" t="s">
        <v>43</v>
      </c>
      <c r="O341" s="66"/>
      <c r="P341" s="203">
        <f>O341*H341</f>
        <v>0</v>
      </c>
      <c r="Q341" s="203">
        <v>2.0000000000000001E-4</v>
      </c>
      <c r="R341" s="203">
        <f>Q341*H341</f>
        <v>2.0000000000000001E-4</v>
      </c>
      <c r="S341" s="203">
        <v>0</v>
      </c>
      <c r="T341" s="204">
        <f>S341*H341</f>
        <v>0</v>
      </c>
      <c r="U341" s="36"/>
      <c r="V341" s="36"/>
      <c r="W341" s="36"/>
      <c r="X341" s="36"/>
      <c r="Y341" s="36"/>
      <c r="Z341" s="36"/>
      <c r="AA341" s="36"/>
      <c r="AB341" s="36"/>
      <c r="AC341" s="36"/>
      <c r="AD341" s="36"/>
      <c r="AE341" s="36"/>
      <c r="AR341" s="205" t="s">
        <v>273</v>
      </c>
      <c r="AT341" s="205" t="s">
        <v>171</v>
      </c>
      <c r="AU341" s="205" t="s">
        <v>83</v>
      </c>
      <c r="AY341" s="19" t="s">
        <v>169</v>
      </c>
      <c r="BE341" s="206">
        <f>IF(N341="základní",J341,0)</f>
        <v>0</v>
      </c>
      <c r="BF341" s="206">
        <f>IF(N341="snížená",J341,0)</f>
        <v>0</v>
      </c>
      <c r="BG341" s="206">
        <f>IF(N341="zákl. přenesená",J341,0)</f>
        <v>0</v>
      </c>
      <c r="BH341" s="206">
        <f>IF(N341="sníž. přenesená",J341,0)</f>
        <v>0</v>
      </c>
      <c r="BI341" s="206">
        <f>IF(N341="nulová",J341,0)</f>
        <v>0</v>
      </c>
      <c r="BJ341" s="19" t="s">
        <v>80</v>
      </c>
      <c r="BK341" s="206">
        <f>ROUND(I341*H341,2)</f>
        <v>0</v>
      </c>
      <c r="BL341" s="19" t="s">
        <v>273</v>
      </c>
      <c r="BM341" s="205" t="s">
        <v>896</v>
      </c>
    </row>
    <row r="342" spans="1:65" s="2" customFormat="1" ht="24" customHeight="1">
      <c r="A342" s="36"/>
      <c r="B342" s="37"/>
      <c r="C342" s="194" t="s">
        <v>897</v>
      </c>
      <c r="D342" s="194" t="s">
        <v>171</v>
      </c>
      <c r="E342" s="195" t="s">
        <v>898</v>
      </c>
      <c r="F342" s="196" t="s">
        <v>899</v>
      </c>
      <c r="G342" s="197" t="s">
        <v>324</v>
      </c>
      <c r="H342" s="198">
        <v>2.5</v>
      </c>
      <c r="I342" s="199"/>
      <c r="J342" s="200">
        <f>ROUND(I342*H342,2)</f>
        <v>0</v>
      </c>
      <c r="K342" s="196" t="s">
        <v>175</v>
      </c>
      <c r="L342" s="41"/>
      <c r="M342" s="201" t="s">
        <v>19</v>
      </c>
      <c r="N342" s="202" t="s">
        <v>43</v>
      </c>
      <c r="O342" s="66"/>
      <c r="P342" s="203">
        <f>O342*H342</f>
        <v>0</v>
      </c>
      <c r="Q342" s="203">
        <v>1.82E-3</v>
      </c>
      <c r="R342" s="203">
        <f>Q342*H342</f>
        <v>4.5500000000000002E-3</v>
      </c>
      <c r="S342" s="203">
        <v>0</v>
      </c>
      <c r="T342" s="204">
        <f>S342*H342</f>
        <v>0</v>
      </c>
      <c r="U342" s="36"/>
      <c r="V342" s="36"/>
      <c r="W342" s="36"/>
      <c r="X342" s="36"/>
      <c r="Y342" s="36"/>
      <c r="Z342" s="36"/>
      <c r="AA342" s="36"/>
      <c r="AB342" s="36"/>
      <c r="AC342" s="36"/>
      <c r="AD342" s="36"/>
      <c r="AE342" s="36"/>
      <c r="AR342" s="205" t="s">
        <v>273</v>
      </c>
      <c r="AT342" s="205" t="s">
        <v>171</v>
      </c>
      <c r="AU342" s="205" t="s">
        <v>83</v>
      </c>
      <c r="AY342" s="19" t="s">
        <v>169</v>
      </c>
      <c r="BE342" s="206">
        <f>IF(N342="základní",J342,0)</f>
        <v>0</v>
      </c>
      <c r="BF342" s="206">
        <f>IF(N342="snížená",J342,0)</f>
        <v>0</v>
      </c>
      <c r="BG342" s="206">
        <f>IF(N342="zákl. přenesená",J342,0)</f>
        <v>0</v>
      </c>
      <c r="BH342" s="206">
        <f>IF(N342="sníž. přenesená",J342,0)</f>
        <v>0</v>
      </c>
      <c r="BI342" s="206">
        <f>IF(N342="nulová",J342,0)</f>
        <v>0</v>
      </c>
      <c r="BJ342" s="19" t="s">
        <v>80</v>
      </c>
      <c r="BK342" s="206">
        <f>ROUND(I342*H342,2)</f>
        <v>0</v>
      </c>
      <c r="BL342" s="19" t="s">
        <v>273</v>
      </c>
      <c r="BM342" s="205" t="s">
        <v>900</v>
      </c>
    </row>
    <row r="343" spans="1:65" s="2" customFormat="1" ht="24" customHeight="1">
      <c r="A343" s="36"/>
      <c r="B343" s="37"/>
      <c r="C343" s="194" t="s">
        <v>606</v>
      </c>
      <c r="D343" s="194" t="s">
        <v>171</v>
      </c>
      <c r="E343" s="195" t="s">
        <v>901</v>
      </c>
      <c r="F343" s="196" t="s">
        <v>902</v>
      </c>
      <c r="G343" s="197" t="s">
        <v>259</v>
      </c>
      <c r="H343" s="198">
        <v>3.2000000000000001E-2</v>
      </c>
      <c r="I343" s="199"/>
      <c r="J343" s="200">
        <f>ROUND(I343*H343,2)</f>
        <v>0</v>
      </c>
      <c r="K343" s="196" t="s">
        <v>175</v>
      </c>
      <c r="L343" s="41"/>
      <c r="M343" s="201" t="s">
        <v>19</v>
      </c>
      <c r="N343" s="202" t="s">
        <v>43</v>
      </c>
      <c r="O343" s="66"/>
      <c r="P343" s="203">
        <f>O343*H343</f>
        <v>0</v>
      </c>
      <c r="Q343" s="203">
        <v>0</v>
      </c>
      <c r="R343" s="203">
        <f>Q343*H343</f>
        <v>0</v>
      </c>
      <c r="S343" s="203">
        <v>0</v>
      </c>
      <c r="T343" s="204">
        <f>S343*H343</f>
        <v>0</v>
      </c>
      <c r="U343" s="36"/>
      <c r="V343" s="36"/>
      <c r="W343" s="36"/>
      <c r="X343" s="36"/>
      <c r="Y343" s="36"/>
      <c r="Z343" s="36"/>
      <c r="AA343" s="36"/>
      <c r="AB343" s="36"/>
      <c r="AC343" s="36"/>
      <c r="AD343" s="36"/>
      <c r="AE343" s="36"/>
      <c r="AR343" s="205" t="s">
        <v>273</v>
      </c>
      <c r="AT343" s="205" t="s">
        <v>171</v>
      </c>
      <c r="AU343" s="205" t="s">
        <v>83</v>
      </c>
      <c r="AY343" s="19" t="s">
        <v>169</v>
      </c>
      <c r="BE343" s="206">
        <f>IF(N343="základní",J343,0)</f>
        <v>0</v>
      </c>
      <c r="BF343" s="206">
        <f>IF(N343="snížená",J343,0)</f>
        <v>0</v>
      </c>
      <c r="BG343" s="206">
        <f>IF(N343="zákl. přenesená",J343,0)</f>
        <v>0</v>
      </c>
      <c r="BH343" s="206">
        <f>IF(N343="sníž. přenesená",J343,0)</f>
        <v>0</v>
      </c>
      <c r="BI343" s="206">
        <f>IF(N343="nulová",J343,0)</f>
        <v>0</v>
      </c>
      <c r="BJ343" s="19" t="s">
        <v>80</v>
      </c>
      <c r="BK343" s="206">
        <f>ROUND(I343*H343,2)</f>
        <v>0</v>
      </c>
      <c r="BL343" s="19" t="s">
        <v>273</v>
      </c>
      <c r="BM343" s="205" t="s">
        <v>903</v>
      </c>
    </row>
    <row r="344" spans="1:65" s="2" customFormat="1" ht="78">
      <c r="A344" s="36"/>
      <c r="B344" s="37"/>
      <c r="C344" s="38"/>
      <c r="D344" s="207" t="s">
        <v>178</v>
      </c>
      <c r="E344" s="38"/>
      <c r="F344" s="208" t="s">
        <v>904</v>
      </c>
      <c r="G344" s="38"/>
      <c r="H344" s="38"/>
      <c r="I344" s="117"/>
      <c r="J344" s="38"/>
      <c r="K344" s="38"/>
      <c r="L344" s="41"/>
      <c r="M344" s="209"/>
      <c r="N344" s="210"/>
      <c r="O344" s="66"/>
      <c r="P344" s="66"/>
      <c r="Q344" s="66"/>
      <c r="R344" s="66"/>
      <c r="S344" s="66"/>
      <c r="T344" s="67"/>
      <c r="U344" s="36"/>
      <c r="V344" s="36"/>
      <c r="W344" s="36"/>
      <c r="X344" s="36"/>
      <c r="Y344" s="36"/>
      <c r="Z344" s="36"/>
      <c r="AA344" s="36"/>
      <c r="AB344" s="36"/>
      <c r="AC344" s="36"/>
      <c r="AD344" s="36"/>
      <c r="AE344" s="36"/>
      <c r="AT344" s="19" t="s">
        <v>178</v>
      </c>
      <c r="AU344" s="19" t="s">
        <v>83</v>
      </c>
    </row>
    <row r="345" spans="1:65" s="12" customFormat="1" ht="22.9" customHeight="1">
      <c r="B345" s="178"/>
      <c r="C345" s="179"/>
      <c r="D345" s="180" t="s">
        <v>71</v>
      </c>
      <c r="E345" s="192" t="s">
        <v>905</v>
      </c>
      <c r="F345" s="192" t="s">
        <v>906</v>
      </c>
      <c r="G345" s="179"/>
      <c r="H345" s="179"/>
      <c r="I345" s="182"/>
      <c r="J345" s="193">
        <f>BK345</f>
        <v>0</v>
      </c>
      <c r="K345" s="179"/>
      <c r="L345" s="184"/>
      <c r="M345" s="185"/>
      <c r="N345" s="186"/>
      <c r="O345" s="186"/>
      <c r="P345" s="187">
        <f>SUM(P346:P348)</f>
        <v>0</v>
      </c>
      <c r="Q345" s="186"/>
      <c r="R345" s="187">
        <f>SUM(R346:R348)</f>
        <v>0</v>
      </c>
      <c r="S345" s="186"/>
      <c r="T345" s="188">
        <f>SUM(T346:T348)</f>
        <v>0</v>
      </c>
      <c r="AR345" s="189" t="s">
        <v>83</v>
      </c>
      <c r="AT345" s="190" t="s">
        <v>71</v>
      </c>
      <c r="AU345" s="190" t="s">
        <v>80</v>
      </c>
      <c r="AY345" s="189" t="s">
        <v>169</v>
      </c>
      <c r="BK345" s="191">
        <f>SUM(BK346:BK348)</f>
        <v>0</v>
      </c>
    </row>
    <row r="346" spans="1:65" s="2" customFormat="1" ht="16.5" customHeight="1">
      <c r="A346" s="36"/>
      <c r="B346" s="37"/>
      <c r="C346" s="194" t="s">
        <v>610</v>
      </c>
      <c r="D346" s="194" t="s">
        <v>171</v>
      </c>
      <c r="E346" s="195" t="s">
        <v>907</v>
      </c>
      <c r="F346" s="196" t="s">
        <v>908</v>
      </c>
      <c r="G346" s="197" t="s">
        <v>790</v>
      </c>
      <c r="H346" s="198">
        <v>1</v>
      </c>
      <c r="I346" s="199"/>
      <c r="J346" s="200">
        <f>ROUND(I346*H346,2)</f>
        <v>0</v>
      </c>
      <c r="K346" s="196" t="s">
        <v>19</v>
      </c>
      <c r="L346" s="41"/>
      <c r="M346" s="201" t="s">
        <v>19</v>
      </c>
      <c r="N346" s="202" t="s">
        <v>43</v>
      </c>
      <c r="O346" s="66"/>
      <c r="P346" s="203">
        <f>O346*H346</f>
        <v>0</v>
      </c>
      <c r="Q346" s="203">
        <v>0</v>
      </c>
      <c r="R346" s="203">
        <f>Q346*H346</f>
        <v>0</v>
      </c>
      <c r="S346" s="203">
        <v>0</v>
      </c>
      <c r="T346" s="204">
        <f>S346*H346</f>
        <v>0</v>
      </c>
      <c r="U346" s="36"/>
      <c r="V346" s="36"/>
      <c r="W346" s="36"/>
      <c r="X346" s="36"/>
      <c r="Y346" s="36"/>
      <c r="Z346" s="36"/>
      <c r="AA346" s="36"/>
      <c r="AB346" s="36"/>
      <c r="AC346" s="36"/>
      <c r="AD346" s="36"/>
      <c r="AE346" s="36"/>
      <c r="AR346" s="205" t="s">
        <v>273</v>
      </c>
      <c r="AT346" s="205" t="s">
        <v>171</v>
      </c>
      <c r="AU346" s="205" t="s">
        <v>83</v>
      </c>
      <c r="AY346" s="19" t="s">
        <v>169</v>
      </c>
      <c r="BE346" s="206">
        <f>IF(N346="základní",J346,0)</f>
        <v>0</v>
      </c>
      <c r="BF346" s="206">
        <f>IF(N346="snížená",J346,0)</f>
        <v>0</v>
      </c>
      <c r="BG346" s="206">
        <f>IF(N346="zákl. přenesená",J346,0)</f>
        <v>0</v>
      </c>
      <c r="BH346" s="206">
        <f>IF(N346="sníž. přenesená",J346,0)</f>
        <v>0</v>
      </c>
      <c r="BI346" s="206">
        <f>IF(N346="nulová",J346,0)</f>
        <v>0</v>
      </c>
      <c r="BJ346" s="19" t="s">
        <v>80</v>
      </c>
      <c r="BK346" s="206">
        <f>ROUND(I346*H346,2)</f>
        <v>0</v>
      </c>
      <c r="BL346" s="19" t="s">
        <v>273</v>
      </c>
      <c r="BM346" s="205" t="s">
        <v>909</v>
      </c>
    </row>
    <row r="347" spans="1:65" s="2" customFormat="1" ht="24" customHeight="1">
      <c r="A347" s="36"/>
      <c r="B347" s="37"/>
      <c r="C347" s="194" t="s">
        <v>615</v>
      </c>
      <c r="D347" s="194" t="s">
        <v>171</v>
      </c>
      <c r="E347" s="195" t="s">
        <v>910</v>
      </c>
      <c r="F347" s="196" t="s">
        <v>911</v>
      </c>
      <c r="G347" s="197" t="s">
        <v>912</v>
      </c>
      <c r="H347" s="271"/>
      <c r="I347" s="199"/>
      <c r="J347" s="200">
        <f>ROUND(I347*H347,2)</f>
        <v>0</v>
      </c>
      <c r="K347" s="196" t="s">
        <v>19</v>
      </c>
      <c r="L347" s="41"/>
      <c r="M347" s="201" t="s">
        <v>19</v>
      </c>
      <c r="N347" s="202" t="s">
        <v>43</v>
      </c>
      <c r="O347" s="66"/>
      <c r="P347" s="203">
        <f>O347*H347</f>
        <v>0</v>
      </c>
      <c r="Q347" s="203">
        <v>0</v>
      </c>
      <c r="R347" s="203">
        <f>Q347*H347</f>
        <v>0</v>
      </c>
      <c r="S347" s="203">
        <v>0</v>
      </c>
      <c r="T347" s="204">
        <f>S347*H347</f>
        <v>0</v>
      </c>
      <c r="U347" s="36"/>
      <c r="V347" s="36"/>
      <c r="W347" s="36"/>
      <c r="X347" s="36"/>
      <c r="Y347" s="36"/>
      <c r="Z347" s="36"/>
      <c r="AA347" s="36"/>
      <c r="AB347" s="36"/>
      <c r="AC347" s="36"/>
      <c r="AD347" s="36"/>
      <c r="AE347" s="36"/>
      <c r="AR347" s="205" t="s">
        <v>273</v>
      </c>
      <c r="AT347" s="205" t="s">
        <v>171</v>
      </c>
      <c r="AU347" s="205" t="s">
        <v>83</v>
      </c>
      <c r="AY347" s="19" t="s">
        <v>169</v>
      </c>
      <c r="BE347" s="206">
        <f>IF(N347="základní",J347,0)</f>
        <v>0</v>
      </c>
      <c r="BF347" s="206">
        <f>IF(N347="snížená",J347,0)</f>
        <v>0</v>
      </c>
      <c r="BG347" s="206">
        <f>IF(N347="zákl. přenesená",J347,0)</f>
        <v>0</v>
      </c>
      <c r="BH347" s="206">
        <f>IF(N347="sníž. přenesená",J347,0)</f>
        <v>0</v>
      </c>
      <c r="BI347" s="206">
        <f>IF(N347="nulová",J347,0)</f>
        <v>0</v>
      </c>
      <c r="BJ347" s="19" t="s">
        <v>80</v>
      </c>
      <c r="BK347" s="206">
        <f>ROUND(I347*H347,2)</f>
        <v>0</v>
      </c>
      <c r="BL347" s="19" t="s">
        <v>273</v>
      </c>
      <c r="BM347" s="205" t="s">
        <v>913</v>
      </c>
    </row>
    <row r="348" spans="1:65" s="2" customFormat="1" ht="78">
      <c r="A348" s="36"/>
      <c r="B348" s="37"/>
      <c r="C348" s="38"/>
      <c r="D348" s="207" t="s">
        <v>178</v>
      </c>
      <c r="E348" s="38"/>
      <c r="F348" s="208" t="s">
        <v>914</v>
      </c>
      <c r="G348" s="38"/>
      <c r="H348" s="38"/>
      <c r="I348" s="117"/>
      <c r="J348" s="38"/>
      <c r="K348" s="38"/>
      <c r="L348" s="41"/>
      <c r="M348" s="264"/>
      <c r="N348" s="265"/>
      <c r="O348" s="266"/>
      <c r="P348" s="266"/>
      <c r="Q348" s="266"/>
      <c r="R348" s="266"/>
      <c r="S348" s="266"/>
      <c r="T348" s="267"/>
      <c r="U348" s="36"/>
      <c r="V348" s="36"/>
      <c r="W348" s="36"/>
      <c r="X348" s="36"/>
      <c r="Y348" s="36"/>
      <c r="Z348" s="36"/>
      <c r="AA348" s="36"/>
      <c r="AB348" s="36"/>
      <c r="AC348" s="36"/>
      <c r="AD348" s="36"/>
      <c r="AE348" s="36"/>
      <c r="AT348" s="19" t="s">
        <v>178</v>
      </c>
      <c r="AU348" s="19" t="s">
        <v>83</v>
      </c>
    </row>
    <row r="349" spans="1:65" s="2" customFormat="1" ht="6.95" customHeight="1">
      <c r="A349" s="36"/>
      <c r="B349" s="49"/>
      <c r="C349" s="50"/>
      <c r="D349" s="50"/>
      <c r="E349" s="50"/>
      <c r="F349" s="50"/>
      <c r="G349" s="50"/>
      <c r="H349" s="50"/>
      <c r="I349" s="144"/>
      <c r="J349" s="50"/>
      <c r="K349" s="50"/>
      <c r="L349" s="41"/>
      <c r="M349" s="36"/>
      <c r="O349" s="36"/>
      <c r="P349" s="36"/>
      <c r="Q349" s="36"/>
      <c r="R349" s="36"/>
      <c r="S349" s="36"/>
      <c r="T349" s="36"/>
      <c r="U349" s="36"/>
      <c r="V349" s="36"/>
      <c r="W349" s="36"/>
      <c r="X349" s="36"/>
      <c r="Y349" s="36"/>
      <c r="Z349" s="36"/>
      <c r="AA349" s="36"/>
      <c r="AB349" s="36"/>
      <c r="AC349" s="36"/>
      <c r="AD349" s="36"/>
      <c r="AE349" s="36"/>
    </row>
  </sheetData>
  <sheetProtection algorithmName="SHA-512" hashValue="jLnsA1/w6itqcLIiZb3woZTm+dwhQ/4wyhTbFqwF2cwgOy3+zya+Nuy53XKANVDf+3kTWe+ri0u0VcSCfR8FSw==" saltValue="QFjO0C3CJWDuDvOiRtOLWrtp6DCtSjFn//Kplcz1a7zQNh4sHEZT9Z8TzWY58x8eBiQE0/Nq/tK/v37TLKTsbw==" spinCount="100000" sheet="1" objects="1" scenarios="1" formatColumns="0" formatRows="0" autoFilter="0"/>
  <autoFilter ref="C96:K348"/>
  <mergeCells count="12">
    <mergeCell ref="E89:H89"/>
    <mergeCell ref="L2:V2"/>
    <mergeCell ref="E50:H50"/>
    <mergeCell ref="E52:H52"/>
    <mergeCell ref="E54:H54"/>
    <mergeCell ref="E85:H85"/>
    <mergeCell ref="E87:H8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99</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664</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915</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92</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ROUND(J94,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ROUND((SUM(BE94:BE190)),  2)</f>
        <v>0</v>
      </c>
      <c r="G35" s="36"/>
      <c r="H35" s="36"/>
      <c r="I35" s="133">
        <v>0.21</v>
      </c>
      <c r="J35" s="132">
        <f>ROUND(((SUM(BE94:BE190))*I35),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ROUND((SUM(BF94:BF190)),  2)</f>
        <v>0</v>
      </c>
      <c r="G36" s="36"/>
      <c r="H36" s="36"/>
      <c r="I36" s="133">
        <v>0.15</v>
      </c>
      <c r="J36" s="132">
        <f>ROUND(((SUM(BF94:BF190))*I36),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ROUND((SUM(BG94:BG190)),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ROUND((SUM(BH94:BH190)),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ROUND((SUM(BI94:BI190)),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664</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03.2a - Zdravotnické instalace - vodovod</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J94</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413</v>
      </c>
      <c r="E64" s="156"/>
      <c r="F64" s="156"/>
      <c r="G64" s="156"/>
      <c r="H64" s="156"/>
      <c r="I64" s="157"/>
      <c r="J64" s="158">
        <f>J95</f>
        <v>0</v>
      </c>
      <c r="K64" s="154"/>
      <c r="L64" s="159"/>
    </row>
    <row r="65" spans="1:31" s="10" customFormat="1" ht="19.899999999999999" customHeight="1">
      <c r="B65" s="160"/>
      <c r="C65" s="99"/>
      <c r="D65" s="161" t="s">
        <v>414</v>
      </c>
      <c r="E65" s="162"/>
      <c r="F65" s="162"/>
      <c r="G65" s="162"/>
      <c r="H65" s="162"/>
      <c r="I65" s="163"/>
      <c r="J65" s="164">
        <f>J96</f>
        <v>0</v>
      </c>
      <c r="K65" s="99"/>
      <c r="L65" s="165"/>
    </row>
    <row r="66" spans="1:31" s="10" customFormat="1" ht="19.899999999999999" customHeight="1">
      <c r="B66" s="160"/>
      <c r="C66" s="99"/>
      <c r="D66" s="161" t="s">
        <v>916</v>
      </c>
      <c r="E66" s="162"/>
      <c r="F66" s="162"/>
      <c r="G66" s="162"/>
      <c r="H66" s="162"/>
      <c r="I66" s="163"/>
      <c r="J66" s="164">
        <f>J137</f>
        <v>0</v>
      </c>
      <c r="K66" s="99"/>
      <c r="L66" s="165"/>
    </row>
    <row r="67" spans="1:31" s="10" customFormat="1" ht="19.899999999999999" customHeight="1">
      <c r="B67" s="160"/>
      <c r="C67" s="99"/>
      <c r="D67" s="161" t="s">
        <v>415</v>
      </c>
      <c r="E67" s="162"/>
      <c r="F67" s="162"/>
      <c r="G67" s="162"/>
      <c r="H67" s="162"/>
      <c r="I67" s="163"/>
      <c r="J67" s="164">
        <f>J140</f>
        <v>0</v>
      </c>
      <c r="K67" s="99"/>
      <c r="L67" s="165"/>
    </row>
    <row r="68" spans="1:31" s="10" customFormat="1" ht="19.899999999999999" customHeight="1">
      <c r="B68" s="160"/>
      <c r="C68" s="99"/>
      <c r="D68" s="161" t="s">
        <v>417</v>
      </c>
      <c r="E68" s="162"/>
      <c r="F68" s="162"/>
      <c r="G68" s="162"/>
      <c r="H68" s="162"/>
      <c r="I68" s="163"/>
      <c r="J68" s="164">
        <f>J143</f>
        <v>0</v>
      </c>
      <c r="K68" s="99"/>
      <c r="L68" s="165"/>
    </row>
    <row r="69" spans="1:31" s="10" customFormat="1" ht="19.899999999999999" customHeight="1">
      <c r="B69" s="160"/>
      <c r="C69" s="99"/>
      <c r="D69" s="161" t="s">
        <v>420</v>
      </c>
      <c r="E69" s="162"/>
      <c r="F69" s="162"/>
      <c r="G69" s="162"/>
      <c r="H69" s="162"/>
      <c r="I69" s="163"/>
      <c r="J69" s="164">
        <f>J151</f>
        <v>0</v>
      </c>
      <c r="K69" s="99"/>
      <c r="L69" s="165"/>
    </row>
    <row r="70" spans="1:31" s="9" customFormat="1" ht="24.95" customHeight="1">
      <c r="B70" s="153"/>
      <c r="C70" s="154"/>
      <c r="D70" s="155" t="s">
        <v>917</v>
      </c>
      <c r="E70" s="156"/>
      <c r="F70" s="156"/>
      <c r="G70" s="156"/>
      <c r="H70" s="156"/>
      <c r="I70" s="157"/>
      <c r="J70" s="158">
        <f>J154</f>
        <v>0</v>
      </c>
      <c r="K70" s="154"/>
      <c r="L70" s="159"/>
    </row>
    <row r="71" spans="1:31" s="10" customFormat="1" ht="19.899999999999999" customHeight="1">
      <c r="B71" s="160"/>
      <c r="C71" s="99"/>
      <c r="D71" s="161" t="s">
        <v>918</v>
      </c>
      <c r="E71" s="162"/>
      <c r="F71" s="162"/>
      <c r="G71" s="162"/>
      <c r="H71" s="162"/>
      <c r="I71" s="163"/>
      <c r="J71" s="164">
        <f>J155</f>
        <v>0</v>
      </c>
      <c r="K71" s="99"/>
      <c r="L71" s="165"/>
    </row>
    <row r="72" spans="1:31" s="10" customFormat="1" ht="19.899999999999999" customHeight="1">
      <c r="B72" s="160"/>
      <c r="C72" s="99"/>
      <c r="D72" s="161" t="s">
        <v>919</v>
      </c>
      <c r="E72" s="162"/>
      <c r="F72" s="162"/>
      <c r="G72" s="162"/>
      <c r="H72" s="162"/>
      <c r="I72" s="163"/>
      <c r="J72" s="164">
        <f>J179</f>
        <v>0</v>
      </c>
      <c r="K72" s="99"/>
      <c r="L72" s="165"/>
    </row>
    <row r="73" spans="1:31" s="2" customFormat="1" ht="21.7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6.95" customHeight="1">
      <c r="A74" s="36"/>
      <c r="B74" s="49"/>
      <c r="C74" s="50"/>
      <c r="D74" s="50"/>
      <c r="E74" s="50"/>
      <c r="F74" s="50"/>
      <c r="G74" s="50"/>
      <c r="H74" s="50"/>
      <c r="I74" s="144"/>
      <c r="J74" s="50"/>
      <c r="K74" s="50"/>
      <c r="L74" s="118"/>
      <c r="S74" s="36"/>
      <c r="T74" s="36"/>
      <c r="U74" s="36"/>
      <c r="V74" s="36"/>
      <c r="W74" s="36"/>
      <c r="X74" s="36"/>
      <c r="Y74" s="36"/>
      <c r="Z74" s="36"/>
      <c r="AA74" s="36"/>
      <c r="AB74" s="36"/>
      <c r="AC74" s="36"/>
      <c r="AD74" s="36"/>
      <c r="AE74" s="36"/>
    </row>
    <row r="78" spans="1:31" s="2" customFormat="1" ht="6.95" customHeight="1">
      <c r="A78" s="36"/>
      <c r="B78" s="51"/>
      <c r="C78" s="52"/>
      <c r="D78" s="52"/>
      <c r="E78" s="52"/>
      <c r="F78" s="52"/>
      <c r="G78" s="52"/>
      <c r="H78" s="52"/>
      <c r="I78" s="147"/>
      <c r="J78" s="52"/>
      <c r="K78" s="52"/>
      <c r="L78" s="118"/>
      <c r="S78" s="36"/>
      <c r="T78" s="36"/>
      <c r="U78" s="36"/>
      <c r="V78" s="36"/>
      <c r="W78" s="36"/>
      <c r="X78" s="36"/>
      <c r="Y78" s="36"/>
      <c r="Z78" s="36"/>
      <c r="AA78" s="36"/>
      <c r="AB78" s="36"/>
      <c r="AC78" s="36"/>
      <c r="AD78" s="36"/>
      <c r="AE78" s="36"/>
    </row>
    <row r="79" spans="1:31" s="2" customFormat="1" ht="24.95" customHeight="1">
      <c r="A79" s="36"/>
      <c r="B79" s="37"/>
      <c r="C79" s="25" t="s">
        <v>154</v>
      </c>
      <c r="D79" s="38"/>
      <c r="E79" s="38"/>
      <c r="F79" s="38"/>
      <c r="G79" s="38"/>
      <c r="H79" s="38"/>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3" s="2" customFormat="1" ht="12" customHeight="1">
      <c r="A81" s="36"/>
      <c r="B81" s="37"/>
      <c r="C81" s="31" t="s">
        <v>16</v>
      </c>
      <c r="D81" s="38"/>
      <c r="E81" s="38"/>
      <c r="F81" s="38"/>
      <c r="G81" s="38"/>
      <c r="H81" s="38"/>
      <c r="I81" s="117"/>
      <c r="J81" s="38"/>
      <c r="K81" s="38"/>
      <c r="L81" s="118"/>
      <c r="S81" s="36"/>
      <c r="T81" s="36"/>
      <c r="U81" s="36"/>
      <c r="V81" s="36"/>
      <c r="W81" s="36"/>
      <c r="X81" s="36"/>
      <c r="Y81" s="36"/>
      <c r="Z81" s="36"/>
      <c r="AA81" s="36"/>
      <c r="AB81" s="36"/>
      <c r="AC81" s="36"/>
      <c r="AD81" s="36"/>
      <c r="AE81" s="36"/>
    </row>
    <row r="82" spans="1:63" s="2" customFormat="1" ht="16.5" customHeight="1">
      <c r="A82" s="36"/>
      <c r="B82" s="37"/>
      <c r="C82" s="38"/>
      <c r="D82" s="38"/>
      <c r="E82" s="405" t="str">
        <f>E7</f>
        <v>Revitalizace koupaliště Lhotka - II. etapa 1. část</v>
      </c>
      <c r="F82" s="406"/>
      <c r="G82" s="406"/>
      <c r="H82" s="406"/>
      <c r="I82" s="117"/>
      <c r="J82" s="38"/>
      <c r="K82" s="38"/>
      <c r="L82" s="118"/>
      <c r="S82" s="36"/>
      <c r="T82" s="36"/>
      <c r="U82" s="36"/>
      <c r="V82" s="36"/>
      <c r="W82" s="36"/>
      <c r="X82" s="36"/>
      <c r="Y82" s="36"/>
      <c r="Z82" s="36"/>
      <c r="AA82" s="36"/>
      <c r="AB82" s="36"/>
      <c r="AC82" s="36"/>
      <c r="AD82" s="36"/>
      <c r="AE82" s="36"/>
    </row>
    <row r="83" spans="1:63" s="1" customFormat="1" ht="12" customHeight="1">
      <c r="B83" s="23"/>
      <c r="C83" s="31" t="s">
        <v>142</v>
      </c>
      <c r="D83" s="24"/>
      <c r="E83" s="24"/>
      <c r="F83" s="24"/>
      <c r="G83" s="24"/>
      <c r="H83" s="24"/>
      <c r="I83" s="110"/>
      <c r="J83" s="24"/>
      <c r="K83" s="24"/>
      <c r="L83" s="22"/>
    </row>
    <row r="84" spans="1:63" s="2" customFormat="1" ht="16.5" customHeight="1">
      <c r="A84" s="36"/>
      <c r="B84" s="37"/>
      <c r="C84" s="38"/>
      <c r="D84" s="38"/>
      <c r="E84" s="405" t="s">
        <v>664</v>
      </c>
      <c r="F84" s="407"/>
      <c r="G84" s="407"/>
      <c r="H84" s="407"/>
      <c r="I84" s="117"/>
      <c r="J84" s="38"/>
      <c r="K84" s="38"/>
      <c r="L84" s="118"/>
      <c r="S84" s="36"/>
      <c r="T84" s="36"/>
      <c r="U84" s="36"/>
      <c r="V84" s="36"/>
      <c r="W84" s="36"/>
      <c r="X84" s="36"/>
      <c r="Y84" s="36"/>
      <c r="Z84" s="36"/>
      <c r="AA84" s="36"/>
      <c r="AB84" s="36"/>
      <c r="AC84" s="36"/>
      <c r="AD84" s="36"/>
      <c r="AE84" s="36"/>
    </row>
    <row r="85" spans="1:63" s="2" customFormat="1" ht="12" customHeight="1">
      <c r="A85" s="36"/>
      <c r="B85" s="37"/>
      <c r="C85" s="31" t="s">
        <v>665</v>
      </c>
      <c r="D85" s="38"/>
      <c r="E85" s="38"/>
      <c r="F85" s="38"/>
      <c r="G85" s="38"/>
      <c r="H85" s="38"/>
      <c r="I85" s="117"/>
      <c r="J85" s="38"/>
      <c r="K85" s="38"/>
      <c r="L85" s="118"/>
      <c r="S85" s="36"/>
      <c r="T85" s="36"/>
      <c r="U85" s="36"/>
      <c r="V85" s="36"/>
      <c r="W85" s="36"/>
      <c r="X85" s="36"/>
      <c r="Y85" s="36"/>
      <c r="Z85" s="36"/>
      <c r="AA85" s="36"/>
      <c r="AB85" s="36"/>
      <c r="AC85" s="36"/>
      <c r="AD85" s="36"/>
      <c r="AE85" s="36"/>
    </row>
    <row r="86" spans="1:63" s="2" customFormat="1" ht="16.5" customHeight="1">
      <c r="A86" s="36"/>
      <c r="B86" s="37"/>
      <c r="C86" s="38"/>
      <c r="D86" s="38"/>
      <c r="E86" s="374" t="str">
        <f>E11</f>
        <v>SO 03.2a - Zdravotnické instalace - vodovod</v>
      </c>
      <c r="F86" s="407"/>
      <c r="G86" s="407"/>
      <c r="H86" s="407"/>
      <c r="I86" s="117"/>
      <c r="J86" s="38"/>
      <c r="K86" s="38"/>
      <c r="L86" s="118"/>
      <c r="S86" s="36"/>
      <c r="T86" s="36"/>
      <c r="U86" s="36"/>
      <c r="V86" s="36"/>
      <c r="W86" s="36"/>
      <c r="X86" s="36"/>
      <c r="Y86" s="36"/>
      <c r="Z86" s="36"/>
      <c r="AA86" s="36"/>
      <c r="AB86" s="36"/>
      <c r="AC86" s="36"/>
      <c r="AD86" s="36"/>
      <c r="AE86" s="36"/>
    </row>
    <row r="87" spans="1:63" s="2" customFormat="1" ht="6.95" customHeight="1">
      <c r="A87" s="36"/>
      <c r="B87" s="37"/>
      <c r="C87" s="38"/>
      <c r="D87" s="38"/>
      <c r="E87" s="38"/>
      <c r="F87" s="38"/>
      <c r="G87" s="38"/>
      <c r="H87" s="38"/>
      <c r="I87" s="117"/>
      <c r="J87" s="38"/>
      <c r="K87" s="38"/>
      <c r="L87" s="118"/>
      <c r="S87" s="36"/>
      <c r="T87" s="36"/>
      <c r="U87" s="36"/>
      <c r="V87" s="36"/>
      <c r="W87" s="36"/>
      <c r="X87" s="36"/>
      <c r="Y87" s="36"/>
      <c r="Z87" s="36"/>
      <c r="AA87" s="36"/>
      <c r="AB87" s="36"/>
      <c r="AC87" s="36"/>
      <c r="AD87" s="36"/>
      <c r="AE87" s="36"/>
    </row>
    <row r="88" spans="1:63" s="2" customFormat="1" ht="12" customHeight="1">
      <c r="A88" s="36"/>
      <c r="B88" s="37"/>
      <c r="C88" s="31" t="s">
        <v>21</v>
      </c>
      <c r="D88" s="38"/>
      <c r="E88" s="38"/>
      <c r="F88" s="29" t="str">
        <f>F14</f>
        <v>Praha 4 k.ú. Lhotka 728071</v>
      </c>
      <c r="G88" s="38"/>
      <c r="H88" s="38"/>
      <c r="I88" s="119" t="s">
        <v>23</v>
      </c>
      <c r="J88" s="61" t="str">
        <f>IF(J14="","",J14)</f>
        <v>23. 10. 2019</v>
      </c>
      <c r="K88" s="38"/>
      <c r="L88" s="118"/>
      <c r="S88" s="36"/>
      <c r="T88" s="36"/>
      <c r="U88" s="36"/>
      <c r="V88" s="36"/>
      <c r="W88" s="36"/>
      <c r="X88" s="36"/>
      <c r="Y88" s="36"/>
      <c r="Z88" s="36"/>
      <c r="AA88" s="36"/>
      <c r="AB88" s="36"/>
      <c r="AC88" s="36"/>
      <c r="AD88" s="36"/>
      <c r="AE88" s="36"/>
    </row>
    <row r="89" spans="1:63" s="2" customFormat="1" ht="6.95" customHeight="1">
      <c r="A89" s="36"/>
      <c r="B89" s="37"/>
      <c r="C89" s="38"/>
      <c r="D89" s="38"/>
      <c r="E89" s="38"/>
      <c r="F89" s="38"/>
      <c r="G89" s="38"/>
      <c r="H89" s="38"/>
      <c r="I89" s="117"/>
      <c r="J89" s="38"/>
      <c r="K89" s="38"/>
      <c r="L89" s="118"/>
      <c r="S89" s="36"/>
      <c r="T89" s="36"/>
      <c r="U89" s="36"/>
      <c r="V89" s="36"/>
      <c r="W89" s="36"/>
      <c r="X89" s="36"/>
      <c r="Y89" s="36"/>
      <c r="Z89" s="36"/>
      <c r="AA89" s="36"/>
      <c r="AB89" s="36"/>
      <c r="AC89" s="36"/>
      <c r="AD89" s="36"/>
      <c r="AE89" s="36"/>
    </row>
    <row r="90" spans="1:63" s="2" customFormat="1" ht="15.2" customHeight="1">
      <c r="A90" s="36"/>
      <c r="B90" s="37"/>
      <c r="C90" s="31" t="s">
        <v>25</v>
      </c>
      <c r="D90" s="38"/>
      <c r="E90" s="38"/>
      <c r="F90" s="29" t="str">
        <f>E17</f>
        <v>MČ Praha4,Antala Staška 2059/80b,140 46 Praha4-Krč</v>
      </c>
      <c r="G90" s="38"/>
      <c r="H90" s="38"/>
      <c r="I90" s="119" t="s">
        <v>32</v>
      </c>
      <c r="J90" s="34" t="str">
        <f>E23</f>
        <v xml:space="preserve"> </v>
      </c>
      <c r="K90" s="38"/>
      <c r="L90" s="118"/>
      <c r="S90" s="36"/>
      <c r="T90" s="36"/>
      <c r="U90" s="36"/>
      <c r="V90" s="36"/>
      <c r="W90" s="36"/>
      <c r="X90" s="36"/>
      <c r="Y90" s="36"/>
      <c r="Z90" s="36"/>
      <c r="AA90" s="36"/>
      <c r="AB90" s="36"/>
      <c r="AC90" s="36"/>
      <c r="AD90" s="36"/>
      <c r="AE90" s="36"/>
    </row>
    <row r="91" spans="1:63" s="2" customFormat="1" ht="15.2" customHeight="1">
      <c r="A91" s="36"/>
      <c r="B91" s="37"/>
      <c r="C91" s="31" t="s">
        <v>30</v>
      </c>
      <c r="D91" s="38"/>
      <c r="E91" s="38"/>
      <c r="F91" s="29" t="str">
        <f>IF(E20="","",E20)</f>
        <v>Vyplň údaj</v>
      </c>
      <c r="G91" s="38"/>
      <c r="H91" s="38"/>
      <c r="I91" s="119" t="s">
        <v>35</v>
      </c>
      <c r="J91" s="34" t="str">
        <f>E26</f>
        <v xml:space="preserve"> </v>
      </c>
      <c r="K91" s="38"/>
      <c r="L91" s="118"/>
      <c r="S91" s="36"/>
      <c r="T91" s="36"/>
      <c r="U91" s="36"/>
      <c r="V91" s="36"/>
      <c r="W91" s="36"/>
      <c r="X91" s="36"/>
      <c r="Y91" s="36"/>
      <c r="Z91" s="36"/>
      <c r="AA91" s="36"/>
      <c r="AB91" s="36"/>
      <c r="AC91" s="36"/>
      <c r="AD91" s="36"/>
      <c r="AE91" s="36"/>
    </row>
    <row r="92" spans="1:63" s="2" customFormat="1" ht="10.35" customHeight="1">
      <c r="A92" s="36"/>
      <c r="B92" s="37"/>
      <c r="C92" s="38"/>
      <c r="D92" s="38"/>
      <c r="E92" s="38"/>
      <c r="F92" s="38"/>
      <c r="G92" s="38"/>
      <c r="H92" s="38"/>
      <c r="I92" s="117"/>
      <c r="J92" s="38"/>
      <c r="K92" s="38"/>
      <c r="L92" s="118"/>
      <c r="S92" s="36"/>
      <c r="T92" s="36"/>
      <c r="U92" s="36"/>
      <c r="V92" s="36"/>
      <c r="W92" s="36"/>
      <c r="X92" s="36"/>
      <c r="Y92" s="36"/>
      <c r="Z92" s="36"/>
      <c r="AA92" s="36"/>
      <c r="AB92" s="36"/>
      <c r="AC92" s="36"/>
      <c r="AD92" s="36"/>
      <c r="AE92" s="36"/>
    </row>
    <row r="93" spans="1:63" s="11" customFormat="1" ht="29.25" customHeight="1">
      <c r="A93" s="166"/>
      <c r="B93" s="167"/>
      <c r="C93" s="168" t="s">
        <v>155</v>
      </c>
      <c r="D93" s="169" t="s">
        <v>57</v>
      </c>
      <c r="E93" s="169" t="s">
        <v>53</v>
      </c>
      <c r="F93" s="169" t="s">
        <v>54</v>
      </c>
      <c r="G93" s="169" t="s">
        <v>156</v>
      </c>
      <c r="H93" s="169" t="s">
        <v>157</v>
      </c>
      <c r="I93" s="170" t="s">
        <v>158</v>
      </c>
      <c r="J93" s="169" t="s">
        <v>146</v>
      </c>
      <c r="K93" s="171" t="s">
        <v>159</v>
      </c>
      <c r="L93" s="172"/>
      <c r="M93" s="70" t="s">
        <v>19</v>
      </c>
      <c r="N93" s="71" t="s">
        <v>42</v>
      </c>
      <c r="O93" s="71" t="s">
        <v>160</v>
      </c>
      <c r="P93" s="71" t="s">
        <v>161</v>
      </c>
      <c r="Q93" s="71" t="s">
        <v>162</v>
      </c>
      <c r="R93" s="71" t="s">
        <v>163</v>
      </c>
      <c r="S93" s="71" t="s">
        <v>164</v>
      </c>
      <c r="T93" s="72" t="s">
        <v>165</v>
      </c>
      <c r="U93" s="166"/>
      <c r="V93" s="166"/>
      <c r="W93" s="166"/>
      <c r="X93" s="166"/>
      <c r="Y93" s="166"/>
      <c r="Z93" s="166"/>
      <c r="AA93" s="166"/>
      <c r="AB93" s="166"/>
      <c r="AC93" s="166"/>
      <c r="AD93" s="166"/>
      <c r="AE93" s="166"/>
    </row>
    <row r="94" spans="1:63" s="2" customFormat="1" ht="22.9" customHeight="1">
      <c r="A94" s="36"/>
      <c r="B94" s="37"/>
      <c r="C94" s="77" t="s">
        <v>166</v>
      </c>
      <c r="D94" s="38"/>
      <c r="E94" s="38"/>
      <c r="F94" s="38"/>
      <c r="G94" s="38"/>
      <c r="H94" s="38"/>
      <c r="I94" s="117"/>
      <c r="J94" s="173">
        <f>BK94</f>
        <v>0</v>
      </c>
      <c r="K94" s="38"/>
      <c r="L94" s="41"/>
      <c r="M94" s="73"/>
      <c r="N94" s="174"/>
      <c r="O94" s="74"/>
      <c r="P94" s="175">
        <f>P95+P154</f>
        <v>0</v>
      </c>
      <c r="Q94" s="74"/>
      <c r="R94" s="175">
        <f>R95+R154</f>
        <v>6.5059476765999991</v>
      </c>
      <c r="S94" s="74"/>
      <c r="T94" s="176">
        <f>T95+T154</f>
        <v>0.5</v>
      </c>
      <c r="U94" s="36"/>
      <c r="V94" s="36"/>
      <c r="W94" s="36"/>
      <c r="X94" s="36"/>
      <c r="Y94" s="36"/>
      <c r="Z94" s="36"/>
      <c r="AA94" s="36"/>
      <c r="AB94" s="36"/>
      <c r="AC94" s="36"/>
      <c r="AD94" s="36"/>
      <c r="AE94" s="36"/>
      <c r="AT94" s="19" t="s">
        <v>71</v>
      </c>
      <c r="AU94" s="19" t="s">
        <v>147</v>
      </c>
      <c r="BK94" s="177">
        <f>BK95+BK154</f>
        <v>0</v>
      </c>
    </row>
    <row r="95" spans="1:63" s="12" customFormat="1" ht="25.9" customHeight="1">
      <c r="B95" s="178"/>
      <c r="C95" s="179"/>
      <c r="D95" s="180" t="s">
        <v>71</v>
      </c>
      <c r="E95" s="181" t="s">
        <v>167</v>
      </c>
      <c r="F95" s="181" t="s">
        <v>421</v>
      </c>
      <c r="G95" s="179"/>
      <c r="H95" s="179"/>
      <c r="I95" s="182"/>
      <c r="J95" s="183">
        <f>BK95</f>
        <v>0</v>
      </c>
      <c r="K95" s="179"/>
      <c r="L95" s="184"/>
      <c r="M95" s="185"/>
      <c r="N95" s="186"/>
      <c r="O95" s="186"/>
      <c r="P95" s="187">
        <f>P96+P137+P140+P143+P151</f>
        <v>0</v>
      </c>
      <c r="Q95" s="186"/>
      <c r="R95" s="187">
        <f>R96+R137+R140+R143+R151</f>
        <v>6.4483859999999993</v>
      </c>
      <c r="S95" s="186"/>
      <c r="T95" s="188">
        <f>T96+T137+T140+T143+T151</f>
        <v>0.5</v>
      </c>
      <c r="AR95" s="189" t="s">
        <v>80</v>
      </c>
      <c r="AT95" s="190" t="s">
        <v>71</v>
      </c>
      <c r="AU95" s="190" t="s">
        <v>72</v>
      </c>
      <c r="AY95" s="189" t="s">
        <v>169</v>
      </c>
      <c r="BK95" s="191">
        <f>BK96+BK137+BK140+BK143+BK151</f>
        <v>0</v>
      </c>
    </row>
    <row r="96" spans="1:63" s="12" customFormat="1" ht="22.9" customHeight="1">
      <c r="B96" s="178"/>
      <c r="C96" s="179"/>
      <c r="D96" s="180" t="s">
        <v>71</v>
      </c>
      <c r="E96" s="192" t="s">
        <v>80</v>
      </c>
      <c r="F96" s="192" t="s">
        <v>422</v>
      </c>
      <c r="G96" s="179"/>
      <c r="H96" s="179"/>
      <c r="I96" s="182"/>
      <c r="J96" s="193">
        <f>BK96</f>
        <v>0</v>
      </c>
      <c r="K96" s="179"/>
      <c r="L96" s="184"/>
      <c r="M96" s="185"/>
      <c r="N96" s="186"/>
      <c r="O96" s="186"/>
      <c r="P96" s="187">
        <f>SUM(P97:P136)</f>
        <v>0</v>
      </c>
      <c r="Q96" s="186"/>
      <c r="R96" s="187">
        <f>SUM(R97:R136)</f>
        <v>4.05</v>
      </c>
      <c r="S96" s="186"/>
      <c r="T96" s="188">
        <f>SUM(T97:T136)</f>
        <v>0</v>
      </c>
      <c r="AR96" s="189" t="s">
        <v>80</v>
      </c>
      <c r="AT96" s="190" t="s">
        <v>71</v>
      </c>
      <c r="AU96" s="190" t="s">
        <v>80</v>
      </c>
      <c r="AY96" s="189" t="s">
        <v>169</v>
      </c>
      <c r="BK96" s="191">
        <f>SUM(BK97:BK136)</f>
        <v>0</v>
      </c>
    </row>
    <row r="97" spans="1:65" s="2" customFormat="1" ht="16.5" customHeight="1">
      <c r="A97" s="36"/>
      <c r="B97" s="37"/>
      <c r="C97" s="194" t="s">
        <v>80</v>
      </c>
      <c r="D97" s="194" t="s">
        <v>171</v>
      </c>
      <c r="E97" s="195" t="s">
        <v>920</v>
      </c>
      <c r="F97" s="196" t="s">
        <v>921</v>
      </c>
      <c r="G97" s="197" t="s">
        <v>191</v>
      </c>
      <c r="H97" s="198">
        <v>5.5</v>
      </c>
      <c r="I97" s="199"/>
      <c r="J97" s="200">
        <f>ROUND(I97*H97,2)</f>
        <v>0</v>
      </c>
      <c r="K97" s="196" t="s">
        <v>175</v>
      </c>
      <c r="L97" s="41"/>
      <c r="M97" s="201" t="s">
        <v>19</v>
      </c>
      <c r="N97" s="202" t="s">
        <v>43</v>
      </c>
      <c r="O97" s="66"/>
      <c r="P97" s="203">
        <f>O97*H97</f>
        <v>0</v>
      </c>
      <c r="Q97" s="203">
        <v>0</v>
      </c>
      <c r="R97" s="203">
        <f>Q97*H97</f>
        <v>0</v>
      </c>
      <c r="S97" s="203">
        <v>0</v>
      </c>
      <c r="T97" s="204">
        <f>S97*H97</f>
        <v>0</v>
      </c>
      <c r="U97" s="36"/>
      <c r="V97" s="36"/>
      <c r="W97" s="36"/>
      <c r="X97" s="36"/>
      <c r="Y97" s="36"/>
      <c r="Z97" s="36"/>
      <c r="AA97" s="36"/>
      <c r="AB97" s="36"/>
      <c r="AC97" s="36"/>
      <c r="AD97" s="36"/>
      <c r="AE97" s="36"/>
      <c r="AR97" s="205" t="s">
        <v>176</v>
      </c>
      <c r="AT97" s="205" t="s">
        <v>171</v>
      </c>
      <c r="AU97" s="205" t="s">
        <v>83</v>
      </c>
      <c r="AY97" s="19" t="s">
        <v>169</v>
      </c>
      <c r="BE97" s="206">
        <f>IF(N97="základní",J97,0)</f>
        <v>0</v>
      </c>
      <c r="BF97" s="206">
        <f>IF(N97="snížená",J97,0)</f>
        <v>0</v>
      </c>
      <c r="BG97" s="206">
        <f>IF(N97="zákl. přenesená",J97,0)</f>
        <v>0</v>
      </c>
      <c r="BH97" s="206">
        <f>IF(N97="sníž. přenesená",J97,0)</f>
        <v>0</v>
      </c>
      <c r="BI97" s="206">
        <f>IF(N97="nulová",J97,0)</f>
        <v>0</v>
      </c>
      <c r="BJ97" s="19" t="s">
        <v>80</v>
      </c>
      <c r="BK97" s="206">
        <f>ROUND(I97*H97,2)</f>
        <v>0</v>
      </c>
      <c r="BL97" s="19" t="s">
        <v>176</v>
      </c>
      <c r="BM97" s="205" t="s">
        <v>922</v>
      </c>
    </row>
    <row r="98" spans="1:65" s="13" customFormat="1" ht="11.25">
      <c r="B98" s="211"/>
      <c r="C98" s="212"/>
      <c r="D98" s="207" t="s">
        <v>180</v>
      </c>
      <c r="E98" s="213" t="s">
        <v>19</v>
      </c>
      <c r="F98" s="214" t="s">
        <v>923</v>
      </c>
      <c r="G98" s="212"/>
      <c r="H98" s="215">
        <v>5.5</v>
      </c>
      <c r="I98" s="216"/>
      <c r="J98" s="212"/>
      <c r="K98" s="212"/>
      <c r="L98" s="217"/>
      <c r="M98" s="218"/>
      <c r="N98" s="219"/>
      <c r="O98" s="219"/>
      <c r="P98" s="219"/>
      <c r="Q98" s="219"/>
      <c r="R98" s="219"/>
      <c r="S98" s="219"/>
      <c r="T98" s="220"/>
      <c r="AT98" s="221" t="s">
        <v>180</v>
      </c>
      <c r="AU98" s="221" t="s">
        <v>83</v>
      </c>
      <c r="AV98" s="13" t="s">
        <v>83</v>
      </c>
      <c r="AW98" s="13" t="s">
        <v>34</v>
      </c>
      <c r="AX98" s="13" t="s">
        <v>72</v>
      </c>
      <c r="AY98" s="221" t="s">
        <v>169</v>
      </c>
    </row>
    <row r="99" spans="1:65" s="14" customFormat="1" ht="11.25">
      <c r="B99" s="222"/>
      <c r="C99" s="223"/>
      <c r="D99" s="207" t="s">
        <v>180</v>
      </c>
      <c r="E99" s="224" t="s">
        <v>19</v>
      </c>
      <c r="F99" s="225" t="s">
        <v>182</v>
      </c>
      <c r="G99" s="223"/>
      <c r="H99" s="226">
        <v>5.5</v>
      </c>
      <c r="I99" s="227"/>
      <c r="J99" s="223"/>
      <c r="K99" s="223"/>
      <c r="L99" s="228"/>
      <c r="M99" s="229"/>
      <c r="N99" s="230"/>
      <c r="O99" s="230"/>
      <c r="P99" s="230"/>
      <c r="Q99" s="230"/>
      <c r="R99" s="230"/>
      <c r="S99" s="230"/>
      <c r="T99" s="231"/>
      <c r="AT99" s="232" t="s">
        <v>180</v>
      </c>
      <c r="AU99" s="232" t="s">
        <v>83</v>
      </c>
      <c r="AV99" s="14" t="s">
        <v>176</v>
      </c>
      <c r="AW99" s="14" t="s">
        <v>34</v>
      </c>
      <c r="AX99" s="14" t="s">
        <v>80</v>
      </c>
      <c r="AY99" s="232" t="s">
        <v>169</v>
      </c>
    </row>
    <row r="100" spans="1:65" s="2" customFormat="1" ht="16.5" customHeight="1">
      <c r="A100" s="36"/>
      <c r="B100" s="37"/>
      <c r="C100" s="194" t="s">
        <v>83</v>
      </c>
      <c r="D100" s="194" t="s">
        <v>171</v>
      </c>
      <c r="E100" s="195" t="s">
        <v>440</v>
      </c>
      <c r="F100" s="196" t="s">
        <v>924</v>
      </c>
      <c r="G100" s="197" t="s">
        <v>191</v>
      </c>
      <c r="H100" s="198">
        <v>2.75</v>
      </c>
      <c r="I100" s="199"/>
      <c r="J100" s="200">
        <f>ROUND(I100*H100,2)</f>
        <v>0</v>
      </c>
      <c r="K100" s="196" t="s">
        <v>175</v>
      </c>
      <c r="L100" s="41"/>
      <c r="M100" s="201" t="s">
        <v>19</v>
      </c>
      <c r="N100" s="202" t="s">
        <v>43</v>
      </c>
      <c r="O100" s="66"/>
      <c r="P100" s="203">
        <f>O100*H100</f>
        <v>0</v>
      </c>
      <c r="Q100" s="203">
        <v>0</v>
      </c>
      <c r="R100" s="203">
        <f>Q100*H100</f>
        <v>0</v>
      </c>
      <c r="S100" s="203">
        <v>0</v>
      </c>
      <c r="T100" s="204">
        <f>S100*H100</f>
        <v>0</v>
      </c>
      <c r="U100" s="36"/>
      <c r="V100" s="36"/>
      <c r="W100" s="36"/>
      <c r="X100" s="36"/>
      <c r="Y100" s="36"/>
      <c r="Z100" s="36"/>
      <c r="AA100" s="36"/>
      <c r="AB100" s="36"/>
      <c r="AC100" s="36"/>
      <c r="AD100" s="36"/>
      <c r="AE100" s="36"/>
      <c r="AR100" s="205" t="s">
        <v>176</v>
      </c>
      <c r="AT100" s="205" t="s">
        <v>171</v>
      </c>
      <c r="AU100" s="205" t="s">
        <v>83</v>
      </c>
      <c r="AY100" s="19" t="s">
        <v>169</v>
      </c>
      <c r="BE100" s="206">
        <f>IF(N100="základní",J100,0)</f>
        <v>0</v>
      </c>
      <c r="BF100" s="206">
        <f>IF(N100="snížená",J100,0)</f>
        <v>0</v>
      </c>
      <c r="BG100" s="206">
        <f>IF(N100="zákl. přenesená",J100,0)</f>
        <v>0</v>
      </c>
      <c r="BH100" s="206">
        <f>IF(N100="sníž. přenesená",J100,0)</f>
        <v>0</v>
      </c>
      <c r="BI100" s="206">
        <f>IF(N100="nulová",J100,0)</f>
        <v>0</v>
      </c>
      <c r="BJ100" s="19" t="s">
        <v>80</v>
      </c>
      <c r="BK100" s="206">
        <f>ROUND(I100*H100,2)</f>
        <v>0</v>
      </c>
      <c r="BL100" s="19" t="s">
        <v>176</v>
      </c>
      <c r="BM100" s="205" t="s">
        <v>925</v>
      </c>
    </row>
    <row r="101" spans="1:65" s="13" customFormat="1" ht="11.25">
      <c r="B101" s="211"/>
      <c r="C101" s="212"/>
      <c r="D101" s="207" t="s">
        <v>180</v>
      </c>
      <c r="E101" s="213" t="s">
        <v>19</v>
      </c>
      <c r="F101" s="214" t="s">
        <v>926</v>
      </c>
      <c r="G101" s="212"/>
      <c r="H101" s="215">
        <v>2.75</v>
      </c>
      <c r="I101" s="216"/>
      <c r="J101" s="212"/>
      <c r="K101" s="212"/>
      <c r="L101" s="217"/>
      <c r="M101" s="218"/>
      <c r="N101" s="219"/>
      <c r="O101" s="219"/>
      <c r="P101" s="219"/>
      <c r="Q101" s="219"/>
      <c r="R101" s="219"/>
      <c r="S101" s="219"/>
      <c r="T101" s="220"/>
      <c r="AT101" s="221" t="s">
        <v>180</v>
      </c>
      <c r="AU101" s="221" t="s">
        <v>83</v>
      </c>
      <c r="AV101" s="13" t="s">
        <v>83</v>
      </c>
      <c r="AW101" s="13" t="s">
        <v>34</v>
      </c>
      <c r="AX101" s="13" t="s">
        <v>72</v>
      </c>
      <c r="AY101" s="221" t="s">
        <v>169</v>
      </c>
    </row>
    <row r="102" spans="1:65" s="14" customFormat="1" ht="11.25">
      <c r="B102" s="222"/>
      <c r="C102" s="223"/>
      <c r="D102" s="207" t="s">
        <v>180</v>
      </c>
      <c r="E102" s="224" t="s">
        <v>19</v>
      </c>
      <c r="F102" s="225" t="s">
        <v>182</v>
      </c>
      <c r="G102" s="223"/>
      <c r="H102" s="226">
        <v>2.75</v>
      </c>
      <c r="I102" s="227"/>
      <c r="J102" s="223"/>
      <c r="K102" s="223"/>
      <c r="L102" s="228"/>
      <c r="M102" s="229"/>
      <c r="N102" s="230"/>
      <c r="O102" s="230"/>
      <c r="P102" s="230"/>
      <c r="Q102" s="230"/>
      <c r="R102" s="230"/>
      <c r="S102" s="230"/>
      <c r="T102" s="231"/>
      <c r="AT102" s="232" t="s">
        <v>180</v>
      </c>
      <c r="AU102" s="232" t="s">
        <v>83</v>
      </c>
      <c r="AV102" s="14" t="s">
        <v>176</v>
      </c>
      <c r="AW102" s="14" t="s">
        <v>34</v>
      </c>
      <c r="AX102" s="14" t="s">
        <v>80</v>
      </c>
      <c r="AY102" s="232" t="s">
        <v>169</v>
      </c>
    </row>
    <row r="103" spans="1:65" s="2" customFormat="1" ht="16.5" customHeight="1">
      <c r="A103" s="36"/>
      <c r="B103" s="37"/>
      <c r="C103" s="194" t="s">
        <v>188</v>
      </c>
      <c r="D103" s="194" t="s">
        <v>171</v>
      </c>
      <c r="E103" s="195" t="s">
        <v>444</v>
      </c>
      <c r="F103" s="196" t="s">
        <v>927</v>
      </c>
      <c r="G103" s="197" t="s">
        <v>191</v>
      </c>
      <c r="H103" s="198">
        <v>5.5</v>
      </c>
      <c r="I103" s="199"/>
      <c r="J103" s="200">
        <f>ROUND(I103*H103,2)</f>
        <v>0</v>
      </c>
      <c r="K103" s="196" t="s">
        <v>175</v>
      </c>
      <c r="L103" s="41"/>
      <c r="M103" s="201" t="s">
        <v>19</v>
      </c>
      <c r="N103" s="202" t="s">
        <v>43</v>
      </c>
      <c r="O103" s="66"/>
      <c r="P103" s="203">
        <f>O103*H103</f>
        <v>0</v>
      </c>
      <c r="Q103" s="203">
        <v>0</v>
      </c>
      <c r="R103" s="203">
        <f>Q103*H103</f>
        <v>0</v>
      </c>
      <c r="S103" s="203">
        <v>0</v>
      </c>
      <c r="T103" s="204">
        <f>S103*H103</f>
        <v>0</v>
      </c>
      <c r="U103" s="36"/>
      <c r="V103" s="36"/>
      <c r="W103" s="36"/>
      <c r="X103" s="36"/>
      <c r="Y103" s="36"/>
      <c r="Z103" s="36"/>
      <c r="AA103" s="36"/>
      <c r="AB103" s="36"/>
      <c r="AC103" s="36"/>
      <c r="AD103" s="36"/>
      <c r="AE103" s="36"/>
      <c r="AR103" s="205" t="s">
        <v>176</v>
      </c>
      <c r="AT103" s="205" t="s">
        <v>171</v>
      </c>
      <c r="AU103" s="205" t="s">
        <v>83</v>
      </c>
      <c r="AY103" s="19" t="s">
        <v>169</v>
      </c>
      <c r="BE103" s="206">
        <f>IF(N103="základní",J103,0)</f>
        <v>0</v>
      </c>
      <c r="BF103" s="206">
        <f>IF(N103="snížená",J103,0)</f>
        <v>0</v>
      </c>
      <c r="BG103" s="206">
        <f>IF(N103="zákl. přenesená",J103,0)</f>
        <v>0</v>
      </c>
      <c r="BH103" s="206">
        <f>IF(N103="sníž. přenesená",J103,0)</f>
        <v>0</v>
      </c>
      <c r="BI103" s="206">
        <f>IF(N103="nulová",J103,0)</f>
        <v>0</v>
      </c>
      <c r="BJ103" s="19" t="s">
        <v>80</v>
      </c>
      <c r="BK103" s="206">
        <f>ROUND(I103*H103,2)</f>
        <v>0</v>
      </c>
      <c r="BL103" s="19" t="s">
        <v>176</v>
      </c>
      <c r="BM103" s="205" t="s">
        <v>928</v>
      </c>
    </row>
    <row r="104" spans="1:65" s="13" customFormat="1" ht="11.25">
      <c r="B104" s="211"/>
      <c r="C104" s="212"/>
      <c r="D104" s="207" t="s">
        <v>180</v>
      </c>
      <c r="E104" s="213" t="s">
        <v>19</v>
      </c>
      <c r="F104" s="214" t="s">
        <v>929</v>
      </c>
      <c r="G104" s="212"/>
      <c r="H104" s="215">
        <v>5.5</v>
      </c>
      <c r="I104" s="216"/>
      <c r="J104" s="212"/>
      <c r="K104" s="212"/>
      <c r="L104" s="217"/>
      <c r="M104" s="218"/>
      <c r="N104" s="219"/>
      <c r="O104" s="219"/>
      <c r="P104" s="219"/>
      <c r="Q104" s="219"/>
      <c r="R104" s="219"/>
      <c r="S104" s="219"/>
      <c r="T104" s="220"/>
      <c r="AT104" s="221" t="s">
        <v>180</v>
      </c>
      <c r="AU104" s="221" t="s">
        <v>83</v>
      </c>
      <c r="AV104" s="13" t="s">
        <v>83</v>
      </c>
      <c r="AW104" s="13" t="s">
        <v>34</v>
      </c>
      <c r="AX104" s="13" t="s">
        <v>72</v>
      </c>
      <c r="AY104" s="221" t="s">
        <v>169</v>
      </c>
    </row>
    <row r="105" spans="1:65" s="14" customFormat="1" ht="11.25">
      <c r="B105" s="222"/>
      <c r="C105" s="223"/>
      <c r="D105" s="207" t="s">
        <v>180</v>
      </c>
      <c r="E105" s="224" t="s">
        <v>19</v>
      </c>
      <c r="F105" s="225" t="s">
        <v>182</v>
      </c>
      <c r="G105" s="223"/>
      <c r="H105" s="226">
        <v>5.5</v>
      </c>
      <c r="I105" s="227"/>
      <c r="J105" s="223"/>
      <c r="K105" s="223"/>
      <c r="L105" s="228"/>
      <c r="M105" s="229"/>
      <c r="N105" s="230"/>
      <c r="O105" s="230"/>
      <c r="P105" s="230"/>
      <c r="Q105" s="230"/>
      <c r="R105" s="230"/>
      <c r="S105" s="230"/>
      <c r="T105" s="231"/>
      <c r="AT105" s="232" t="s">
        <v>180</v>
      </c>
      <c r="AU105" s="232" t="s">
        <v>83</v>
      </c>
      <c r="AV105" s="14" t="s">
        <v>176</v>
      </c>
      <c r="AW105" s="14" t="s">
        <v>34</v>
      </c>
      <c r="AX105" s="14" t="s">
        <v>80</v>
      </c>
      <c r="AY105" s="232" t="s">
        <v>169</v>
      </c>
    </row>
    <row r="106" spans="1:65" s="2" customFormat="1" ht="16.5" customHeight="1">
      <c r="A106" s="36"/>
      <c r="B106" s="37"/>
      <c r="C106" s="194" t="s">
        <v>176</v>
      </c>
      <c r="D106" s="194" t="s">
        <v>171</v>
      </c>
      <c r="E106" s="195" t="s">
        <v>448</v>
      </c>
      <c r="F106" s="196" t="s">
        <v>930</v>
      </c>
      <c r="G106" s="197" t="s">
        <v>191</v>
      </c>
      <c r="H106" s="198">
        <v>2.75</v>
      </c>
      <c r="I106" s="199"/>
      <c r="J106" s="200">
        <f>ROUND(I106*H106,2)</f>
        <v>0</v>
      </c>
      <c r="K106" s="196" t="s">
        <v>175</v>
      </c>
      <c r="L106" s="41"/>
      <c r="M106" s="201" t="s">
        <v>19</v>
      </c>
      <c r="N106" s="202" t="s">
        <v>43</v>
      </c>
      <c r="O106" s="66"/>
      <c r="P106" s="203">
        <f>O106*H106</f>
        <v>0</v>
      </c>
      <c r="Q106" s="203">
        <v>0</v>
      </c>
      <c r="R106" s="203">
        <f>Q106*H106</f>
        <v>0</v>
      </c>
      <c r="S106" s="203">
        <v>0</v>
      </c>
      <c r="T106" s="204">
        <f>S106*H106</f>
        <v>0</v>
      </c>
      <c r="U106" s="36"/>
      <c r="V106" s="36"/>
      <c r="W106" s="36"/>
      <c r="X106" s="36"/>
      <c r="Y106" s="36"/>
      <c r="Z106" s="36"/>
      <c r="AA106" s="36"/>
      <c r="AB106" s="36"/>
      <c r="AC106" s="36"/>
      <c r="AD106" s="36"/>
      <c r="AE106" s="36"/>
      <c r="AR106" s="205" t="s">
        <v>176</v>
      </c>
      <c r="AT106" s="205" t="s">
        <v>171</v>
      </c>
      <c r="AU106" s="205" t="s">
        <v>83</v>
      </c>
      <c r="AY106" s="19" t="s">
        <v>169</v>
      </c>
      <c r="BE106" s="206">
        <f>IF(N106="základní",J106,0)</f>
        <v>0</v>
      </c>
      <c r="BF106" s="206">
        <f>IF(N106="snížená",J106,0)</f>
        <v>0</v>
      </c>
      <c r="BG106" s="206">
        <f>IF(N106="zákl. přenesená",J106,0)</f>
        <v>0</v>
      </c>
      <c r="BH106" s="206">
        <f>IF(N106="sníž. přenesená",J106,0)</f>
        <v>0</v>
      </c>
      <c r="BI106" s="206">
        <f>IF(N106="nulová",J106,0)</f>
        <v>0</v>
      </c>
      <c r="BJ106" s="19" t="s">
        <v>80</v>
      </c>
      <c r="BK106" s="206">
        <f>ROUND(I106*H106,2)</f>
        <v>0</v>
      </c>
      <c r="BL106" s="19" t="s">
        <v>176</v>
      </c>
      <c r="BM106" s="205" t="s">
        <v>931</v>
      </c>
    </row>
    <row r="107" spans="1:65" s="13" customFormat="1" ht="11.25">
      <c r="B107" s="211"/>
      <c r="C107" s="212"/>
      <c r="D107" s="207" t="s">
        <v>180</v>
      </c>
      <c r="E107" s="213" t="s">
        <v>19</v>
      </c>
      <c r="F107" s="214" t="s">
        <v>926</v>
      </c>
      <c r="G107" s="212"/>
      <c r="H107" s="215">
        <v>2.75</v>
      </c>
      <c r="I107" s="216"/>
      <c r="J107" s="212"/>
      <c r="K107" s="212"/>
      <c r="L107" s="217"/>
      <c r="M107" s="218"/>
      <c r="N107" s="219"/>
      <c r="O107" s="219"/>
      <c r="P107" s="219"/>
      <c r="Q107" s="219"/>
      <c r="R107" s="219"/>
      <c r="S107" s="219"/>
      <c r="T107" s="220"/>
      <c r="AT107" s="221" t="s">
        <v>180</v>
      </c>
      <c r="AU107" s="221" t="s">
        <v>83</v>
      </c>
      <c r="AV107" s="13" t="s">
        <v>83</v>
      </c>
      <c r="AW107" s="13" t="s">
        <v>34</v>
      </c>
      <c r="AX107" s="13" t="s">
        <v>72</v>
      </c>
      <c r="AY107" s="221" t="s">
        <v>169</v>
      </c>
    </row>
    <row r="108" spans="1:65" s="14" customFormat="1" ht="11.25">
      <c r="B108" s="222"/>
      <c r="C108" s="223"/>
      <c r="D108" s="207" t="s">
        <v>180</v>
      </c>
      <c r="E108" s="224" t="s">
        <v>19</v>
      </c>
      <c r="F108" s="225" t="s">
        <v>182</v>
      </c>
      <c r="G108" s="223"/>
      <c r="H108" s="226">
        <v>2.75</v>
      </c>
      <c r="I108" s="227"/>
      <c r="J108" s="223"/>
      <c r="K108" s="223"/>
      <c r="L108" s="228"/>
      <c r="M108" s="229"/>
      <c r="N108" s="230"/>
      <c r="O108" s="230"/>
      <c r="P108" s="230"/>
      <c r="Q108" s="230"/>
      <c r="R108" s="230"/>
      <c r="S108" s="230"/>
      <c r="T108" s="231"/>
      <c r="AT108" s="232" t="s">
        <v>180</v>
      </c>
      <c r="AU108" s="232" t="s">
        <v>83</v>
      </c>
      <c r="AV108" s="14" t="s">
        <v>176</v>
      </c>
      <c r="AW108" s="14" t="s">
        <v>34</v>
      </c>
      <c r="AX108" s="14" t="s">
        <v>80</v>
      </c>
      <c r="AY108" s="232" t="s">
        <v>169</v>
      </c>
    </row>
    <row r="109" spans="1:65" s="2" customFormat="1" ht="24" customHeight="1">
      <c r="A109" s="36"/>
      <c r="B109" s="37"/>
      <c r="C109" s="194" t="s">
        <v>204</v>
      </c>
      <c r="D109" s="194" t="s">
        <v>171</v>
      </c>
      <c r="E109" s="195" t="s">
        <v>932</v>
      </c>
      <c r="F109" s="196" t="s">
        <v>933</v>
      </c>
      <c r="G109" s="197" t="s">
        <v>191</v>
      </c>
      <c r="H109" s="198">
        <v>5.5</v>
      </c>
      <c r="I109" s="199"/>
      <c r="J109" s="200">
        <f>ROUND(I109*H109,2)</f>
        <v>0</v>
      </c>
      <c r="K109" s="196" t="s">
        <v>175</v>
      </c>
      <c r="L109" s="41"/>
      <c r="M109" s="201" t="s">
        <v>19</v>
      </c>
      <c r="N109" s="202" t="s">
        <v>43</v>
      </c>
      <c r="O109" s="66"/>
      <c r="P109" s="203">
        <f>O109*H109</f>
        <v>0</v>
      </c>
      <c r="Q109" s="203">
        <v>0</v>
      </c>
      <c r="R109" s="203">
        <f>Q109*H109</f>
        <v>0</v>
      </c>
      <c r="S109" s="203">
        <v>0</v>
      </c>
      <c r="T109" s="204">
        <f>S109*H109</f>
        <v>0</v>
      </c>
      <c r="U109" s="36"/>
      <c r="V109" s="36"/>
      <c r="W109" s="36"/>
      <c r="X109" s="36"/>
      <c r="Y109" s="36"/>
      <c r="Z109" s="36"/>
      <c r="AA109" s="36"/>
      <c r="AB109" s="36"/>
      <c r="AC109" s="36"/>
      <c r="AD109" s="36"/>
      <c r="AE109" s="36"/>
      <c r="AR109" s="205" t="s">
        <v>176</v>
      </c>
      <c r="AT109" s="205" t="s">
        <v>171</v>
      </c>
      <c r="AU109" s="205" t="s">
        <v>83</v>
      </c>
      <c r="AY109" s="19" t="s">
        <v>169</v>
      </c>
      <c r="BE109" s="206">
        <f>IF(N109="základní",J109,0)</f>
        <v>0</v>
      </c>
      <c r="BF109" s="206">
        <f>IF(N109="snížená",J109,0)</f>
        <v>0</v>
      </c>
      <c r="BG109" s="206">
        <f>IF(N109="zákl. přenesená",J109,0)</f>
        <v>0</v>
      </c>
      <c r="BH109" s="206">
        <f>IF(N109="sníž. přenesená",J109,0)</f>
        <v>0</v>
      </c>
      <c r="BI109" s="206">
        <f>IF(N109="nulová",J109,0)</f>
        <v>0</v>
      </c>
      <c r="BJ109" s="19" t="s">
        <v>80</v>
      </c>
      <c r="BK109" s="206">
        <f>ROUND(I109*H109,2)</f>
        <v>0</v>
      </c>
      <c r="BL109" s="19" t="s">
        <v>176</v>
      </c>
      <c r="BM109" s="205" t="s">
        <v>934</v>
      </c>
    </row>
    <row r="110" spans="1:65" s="2" customFormat="1" ht="58.5">
      <c r="A110" s="36"/>
      <c r="B110" s="37"/>
      <c r="C110" s="38"/>
      <c r="D110" s="207" t="s">
        <v>178</v>
      </c>
      <c r="E110" s="38"/>
      <c r="F110" s="208" t="s">
        <v>935</v>
      </c>
      <c r="G110" s="38"/>
      <c r="H110" s="38"/>
      <c r="I110" s="117"/>
      <c r="J110" s="38"/>
      <c r="K110" s="38"/>
      <c r="L110" s="41"/>
      <c r="M110" s="209"/>
      <c r="N110" s="210"/>
      <c r="O110" s="66"/>
      <c r="P110" s="66"/>
      <c r="Q110" s="66"/>
      <c r="R110" s="66"/>
      <c r="S110" s="66"/>
      <c r="T110" s="67"/>
      <c r="U110" s="36"/>
      <c r="V110" s="36"/>
      <c r="W110" s="36"/>
      <c r="X110" s="36"/>
      <c r="Y110" s="36"/>
      <c r="Z110" s="36"/>
      <c r="AA110" s="36"/>
      <c r="AB110" s="36"/>
      <c r="AC110" s="36"/>
      <c r="AD110" s="36"/>
      <c r="AE110" s="36"/>
      <c r="AT110" s="19" t="s">
        <v>178</v>
      </c>
      <c r="AU110" s="19" t="s">
        <v>83</v>
      </c>
    </row>
    <row r="111" spans="1:65" s="13" customFormat="1" ht="11.25">
      <c r="B111" s="211"/>
      <c r="C111" s="212"/>
      <c r="D111" s="207" t="s">
        <v>180</v>
      </c>
      <c r="E111" s="213" t="s">
        <v>19</v>
      </c>
      <c r="F111" s="214" t="s">
        <v>929</v>
      </c>
      <c r="G111" s="212"/>
      <c r="H111" s="215">
        <v>5.5</v>
      </c>
      <c r="I111" s="216"/>
      <c r="J111" s="212"/>
      <c r="K111" s="212"/>
      <c r="L111" s="217"/>
      <c r="M111" s="218"/>
      <c r="N111" s="219"/>
      <c r="O111" s="219"/>
      <c r="P111" s="219"/>
      <c r="Q111" s="219"/>
      <c r="R111" s="219"/>
      <c r="S111" s="219"/>
      <c r="T111" s="220"/>
      <c r="AT111" s="221" t="s">
        <v>180</v>
      </c>
      <c r="AU111" s="221" t="s">
        <v>83</v>
      </c>
      <c r="AV111" s="13" t="s">
        <v>83</v>
      </c>
      <c r="AW111" s="13" t="s">
        <v>34</v>
      </c>
      <c r="AX111" s="13" t="s">
        <v>72</v>
      </c>
      <c r="AY111" s="221" t="s">
        <v>169</v>
      </c>
    </row>
    <row r="112" spans="1:65" s="14" customFormat="1" ht="11.25">
      <c r="B112" s="222"/>
      <c r="C112" s="223"/>
      <c r="D112" s="207" t="s">
        <v>180</v>
      </c>
      <c r="E112" s="224" t="s">
        <v>19</v>
      </c>
      <c r="F112" s="225" t="s">
        <v>182</v>
      </c>
      <c r="G112" s="223"/>
      <c r="H112" s="226">
        <v>5.5</v>
      </c>
      <c r="I112" s="227"/>
      <c r="J112" s="223"/>
      <c r="K112" s="223"/>
      <c r="L112" s="228"/>
      <c r="M112" s="229"/>
      <c r="N112" s="230"/>
      <c r="O112" s="230"/>
      <c r="P112" s="230"/>
      <c r="Q112" s="230"/>
      <c r="R112" s="230"/>
      <c r="S112" s="230"/>
      <c r="T112" s="231"/>
      <c r="AT112" s="232" t="s">
        <v>180</v>
      </c>
      <c r="AU112" s="232" t="s">
        <v>83</v>
      </c>
      <c r="AV112" s="14" t="s">
        <v>176</v>
      </c>
      <c r="AW112" s="14" t="s">
        <v>34</v>
      </c>
      <c r="AX112" s="14" t="s">
        <v>80</v>
      </c>
      <c r="AY112" s="232" t="s">
        <v>169</v>
      </c>
    </row>
    <row r="113" spans="1:65" s="2" customFormat="1" ht="24" customHeight="1">
      <c r="A113" s="36"/>
      <c r="B113" s="37"/>
      <c r="C113" s="194" t="s">
        <v>211</v>
      </c>
      <c r="D113" s="194" t="s">
        <v>171</v>
      </c>
      <c r="E113" s="195" t="s">
        <v>233</v>
      </c>
      <c r="F113" s="196" t="s">
        <v>234</v>
      </c>
      <c r="G113" s="197" t="s">
        <v>191</v>
      </c>
      <c r="H113" s="198">
        <v>18</v>
      </c>
      <c r="I113" s="199"/>
      <c r="J113" s="200">
        <f>ROUND(I113*H113,2)</f>
        <v>0</v>
      </c>
      <c r="K113" s="196" t="s">
        <v>175</v>
      </c>
      <c r="L113" s="41"/>
      <c r="M113" s="201" t="s">
        <v>19</v>
      </c>
      <c r="N113" s="202" t="s">
        <v>43</v>
      </c>
      <c r="O113" s="66"/>
      <c r="P113" s="203">
        <f>O113*H113</f>
        <v>0</v>
      </c>
      <c r="Q113" s="203">
        <v>0</v>
      </c>
      <c r="R113" s="203">
        <f>Q113*H113</f>
        <v>0</v>
      </c>
      <c r="S113" s="203">
        <v>0</v>
      </c>
      <c r="T113" s="204">
        <f>S113*H113</f>
        <v>0</v>
      </c>
      <c r="U113" s="36"/>
      <c r="V113" s="36"/>
      <c r="W113" s="36"/>
      <c r="X113" s="36"/>
      <c r="Y113" s="36"/>
      <c r="Z113" s="36"/>
      <c r="AA113" s="36"/>
      <c r="AB113" s="36"/>
      <c r="AC113" s="36"/>
      <c r="AD113" s="36"/>
      <c r="AE113" s="36"/>
      <c r="AR113" s="205" t="s">
        <v>176</v>
      </c>
      <c r="AT113" s="205" t="s">
        <v>171</v>
      </c>
      <c r="AU113" s="205" t="s">
        <v>83</v>
      </c>
      <c r="AY113" s="19" t="s">
        <v>169</v>
      </c>
      <c r="BE113" s="206">
        <f>IF(N113="základní",J113,0)</f>
        <v>0</v>
      </c>
      <c r="BF113" s="206">
        <f>IF(N113="snížená",J113,0)</f>
        <v>0</v>
      </c>
      <c r="BG113" s="206">
        <f>IF(N113="zákl. přenesená",J113,0)</f>
        <v>0</v>
      </c>
      <c r="BH113" s="206">
        <f>IF(N113="sníž. přenesená",J113,0)</f>
        <v>0</v>
      </c>
      <c r="BI113" s="206">
        <f>IF(N113="nulová",J113,0)</f>
        <v>0</v>
      </c>
      <c r="BJ113" s="19" t="s">
        <v>80</v>
      </c>
      <c r="BK113" s="206">
        <f>ROUND(I113*H113,2)</f>
        <v>0</v>
      </c>
      <c r="BL113" s="19" t="s">
        <v>176</v>
      </c>
      <c r="BM113" s="205" t="s">
        <v>936</v>
      </c>
    </row>
    <row r="114" spans="1:65" s="2" customFormat="1" ht="136.5">
      <c r="A114" s="36"/>
      <c r="B114" s="37"/>
      <c r="C114" s="38"/>
      <c r="D114" s="207" t="s">
        <v>178</v>
      </c>
      <c r="E114" s="38"/>
      <c r="F114" s="208" t="s">
        <v>236</v>
      </c>
      <c r="G114" s="38"/>
      <c r="H114" s="38"/>
      <c r="I114" s="117"/>
      <c r="J114" s="38"/>
      <c r="K114" s="38"/>
      <c r="L114" s="41"/>
      <c r="M114" s="209"/>
      <c r="N114" s="210"/>
      <c r="O114" s="66"/>
      <c r="P114" s="66"/>
      <c r="Q114" s="66"/>
      <c r="R114" s="66"/>
      <c r="S114" s="66"/>
      <c r="T114" s="67"/>
      <c r="U114" s="36"/>
      <c r="V114" s="36"/>
      <c r="W114" s="36"/>
      <c r="X114" s="36"/>
      <c r="Y114" s="36"/>
      <c r="Z114" s="36"/>
      <c r="AA114" s="36"/>
      <c r="AB114" s="36"/>
      <c r="AC114" s="36"/>
      <c r="AD114" s="36"/>
      <c r="AE114" s="36"/>
      <c r="AT114" s="19" t="s">
        <v>178</v>
      </c>
      <c r="AU114" s="19" t="s">
        <v>83</v>
      </c>
    </row>
    <row r="115" spans="1:65" s="13" customFormat="1" ht="11.25">
      <c r="B115" s="211"/>
      <c r="C115" s="212"/>
      <c r="D115" s="207" t="s">
        <v>180</v>
      </c>
      <c r="E115" s="213" t="s">
        <v>19</v>
      </c>
      <c r="F115" s="214" t="s">
        <v>937</v>
      </c>
      <c r="G115" s="212"/>
      <c r="H115" s="215">
        <v>18</v>
      </c>
      <c r="I115" s="216"/>
      <c r="J115" s="212"/>
      <c r="K115" s="212"/>
      <c r="L115" s="217"/>
      <c r="M115" s="218"/>
      <c r="N115" s="219"/>
      <c r="O115" s="219"/>
      <c r="P115" s="219"/>
      <c r="Q115" s="219"/>
      <c r="R115" s="219"/>
      <c r="S115" s="219"/>
      <c r="T115" s="220"/>
      <c r="AT115" s="221" t="s">
        <v>180</v>
      </c>
      <c r="AU115" s="221" t="s">
        <v>83</v>
      </c>
      <c r="AV115" s="13" t="s">
        <v>83</v>
      </c>
      <c r="AW115" s="13" t="s">
        <v>34</v>
      </c>
      <c r="AX115" s="13" t="s">
        <v>80</v>
      </c>
      <c r="AY115" s="221" t="s">
        <v>169</v>
      </c>
    </row>
    <row r="116" spans="1:65" s="2" customFormat="1" ht="16.5" customHeight="1">
      <c r="A116" s="36"/>
      <c r="B116" s="37"/>
      <c r="C116" s="194" t="s">
        <v>215</v>
      </c>
      <c r="D116" s="194" t="s">
        <v>171</v>
      </c>
      <c r="E116" s="195" t="s">
        <v>241</v>
      </c>
      <c r="F116" s="196" t="s">
        <v>242</v>
      </c>
      <c r="G116" s="197" t="s">
        <v>191</v>
      </c>
      <c r="H116" s="198">
        <v>3</v>
      </c>
      <c r="I116" s="199"/>
      <c r="J116" s="200">
        <f>ROUND(I116*H116,2)</f>
        <v>0</v>
      </c>
      <c r="K116" s="196" t="s">
        <v>19</v>
      </c>
      <c r="L116" s="41"/>
      <c r="M116" s="201" t="s">
        <v>19</v>
      </c>
      <c r="N116" s="202" t="s">
        <v>43</v>
      </c>
      <c r="O116" s="66"/>
      <c r="P116" s="203">
        <f>O116*H116</f>
        <v>0</v>
      </c>
      <c r="Q116" s="203">
        <v>0</v>
      </c>
      <c r="R116" s="203">
        <f>Q116*H116</f>
        <v>0</v>
      </c>
      <c r="S116" s="203">
        <v>0</v>
      </c>
      <c r="T116" s="204">
        <f>S116*H116</f>
        <v>0</v>
      </c>
      <c r="U116" s="36"/>
      <c r="V116" s="36"/>
      <c r="W116" s="36"/>
      <c r="X116" s="36"/>
      <c r="Y116" s="36"/>
      <c r="Z116" s="36"/>
      <c r="AA116" s="36"/>
      <c r="AB116" s="36"/>
      <c r="AC116" s="36"/>
      <c r="AD116" s="36"/>
      <c r="AE116" s="36"/>
      <c r="AR116" s="205" t="s">
        <v>176</v>
      </c>
      <c r="AT116" s="205" t="s">
        <v>171</v>
      </c>
      <c r="AU116" s="205" t="s">
        <v>83</v>
      </c>
      <c r="AY116" s="19" t="s">
        <v>169</v>
      </c>
      <c r="BE116" s="206">
        <f>IF(N116="základní",J116,0)</f>
        <v>0</v>
      </c>
      <c r="BF116" s="206">
        <f>IF(N116="snížená",J116,0)</f>
        <v>0</v>
      </c>
      <c r="BG116" s="206">
        <f>IF(N116="zákl. přenesená",J116,0)</f>
        <v>0</v>
      </c>
      <c r="BH116" s="206">
        <f>IF(N116="sníž. přenesená",J116,0)</f>
        <v>0</v>
      </c>
      <c r="BI116" s="206">
        <f>IF(N116="nulová",J116,0)</f>
        <v>0</v>
      </c>
      <c r="BJ116" s="19" t="s">
        <v>80</v>
      </c>
      <c r="BK116" s="206">
        <f>ROUND(I116*H116,2)</f>
        <v>0</v>
      </c>
      <c r="BL116" s="19" t="s">
        <v>176</v>
      </c>
      <c r="BM116" s="205" t="s">
        <v>938</v>
      </c>
    </row>
    <row r="117" spans="1:65" s="13" customFormat="1" ht="11.25">
      <c r="B117" s="211"/>
      <c r="C117" s="212"/>
      <c r="D117" s="207" t="s">
        <v>180</v>
      </c>
      <c r="E117" s="213" t="s">
        <v>19</v>
      </c>
      <c r="F117" s="214" t="s">
        <v>188</v>
      </c>
      <c r="G117" s="212"/>
      <c r="H117" s="215">
        <v>3</v>
      </c>
      <c r="I117" s="216"/>
      <c r="J117" s="212"/>
      <c r="K117" s="212"/>
      <c r="L117" s="217"/>
      <c r="M117" s="218"/>
      <c r="N117" s="219"/>
      <c r="O117" s="219"/>
      <c r="P117" s="219"/>
      <c r="Q117" s="219"/>
      <c r="R117" s="219"/>
      <c r="S117" s="219"/>
      <c r="T117" s="220"/>
      <c r="AT117" s="221" t="s">
        <v>180</v>
      </c>
      <c r="AU117" s="221" t="s">
        <v>83</v>
      </c>
      <c r="AV117" s="13" t="s">
        <v>83</v>
      </c>
      <c r="AW117" s="13" t="s">
        <v>34</v>
      </c>
      <c r="AX117" s="13" t="s">
        <v>72</v>
      </c>
      <c r="AY117" s="221" t="s">
        <v>169</v>
      </c>
    </row>
    <row r="118" spans="1:65" s="14" customFormat="1" ht="11.25">
      <c r="B118" s="222"/>
      <c r="C118" s="223"/>
      <c r="D118" s="207" t="s">
        <v>180</v>
      </c>
      <c r="E118" s="224" t="s">
        <v>19</v>
      </c>
      <c r="F118" s="225" t="s">
        <v>182</v>
      </c>
      <c r="G118" s="223"/>
      <c r="H118" s="226">
        <v>3</v>
      </c>
      <c r="I118" s="227"/>
      <c r="J118" s="223"/>
      <c r="K118" s="223"/>
      <c r="L118" s="228"/>
      <c r="M118" s="229"/>
      <c r="N118" s="230"/>
      <c r="O118" s="230"/>
      <c r="P118" s="230"/>
      <c r="Q118" s="230"/>
      <c r="R118" s="230"/>
      <c r="S118" s="230"/>
      <c r="T118" s="231"/>
      <c r="AT118" s="232" t="s">
        <v>180</v>
      </c>
      <c r="AU118" s="232" t="s">
        <v>83</v>
      </c>
      <c r="AV118" s="14" t="s">
        <v>176</v>
      </c>
      <c r="AW118" s="14" t="s">
        <v>4</v>
      </c>
      <c r="AX118" s="14" t="s">
        <v>80</v>
      </c>
      <c r="AY118" s="232" t="s">
        <v>169</v>
      </c>
    </row>
    <row r="119" spans="1:65" s="2" customFormat="1" ht="24" customHeight="1">
      <c r="A119" s="36"/>
      <c r="B119" s="37"/>
      <c r="C119" s="194" t="s">
        <v>222</v>
      </c>
      <c r="D119" s="194" t="s">
        <v>171</v>
      </c>
      <c r="E119" s="195" t="s">
        <v>246</v>
      </c>
      <c r="F119" s="196" t="s">
        <v>247</v>
      </c>
      <c r="G119" s="197" t="s">
        <v>191</v>
      </c>
      <c r="H119" s="198">
        <v>10</v>
      </c>
      <c r="I119" s="199"/>
      <c r="J119" s="200">
        <f>ROUND(I119*H119,2)</f>
        <v>0</v>
      </c>
      <c r="K119" s="196" t="s">
        <v>175</v>
      </c>
      <c r="L119" s="41"/>
      <c r="M119" s="201" t="s">
        <v>19</v>
      </c>
      <c r="N119" s="202" t="s">
        <v>43</v>
      </c>
      <c r="O119" s="66"/>
      <c r="P119" s="203">
        <f>O119*H119</f>
        <v>0</v>
      </c>
      <c r="Q119" s="203">
        <v>0</v>
      </c>
      <c r="R119" s="203">
        <f>Q119*H119</f>
        <v>0</v>
      </c>
      <c r="S119" s="203">
        <v>0</v>
      </c>
      <c r="T119" s="204">
        <f>S119*H119</f>
        <v>0</v>
      </c>
      <c r="U119" s="36"/>
      <c r="V119" s="36"/>
      <c r="W119" s="36"/>
      <c r="X119" s="36"/>
      <c r="Y119" s="36"/>
      <c r="Z119" s="36"/>
      <c r="AA119" s="36"/>
      <c r="AB119" s="36"/>
      <c r="AC119" s="36"/>
      <c r="AD119" s="36"/>
      <c r="AE119" s="36"/>
      <c r="AR119" s="205" t="s">
        <v>176</v>
      </c>
      <c r="AT119" s="205" t="s">
        <v>171</v>
      </c>
      <c r="AU119" s="205" t="s">
        <v>83</v>
      </c>
      <c r="AY119" s="19" t="s">
        <v>169</v>
      </c>
      <c r="BE119" s="206">
        <f>IF(N119="základní",J119,0)</f>
        <v>0</v>
      </c>
      <c r="BF119" s="206">
        <f>IF(N119="snížená",J119,0)</f>
        <v>0</v>
      </c>
      <c r="BG119" s="206">
        <f>IF(N119="zákl. přenesená",J119,0)</f>
        <v>0</v>
      </c>
      <c r="BH119" s="206">
        <f>IF(N119="sníž. přenesená",J119,0)</f>
        <v>0</v>
      </c>
      <c r="BI119" s="206">
        <f>IF(N119="nulová",J119,0)</f>
        <v>0</v>
      </c>
      <c r="BJ119" s="19" t="s">
        <v>80</v>
      </c>
      <c r="BK119" s="206">
        <f>ROUND(I119*H119,2)</f>
        <v>0</v>
      </c>
      <c r="BL119" s="19" t="s">
        <v>176</v>
      </c>
      <c r="BM119" s="205" t="s">
        <v>939</v>
      </c>
    </row>
    <row r="120" spans="1:65" s="2" customFormat="1" ht="107.25">
      <c r="A120" s="36"/>
      <c r="B120" s="37"/>
      <c r="C120" s="38"/>
      <c r="D120" s="207" t="s">
        <v>178</v>
      </c>
      <c r="E120" s="38"/>
      <c r="F120" s="208" t="s">
        <v>249</v>
      </c>
      <c r="G120" s="38"/>
      <c r="H120" s="38"/>
      <c r="I120" s="117"/>
      <c r="J120" s="38"/>
      <c r="K120" s="38"/>
      <c r="L120" s="41"/>
      <c r="M120" s="209"/>
      <c r="N120" s="210"/>
      <c r="O120" s="66"/>
      <c r="P120" s="66"/>
      <c r="Q120" s="66"/>
      <c r="R120" s="66"/>
      <c r="S120" s="66"/>
      <c r="T120" s="67"/>
      <c r="U120" s="36"/>
      <c r="V120" s="36"/>
      <c r="W120" s="36"/>
      <c r="X120" s="36"/>
      <c r="Y120" s="36"/>
      <c r="Z120" s="36"/>
      <c r="AA120" s="36"/>
      <c r="AB120" s="36"/>
      <c r="AC120" s="36"/>
      <c r="AD120" s="36"/>
      <c r="AE120" s="36"/>
      <c r="AT120" s="19" t="s">
        <v>178</v>
      </c>
      <c r="AU120" s="19" t="s">
        <v>83</v>
      </c>
    </row>
    <row r="121" spans="1:65" s="13" customFormat="1" ht="11.25">
      <c r="B121" s="211"/>
      <c r="C121" s="212"/>
      <c r="D121" s="207" t="s">
        <v>180</v>
      </c>
      <c r="E121" s="213" t="s">
        <v>19</v>
      </c>
      <c r="F121" s="214" t="s">
        <v>940</v>
      </c>
      <c r="G121" s="212"/>
      <c r="H121" s="215">
        <v>10</v>
      </c>
      <c r="I121" s="216"/>
      <c r="J121" s="212"/>
      <c r="K121" s="212"/>
      <c r="L121" s="217"/>
      <c r="M121" s="218"/>
      <c r="N121" s="219"/>
      <c r="O121" s="219"/>
      <c r="P121" s="219"/>
      <c r="Q121" s="219"/>
      <c r="R121" s="219"/>
      <c r="S121" s="219"/>
      <c r="T121" s="220"/>
      <c r="AT121" s="221" t="s">
        <v>180</v>
      </c>
      <c r="AU121" s="221" t="s">
        <v>83</v>
      </c>
      <c r="AV121" s="13" t="s">
        <v>83</v>
      </c>
      <c r="AW121" s="13" t="s">
        <v>34</v>
      </c>
      <c r="AX121" s="13" t="s">
        <v>72</v>
      </c>
      <c r="AY121" s="221" t="s">
        <v>169</v>
      </c>
    </row>
    <row r="122" spans="1:65" s="14" customFormat="1" ht="11.25">
      <c r="B122" s="222"/>
      <c r="C122" s="223"/>
      <c r="D122" s="207" t="s">
        <v>180</v>
      </c>
      <c r="E122" s="224" t="s">
        <v>19</v>
      </c>
      <c r="F122" s="225" t="s">
        <v>182</v>
      </c>
      <c r="G122" s="223"/>
      <c r="H122" s="226">
        <v>10</v>
      </c>
      <c r="I122" s="227"/>
      <c r="J122" s="223"/>
      <c r="K122" s="223"/>
      <c r="L122" s="228"/>
      <c r="M122" s="229"/>
      <c r="N122" s="230"/>
      <c r="O122" s="230"/>
      <c r="P122" s="230"/>
      <c r="Q122" s="230"/>
      <c r="R122" s="230"/>
      <c r="S122" s="230"/>
      <c r="T122" s="231"/>
      <c r="AT122" s="232" t="s">
        <v>180</v>
      </c>
      <c r="AU122" s="232" t="s">
        <v>83</v>
      </c>
      <c r="AV122" s="14" t="s">
        <v>176</v>
      </c>
      <c r="AW122" s="14" t="s">
        <v>4</v>
      </c>
      <c r="AX122" s="14" t="s">
        <v>80</v>
      </c>
      <c r="AY122" s="232" t="s">
        <v>169</v>
      </c>
    </row>
    <row r="123" spans="1:65" s="2" customFormat="1" ht="16.5" customHeight="1">
      <c r="A123" s="36"/>
      <c r="B123" s="37"/>
      <c r="C123" s="194" t="s">
        <v>228</v>
      </c>
      <c r="D123" s="194" t="s">
        <v>171</v>
      </c>
      <c r="E123" s="195" t="s">
        <v>252</v>
      </c>
      <c r="F123" s="196" t="s">
        <v>253</v>
      </c>
      <c r="G123" s="197" t="s">
        <v>191</v>
      </c>
      <c r="H123" s="198">
        <v>11</v>
      </c>
      <c r="I123" s="199"/>
      <c r="J123" s="200">
        <f>ROUND(I123*H123,2)</f>
        <v>0</v>
      </c>
      <c r="K123" s="196" t="s">
        <v>175</v>
      </c>
      <c r="L123" s="41"/>
      <c r="M123" s="201" t="s">
        <v>19</v>
      </c>
      <c r="N123" s="202" t="s">
        <v>43</v>
      </c>
      <c r="O123" s="66"/>
      <c r="P123" s="203">
        <f>O123*H123</f>
        <v>0</v>
      </c>
      <c r="Q123" s="203">
        <v>0</v>
      </c>
      <c r="R123" s="203">
        <f>Q123*H123</f>
        <v>0</v>
      </c>
      <c r="S123" s="203">
        <v>0</v>
      </c>
      <c r="T123" s="204">
        <f>S123*H123</f>
        <v>0</v>
      </c>
      <c r="U123" s="36"/>
      <c r="V123" s="36"/>
      <c r="W123" s="36"/>
      <c r="X123" s="36"/>
      <c r="Y123" s="36"/>
      <c r="Z123" s="36"/>
      <c r="AA123" s="36"/>
      <c r="AB123" s="36"/>
      <c r="AC123" s="36"/>
      <c r="AD123" s="36"/>
      <c r="AE123" s="36"/>
      <c r="AR123" s="205" t="s">
        <v>176</v>
      </c>
      <c r="AT123" s="205" t="s">
        <v>171</v>
      </c>
      <c r="AU123" s="205" t="s">
        <v>83</v>
      </c>
      <c r="AY123" s="19" t="s">
        <v>169</v>
      </c>
      <c r="BE123" s="206">
        <f>IF(N123="základní",J123,0)</f>
        <v>0</v>
      </c>
      <c r="BF123" s="206">
        <f>IF(N123="snížená",J123,0)</f>
        <v>0</v>
      </c>
      <c r="BG123" s="206">
        <f>IF(N123="zákl. přenesená",J123,0)</f>
        <v>0</v>
      </c>
      <c r="BH123" s="206">
        <f>IF(N123="sníž. přenesená",J123,0)</f>
        <v>0</v>
      </c>
      <c r="BI123" s="206">
        <f>IF(N123="nulová",J123,0)</f>
        <v>0</v>
      </c>
      <c r="BJ123" s="19" t="s">
        <v>80</v>
      </c>
      <c r="BK123" s="206">
        <f>ROUND(I123*H123,2)</f>
        <v>0</v>
      </c>
      <c r="BL123" s="19" t="s">
        <v>176</v>
      </c>
      <c r="BM123" s="205" t="s">
        <v>941</v>
      </c>
    </row>
    <row r="124" spans="1:65" s="2" customFormat="1" ht="214.5">
      <c r="A124" s="36"/>
      <c r="B124" s="37"/>
      <c r="C124" s="38"/>
      <c r="D124" s="207" t="s">
        <v>178</v>
      </c>
      <c r="E124" s="38"/>
      <c r="F124" s="208" t="s">
        <v>942</v>
      </c>
      <c r="G124" s="38"/>
      <c r="H124" s="38"/>
      <c r="I124" s="117"/>
      <c r="J124" s="38"/>
      <c r="K124" s="38"/>
      <c r="L124" s="41"/>
      <c r="M124" s="209"/>
      <c r="N124" s="210"/>
      <c r="O124" s="66"/>
      <c r="P124" s="66"/>
      <c r="Q124" s="66"/>
      <c r="R124" s="66"/>
      <c r="S124" s="66"/>
      <c r="T124" s="67"/>
      <c r="U124" s="36"/>
      <c r="V124" s="36"/>
      <c r="W124" s="36"/>
      <c r="X124" s="36"/>
      <c r="Y124" s="36"/>
      <c r="Z124" s="36"/>
      <c r="AA124" s="36"/>
      <c r="AB124" s="36"/>
      <c r="AC124" s="36"/>
      <c r="AD124" s="36"/>
      <c r="AE124" s="36"/>
      <c r="AT124" s="19" t="s">
        <v>178</v>
      </c>
      <c r="AU124" s="19" t="s">
        <v>83</v>
      </c>
    </row>
    <row r="125" spans="1:65" s="13" customFormat="1" ht="11.25">
      <c r="B125" s="211"/>
      <c r="C125" s="212"/>
      <c r="D125" s="207" t="s">
        <v>180</v>
      </c>
      <c r="E125" s="213" t="s">
        <v>19</v>
      </c>
      <c r="F125" s="214" t="s">
        <v>943</v>
      </c>
      <c r="G125" s="212"/>
      <c r="H125" s="215">
        <v>11</v>
      </c>
      <c r="I125" s="216"/>
      <c r="J125" s="212"/>
      <c r="K125" s="212"/>
      <c r="L125" s="217"/>
      <c r="M125" s="218"/>
      <c r="N125" s="219"/>
      <c r="O125" s="219"/>
      <c r="P125" s="219"/>
      <c r="Q125" s="219"/>
      <c r="R125" s="219"/>
      <c r="S125" s="219"/>
      <c r="T125" s="220"/>
      <c r="AT125" s="221" t="s">
        <v>180</v>
      </c>
      <c r="AU125" s="221" t="s">
        <v>83</v>
      </c>
      <c r="AV125" s="13" t="s">
        <v>83</v>
      </c>
      <c r="AW125" s="13" t="s">
        <v>34</v>
      </c>
      <c r="AX125" s="13" t="s">
        <v>80</v>
      </c>
      <c r="AY125" s="221" t="s">
        <v>169</v>
      </c>
    </row>
    <row r="126" spans="1:65" s="2" customFormat="1" ht="16.5" customHeight="1">
      <c r="A126" s="36"/>
      <c r="B126" s="37"/>
      <c r="C126" s="194" t="s">
        <v>232</v>
      </c>
      <c r="D126" s="194" t="s">
        <v>171</v>
      </c>
      <c r="E126" s="195" t="s">
        <v>257</v>
      </c>
      <c r="F126" s="196" t="s">
        <v>944</v>
      </c>
      <c r="G126" s="197" t="s">
        <v>259</v>
      </c>
      <c r="H126" s="198">
        <v>5.4</v>
      </c>
      <c r="I126" s="199"/>
      <c r="J126" s="200">
        <f>ROUND(I126*H126,2)</f>
        <v>0</v>
      </c>
      <c r="K126" s="196" t="s">
        <v>175</v>
      </c>
      <c r="L126" s="41"/>
      <c r="M126" s="201" t="s">
        <v>19</v>
      </c>
      <c r="N126" s="202" t="s">
        <v>43</v>
      </c>
      <c r="O126" s="66"/>
      <c r="P126" s="203">
        <f>O126*H126</f>
        <v>0</v>
      </c>
      <c r="Q126" s="203">
        <v>0</v>
      </c>
      <c r="R126" s="203">
        <f>Q126*H126</f>
        <v>0</v>
      </c>
      <c r="S126" s="203">
        <v>0</v>
      </c>
      <c r="T126" s="204">
        <f>S126*H126</f>
        <v>0</v>
      </c>
      <c r="U126" s="36"/>
      <c r="V126" s="36"/>
      <c r="W126" s="36"/>
      <c r="X126" s="36"/>
      <c r="Y126" s="36"/>
      <c r="Z126" s="36"/>
      <c r="AA126" s="36"/>
      <c r="AB126" s="36"/>
      <c r="AC126" s="36"/>
      <c r="AD126" s="36"/>
      <c r="AE126" s="36"/>
      <c r="AR126" s="205" t="s">
        <v>176</v>
      </c>
      <c r="AT126" s="205" t="s">
        <v>171</v>
      </c>
      <c r="AU126" s="205" t="s">
        <v>83</v>
      </c>
      <c r="AY126" s="19" t="s">
        <v>169</v>
      </c>
      <c r="BE126" s="206">
        <f>IF(N126="základní",J126,0)</f>
        <v>0</v>
      </c>
      <c r="BF126" s="206">
        <f>IF(N126="snížená",J126,0)</f>
        <v>0</v>
      </c>
      <c r="BG126" s="206">
        <f>IF(N126="zákl. přenesená",J126,0)</f>
        <v>0</v>
      </c>
      <c r="BH126" s="206">
        <f>IF(N126="sníž. přenesená",J126,0)</f>
        <v>0</v>
      </c>
      <c r="BI126" s="206">
        <f>IF(N126="nulová",J126,0)</f>
        <v>0</v>
      </c>
      <c r="BJ126" s="19" t="s">
        <v>80</v>
      </c>
      <c r="BK126" s="206">
        <f>ROUND(I126*H126,2)</f>
        <v>0</v>
      </c>
      <c r="BL126" s="19" t="s">
        <v>176</v>
      </c>
      <c r="BM126" s="205" t="s">
        <v>945</v>
      </c>
    </row>
    <row r="127" spans="1:65" s="13" customFormat="1" ht="11.25">
      <c r="B127" s="211"/>
      <c r="C127" s="212"/>
      <c r="D127" s="207" t="s">
        <v>180</v>
      </c>
      <c r="E127" s="213" t="s">
        <v>19</v>
      </c>
      <c r="F127" s="214" t="s">
        <v>946</v>
      </c>
      <c r="G127" s="212"/>
      <c r="H127" s="215">
        <v>5.4</v>
      </c>
      <c r="I127" s="216"/>
      <c r="J127" s="212"/>
      <c r="K127" s="212"/>
      <c r="L127" s="217"/>
      <c r="M127" s="218"/>
      <c r="N127" s="219"/>
      <c r="O127" s="219"/>
      <c r="P127" s="219"/>
      <c r="Q127" s="219"/>
      <c r="R127" s="219"/>
      <c r="S127" s="219"/>
      <c r="T127" s="220"/>
      <c r="AT127" s="221" t="s">
        <v>180</v>
      </c>
      <c r="AU127" s="221" t="s">
        <v>83</v>
      </c>
      <c r="AV127" s="13" t="s">
        <v>83</v>
      </c>
      <c r="AW127" s="13" t="s">
        <v>34</v>
      </c>
      <c r="AX127" s="13" t="s">
        <v>72</v>
      </c>
      <c r="AY127" s="221" t="s">
        <v>169</v>
      </c>
    </row>
    <row r="128" spans="1:65" s="14" customFormat="1" ht="11.25">
      <c r="B128" s="222"/>
      <c r="C128" s="223"/>
      <c r="D128" s="207" t="s">
        <v>180</v>
      </c>
      <c r="E128" s="224" t="s">
        <v>19</v>
      </c>
      <c r="F128" s="225" t="s">
        <v>182</v>
      </c>
      <c r="G128" s="223"/>
      <c r="H128" s="226">
        <v>5.4</v>
      </c>
      <c r="I128" s="227"/>
      <c r="J128" s="223"/>
      <c r="K128" s="223"/>
      <c r="L128" s="228"/>
      <c r="M128" s="229"/>
      <c r="N128" s="230"/>
      <c r="O128" s="230"/>
      <c r="P128" s="230"/>
      <c r="Q128" s="230"/>
      <c r="R128" s="230"/>
      <c r="S128" s="230"/>
      <c r="T128" s="231"/>
      <c r="AT128" s="232" t="s">
        <v>180</v>
      </c>
      <c r="AU128" s="232" t="s">
        <v>83</v>
      </c>
      <c r="AV128" s="14" t="s">
        <v>176</v>
      </c>
      <c r="AW128" s="14" t="s">
        <v>34</v>
      </c>
      <c r="AX128" s="14" t="s">
        <v>80</v>
      </c>
      <c r="AY128" s="232" t="s">
        <v>169</v>
      </c>
    </row>
    <row r="129" spans="1:65" s="2" customFormat="1" ht="16.5" customHeight="1">
      <c r="A129" s="36"/>
      <c r="B129" s="37"/>
      <c r="C129" s="194" t="s">
        <v>240</v>
      </c>
      <c r="D129" s="194" t="s">
        <v>171</v>
      </c>
      <c r="E129" s="195" t="s">
        <v>492</v>
      </c>
      <c r="F129" s="196" t="s">
        <v>947</v>
      </c>
      <c r="G129" s="197" t="s">
        <v>191</v>
      </c>
      <c r="H129" s="198">
        <v>8</v>
      </c>
      <c r="I129" s="199"/>
      <c r="J129" s="200">
        <f>ROUND(I129*H129,2)</f>
        <v>0</v>
      </c>
      <c r="K129" s="196" t="s">
        <v>175</v>
      </c>
      <c r="L129" s="41"/>
      <c r="M129" s="201" t="s">
        <v>19</v>
      </c>
      <c r="N129" s="202" t="s">
        <v>43</v>
      </c>
      <c r="O129" s="66"/>
      <c r="P129" s="203">
        <f>O129*H129</f>
        <v>0</v>
      </c>
      <c r="Q129" s="203">
        <v>0</v>
      </c>
      <c r="R129" s="203">
        <f>Q129*H129</f>
        <v>0</v>
      </c>
      <c r="S129" s="203">
        <v>0</v>
      </c>
      <c r="T129" s="204">
        <f>S129*H129</f>
        <v>0</v>
      </c>
      <c r="U129" s="36"/>
      <c r="V129" s="36"/>
      <c r="W129" s="36"/>
      <c r="X129" s="36"/>
      <c r="Y129" s="36"/>
      <c r="Z129" s="36"/>
      <c r="AA129" s="36"/>
      <c r="AB129" s="36"/>
      <c r="AC129" s="36"/>
      <c r="AD129" s="36"/>
      <c r="AE129" s="36"/>
      <c r="AR129" s="205" t="s">
        <v>176</v>
      </c>
      <c r="AT129" s="205" t="s">
        <v>171</v>
      </c>
      <c r="AU129" s="205" t="s">
        <v>83</v>
      </c>
      <c r="AY129" s="19" t="s">
        <v>169</v>
      </c>
      <c r="BE129" s="206">
        <f>IF(N129="základní",J129,0)</f>
        <v>0</v>
      </c>
      <c r="BF129" s="206">
        <f>IF(N129="snížená",J129,0)</f>
        <v>0</v>
      </c>
      <c r="BG129" s="206">
        <f>IF(N129="zákl. přenesená",J129,0)</f>
        <v>0</v>
      </c>
      <c r="BH129" s="206">
        <f>IF(N129="sníž. přenesená",J129,0)</f>
        <v>0</v>
      </c>
      <c r="BI129" s="206">
        <f>IF(N129="nulová",J129,0)</f>
        <v>0</v>
      </c>
      <c r="BJ129" s="19" t="s">
        <v>80</v>
      </c>
      <c r="BK129" s="206">
        <f>ROUND(I129*H129,2)</f>
        <v>0</v>
      </c>
      <c r="BL129" s="19" t="s">
        <v>176</v>
      </c>
      <c r="BM129" s="205" t="s">
        <v>948</v>
      </c>
    </row>
    <row r="130" spans="1:65" s="13" customFormat="1" ht="11.25">
      <c r="B130" s="211"/>
      <c r="C130" s="212"/>
      <c r="D130" s="207" t="s">
        <v>180</v>
      </c>
      <c r="E130" s="213" t="s">
        <v>19</v>
      </c>
      <c r="F130" s="214" t="s">
        <v>222</v>
      </c>
      <c r="G130" s="212"/>
      <c r="H130" s="215">
        <v>8</v>
      </c>
      <c r="I130" s="216"/>
      <c r="J130" s="212"/>
      <c r="K130" s="212"/>
      <c r="L130" s="217"/>
      <c r="M130" s="218"/>
      <c r="N130" s="219"/>
      <c r="O130" s="219"/>
      <c r="P130" s="219"/>
      <c r="Q130" s="219"/>
      <c r="R130" s="219"/>
      <c r="S130" s="219"/>
      <c r="T130" s="220"/>
      <c r="AT130" s="221" t="s">
        <v>180</v>
      </c>
      <c r="AU130" s="221" t="s">
        <v>83</v>
      </c>
      <c r="AV130" s="13" t="s">
        <v>83</v>
      </c>
      <c r="AW130" s="13" t="s">
        <v>34</v>
      </c>
      <c r="AX130" s="13" t="s">
        <v>72</v>
      </c>
      <c r="AY130" s="221" t="s">
        <v>169</v>
      </c>
    </row>
    <row r="131" spans="1:65" s="14" customFormat="1" ht="11.25">
      <c r="B131" s="222"/>
      <c r="C131" s="223"/>
      <c r="D131" s="207" t="s">
        <v>180</v>
      </c>
      <c r="E131" s="224" t="s">
        <v>19</v>
      </c>
      <c r="F131" s="225" t="s">
        <v>182</v>
      </c>
      <c r="G131" s="223"/>
      <c r="H131" s="226">
        <v>8</v>
      </c>
      <c r="I131" s="227"/>
      <c r="J131" s="223"/>
      <c r="K131" s="223"/>
      <c r="L131" s="228"/>
      <c r="M131" s="229"/>
      <c r="N131" s="230"/>
      <c r="O131" s="230"/>
      <c r="P131" s="230"/>
      <c r="Q131" s="230"/>
      <c r="R131" s="230"/>
      <c r="S131" s="230"/>
      <c r="T131" s="231"/>
      <c r="AT131" s="232" t="s">
        <v>180</v>
      </c>
      <c r="AU131" s="232" t="s">
        <v>83</v>
      </c>
      <c r="AV131" s="14" t="s">
        <v>176</v>
      </c>
      <c r="AW131" s="14" t="s">
        <v>34</v>
      </c>
      <c r="AX131" s="14" t="s">
        <v>80</v>
      </c>
      <c r="AY131" s="232" t="s">
        <v>169</v>
      </c>
    </row>
    <row r="132" spans="1:65" s="2" customFormat="1" ht="16.5" customHeight="1">
      <c r="A132" s="36"/>
      <c r="B132" s="37"/>
      <c r="C132" s="194" t="s">
        <v>245</v>
      </c>
      <c r="D132" s="194" t="s">
        <v>171</v>
      </c>
      <c r="E132" s="195" t="s">
        <v>713</v>
      </c>
      <c r="F132" s="196" t="s">
        <v>949</v>
      </c>
      <c r="G132" s="197" t="s">
        <v>191</v>
      </c>
      <c r="H132" s="198">
        <v>2</v>
      </c>
      <c r="I132" s="199"/>
      <c r="J132" s="200">
        <f>ROUND(I132*H132,2)</f>
        <v>0</v>
      </c>
      <c r="K132" s="196" t="s">
        <v>175</v>
      </c>
      <c r="L132" s="41"/>
      <c r="M132" s="201" t="s">
        <v>19</v>
      </c>
      <c r="N132" s="202" t="s">
        <v>43</v>
      </c>
      <c r="O132" s="66"/>
      <c r="P132" s="203">
        <f>O132*H132</f>
        <v>0</v>
      </c>
      <c r="Q132" s="203">
        <v>0</v>
      </c>
      <c r="R132" s="203">
        <f>Q132*H132</f>
        <v>0</v>
      </c>
      <c r="S132" s="203">
        <v>0</v>
      </c>
      <c r="T132" s="204">
        <f>S132*H132</f>
        <v>0</v>
      </c>
      <c r="U132" s="36"/>
      <c r="V132" s="36"/>
      <c r="W132" s="36"/>
      <c r="X132" s="36"/>
      <c r="Y132" s="36"/>
      <c r="Z132" s="36"/>
      <c r="AA132" s="36"/>
      <c r="AB132" s="36"/>
      <c r="AC132" s="36"/>
      <c r="AD132" s="36"/>
      <c r="AE132" s="36"/>
      <c r="AR132" s="205" t="s">
        <v>176</v>
      </c>
      <c r="AT132" s="205" t="s">
        <v>171</v>
      </c>
      <c r="AU132" s="205" t="s">
        <v>83</v>
      </c>
      <c r="AY132" s="19" t="s">
        <v>169</v>
      </c>
      <c r="BE132" s="206">
        <f>IF(N132="základní",J132,0)</f>
        <v>0</v>
      </c>
      <c r="BF132" s="206">
        <f>IF(N132="snížená",J132,0)</f>
        <v>0</v>
      </c>
      <c r="BG132" s="206">
        <f>IF(N132="zákl. přenesená",J132,0)</f>
        <v>0</v>
      </c>
      <c r="BH132" s="206">
        <f>IF(N132="sníž. přenesená",J132,0)</f>
        <v>0</v>
      </c>
      <c r="BI132" s="206">
        <f>IF(N132="nulová",J132,0)</f>
        <v>0</v>
      </c>
      <c r="BJ132" s="19" t="s">
        <v>80</v>
      </c>
      <c r="BK132" s="206">
        <f>ROUND(I132*H132,2)</f>
        <v>0</v>
      </c>
      <c r="BL132" s="19" t="s">
        <v>176</v>
      </c>
      <c r="BM132" s="205" t="s">
        <v>950</v>
      </c>
    </row>
    <row r="133" spans="1:65" s="13" customFormat="1" ht="11.25">
      <c r="B133" s="211"/>
      <c r="C133" s="212"/>
      <c r="D133" s="207" t="s">
        <v>180</v>
      </c>
      <c r="E133" s="213" t="s">
        <v>19</v>
      </c>
      <c r="F133" s="214" t="s">
        <v>83</v>
      </c>
      <c r="G133" s="212"/>
      <c r="H133" s="215">
        <v>2</v>
      </c>
      <c r="I133" s="216"/>
      <c r="J133" s="212"/>
      <c r="K133" s="212"/>
      <c r="L133" s="217"/>
      <c r="M133" s="218"/>
      <c r="N133" s="219"/>
      <c r="O133" s="219"/>
      <c r="P133" s="219"/>
      <c r="Q133" s="219"/>
      <c r="R133" s="219"/>
      <c r="S133" s="219"/>
      <c r="T133" s="220"/>
      <c r="AT133" s="221" t="s">
        <v>180</v>
      </c>
      <c r="AU133" s="221" t="s">
        <v>83</v>
      </c>
      <c r="AV133" s="13" t="s">
        <v>83</v>
      </c>
      <c r="AW133" s="13" t="s">
        <v>34</v>
      </c>
      <c r="AX133" s="13" t="s">
        <v>80</v>
      </c>
      <c r="AY133" s="221" t="s">
        <v>169</v>
      </c>
    </row>
    <row r="134" spans="1:65" s="2" customFormat="1" ht="16.5" customHeight="1">
      <c r="A134" s="36"/>
      <c r="B134" s="37"/>
      <c r="C134" s="254" t="s">
        <v>251</v>
      </c>
      <c r="D134" s="254" t="s">
        <v>315</v>
      </c>
      <c r="E134" s="255" t="s">
        <v>951</v>
      </c>
      <c r="F134" s="256" t="s">
        <v>952</v>
      </c>
      <c r="G134" s="257" t="s">
        <v>259</v>
      </c>
      <c r="H134" s="258">
        <v>4.05</v>
      </c>
      <c r="I134" s="259"/>
      <c r="J134" s="260">
        <f>ROUND(I134*H134,2)</f>
        <v>0</v>
      </c>
      <c r="K134" s="256" t="s">
        <v>175</v>
      </c>
      <c r="L134" s="261"/>
      <c r="M134" s="262" t="s">
        <v>19</v>
      </c>
      <c r="N134" s="263" t="s">
        <v>43</v>
      </c>
      <c r="O134" s="66"/>
      <c r="P134" s="203">
        <f>O134*H134</f>
        <v>0</v>
      </c>
      <c r="Q134" s="203">
        <v>1</v>
      </c>
      <c r="R134" s="203">
        <f>Q134*H134</f>
        <v>4.05</v>
      </c>
      <c r="S134" s="203">
        <v>0</v>
      </c>
      <c r="T134" s="204">
        <f>S134*H134</f>
        <v>0</v>
      </c>
      <c r="U134" s="36"/>
      <c r="V134" s="36"/>
      <c r="W134" s="36"/>
      <c r="X134" s="36"/>
      <c r="Y134" s="36"/>
      <c r="Z134" s="36"/>
      <c r="AA134" s="36"/>
      <c r="AB134" s="36"/>
      <c r="AC134" s="36"/>
      <c r="AD134" s="36"/>
      <c r="AE134" s="36"/>
      <c r="AR134" s="205" t="s">
        <v>222</v>
      </c>
      <c r="AT134" s="205" t="s">
        <v>315</v>
      </c>
      <c r="AU134" s="205" t="s">
        <v>83</v>
      </c>
      <c r="AY134" s="19" t="s">
        <v>169</v>
      </c>
      <c r="BE134" s="206">
        <f>IF(N134="základní",J134,0)</f>
        <v>0</v>
      </c>
      <c r="BF134" s="206">
        <f>IF(N134="snížená",J134,0)</f>
        <v>0</v>
      </c>
      <c r="BG134" s="206">
        <f>IF(N134="zákl. přenesená",J134,0)</f>
        <v>0</v>
      </c>
      <c r="BH134" s="206">
        <f>IF(N134="sníž. přenesená",J134,0)</f>
        <v>0</v>
      </c>
      <c r="BI134" s="206">
        <f>IF(N134="nulová",J134,0)</f>
        <v>0</v>
      </c>
      <c r="BJ134" s="19" t="s">
        <v>80</v>
      </c>
      <c r="BK134" s="206">
        <f>ROUND(I134*H134,2)</f>
        <v>0</v>
      </c>
      <c r="BL134" s="19" t="s">
        <v>176</v>
      </c>
      <c r="BM134" s="205" t="s">
        <v>953</v>
      </c>
    </row>
    <row r="135" spans="1:65" s="13" customFormat="1" ht="11.25">
      <c r="B135" s="211"/>
      <c r="C135" s="212"/>
      <c r="D135" s="207" t="s">
        <v>180</v>
      </c>
      <c r="E135" s="213" t="s">
        <v>19</v>
      </c>
      <c r="F135" s="214" t="s">
        <v>954</v>
      </c>
      <c r="G135" s="212"/>
      <c r="H135" s="215">
        <v>4.05</v>
      </c>
      <c r="I135" s="216"/>
      <c r="J135" s="212"/>
      <c r="K135" s="212"/>
      <c r="L135" s="217"/>
      <c r="M135" s="218"/>
      <c r="N135" s="219"/>
      <c r="O135" s="219"/>
      <c r="P135" s="219"/>
      <c r="Q135" s="219"/>
      <c r="R135" s="219"/>
      <c r="S135" s="219"/>
      <c r="T135" s="220"/>
      <c r="AT135" s="221" t="s">
        <v>180</v>
      </c>
      <c r="AU135" s="221" t="s">
        <v>83</v>
      </c>
      <c r="AV135" s="13" t="s">
        <v>83</v>
      </c>
      <c r="AW135" s="13" t="s">
        <v>34</v>
      </c>
      <c r="AX135" s="13" t="s">
        <v>72</v>
      </c>
      <c r="AY135" s="221" t="s">
        <v>169</v>
      </c>
    </row>
    <row r="136" spans="1:65" s="14" customFormat="1" ht="11.25">
      <c r="B136" s="222"/>
      <c r="C136" s="223"/>
      <c r="D136" s="207" t="s">
        <v>180</v>
      </c>
      <c r="E136" s="224" t="s">
        <v>19</v>
      </c>
      <c r="F136" s="225" t="s">
        <v>182</v>
      </c>
      <c r="G136" s="223"/>
      <c r="H136" s="226">
        <v>4.05</v>
      </c>
      <c r="I136" s="227"/>
      <c r="J136" s="223"/>
      <c r="K136" s="223"/>
      <c r="L136" s="228"/>
      <c r="M136" s="229"/>
      <c r="N136" s="230"/>
      <c r="O136" s="230"/>
      <c r="P136" s="230"/>
      <c r="Q136" s="230"/>
      <c r="R136" s="230"/>
      <c r="S136" s="230"/>
      <c r="T136" s="231"/>
      <c r="AT136" s="232" t="s">
        <v>180</v>
      </c>
      <c r="AU136" s="232" t="s">
        <v>83</v>
      </c>
      <c r="AV136" s="14" t="s">
        <v>176</v>
      </c>
      <c r="AW136" s="14" t="s">
        <v>34</v>
      </c>
      <c r="AX136" s="14" t="s">
        <v>80</v>
      </c>
      <c r="AY136" s="232" t="s">
        <v>169</v>
      </c>
    </row>
    <row r="137" spans="1:65" s="12" customFormat="1" ht="22.9" customHeight="1">
      <c r="B137" s="178"/>
      <c r="C137" s="179"/>
      <c r="D137" s="180" t="s">
        <v>71</v>
      </c>
      <c r="E137" s="192" t="s">
        <v>188</v>
      </c>
      <c r="F137" s="192" t="s">
        <v>955</v>
      </c>
      <c r="G137" s="179"/>
      <c r="H137" s="179"/>
      <c r="I137" s="182"/>
      <c r="J137" s="193">
        <f>BK137</f>
        <v>0</v>
      </c>
      <c r="K137" s="179"/>
      <c r="L137" s="184"/>
      <c r="M137" s="185"/>
      <c r="N137" s="186"/>
      <c r="O137" s="186"/>
      <c r="P137" s="187">
        <f>SUM(P138:P139)</f>
        <v>0</v>
      </c>
      <c r="Q137" s="186"/>
      <c r="R137" s="187">
        <f>SUM(R138:R139)</f>
        <v>0.5</v>
      </c>
      <c r="S137" s="186"/>
      <c r="T137" s="188">
        <f>SUM(T138:T139)</f>
        <v>0.5</v>
      </c>
      <c r="AR137" s="189" t="s">
        <v>80</v>
      </c>
      <c r="AT137" s="190" t="s">
        <v>71</v>
      </c>
      <c r="AU137" s="190" t="s">
        <v>80</v>
      </c>
      <c r="AY137" s="189" t="s">
        <v>169</v>
      </c>
      <c r="BK137" s="191">
        <f>SUM(BK138:BK139)</f>
        <v>0</v>
      </c>
    </row>
    <row r="138" spans="1:65" s="2" customFormat="1" ht="16.5" customHeight="1">
      <c r="A138" s="36"/>
      <c r="B138" s="37"/>
      <c r="C138" s="194" t="s">
        <v>256</v>
      </c>
      <c r="D138" s="194" t="s">
        <v>171</v>
      </c>
      <c r="E138" s="195" t="s">
        <v>956</v>
      </c>
      <c r="F138" s="196" t="s">
        <v>957</v>
      </c>
      <c r="G138" s="197" t="s">
        <v>354</v>
      </c>
      <c r="H138" s="198">
        <v>1</v>
      </c>
      <c r="I138" s="199"/>
      <c r="J138" s="200">
        <f>ROUND(I138*H138,2)</f>
        <v>0</v>
      </c>
      <c r="K138" s="196" t="s">
        <v>19</v>
      </c>
      <c r="L138" s="41"/>
      <c r="M138" s="201" t="s">
        <v>19</v>
      </c>
      <c r="N138" s="202" t="s">
        <v>43</v>
      </c>
      <c r="O138" s="66"/>
      <c r="P138" s="203">
        <f>O138*H138</f>
        <v>0</v>
      </c>
      <c r="Q138" s="203">
        <v>0.5</v>
      </c>
      <c r="R138" s="203">
        <f>Q138*H138</f>
        <v>0.5</v>
      </c>
      <c r="S138" s="203">
        <v>0.5</v>
      </c>
      <c r="T138" s="204">
        <f>S138*H138</f>
        <v>0.5</v>
      </c>
      <c r="U138" s="36"/>
      <c r="V138" s="36"/>
      <c r="W138" s="36"/>
      <c r="X138" s="36"/>
      <c r="Y138" s="36"/>
      <c r="Z138" s="36"/>
      <c r="AA138" s="36"/>
      <c r="AB138" s="36"/>
      <c r="AC138" s="36"/>
      <c r="AD138" s="36"/>
      <c r="AE138" s="36"/>
      <c r="AR138" s="205" t="s">
        <v>176</v>
      </c>
      <c r="AT138" s="205" t="s">
        <v>171</v>
      </c>
      <c r="AU138" s="205" t="s">
        <v>83</v>
      </c>
      <c r="AY138" s="19" t="s">
        <v>169</v>
      </c>
      <c r="BE138" s="206">
        <f>IF(N138="základní",J138,0)</f>
        <v>0</v>
      </c>
      <c r="BF138" s="206">
        <f>IF(N138="snížená",J138,0)</f>
        <v>0</v>
      </c>
      <c r="BG138" s="206">
        <f>IF(N138="zákl. přenesená",J138,0)</f>
        <v>0</v>
      </c>
      <c r="BH138" s="206">
        <f>IF(N138="sníž. přenesená",J138,0)</f>
        <v>0</v>
      </c>
      <c r="BI138" s="206">
        <f>IF(N138="nulová",J138,0)</f>
        <v>0</v>
      </c>
      <c r="BJ138" s="19" t="s">
        <v>80</v>
      </c>
      <c r="BK138" s="206">
        <f>ROUND(I138*H138,2)</f>
        <v>0</v>
      </c>
      <c r="BL138" s="19" t="s">
        <v>176</v>
      </c>
      <c r="BM138" s="205" t="s">
        <v>958</v>
      </c>
    </row>
    <row r="139" spans="1:65" s="2" customFormat="1" ht="16.5" customHeight="1">
      <c r="A139" s="36"/>
      <c r="B139" s="37"/>
      <c r="C139" s="194" t="s">
        <v>8</v>
      </c>
      <c r="D139" s="194" t="s">
        <v>171</v>
      </c>
      <c r="E139" s="195" t="s">
        <v>959</v>
      </c>
      <c r="F139" s="196" t="s">
        <v>960</v>
      </c>
      <c r="G139" s="197" t="s">
        <v>354</v>
      </c>
      <c r="H139" s="198">
        <v>1</v>
      </c>
      <c r="I139" s="199"/>
      <c r="J139" s="200">
        <f>ROUND(I139*H139,2)</f>
        <v>0</v>
      </c>
      <c r="K139" s="196" t="s">
        <v>19</v>
      </c>
      <c r="L139" s="41"/>
      <c r="M139" s="201" t="s">
        <v>19</v>
      </c>
      <c r="N139" s="202" t="s">
        <v>43</v>
      </c>
      <c r="O139" s="66"/>
      <c r="P139" s="203">
        <f>O139*H139</f>
        <v>0</v>
      </c>
      <c r="Q139" s="203">
        <v>0</v>
      </c>
      <c r="R139" s="203">
        <f>Q139*H139</f>
        <v>0</v>
      </c>
      <c r="S139" s="203">
        <v>0</v>
      </c>
      <c r="T139" s="204">
        <f>S139*H139</f>
        <v>0</v>
      </c>
      <c r="U139" s="36"/>
      <c r="V139" s="36"/>
      <c r="W139" s="36"/>
      <c r="X139" s="36"/>
      <c r="Y139" s="36"/>
      <c r="Z139" s="36"/>
      <c r="AA139" s="36"/>
      <c r="AB139" s="36"/>
      <c r="AC139" s="36"/>
      <c r="AD139" s="36"/>
      <c r="AE139" s="36"/>
      <c r="AR139" s="205" t="s">
        <v>176</v>
      </c>
      <c r="AT139" s="205" t="s">
        <v>171</v>
      </c>
      <c r="AU139" s="205" t="s">
        <v>83</v>
      </c>
      <c r="AY139" s="19" t="s">
        <v>169</v>
      </c>
      <c r="BE139" s="206">
        <f>IF(N139="základní",J139,0)</f>
        <v>0</v>
      </c>
      <c r="BF139" s="206">
        <f>IF(N139="snížená",J139,0)</f>
        <v>0</v>
      </c>
      <c r="BG139" s="206">
        <f>IF(N139="zákl. přenesená",J139,0)</f>
        <v>0</v>
      </c>
      <c r="BH139" s="206">
        <f>IF(N139="sníž. přenesená",J139,0)</f>
        <v>0</v>
      </c>
      <c r="BI139" s="206">
        <f>IF(N139="nulová",J139,0)</f>
        <v>0</v>
      </c>
      <c r="BJ139" s="19" t="s">
        <v>80</v>
      </c>
      <c r="BK139" s="206">
        <f>ROUND(I139*H139,2)</f>
        <v>0</v>
      </c>
      <c r="BL139" s="19" t="s">
        <v>176</v>
      </c>
      <c r="BM139" s="205" t="s">
        <v>961</v>
      </c>
    </row>
    <row r="140" spans="1:65" s="12" customFormat="1" ht="22.9" customHeight="1">
      <c r="B140" s="178"/>
      <c r="C140" s="179"/>
      <c r="D140" s="180" t="s">
        <v>71</v>
      </c>
      <c r="E140" s="192" t="s">
        <v>176</v>
      </c>
      <c r="F140" s="192" t="s">
        <v>510</v>
      </c>
      <c r="G140" s="179"/>
      <c r="H140" s="179"/>
      <c r="I140" s="182"/>
      <c r="J140" s="193">
        <f>BK140</f>
        <v>0</v>
      </c>
      <c r="K140" s="179"/>
      <c r="L140" s="184"/>
      <c r="M140" s="185"/>
      <c r="N140" s="186"/>
      <c r="O140" s="186"/>
      <c r="P140" s="187">
        <f>SUM(P141:P142)</f>
        <v>0</v>
      </c>
      <c r="Q140" s="186"/>
      <c r="R140" s="187">
        <f>SUM(R141:R142)</f>
        <v>1.8907700000000001</v>
      </c>
      <c r="S140" s="186"/>
      <c r="T140" s="188">
        <f>SUM(T141:T142)</f>
        <v>0</v>
      </c>
      <c r="AR140" s="189" t="s">
        <v>80</v>
      </c>
      <c r="AT140" s="190" t="s">
        <v>71</v>
      </c>
      <c r="AU140" s="190" t="s">
        <v>80</v>
      </c>
      <c r="AY140" s="189" t="s">
        <v>169</v>
      </c>
      <c r="BK140" s="191">
        <f>SUM(BK141:BK142)</f>
        <v>0</v>
      </c>
    </row>
    <row r="141" spans="1:65" s="2" customFormat="1" ht="16.5" customHeight="1">
      <c r="A141" s="36"/>
      <c r="B141" s="37"/>
      <c r="C141" s="194" t="s">
        <v>273</v>
      </c>
      <c r="D141" s="194" t="s">
        <v>171</v>
      </c>
      <c r="E141" s="195" t="s">
        <v>783</v>
      </c>
      <c r="F141" s="196" t="s">
        <v>962</v>
      </c>
      <c r="G141" s="197" t="s">
        <v>191</v>
      </c>
      <c r="H141" s="198">
        <v>1</v>
      </c>
      <c r="I141" s="199"/>
      <c r="J141" s="200">
        <f>ROUND(I141*H141,2)</f>
        <v>0</v>
      </c>
      <c r="K141" s="196" t="s">
        <v>175</v>
      </c>
      <c r="L141" s="41"/>
      <c r="M141" s="201" t="s">
        <v>19</v>
      </c>
      <c r="N141" s="202" t="s">
        <v>43</v>
      </c>
      <c r="O141" s="66"/>
      <c r="P141" s="203">
        <f>O141*H141</f>
        <v>0</v>
      </c>
      <c r="Q141" s="203">
        <v>1.8907700000000001</v>
      </c>
      <c r="R141" s="203">
        <f>Q141*H141</f>
        <v>1.8907700000000001</v>
      </c>
      <c r="S141" s="203">
        <v>0</v>
      </c>
      <c r="T141" s="204">
        <f>S141*H141</f>
        <v>0</v>
      </c>
      <c r="U141" s="36"/>
      <c r="V141" s="36"/>
      <c r="W141" s="36"/>
      <c r="X141" s="36"/>
      <c r="Y141" s="36"/>
      <c r="Z141" s="36"/>
      <c r="AA141" s="36"/>
      <c r="AB141" s="36"/>
      <c r="AC141" s="36"/>
      <c r="AD141" s="36"/>
      <c r="AE141" s="36"/>
      <c r="AR141" s="205" t="s">
        <v>176</v>
      </c>
      <c r="AT141" s="205" t="s">
        <v>171</v>
      </c>
      <c r="AU141" s="205" t="s">
        <v>83</v>
      </c>
      <c r="AY141" s="19" t="s">
        <v>169</v>
      </c>
      <c r="BE141" s="206">
        <f>IF(N141="základní",J141,0)</f>
        <v>0</v>
      </c>
      <c r="BF141" s="206">
        <f>IF(N141="snížená",J141,0)</f>
        <v>0</v>
      </c>
      <c r="BG141" s="206">
        <f>IF(N141="zákl. přenesená",J141,0)</f>
        <v>0</v>
      </c>
      <c r="BH141" s="206">
        <f>IF(N141="sníž. přenesená",J141,0)</f>
        <v>0</v>
      </c>
      <c r="BI141" s="206">
        <f>IF(N141="nulová",J141,0)</f>
        <v>0</v>
      </c>
      <c r="BJ141" s="19" t="s">
        <v>80</v>
      </c>
      <c r="BK141" s="206">
        <f>ROUND(I141*H141,2)</f>
        <v>0</v>
      </c>
      <c r="BL141" s="19" t="s">
        <v>176</v>
      </c>
      <c r="BM141" s="205" t="s">
        <v>963</v>
      </c>
    </row>
    <row r="142" spans="1:65" s="13" customFormat="1" ht="11.25">
      <c r="B142" s="211"/>
      <c r="C142" s="212"/>
      <c r="D142" s="207" t="s">
        <v>180</v>
      </c>
      <c r="E142" s="213" t="s">
        <v>19</v>
      </c>
      <c r="F142" s="214" t="s">
        <v>80</v>
      </c>
      <c r="G142" s="212"/>
      <c r="H142" s="215">
        <v>1</v>
      </c>
      <c r="I142" s="216"/>
      <c r="J142" s="212"/>
      <c r="K142" s="212"/>
      <c r="L142" s="217"/>
      <c r="M142" s="218"/>
      <c r="N142" s="219"/>
      <c r="O142" s="219"/>
      <c r="P142" s="219"/>
      <c r="Q142" s="219"/>
      <c r="R142" s="219"/>
      <c r="S142" s="219"/>
      <c r="T142" s="220"/>
      <c r="AT142" s="221" t="s">
        <v>180</v>
      </c>
      <c r="AU142" s="221" t="s">
        <v>83</v>
      </c>
      <c r="AV142" s="13" t="s">
        <v>83</v>
      </c>
      <c r="AW142" s="13" t="s">
        <v>34</v>
      </c>
      <c r="AX142" s="13" t="s">
        <v>80</v>
      </c>
      <c r="AY142" s="221" t="s">
        <v>169</v>
      </c>
    </row>
    <row r="143" spans="1:65" s="12" customFormat="1" ht="22.9" customHeight="1">
      <c r="B143" s="178"/>
      <c r="C143" s="179"/>
      <c r="D143" s="180" t="s">
        <v>71</v>
      </c>
      <c r="E143" s="192" t="s">
        <v>222</v>
      </c>
      <c r="F143" s="192" t="s">
        <v>546</v>
      </c>
      <c r="G143" s="179"/>
      <c r="H143" s="179"/>
      <c r="I143" s="182"/>
      <c r="J143" s="193">
        <f>BK143</f>
        <v>0</v>
      </c>
      <c r="K143" s="179"/>
      <c r="L143" s="184"/>
      <c r="M143" s="185"/>
      <c r="N143" s="186"/>
      <c r="O143" s="186"/>
      <c r="P143" s="187">
        <f>SUM(P144:P150)</f>
        <v>0</v>
      </c>
      <c r="Q143" s="186"/>
      <c r="R143" s="187">
        <f>SUM(R144:R150)</f>
        <v>7.6159999999999995E-3</v>
      </c>
      <c r="S143" s="186"/>
      <c r="T143" s="188">
        <f>SUM(T144:T150)</f>
        <v>0</v>
      </c>
      <c r="AR143" s="189" t="s">
        <v>80</v>
      </c>
      <c r="AT143" s="190" t="s">
        <v>71</v>
      </c>
      <c r="AU143" s="190" t="s">
        <v>80</v>
      </c>
      <c r="AY143" s="189" t="s">
        <v>169</v>
      </c>
      <c r="BK143" s="191">
        <f>SUM(BK144:BK150)</f>
        <v>0</v>
      </c>
    </row>
    <row r="144" spans="1:65" s="2" customFormat="1" ht="16.5" customHeight="1">
      <c r="A144" s="36"/>
      <c r="B144" s="37"/>
      <c r="C144" s="194" t="s">
        <v>279</v>
      </c>
      <c r="D144" s="194" t="s">
        <v>171</v>
      </c>
      <c r="E144" s="195" t="s">
        <v>964</v>
      </c>
      <c r="F144" s="196" t="s">
        <v>965</v>
      </c>
      <c r="G144" s="197" t="s">
        <v>324</v>
      </c>
      <c r="H144" s="198">
        <v>23</v>
      </c>
      <c r="I144" s="199"/>
      <c r="J144" s="200">
        <f>ROUND(I144*H144,2)</f>
        <v>0</v>
      </c>
      <c r="K144" s="196" t="s">
        <v>175</v>
      </c>
      <c r="L144" s="41"/>
      <c r="M144" s="201" t="s">
        <v>19</v>
      </c>
      <c r="N144" s="202" t="s">
        <v>43</v>
      </c>
      <c r="O144" s="66"/>
      <c r="P144" s="203">
        <f>O144*H144</f>
        <v>0</v>
      </c>
      <c r="Q144" s="203">
        <v>0</v>
      </c>
      <c r="R144" s="203">
        <f>Q144*H144</f>
        <v>0</v>
      </c>
      <c r="S144" s="203">
        <v>0</v>
      </c>
      <c r="T144" s="204">
        <f>S144*H144</f>
        <v>0</v>
      </c>
      <c r="U144" s="36"/>
      <c r="V144" s="36"/>
      <c r="W144" s="36"/>
      <c r="X144" s="36"/>
      <c r="Y144" s="36"/>
      <c r="Z144" s="36"/>
      <c r="AA144" s="36"/>
      <c r="AB144" s="36"/>
      <c r="AC144" s="36"/>
      <c r="AD144" s="36"/>
      <c r="AE144" s="36"/>
      <c r="AR144" s="205" t="s">
        <v>176</v>
      </c>
      <c r="AT144" s="205" t="s">
        <v>171</v>
      </c>
      <c r="AU144" s="205" t="s">
        <v>83</v>
      </c>
      <c r="AY144" s="19" t="s">
        <v>169</v>
      </c>
      <c r="BE144" s="206">
        <f>IF(N144="základní",J144,0)</f>
        <v>0</v>
      </c>
      <c r="BF144" s="206">
        <f>IF(N144="snížená",J144,0)</f>
        <v>0</v>
      </c>
      <c r="BG144" s="206">
        <f>IF(N144="zákl. přenesená",J144,0)</f>
        <v>0</v>
      </c>
      <c r="BH144" s="206">
        <f>IF(N144="sníž. přenesená",J144,0)</f>
        <v>0</v>
      </c>
      <c r="BI144" s="206">
        <f>IF(N144="nulová",J144,0)</f>
        <v>0</v>
      </c>
      <c r="BJ144" s="19" t="s">
        <v>80</v>
      </c>
      <c r="BK144" s="206">
        <f>ROUND(I144*H144,2)</f>
        <v>0</v>
      </c>
      <c r="BL144" s="19" t="s">
        <v>176</v>
      </c>
      <c r="BM144" s="205" t="s">
        <v>966</v>
      </c>
    </row>
    <row r="145" spans="1:65" s="13" customFormat="1" ht="11.25">
      <c r="B145" s="211"/>
      <c r="C145" s="212"/>
      <c r="D145" s="207" t="s">
        <v>180</v>
      </c>
      <c r="E145" s="213" t="s">
        <v>19</v>
      </c>
      <c r="F145" s="214" t="s">
        <v>305</v>
      </c>
      <c r="G145" s="212"/>
      <c r="H145" s="215">
        <v>23</v>
      </c>
      <c r="I145" s="216"/>
      <c r="J145" s="212"/>
      <c r="K145" s="212"/>
      <c r="L145" s="217"/>
      <c r="M145" s="218"/>
      <c r="N145" s="219"/>
      <c r="O145" s="219"/>
      <c r="P145" s="219"/>
      <c r="Q145" s="219"/>
      <c r="R145" s="219"/>
      <c r="S145" s="219"/>
      <c r="T145" s="220"/>
      <c r="AT145" s="221" t="s">
        <v>180</v>
      </c>
      <c r="AU145" s="221" t="s">
        <v>83</v>
      </c>
      <c r="AV145" s="13" t="s">
        <v>83</v>
      </c>
      <c r="AW145" s="13" t="s">
        <v>34</v>
      </c>
      <c r="AX145" s="13" t="s">
        <v>72</v>
      </c>
      <c r="AY145" s="221" t="s">
        <v>169</v>
      </c>
    </row>
    <row r="146" spans="1:65" s="14" customFormat="1" ht="11.25">
      <c r="B146" s="222"/>
      <c r="C146" s="223"/>
      <c r="D146" s="207" t="s">
        <v>180</v>
      </c>
      <c r="E146" s="224" t="s">
        <v>19</v>
      </c>
      <c r="F146" s="225" t="s">
        <v>182</v>
      </c>
      <c r="G146" s="223"/>
      <c r="H146" s="226">
        <v>23</v>
      </c>
      <c r="I146" s="227"/>
      <c r="J146" s="223"/>
      <c r="K146" s="223"/>
      <c r="L146" s="228"/>
      <c r="M146" s="229"/>
      <c r="N146" s="230"/>
      <c r="O146" s="230"/>
      <c r="P146" s="230"/>
      <c r="Q146" s="230"/>
      <c r="R146" s="230"/>
      <c r="S146" s="230"/>
      <c r="T146" s="231"/>
      <c r="AT146" s="232" t="s">
        <v>180</v>
      </c>
      <c r="AU146" s="232" t="s">
        <v>83</v>
      </c>
      <c r="AV146" s="14" t="s">
        <v>176</v>
      </c>
      <c r="AW146" s="14" t="s">
        <v>34</v>
      </c>
      <c r="AX146" s="14" t="s">
        <v>80</v>
      </c>
      <c r="AY146" s="232" t="s">
        <v>169</v>
      </c>
    </row>
    <row r="147" spans="1:65" s="2" customFormat="1" ht="16.5" customHeight="1">
      <c r="A147" s="36"/>
      <c r="B147" s="37"/>
      <c r="C147" s="254" t="s">
        <v>283</v>
      </c>
      <c r="D147" s="254" t="s">
        <v>315</v>
      </c>
      <c r="E147" s="255" t="s">
        <v>967</v>
      </c>
      <c r="F147" s="256" t="s">
        <v>968</v>
      </c>
      <c r="G147" s="257" t="s">
        <v>324</v>
      </c>
      <c r="H147" s="258">
        <v>23</v>
      </c>
      <c r="I147" s="259"/>
      <c r="J147" s="260">
        <f>ROUND(I147*H147,2)</f>
        <v>0</v>
      </c>
      <c r="K147" s="256" t="s">
        <v>175</v>
      </c>
      <c r="L147" s="261"/>
      <c r="M147" s="262" t="s">
        <v>19</v>
      </c>
      <c r="N147" s="263" t="s">
        <v>43</v>
      </c>
      <c r="O147" s="66"/>
      <c r="P147" s="203">
        <f>O147*H147</f>
        <v>0</v>
      </c>
      <c r="Q147" s="203">
        <v>2.7999999999999998E-4</v>
      </c>
      <c r="R147" s="203">
        <f>Q147*H147</f>
        <v>6.4399999999999995E-3</v>
      </c>
      <c r="S147" s="203">
        <v>0</v>
      </c>
      <c r="T147" s="204">
        <f>S147*H147</f>
        <v>0</v>
      </c>
      <c r="U147" s="36"/>
      <c r="V147" s="36"/>
      <c r="W147" s="36"/>
      <c r="X147" s="36"/>
      <c r="Y147" s="36"/>
      <c r="Z147" s="36"/>
      <c r="AA147" s="36"/>
      <c r="AB147" s="36"/>
      <c r="AC147" s="36"/>
      <c r="AD147" s="36"/>
      <c r="AE147" s="36"/>
      <c r="AR147" s="205" t="s">
        <v>222</v>
      </c>
      <c r="AT147" s="205" t="s">
        <v>315</v>
      </c>
      <c r="AU147" s="205" t="s">
        <v>83</v>
      </c>
      <c r="AY147" s="19" t="s">
        <v>169</v>
      </c>
      <c r="BE147" s="206">
        <f>IF(N147="základní",J147,0)</f>
        <v>0</v>
      </c>
      <c r="BF147" s="206">
        <f>IF(N147="snížená",J147,0)</f>
        <v>0</v>
      </c>
      <c r="BG147" s="206">
        <f>IF(N147="zákl. přenesená",J147,0)</f>
        <v>0</v>
      </c>
      <c r="BH147" s="206">
        <f>IF(N147="sníž. přenesená",J147,0)</f>
        <v>0</v>
      </c>
      <c r="BI147" s="206">
        <f>IF(N147="nulová",J147,0)</f>
        <v>0</v>
      </c>
      <c r="BJ147" s="19" t="s">
        <v>80</v>
      </c>
      <c r="BK147" s="206">
        <f>ROUND(I147*H147,2)</f>
        <v>0</v>
      </c>
      <c r="BL147" s="19" t="s">
        <v>176</v>
      </c>
      <c r="BM147" s="205" t="s">
        <v>969</v>
      </c>
    </row>
    <row r="148" spans="1:65" s="2" customFormat="1" ht="16.5" customHeight="1">
      <c r="A148" s="36"/>
      <c r="B148" s="37"/>
      <c r="C148" s="194" t="s">
        <v>288</v>
      </c>
      <c r="D148" s="194" t="s">
        <v>171</v>
      </c>
      <c r="E148" s="195" t="s">
        <v>970</v>
      </c>
      <c r="F148" s="196" t="s">
        <v>971</v>
      </c>
      <c r="G148" s="197" t="s">
        <v>324</v>
      </c>
      <c r="H148" s="198">
        <v>16</v>
      </c>
      <c r="I148" s="199"/>
      <c r="J148" s="200">
        <f>ROUND(I148*H148,2)</f>
        <v>0</v>
      </c>
      <c r="K148" s="196" t="s">
        <v>175</v>
      </c>
      <c r="L148" s="41"/>
      <c r="M148" s="201" t="s">
        <v>19</v>
      </c>
      <c r="N148" s="202" t="s">
        <v>43</v>
      </c>
      <c r="O148" s="66"/>
      <c r="P148" s="203">
        <f>O148*H148</f>
        <v>0</v>
      </c>
      <c r="Q148" s="203">
        <v>7.3499999999999998E-5</v>
      </c>
      <c r="R148" s="203">
        <f>Q148*H148</f>
        <v>1.176E-3</v>
      </c>
      <c r="S148" s="203">
        <v>0</v>
      </c>
      <c r="T148" s="204">
        <f>S148*H148</f>
        <v>0</v>
      </c>
      <c r="U148" s="36"/>
      <c r="V148" s="36"/>
      <c r="W148" s="36"/>
      <c r="X148" s="36"/>
      <c r="Y148" s="36"/>
      <c r="Z148" s="36"/>
      <c r="AA148" s="36"/>
      <c r="AB148" s="36"/>
      <c r="AC148" s="36"/>
      <c r="AD148" s="36"/>
      <c r="AE148" s="36"/>
      <c r="AR148" s="205" t="s">
        <v>176</v>
      </c>
      <c r="AT148" s="205" t="s">
        <v>171</v>
      </c>
      <c r="AU148" s="205" t="s">
        <v>83</v>
      </c>
      <c r="AY148" s="19" t="s">
        <v>169</v>
      </c>
      <c r="BE148" s="206">
        <f>IF(N148="základní",J148,0)</f>
        <v>0</v>
      </c>
      <c r="BF148" s="206">
        <f>IF(N148="snížená",J148,0)</f>
        <v>0</v>
      </c>
      <c r="BG148" s="206">
        <f>IF(N148="zákl. přenesená",J148,0)</f>
        <v>0</v>
      </c>
      <c r="BH148" s="206">
        <f>IF(N148="sníž. přenesená",J148,0)</f>
        <v>0</v>
      </c>
      <c r="BI148" s="206">
        <f>IF(N148="nulová",J148,0)</f>
        <v>0</v>
      </c>
      <c r="BJ148" s="19" t="s">
        <v>80</v>
      </c>
      <c r="BK148" s="206">
        <f>ROUND(I148*H148,2)</f>
        <v>0</v>
      </c>
      <c r="BL148" s="19" t="s">
        <v>176</v>
      </c>
      <c r="BM148" s="205" t="s">
        <v>972</v>
      </c>
    </row>
    <row r="149" spans="1:65" s="13" customFormat="1" ht="11.25">
      <c r="B149" s="211"/>
      <c r="C149" s="212"/>
      <c r="D149" s="207" t="s">
        <v>180</v>
      </c>
      <c r="E149" s="213" t="s">
        <v>19</v>
      </c>
      <c r="F149" s="214" t="s">
        <v>273</v>
      </c>
      <c r="G149" s="212"/>
      <c r="H149" s="215">
        <v>16</v>
      </c>
      <c r="I149" s="216"/>
      <c r="J149" s="212"/>
      <c r="K149" s="212"/>
      <c r="L149" s="217"/>
      <c r="M149" s="218"/>
      <c r="N149" s="219"/>
      <c r="O149" s="219"/>
      <c r="P149" s="219"/>
      <c r="Q149" s="219"/>
      <c r="R149" s="219"/>
      <c r="S149" s="219"/>
      <c r="T149" s="220"/>
      <c r="AT149" s="221" t="s">
        <v>180</v>
      </c>
      <c r="AU149" s="221" t="s">
        <v>83</v>
      </c>
      <c r="AV149" s="13" t="s">
        <v>83</v>
      </c>
      <c r="AW149" s="13" t="s">
        <v>34</v>
      </c>
      <c r="AX149" s="13" t="s">
        <v>72</v>
      </c>
      <c r="AY149" s="221" t="s">
        <v>169</v>
      </c>
    </row>
    <row r="150" spans="1:65" s="14" customFormat="1" ht="11.25">
      <c r="B150" s="222"/>
      <c r="C150" s="223"/>
      <c r="D150" s="207" t="s">
        <v>180</v>
      </c>
      <c r="E150" s="224" t="s">
        <v>19</v>
      </c>
      <c r="F150" s="225" t="s">
        <v>182</v>
      </c>
      <c r="G150" s="223"/>
      <c r="H150" s="226">
        <v>16</v>
      </c>
      <c r="I150" s="227"/>
      <c r="J150" s="223"/>
      <c r="K150" s="223"/>
      <c r="L150" s="228"/>
      <c r="M150" s="229"/>
      <c r="N150" s="230"/>
      <c r="O150" s="230"/>
      <c r="P150" s="230"/>
      <c r="Q150" s="230"/>
      <c r="R150" s="230"/>
      <c r="S150" s="230"/>
      <c r="T150" s="231"/>
      <c r="AT150" s="232" t="s">
        <v>180</v>
      </c>
      <c r="AU150" s="232" t="s">
        <v>83</v>
      </c>
      <c r="AV150" s="14" t="s">
        <v>176</v>
      </c>
      <c r="AW150" s="14" t="s">
        <v>34</v>
      </c>
      <c r="AX150" s="14" t="s">
        <v>80</v>
      </c>
      <c r="AY150" s="232" t="s">
        <v>169</v>
      </c>
    </row>
    <row r="151" spans="1:65" s="12" customFormat="1" ht="22.9" customHeight="1">
      <c r="B151" s="178"/>
      <c r="C151" s="179"/>
      <c r="D151" s="180" t="s">
        <v>71</v>
      </c>
      <c r="E151" s="192" t="s">
        <v>405</v>
      </c>
      <c r="F151" s="192" t="s">
        <v>658</v>
      </c>
      <c r="G151" s="179"/>
      <c r="H151" s="179"/>
      <c r="I151" s="182"/>
      <c r="J151" s="193">
        <f>BK151</f>
        <v>0</v>
      </c>
      <c r="K151" s="179"/>
      <c r="L151" s="184"/>
      <c r="M151" s="185"/>
      <c r="N151" s="186"/>
      <c r="O151" s="186"/>
      <c r="P151" s="187">
        <f>SUM(P152:P153)</f>
        <v>0</v>
      </c>
      <c r="Q151" s="186"/>
      <c r="R151" s="187">
        <f>SUM(R152:R153)</f>
        <v>0</v>
      </c>
      <c r="S151" s="186"/>
      <c r="T151" s="188">
        <f>SUM(T152:T153)</f>
        <v>0</v>
      </c>
      <c r="AR151" s="189" t="s">
        <v>80</v>
      </c>
      <c r="AT151" s="190" t="s">
        <v>71</v>
      </c>
      <c r="AU151" s="190" t="s">
        <v>80</v>
      </c>
      <c r="AY151" s="189" t="s">
        <v>169</v>
      </c>
      <c r="BK151" s="191">
        <f>SUM(BK152:BK153)</f>
        <v>0</v>
      </c>
    </row>
    <row r="152" spans="1:65" s="2" customFormat="1" ht="16.5" customHeight="1">
      <c r="A152" s="36"/>
      <c r="B152" s="37"/>
      <c r="C152" s="194" t="s">
        <v>293</v>
      </c>
      <c r="D152" s="194" t="s">
        <v>171</v>
      </c>
      <c r="E152" s="195" t="s">
        <v>973</v>
      </c>
      <c r="F152" s="196" t="s">
        <v>974</v>
      </c>
      <c r="G152" s="197" t="s">
        <v>259</v>
      </c>
      <c r="H152" s="198">
        <v>2.3980000000000001</v>
      </c>
      <c r="I152" s="199"/>
      <c r="J152" s="200">
        <f>ROUND(I152*H152,2)</f>
        <v>0</v>
      </c>
      <c r="K152" s="196" t="s">
        <v>175</v>
      </c>
      <c r="L152" s="41"/>
      <c r="M152" s="201" t="s">
        <v>19</v>
      </c>
      <c r="N152" s="202" t="s">
        <v>43</v>
      </c>
      <c r="O152" s="66"/>
      <c r="P152" s="203">
        <f>O152*H152</f>
        <v>0</v>
      </c>
      <c r="Q152" s="203">
        <v>0</v>
      </c>
      <c r="R152" s="203">
        <f>Q152*H152</f>
        <v>0</v>
      </c>
      <c r="S152" s="203">
        <v>0</v>
      </c>
      <c r="T152" s="204">
        <f>S152*H152</f>
        <v>0</v>
      </c>
      <c r="U152" s="36"/>
      <c r="V152" s="36"/>
      <c r="W152" s="36"/>
      <c r="X152" s="36"/>
      <c r="Y152" s="36"/>
      <c r="Z152" s="36"/>
      <c r="AA152" s="36"/>
      <c r="AB152" s="36"/>
      <c r="AC152" s="36"/>
      <c r="AD152" s="36"/>
      <c r="AE152" s="36"/>
      <c r="AR152" s="205" t="s">
        <v>176</v>
      </c>
      <c r="AT152" s="205" t="s">
        <v>171</v>
      </c>
      <c r="AU152" s="205" t="s">
        <v>83</v>
      </c>
      <c r="AY152" s="19" t="s">
        <v>169</v>
      </c>
      <c r="BE152" s="206">
        <f>IF(N152="základní",J152,0)</f>
        <v>0</v>
      </c>
      <c r="BF152" s="206">
        <f>IF(N152="snížená",J152,0)</f>
        <v>0</v>
      </c>
      <c r="BG152" s="206">
        <f>IF(N152="zákl. přenesená",J152,0)</f>
        <v>0</v>
      </c>
      <c r="BH152" s="206">
        <f>IF(N152="sníž. přenesená",J152,0)</f>
        <v>0</v>
      </c>
      <c r="BI152" s="206">
        <f>IF(N152="nulová",J152,0)</f>
        <v>0</v>
      </c>
      <c r="BJ152" s="19" t="s">
        <v>80</v>
      </c>
      <c r="BK152" s="206">
        <f>ROUND(I152*H152,2)</f>
        <v>0</v>
      </c>
      <c r="BL152" s="19" t="s">
        <v>176</v>
      </c>
      <c r="BM152" s="205" t="s">
        <v>975</v>
      </c>
    </row>
    <row r="153" spans="1:65" s="13" customFormat="1" ht="11.25">
      <c r="B153" s="211"/>
      <c r="C153" s="212"/>
      <c r="D153" s="207" t="s">
        <v>180</v>
      </c>
      <c r="E153" s="213" t="s">
        <v>19</v>
      </c>
      <c r="F153" s="214" t="s">
        <v>976</v>
      </c>
      <c r="G153" s="212"/>
      <c r="H153" s="215">
        <v>2.3980000000000001</v>
      </c>
      <c r="I153" s="216"/>
      <c r="J153" s="212"/>
      <c r="K153" s="212"/>
      <c r="L153" s="217"/>
      <c r="M153" s="218"/>
      <c r="N153" s="219"/>
      <c r="O153" s="219"/>
      <c r="P153" s="219"/>
      <c r="Q153" s="219"/>
      <c r="R153" s="219"/>
      <c r="S153" s="219"/>
      <c r="T153" s="220"/>
      <c r="AT153" s="221" t="s">
        <v>180</v>
      </c>
      <c r="AU153" s="221" t="s">
        <v>83</v>
      </c>
      <c r="AV153" s="13" t="s">
        <v>83</v>
      </c>
      <c r="AW153" s="13" t="s">
        <v>34</v>
      </c>
      <c r="AX153" s="13" t="s">
        <v>80</v>
      </c>
      <c r="AY153" s="221" t="s">
        <v>169</v>
      </c>
    </row>
    <row r="154" spans="1:65" s="12" customFormat="1" ht="25.9" customHeight="1">
      <c r="B154" s="178"/>
      <c r="C154" s="179"/>
      <c r="D154" s="180" t="s">
        <v>71</v>
      </c>
      <c r="E154" s="181" t="s">
        <v>797</v>
      </c>
      <c r="F154" s="181" t="s">
        <v>977</v>
      </c>
      <c r="G154" s="179"/>
      <c r="H154" s="179"/>
      <c r="I154" s="182"/>
      <c r="J154" s="183">
        <f>BK154</f>
        <v>0</v>
      </c>
      <c r="K154" s="179"/>
      <c r="L154" s="184"/>
      <c r="M154" s="185"/>
      <c r="N154" s="186"/>
      <c r="O154" s="186"/>
      <c r="P154" s="187">
        <f>P155+P179</f>
        <v>0</v>
      </c>
      <c r="Q154" s="186"/>
      <c r="R154" s="187">
        <f>R155+R179</f>
        <v>5.75616766E-2</v>
      </c>
      <c r="S154" s="186"/>
      <c r="T154" s="188">
        <f>T155+T179</f>
        <v>0</v>
      </c>
      <c r="AR154" s="189" t="s">
        <v>83</v>
      </c>
      <c r="AT154" s="190" t="s">
        <v>71</v>
      </c>
      <c r="AU154" s="190" t="s">
        <v>72</v>
      </c>
      <c r="AY154" s="189" t="s">
        <v>169</v>
      </c>
      <c r="BK154" s="191">
        <f>BK155+BK179</f>
        <v>0</v>
      </c>
    </row>
    <row r="155" spans="1:65" s="12" customFormat="1" ht="22.9" customHeight="1">
      <c r="B155" s="178"/>
      <c r="C155" s="179"/>
      <c r="D155" s="180" t="s">
        <v>71</v>
      </c>
      <c r="E155" s="192" t="s">
        <v>978</v>
      </c>
      <c r="F155" s="192" t="s">
        <v>979</v>
      </c>
      <c r="G155" s="179"/>
      <c r="H155" s="179"/>
      <c r="I155" s="182"/>
      <c r="J155" s="193">
        <f>BK155</f>
        <v>0</v>
      </c>
      <c r="K155" s="179"/>
      <c r="L155" s="184"/>
      <c r="M155" s="185"/>
      <c r="N155" s="186"/>
      <c r="O155" s="186"/>
      <c r="P155" s="187">
        <f>SUM(P156:P178)</f>
        <v>0</v>
      </c>
      <c r="Q155" s="186"/>
      <c r="R155" s="187">
        <f>SUM(R156:R178)</f>
        <v>1.3571482599999999E-2</v>
      </c>
      <c r="S155" s="186"/>
      <c r="T155" s="188">
        <f>SUM(T156:T178)</f>
        <v>0</v>
      </c>
      <c r="AR155" s="189" t="s">
        <v>83</v>
      </c>
      <c r="AT155" s="190" t="s">
        <v>71</v>
      </c>
      <c r="AU155" s="190" t="s">
        <v>80</v>
      </c>
      <c r="AY155" s="189" t="s">
        <v>169</v>
      </c>
      <c r="BK155" s="191">
        <f>SUM(BK156:BK178)</f>
        <v>0</v>
      </c>
    </row>
    <row r="156" spans="1:65" s="2" customFormat="1" ht="16.5" customHeight="1">
      <c r="A156" s="36"/>
      <c r="B156" s="37"/>
      <c r="C156" s="194" t="s">
        <v>7</v>
      </c>
      <c r="D156" s="194" t="s">
        <v>171</v>
      </c>
      <c r="E156" s="195" t="s">
        <v>980</v>
      </c>
      <c r="F156" s="196" t="s">
        <v>981</v>
      </c>
      <c r="G156" s="197" t="s">
        <v>324</v>
      </c>
      <c r="H156" s="198">
        <v>5</v>
      </c>
      <c r="I156" s="199"/>
      <c r="J156" s="200">
        <f>ROUND(I156*H156,2)</f>
        <v>0</v>
      </c>
      <c r="K156" s="196" t="s">
        <v>175</v>
      </c>
      <c r="L156" s="41"/>
      <c r="M156" s="201" t="s">
        <v>19</v>
      </c>
      <c r="N156" s="202" t="s">
        <v>43</v>
      </c>
      <c r="O156" s="66"/>
      <c r="P156" s="203">
        <f>O156*H156</f>
        <v>0</v>
      </c>
      <c r="Q156" s="203">
        <v>6.6E-4</v>
      </c>
      <c r="R156" s="203">
        <f>Q156*H156</f>
        <v>3.3E-3</v>
      </c>
      <c r="S156" s="203">
        <v>0</v>
      </c>
      <c r="T156" s="204">
        <f>S156*H156</f>
        <v>0</v>
      </c>
      <c r="U156" s="36"/>
      <c r="V156" s="36"/>
      <c r="W156" s="36"/>
      <c r="X156" s="36"/>
      <c r="Y156" s="36"/>
      <c r="Z156" s="36"/>
      <c r="AA156" s="36"/>
      <c r="AB156" s="36"/>
      <c r="AC156" s="36"/>
      <c r="AD156" s="36"/>
      <c r="AE156" s="36"/>
      <c r="AR156" s="205" t="s">
        <v>273</v>
      </c>
      <c r="AT156" s="205" t="s">
        <v>171</v>
      </c>
      <c r="AU156" s="205" t="s">
        <v>83</v>
      </c>
      <c r="AY156" s="19" t="s">
        <v>169</v>
      </c>
      <c r="BE156" s="206">
        <f>IF(N156="základní",J156,0)</f>
        <v>0</v>
      </c>
      <c r="BF156" s="206">
        <f>IF(N156="snížená",J156,0)</f>
        <v>0</v>
      </c>
      <c r="BG156" s="206">
        <f>IF(N156="zákl. přenesená",J156,0)</f>
        <v>0</v>
      </c>
      <c r="BH156" s="206">
        <f>IF(N156="sníž. přenesená",J156,0)</f>
        <v>0</v>
      </c>
      <c r="BI156" s="206">
        <f>IF(N156="nulová",J156,0)</f>
        <v>0</v>
      </c>
      <c r="BJ156" s="19" t="s">
        <v>80</v>
      </c>
      <c r="BK156" s="206">
        <f>ROUND(I156*H156,2)</f>
        <v>0</v>
      </c>
      <c r="BL156" s="19" t="s">
        <v>273</v>
      </c>
      <c r="BM156" s="205" t="s">
        <v>982</v>
      </c>
    </row>
    <row r="157" spans="1:65" s="13" customFormat="1" ht="11.25">
      <c r="B157" s="211"/>
      <c r="C157" s="212"/>
      <c r="D157" s="207" t="s">
        <v>180</v>
      </c>
      <c r="E157" s="213" t="s">
        <v>19</v>
      </c>
      <c r="F157" s="214" t="s">
        <v>204</v>
      </c>
      <c r="G157" s="212"/>
      <c r="H157" s="215">
        <v>5</v>
      </c>
      <c r="I157" s="216"/>
      <c r="J157" s="212"/>
      <c r="K157" s="212"/>
      <c r="L157" s="217"/>
      <c r="M157" s="218"/>
      <c r="N157" s="219"/>
      <c r="O157" s="219"/>
      <c r="P157" s="219"/>
      <c r="Q157" s="219"/>
      <c r="R157" s="219"/>
      <c r="S157" s="219"/>
      <c r="T157" s="220"/>
      <c r="AT157" s="221" t="s">
        <v>180</v>
      </c>
      <c r="AU157" s="221" t="s">
        <v>83</v>
      </c>
      <c r="AV157" s="13" t="s">
        <v>83</v>
      </c>
      <c r="AW157" s="13" t="s">
        <v>34</v>
      </c>
      <c r="AX157" s="13" t="s">
        <v>72</v>
      </c>
      <c r="AY157" s="221" t="s">
        <v>169</v>
      </c>
    </row>
    <row r="158" spans="1:65" s="14" customFormat="1" ht="11.25">
      <c r="B158" s="222"/>
      <c r="C158" s="223"/>
      <c r="D158" s="207" t="s">
        <v>180</v>
      </c>
      <c r="E158" s="224" t="s">
        <v>19</v>
      </c>
      <c r="F158" s="225" t="s">
        <v>182</v>
      </c>
      <c r="G158" s="223"/>
      <c r="H158" s="226">
        <v>5</v>
      </c>
      <c r="I158" s="227"/>
      <c r="J158" s="223"/>
      <c r="K158" s="223"/>
      <c r="L158" s="228"/>
      <c r="M158" s="229"/>
      <c r="N158" s="230"/>
      <c r="O158" s="230"/>
      <c r="P158" s="230"/>
      <c r="Q158" s="230"/>
      <c r="R158" s="230"/>
      <c r="S158" s="230"/>
      <c r="T158" s="231"/>
      <c r="AT158" s="232" t="s">
        <v>180</v>
      </c>
      <c r="AU158" s="232" t="s">
        <v>83</v>
      </c>
      <c r="AV158" s="14" t="s">
        <v>176</v>
      </c>
      <c r="AW158" s="14" t="s">
        <v>34</v>
      </c>
      <c r="AX158" s="14" t="s">
        <v>80</v>
      </c>
      <c r="AY158" s="232" t="s">
        <v>169</v>
      </c>
    </row>
    <row r="159" spans="1:65" s="2" customFormat="1" ht="16.5" customHeight="1">
      <c r="A159" s="36"/>
      <c r="B159" s="37"/>
      <c r="C159" s="194" t="s">
        <v>300</v>
      </c>
      <c r="D159" s="194" t="s">
        <v>171</v>
      </c>
      <c r="E159" s="195" t="s">
        <v>983</v>
      </c>
      <c r="F159" s="196" t="s">
        <v>984</v>
      </c>
      <c r="G159" s="197" t="s">
        <v>324</v>
      </c>
      <c r="H159" s="198">
        <v>3</v>
      </c>
      <c r="I159" s="199"/>
      <c r="J159" s="200">
        <f>ROUND(I159*H159,2)</f>
        <v>0</v>
      </c>
      <c r="K159" s="196" t="s">
        <v>175</v>
      </c>
      <c r="L159" s="41"/>
      <c r="M159" s="201" t="s">
        <v>19</v>
      </c>
      <c r="N159" s="202" t="s">
        <v>43</v>
      </c>
      <c r="O159" s="66"/>
      <c r="P159" s="203">
        <f>O159*H159</f>
        <v>0</v>
      </c>
      <c r="Q159" s="203">
        <v>9.1E-4</v>
      </c>
      <c r="R159" s="203">
        <f>Q159*H159</f>
        <v>2.7299999999999998E-3</v>
      </c>
      <c r="S159" s="203">
        <v>0</v>
      </c>
      <c r="T159" s="204">
        <f>S159*H159</f>
        <v>0</v>
      </c>
      <c r="U159" s="36"/>
      <c r="V159" s="36"/>
      <c r="W159" s="36"/>
      <c r="X159" s="36"/>
      <c r="Y159" s="36"/>
      <c r="Z159" s="36"/>
      <c r="AA159" s="36"/>
      <c r="AB159" s="36"/>
      <c r="AC159" s="36"/>
      <c r="AD159" s="36"/>
      <c r="AE159" s="36"/>
      <c r="AR159" s="205" t="s">
        <v>273</v>
      </c>
      <c r="AT159" s="205" t="s">
        <v>171</v>
      </c>
      <c r="AU159" s="205" t="s">
        <v>83</v>
      </c>
      <c r="AY159" s="19" t="s">
        <v>169</v>
      </c>
      <c r="BE159" s="206">
        <f>IF(N159="základní",J159,0)</f>
        <v>0</v>
      </c>
      <c r="BF159" s="206">
        <f>IF(N159="snížená",J159,0)</f>
        <v>0</v>
      </c>
      <c r="BG159" s="206">
        <f>IF(N159="zákl. přenesená",J159,0)</f>
        <v>0</v>
      </c>
      <c r="BH159" s="206">
        <f>IF(N159="sníž. přenesená",J159,0)</f>
        <v>0</v>
      </c>
      <c r="BI159" s="206">
        <f>IF(N159="nulová",J159,0)</f>
        <v>0</v>
      </c>
      <c r="BJ159" s="19" t="s">
        <v>80</v>
      </c>
      <c r="BK159" s="206">
        <f>ROUND(I159*H159,2)</f>
        <v>0</v>
      </c>
      <c r="BL159" s="19" t="s">
        <v>273</v>
      </c>
      <c r="BM159" s="205" t="s">
        <v>985</v>
      </c>
    </row>
    <row r="160" spans="1:65" s="13" customFormat="1" ht="11.25">
      <c r="B160" s="211"/>
      <c r="C160" s="212"/>
      <c r="D160" s="207" t="s">
        <v>180</v>
      </c>
      <c r="E160" s="213" t="s">
        <v>19</v>
      </c>
      <c r="F160" s="214" t="s">
        <v>188</v>
      </c>
      <c r="G160" s="212"/>
      <c r="H160" s="215">
        <v>3</v>
      </c>
      <c r="I160" s="216"/>
      <c r="J160" s="212"/>
      <c r="K160" s="212"/>
      <c r="L160" s="217"/>
      <c r="M160" s="218"/>
      <c r="N160" s="219"/>
      <c r="O160" s="219"/>
      <c r="P160" s="219"/>
      <c r="Q160" s="219"/>
      <c r="R160" s="219"/>
      <c r="S160" s="219"/>
      <c r="T160" s="220"/>
      <c r="AT160" s="221" t="s">
        <v>180</v>
      </c>
      <c r="AU160" s="221" t="s">
        <v>83</v>
      </c>
      <c r="AV160" s="13" t="s">
        <v>83</v>
      </c>
      <c r="AW160" s="13" t="s">
        <v>34</v>
      </c>
      <c r="AX160" s="13" t="s">
        <v>72</v>
      </c>
      <c r="AY160" s="221" t="s">
        <v>169</v>
      </c>
    </row>
    <row r="161" spans="1:65" s="14" customFormat="1" ht="11.25">
      <c r="B161" s="222"/>
      <c r="C161" s="223"/>
      <c r="D161" s="207" t="s">
        <v>180</v>
      </c>
      <c r="E161" s="224" t="s">
        <v>19</v>
      </c>
      <c r="F161" s="225" t="s">
        <v>182</v>
      </c>
      <c r="G161" s="223"/>
      <c r="H161" s="226">
        <v>3</v>
      </c>
      <c r="I161" s="227"/>
      <c r="J161" s="223"/>
      <c r="K161" s="223"/>
      <c r="L161" s="228"/>
      <c r="M161" s="229"/>
      <c r="N161" s="230"/>
      <c r="O161" s="230"/>
      <c r="P161" s="230"/>
      <c r="Q161" s="230"/>
      <c r="R161" s="230"/>
      <c r="S161" s="230"/>
      <c r="T161" s="231"/>
      <c r="AT161" s="232" t="s">
        <v>180</v>
      </c>
      <c r="AU161" s="232" t="s">
        <v>83</v>
      </c>
      <c r="AV161" s="14" t="s">
        <v>176</v>
      </c>
      <c r="AW161" s="14" t="s">
        <v>34</v>
      </c>
      <c r="AX161" s="14" t="s">
        <v>80</v>
      </c>
      <c r="AY161" s="232" t="s">
        <v>169</v>
      </c>
    </row>
    <row r="162" spans="1:65" s="2" customFormat="1" ht="16.5" customHeight="1">
      <c r="A162" s="36"/>
      <c r="B162" s="37"/>
      <c r="C162" s="194" t="s">
        <v>305</v>
      </c>
      <c r="D162" s="194" t="s">
        <v>171</v>
      </c>
      <c r="E162" s="195" t="s">
        <v>986</v>
      </c>
      <c r="F162" s="196" t="s">
        <v>987</v>
      </c>
      <c r="G162" s="197" t="s">
        <v>324</v>
      </c>
      <c r="H162" s="198">
        <v>5</v>
      </c>
      <c r="I162" s="199"/>
      <c r="J162" s="200">
        <f>ROUND(I162*H162,2)</f>
        <v>0</v>
      </c>
      <c r="K162" s="196" t="s">
        <v>175</v>
      </c>
      <c r="L162" s="41"/>
      <c r="M162" s="201" t="s">
        <v>19</v>
      </c>
      <c r="N162" s="202" t="s">
        <v>43</v>
      </c>
      <c r="O162" s="66"/>
      <c r="P162" s="203">
        <f>O162*H162</f>
        <v>0</v>
      </c>
      <c r="Q162" s="203">
        <v>4.6619999999999997E-5</v>
      </c>
      <c r="R162" s="203">
        <f>Q162*H162</f>
        <v>2.3309999999999997E-4</v>
      </c>
      <c r="S162" s="203">
        <v>0</v>
      </c>
      <c r="T162" s="204">
        <f>S162*H162</f>
        <v>0</v>
      </c>
      <c r="U162" s="36"/>
      <c r="V162" s="36"/>
      <c r="W162" s="36"/>
      <c r="X162" s="36"/>
      <c r="Y162" s="36"/>
      <c r="Z162" s="36"/>
      <c r="AA162" s="36"/>
      <c r="AB162" s="36"/>
      <c r="AC162" s="36"/>
      <c r="AD162" s="36"/>
      <c r="AE162" s="36"/>
      <c r="AR162" s="205" t="s">
        <v>273</v>
      </c>
      <c r="AT162" s="205" t="s">
        <v>171</v>
      </c>
      <c r="AU162" s="205" t="s">
        <v>83</v>
      </c>
      <c r="AY162" s="19" t="s">
        <v>169</v>
      </c>
      <c r="BE162" s="206">
        <f>IF(N162="základní",J162,0)</f>
        <v>0</v>
      </c>
      <c r="BF162" s="206">
        <f>IF(N162="snížená",J162,0)</f>
        <v>0</v>
      </c>
      <c r="BG162" s="206">
        <f>IF(N162="zákl. přenesená",J162,0)</f>
        <v>0</v>
      </c>
      <c r="BH162" s="206">
        <f>IF(N162="sníž. přenesená",J162,0)</f>
        <v>0</v>
      </c>
      <c r="BI162" s="206">
        <f>IF(N162="nulová",J162,0)</f>
        <v>0</v>
      </c>
      <c r="BJ162" s="19" t="s">
        <v>80</v>
      </c>
      <c r="BK162" s="206">
        <f>ROUND(I162*H162,2)</f>
        <v>0</v>
      </c>
      <c r="BL162" s="19" t="s">
        <v>273</v>
      </c>
      <c r="BM162" s="205" t="s">
        <v>988</v>
      </c>
    </row>
    <row r="163" spans="1:65" s="13" customFormat="1" ht="11.25">
      <c r="B163" s="211"/>
      <c r="C163" s="212"/>
      <c r="D163" s="207" t="s">
        <v>180</v>
      </c>
      <c r="E163" s="213" t="s">
        <v>19</v>
      </c>
      <c r="F163" s="214" t="s">
        <v>204</v>
      </c>
      <c r="G163" s="212"/>
      <c r="H163" s="215">
        <v>5</v>
      </c>
      <c r="I163" s="216"/>
      <c r="J163" s="212"/>
      <c r="K163" s="212"/>
      <c r="L163" s="217"/>
      <c r="M163" s="218"/>
      <c r="N163" s="219"/>
      <c r="O163" s="219"/>
      <c r="P163" s="219"/>
      <c r="Q163" s="219"/>
      <c r="R163" s="219"/>
      <c r="S163" s="219"/>
      <c r="T163" s="220"/>
      <c r="AT163" s="221" t="s">
        <v>180</v>
      </c>
      <c r="AU163" s="221" t="s">
        <v>83</v>
      </c>
      <c r="AV163" s="13" t="s">
        <v>83</v>
      </c>
      <c r="AW163" s="13" t="s">
        <v>34</v>
      </c>
      <c r="AX163" s="13" t="s">
        <v>72</v>
      </c>
      <c r="AY163" s="221" t="s">
        <v>169</v>
      </c>
    </row>
    <row r="164" spans="1:65" s="14" customFormat="1" ht="11.25">
      <c r="B164" s="222"/>
      <c r="C164" s="223"/>
      <c r="D164" s="207" t="s">
        <v>180</v>
      </c>
      <c r="E164" s="224" t="s">
        <v>19</v>
      </c>
      <c r="F164" s="225" t="s">
        <v>182</v>
      </c>
      <c r="G164" s="223"/>
      <c r="H164" s="226">
        <v>5</v>
      </c>
      <c r="I164" s="227"/>
      <c r="J164" s="223"/>
      <c r="K164" s="223"/>
      <c r="L164" s="228"/>
      <c r="M164" s="229"/>
      <c r="N164" s="230"/>
      <c r="O164" s="230"/>
      <c r="P164" s="230"/>
      <c r="Q164" s="230"/>
      <c r="R164" s="230"/>
      <c r="S164" s="230"/>
      <c r="T164" s="231"/>
      <c r="AT164" s="232" t="s">
        <v>180</v>
      </c>
      <c r="AU164" s="232" t="s">
        <v>83</v>
      </c>
      <c r="AV164" s="14" t="s">
        <v>176</v>
      </c>
      <c r="AW164" s="14" t="s">
        <v>34</v>
      </c>
      <c r="AX164" s="14" t="s">
        <v>80</v>
      </c>
      <c r="AY164" s="232" t="s">
        <v>169</v>
      </c>
    </row>
    <row r="165" spans="1:65" s="2" customFormat="1" ht="16.5" customHeight="1">
      <c r="A165" s="36"/>
      <c r="B165" s="37"/>
      <c r="C165" s="194" t="s">
        <v>309</v>
      </c>
      <c r="D165" s="194" t="s">
        <v>171</v>
      </c>
      <c r="E165" s="195" t="s">
        <v>989</v>
      </c>
      <c r="F165" s="196" t="s">
        <v>990</v>
      </c>
      <c r="G165" s="197" t="s">
        <v>324</v>
      </c>
      <c r="H165" s="198">
        <v>3</v>
      </c>
      <c r="I165" s="199"/>
      <c r="J165" s="200">
        <f>ROUND(I165*H165,2)</f>
        <v>0</v>
      </c>
      <c r="K165" s="196" t="s">
        <v>175</v>
      </c>
      <c r="L165" s="41"/>
      <c r="M165" s="201" t="s">
        <v>19</v>
      </c>
      <c r="N165" s="202" t="s">
        <v>43</v>
      </c>
      <c r="O165" s="66"/>
      <c r="P165" s="203">
        <f>O165*H165</f>
        <v>0</v>
      </c>
      <c r="Q165" s="203">
        <v>6.7399999999999998E-5</v>
      </c>
      <c r="R165" s="203">
        <f>Q165*H165</f>
        <v>2.0219999999999998E-4</v>
      </c>
      <c r="S165" s="203">
        <v>0</v>
      </c>
      <c r="T165" s="204">
        <f>S165*H165</f>
        <v>0</v>
      </c>
      <c r="U165" s="36"/>
      <c r="V165" s="36"/>
      <c r="W165" s="36"/>
      <c r="X165" s="36"/>
      <c r="Y165" s="36"/>
      <c r="Z165" s="36"/>
      <c r="AA165" s="36"/>
      <c r="AB165" s="36"/>
      <c r="AC165" s="36"/>
      <c r="AD165" s="36"/>
      <c r="AE165" s="36"/>
      <c r="AR165" s="205" t="s">
        <v>273</v>
      </c>
      <c r="AT165" s="205" t="s">
        <v>171</v>
      </c>
      <c r="AU165" s="205" t="s">
        <v>83</v>
      </c>
      <c r="AY165" s="19" t="s">
        <v>169</v>
      </c>
      <c r="BE165" s="206">
        <f>IF(N165="základní",J165,0)</f>
        <v>0</v>
      </c>
      <c r="BF165" s="206">
        <f>IF(N165="snížená",J165,0)</f>
        <v>0</v>
      </c>
      <c r="BG165" s="206">
        <f>IF(N165="zákl. přenesená",J165,0)</f>
        <v>0</v>
      </c>
      <c r="BH165" s="206">
        <f>IF(N165="sníž. přenesená",J165,0)</f>
        <v>0</v>
      </c>
      <c r="BI165" s="206">
        <f>IF(N165="nulová",J165,0)</f>
        <v>0</v>
      </c>
      <c r="BJ165" s="19" t="s">
        <v>80</v>
      </c>
      <c r="BK165" s="206">
        <f>ROUND(I165*H165,2)</f>
        <v>0</v>
      </c>
      <c r="BL165" s="19" t="s">
        <v>273</v>
      </c>
      <c r="BM165" s="205" t="s">
        <v>991</v>
      </c>
    </row>
    <row r="166" spans="1:65" s="13" customFormat="1" ht="11.25">
      <c r="B166" s="211"/>
      <c r="C166" s="212"/>
      <c r="D166" s="207" t="s">
        <v>180</v>
      </c>
      <c r="E166" s="213" t="s">
        <v>19</v>
      </c>
      <c r="F166" s="214" t="s">
        <v>188</v>
      </c>
      <c r="G166" s="212"/>
      <c r="H166" s="215">
        <v>3</v>
      </c>
      <c r="I166" s="216"/>
      <c r="J166" s="212"/>
      <c r="K166" s="212"/>
      <c r="L166" s="217"/>
      <c r="M166" s="218"/>
      <c r="N166" s="219"/>
      <c r="O166" s="219"/>
      <c r="P166" s="219"/>
      <c r="Q166" s="219"/>
      <c r="R166" s="219"/>
      <c r="S166" s="219"/>
      <c r="T166" s="220"/>
      <c r="AT166" s="221" t="s">
        <v>180</v>
      </c>
      <c r="AU166" s="221" t="s">
        <v>83</v>
      </c>
      <c r="AV166" s="13" t="s">
        <v>83</v>
      </c>
      <c r="AW166" s="13" t="s">
        <v>34</v>
      </c>
      <c r="AX166" s="13" t="s">
        <v>72</v>
      </c>
      <c r="AY166" s="221" t="s">
        <v>169</v>
      </c>
    </row>
    <row r="167" spans="1:65" s="14" customFormat="1" ht="11.25">
      <c r="B167" s="222"/>
      <c r="C167" s="223"/>
      <c r="D167" s="207" t="s">
        <v>180</v>
      </c>
      <c r="E167" s="224" t="s">
        <v>19</v>
      </c>
      <c r="F167" s="225" t="s">
        <v>182</v>
      </c>
      <c r="G167" s="223"/>
      <c r="H167" s="226">
        <v>3</v>
      </c>
      <c r="I167" s="227"/>
      <c r="J167" s="223"/>
      <c r="K167" s="223"/>
      <c r="L167" s="228"/>
      <c r="M167" s="229"/>
      <c r="N167" s="230"/>
      <c r="O167" s="230"/>
      <c r="P167" s="230"/>
      <c r="Q167" s="230"/>
      <c r="R167" s="230"/>
      <c r="S167" s="230"/>
      <c r="T167" s="231"/>
      <c r="AT167" s="232" t="s">
        <v>180</v>
      </c>
      <c r="AU167" s="232" t="s">
        <v>83</v>
      </c>
      <c r="AV167" s="14" t="s">
        <v>176</v>
      </c>
      <c r="AW167" s="14" t="s">
        <v>34</v>
      </c>
      <c r="AX167" s="14" t="s">
        <v>80</v>
      </c>
      <c r="AY167" s="232" t="s">
        <v>169</v>
      </c>
    </row>
    <row r="168" spans="1:65" s="2" customFormat="1" ht="16.5" customHeight="1">
      <c r="A168" s="36"/>
      <c r="B168" s="37"/>
      <c r="C168" s="194" t="s">
        <v>314</v>
      </c>
      <c r="D168" s="194" t="s">
        <v>171</v>
      </c>
      <c r="E168" s="195" t="s">
        <v>992</v>
      </c>
      <c r="F168" s="196" t="s">
        <v>993</v>
      </c>
      <c r="G168" s="197" t="s">
        <v>354</v>
      </c>
      <c r="H168" s="198">
        <v>2</v>
      </c>
      <c r="I168" s="199"/>
      <c r="J168" s="200">
        <f>ROUND(I168*H168,2)</f>
        <v>0</v>
      </c>
      <c r="K168" s="196" t="s">
        <v>175</v>
      </c>
      <c r="L168" s="41"/>
      <c r="M168" s="201" t="s">
        <v>19</v>
      </c>
      <c r="N168" s="202" t="s">
        <v>43</v>
      </c>
      <c r="O168" s="66"/>
      <c r="P168" s="203">
        <f>O168*H168</f>
        <v>0</v>
      </c>
      <c r="Q168" s="203">
        <v>2.8626880000000001E-4</v>
      </c>
      <c r="R168" s="203">
        <f>Q168*H168</f>
        <v>5.7253760000000001E-4</v>
      </c>
      <c r="S168" s="203">
        <v>0</v>
      </c>
      <c r="T168" s="204">
        <f>S168*H168</f>
        <v>0</v>
      </c>
      <c r="U168" s="36"/>
      <c r="V168" s="36"/>
      <c r="W168" s="36"/>
      <c r="X168" s="36"/>
      <c r="Y168" s="36"/>
      <c r="Z168" s="36"/>
      <c r="AA168" s="36"/>
      <c r="AB168" s="36"/>
      <c r="AC168" s="36"/>
      <c r="AD168" s="36"/>
      <c r="AE168" s="36"/>
      <c r="AR168" s="205" t="s">
        <v>273</v>
      </c>
      <c r="AT168" s="205" t="s">
        <v>171</v>
      </c>
      <c r="AU168" s="205" t="s">
        <v>83</v>
      </c>
      <c r="AY168" s="19" t="s">
        <v>169</v>
      </c>
      <c r="BE168" s="206">
        <f>IF(N168="základní",J168,0)</f>
        <v>0</v>
      </c>
      <c r="BF168" s="206">
        <f>IF(N168="snížená",J168,0)</f>
        <v>0</v>
      </c>
      <c r="BG168" s="206">
        <f>IF(N168="zákl. přenesená",J168,0)</f>
        <v>0</v>
      </c>
      <c r="BH168" s="206">
        <f>IF(N168="sníž. přenesená",J168,0)</f>
        <v>0</v>
      </c>
      <c r="BI168" s="206">
        <f>IF(N168="nulová",J168,0)</f>
        <v>0</v>
      </c>
      <c r="BJ168" s="19" t="s">
        <v>80</v>
      </c>
      <c r="BK168" s="206">
        <f>ROUND(I168*H168,2)</f>
        <v>0</v>
      </c>
      <c r="BL168" s="19" t="s">
        <v>273</v>
      </c>
      <c r="BM168" s="205" t="s">
        <v>994</v>
      </c>
    </row>
    <row r="169" spans="1:65" s="13" customFormat="1" ht="11.25">
      <c r="B169" s="211"/>
      <c r="C169" s="212"/>
      <c r="D169" s="207" t="s">
        <v>180</v>
      </c>
      <c r="E169" s="213" t="s">
        <v>19</v>
      </c>
      <c r="F169" s="214" t="s">
        <v>83</v>
      </c>
      <c r="G169" s="212"/>
      <c r="H169" s="215">
        <v>2</v>
      </c>
      <c r="I169" s="216"/>
      <c r="J169" s="212"/>
      <c r="K169" s="212"/>
      <c r="L169" s="217"/>
      <c r="M169" s="218"/>
      <c r="N169" s="219"/>
      <c r="O169" s="219"/>
      <c r="P169" s="219"/>
      <c r="Q169" s="219"/>
      <c r="R169" s="219"/>
      <c r="S169" s="219"/>
      <c r="T169" s="220"/>
      <c r="AT169" s="221" t="s">
        <v>180</v>
      </c>
      <c r="AU169" s="221" t="s">
        <v>83</v>
      </c>
      <c r="AV169" s="13" t="s">
        <v>83</v>
      </c>
      <c r="AW169" s="13" t="s">
        <v>34</v>
      </c>
      <c r="AX169" s="13" t="s">
        <v>72</v>
      </c>
      <c r="AY169" s="221" t="s">
        <v>169</v>
      </c>
    </row>
    <row r="170" spans="1:65" s="14" customFormat="1" ht="11.25">
      <c r="B170" s="222"/>
      <c r="C170" s="223"/>
      <c r="D170" s="207" t="s">
        <v>180</v>
      </c>
      <c r="E170" s="224" t="s">
        <v>19</v>
      </c>
      <c r="F170" s="225" t="s">
        <v>182</v>
      </c>
      <c r="G170" s="223"/>
      <c r="H170" s="226">
        <v>2</v>
      </c>
      <c r="I170" s="227"/>
      <c r="J170" s="223"/>
      <c r="K170" s="223"/>
      <c r="L170" s="228"/>
      <c r="M170" s="229"/>
      <c r="N170" s="230"/>
      <c r="O170" s="230"/>
      <c r="P170" s="230"/>
      <c r="Q170" s="230"/>
      <c r="R170" s="230"/>
      <c r="S170" s="230"/>
      <c r="T170" s="231"/>
      <c r="AT170" s="232" t="s">
        <v>180</v>
      </c>
      <c r="AU170" s="232" t="s">
        <v>83</v>
      </c>
      <c r="AV170" s="14" t="s">
        <v>176</v>
      </c>
      <c r="AW170" s="14" t="s">
        <v>34</v>
      </c>
      <c r="AX170" s="14" t="s">
        <v>80</v>
      </c>
      <c r="AY170" s="232" t="s">
        <v>169</v>
      </c>
    </row>
    <row r="171" spans="1:65" s="2" customFormat="1" ht="16.5" customHeight="1">
      <c r="A171" s="36"/>
      <c r="B171" s="37"/>
      <c r="C171" s="194" t="s">
        <v>321</v>
      </c>
      <c r="D171" s="194" t="s">
        <v>171</v>
      </c>
      <c r="E171" s="195" t="s">
        <v>995</v>
      </c>
      <c r="F171" s="196" t="s">
        <v>996</v>
      </c>
      <c r="G171" s="197" t="s">
        <v>354</v>
      </c>
      <c r="H171" s="198">
        <v>1</v>
      </c>
      <c r="I171" s="199"/>
      <c r="J171" s="200">
        <f>ROUND(I171*H171,2)</f>
        <v>0</v>
      </c>
      <c r="K171" s="196" t="s">
        <v>175</v>
      </c>
      <c r="L171" s="41"/>
      <c r="M171" s="201" t="s">
        <v>19</v>
      </c>
      <c r="N171" s="202" t="s">
        <v>43</v>
      </c>
      <c r="O171" s="66"/>
      <c r="P171" s="203">
        <f>O171*H171</f>
        <v>0</v>
      </c>
      <c r="Q171" s="203">
        <v>3.4000000000000002E-4</v>
      </c>
      <c r="R171" s="203">
        <f>Q171*H171</f>
        <v>3.4000000000000002E-4</v>
      </c>
      <c r="S171" s="203">
        <v>0</v>
      </c>
      <c r="T171" s="204">
        <f>S171*H171</f>
        <v>0</v>
      </c>
      <c r="U171" s="36"/>
      <c r="V171" s="36"/>
      <c r="W171" s="36"/>
      <c r="X171" s="36"/>
      <c r="Y171" s="36"/>
      <c r="Z171" s="36"/>
      <c r="AA171" s="36"/>
      <c r="AB171" s="36"/>
      <c r="AC171" s="36"/>
      <c r="AD171" s="36"/>
      <c r="AE171" s="36"/>
      <c r="AR171" s="205" t="s">
        <v>273</v>
      </c>
      <c r="AT171" s="205" t="s">
        <v>171</v>
      </c>
      <c r="AU171" s="205" t="s">
        <v>83</v>
      </c>
      <c r="AY171" s="19" t="s">
        <v>169</v>
      </c>
      <c r="BE171" s="206">
        <f>IF(N171="základní",J171,0)</f>
        <v>0</v>
      </c>
      <c r="BF171" s="206">
        <f>IF(N171="snížená",J171,0)</f>
        <v>0</v>
      </c>
      <c r="BG171" s="206">
        <f>IF(N171="zákl. přenesená",J171,0)</f>
        <v>0</v>
      </c>
      <c r="BH171" s="206">
        <f>IF(N171="sníž. přenesená",J171,0)</f>
        <v>0</v>
      </c>
      <c r="BI171" s="206">
        <f>IF(N171="nulová",J171,0)</f>
        <v>0</v>
      </c>
      <c r="BJ171" s="19" t="s">
        <v>80</v>
      </c>
      <c r="BK171" s="206">
        <f>ROUND(I171*H171,2)</f>
        <v>0</v>
      </c>
      <c r="BL171" s="19" t="s">
        <v>273</v>
      </c>
      <c r="BM171" s="205" t="s">
        <v>997</v>
      </c>
    </row>
    <row r="172" spans="1:65" s="2" customFormat="1" ht="16.5" customHeight="1">
      <c r="A172" s="36"/>
      <c r="B172" s="37"/>
      <c r="C172" s="194" t="s">
        <v>331</v>
      </c>
      <c r="D172" s="194" t="s">
        <v>171</v>
      </c>
      <c r="E172" s="195" t="s">
        <v>998</v>
      </c>
      <c r="F172" s="196" t="s">
        <v>999</v>
      </c>
      <c r="G172" s="197" t="s">
        <v>324</v>
      </c>
      <c r="H172" s="198">
        <v>31</v>
      </c>
      <c r="I172" s="199"/>
      <c r="J172" s="200">
        <f>ROUND(I172*H172,2)</f>
        <v>0</v>
      </c>
      <c r="K172" s="196" t="s">
        <v>175</v>
      </c>
      <c r="L172" s="41"/>
      <c r="M172" s="201" t="s">
        <v>19</v>
      </c>
      <c r="N172" s="202" t="s">
        <v>43</v>
      </c>
      <c r="O172" s="66"/>
      <c r="P172" s="203">
        <f>O172*H172</f>
        <v>0</v>
      </c>
      <c r="Q172" s="203">
        <v>1.8979500000000001E-4</v>
      </c>
      <c r="R172" s="203">
        <f>Q172*H172</f>
        <v>5.8836449999999998E-3</v>
      </c>
      <c r="S172" s="203">
        <v>0</v>
      </c>
      <c r="T172" s="204">
        <f>S172*H172</f>
        <v>0</v>
      </c>
      <c r="U172" s="36"/>
      <c r="V172" s="36"/>
      <c r="W172" s="36"/>
      <c r="X172" s="36"/>
      <c r="Y172" s="36"/>
      <c r="Z172" s="36"/>
      <c r="AA172" s="36"/>
      <c r="AB172" s="36"/>
      <c r="AC172" s="36"/>
      <c r="AD172" s="36"/>
      <c r="AE172" s="36"/>
      <c r="AR172" s="205" t="s">
        <v>273</v>
      </c>
      <c r="AT172" s="205" t="s">
        <v>171</v>
      </c>
      <c r="AU172" s="205" t="s">
        <v>83</v>
      </c>
      <c r="AY172" s="19" t="s">
        <v>169</v>
      </c>
      <c r="BE172" s="206">
        <f>IF(N172="základní",J172,0)</f>
        <v>0</v>
      </c>
      <c r="BF172" s="206">
        <f>IF(N172="snížená",J172,0)</f>
        <v>0</v>
      </c>
      <c r="BG172" s="206">
        <f>IF(N172="zákl. přenesená",J172,0)</f>
        <v>0</v>
      </c>
      <c r="BH172" s="206">
        <f>IF(N172="sníž. přenesená",J172,0)</f>
        <v>0</v>
      </c>
      <c r="BI172" s="206">
        <f>IF(N172="nulová",J172,0)</f>
        <v>0</v>
      </c>
      <c r="BJ172" s="19" t="s">
        <v>80</v>
      </c>
      <c r="BK172" s="206">
        <f>ROUND(I172*H172,2)</f>
        <v>0</v>
      </c>
      <c r="BL172" s="19" t="s">
        <v>273</v>
      </c>
      <c r="BM172" s="205" t="s">
        <v>1000</v>
      </c>
    </row>
    <row r="173" spans="1:65" s="13" customFormat="1" ht="11.25">
      <c r="B173" s="211"/>
      <c r="C173" s="212"/>
      <c r="D173" s="207" t="s">
        <v>180</v>
      </c>
      <c r="E173" s="213" t="s">
        <v>19</v>
      </c>
      <c r="F173" s="214" t="s">
        <v>351</v>
      </c>
      <c r="G173" s="212"/>
      <c r="H173" s="215">
        <v>31</v>
      </c>
      <c r="I173" s="216"/>
      <c r="J173" s="212"/>
      <c r="K173" s="212"/>
      <c r="L173" s="217"/>
      <c r="M173" s="218"/>
      <c r="N173" s="219"/>
      <c r="O173" s="219"/>
      <c r="P173" s="219"/>
      <c r="Q173" s="219"/>
      <c r="R173" s="219"/>
      <c r="S173" s="219"/>
      <c r="T173" s="220"/>
      <c r="AT173" s="221" t="s">
        <v>180</v>
      </c>
      <c r="AU173" s="221" t="s">
        <v>83</v>
      </c>
      <c r="AV173" s="13" t="s">
        <v>83</v>
      </c>
      <c r="AW173" s="13" t="s">
        <v>34</v>
      </c>
      <c r="AX173" s="13" t="s">
        <v>72</v>
      </c>
      <c r="AY173" s="221" t="s">
        <v>169</v>
      </c>
    </row>
    <row r="174" spans="1:65" s="14" customFormat="1" ht="11.25">
      <c r="B174" s="222"/>
      <c r="C174" s="223"/>
      <c r="D174" s="207" t="s">
        <v>180</v>
      </c>
      <c r="E174" s="224" t="s">
        <v>19</v>
      </c>
      <c r="F174" s="225" t="s">
        <v>182</v>
      </c>
      <c r="G174" s="223"/>
      <c r="H174" s="226">
        <v>31</v>
      </c>
      <c r="I174" s="227"/>
      <c r="J174" s="223"/>
      <c r="K174" s="223"/>
      <c r="L174" s="228"/>
      <c r="M174" s="229"/>
      <c r="N174" s="230"/>
      <c r="O174" s="230"/>
      <c r="P174" s="230"/>
      <c r="Q174" s="230"/>
      <c r="R174" s="230"/>
      <c r="S174" s="230"/>
      <c r="T174" s="231"/>
      <c r="AT174" s="232" t="s">
        <v>180</v>
      </c>
      <c r="AU174" s="232" t="s">
        <v>83</v>
      </c>
      <c r="AV174" s="14" t="s">
        <v>176</v>
      </c>
      <c r="AW174" s="14" t="s">
        <v>34</v>
      </c>
      <c r="AX174" s="14" t="s">
        <v>80</v>
      </c>
      <c r="AY174" s="232" t="s">
        <v>169</v>
      </c>
    </row>
    <row r="175" spans="1:65" s="2" customFormat="1" ht="16.5" customHeight="1">
      <c r="A175" s="36"/>
      <c r="B175" s="37"/>
      <c r="C175" s="194" t="s">
        <v>335</v>
      </c>
      <c r="D175" s="194" t="s">
        <v>171</v>
      </c>
      <c r="E175" s="195" t="s">
        <v>1001</v>
      </c>
      <c r="F175" s="196" t="s">
        <v>1002</v>
      </c>
      <c r="G175" s="197" t="s">
        <v>324</v>
      </c>
      <c r="H175" s="198">
        <v>31</v>
      </c>
      <c r="I175" s="199"/>
      <c r="J175" s="200">
        <f>ROUND(I175*H175,2)</f>
        <v>0</v>
      </c>
      <c r="K175" s="196" t="s">
        <v>175</v>
      </c>
      <c r="L175" s="41"/>
      <c r="M175" s="201" t="s">
        <v>19</v>
      </c>
      <c r="N175" s="202" t="s">
        <v>43</v>
      </c>
      <c r="O175" s="66"/>
      <c r="P175" s="203">
        <f>O175*H175</f>
        <v>0</v>
      </c>
      <c r="Q175" s="203">
        <v>1.0000000000000001E-5</v>
      </c>
      <c r="R175" s="203">
        <f>Q175*H175</f>
        <v>3.1E-4</v>
      </c>
      <c r="S175" s="203">
        <v>0</v>
      </c>
      <c r="T175" s="204">
        <f>S175*H175</f>
        <v>0</v>
      </c>
      <c r="U175" s="36"/>
      <c r="V175" s="36"/>
      <c r="W175" s="36"/>
      <c r="X175" s="36"/>
      <c r="Y175" s="36"/>
      <c r="Z175" s="36"/>
      <c r="AA175" s="36"/>
      <c r="AB175" s="36"/>
      <c r="AC175" s="36"/>
      <c r="AD175" s="36"/>
      <c r="AE175" s="36"/>
      <c r="AR175" s="205" t="s">
        <v>273</v>
      </c>
      <c r="AT175" s="205" t="s">
        <v>171</v>
      </c>
      <c r="AU175" s="205" t="s">
        <v>83</v>
      </c>
      <c r="AY175" s="19" t="s">
        <v>169</v>
      </c>
      <c r="BE175" s="206">
        <f>IF(N175="základní",J175,0)</f>
        <v>0</v>
      </c>
      <c r="BF175" s="206">
        <f>IF(N175="snížená",J175,0)</f>
        <v>0</v>
      </c>
      <c r="BG175" s="206">
        <f>IF(N175="zákl. přenesená",J175,0)</f>
        <v>0</v>
      </c>
      <c r="BH175" s="206">
        <f>IF(N175="sníž. přenesená",J175,0)</f>
        <v>0</v>
      </c>
      <c r="BI175" s="206">
        <f>IF(N175="nulová",J175,0)</f>
        <v>0</v>
      </c>
      <c r="BJ175" s="19" t="s">
        <v>80</v>
      </c>
      <c r="BK175" s="206">
        <f>ROUND(I175*H175,2)</f>
        <v>0</v>
      </c>
      <c r="BL175" s="19" t="s">
        <v>273</v>
      </c>
      <c r="BM175" s="205" t="s">
        <v>1003</v>
      </c>
    </row>
    <row r="176" spans="1:65" s="2" customFormat="1" ht="24" customHeight="1">
      <c r="A176" s="36"/>
      <c r="B176" s="37"/>
      <c r="C176" s="194" t="s">
        <v>341</v>
      </c>
      <c r="D176" s="194" t="s">
        <v>171</v>
      </c>
      <c r="E176" s="195" t="s">
        <v>1004</v>
      </c>
      <c r="F176" s="196" t="s">
        <v>1005</v>
      </c>
      <c r="G176" s="197" t="s">
        <v>259</v>
      </c>
      <c r="H176" s="198">
        <v>1.4E-2</v>
      </c>
      <c r="I176" s="199"/>
      <c r="J176" s="200">
        <f>ROUND(I176*H176,2)</f>
        <v>0</v>
      </c>
      <c r="K176" s="196" t="s">
        <v>175</v>
      </c>
      <c r="L176" s="41"/>
      <c r="M176" s="201" t="s">
        <v>19</v>
      </c>
      <c r="N176" s="202" t="s">
        <v>43</v>
      </c>
      <c r="O176" s="66"/>
      <c r="P176" s="203">
        <f>O176*H176</f>
        <v>0</v>
      </c>
      <c r="Q176" s="203">
        <v>0</v>
      </c>
      <c r="R176" s="203">
        <f>Q176*H176</f>
        <v>0</v>
      </c>
      <c r="S176" s="203">
        <v>0</v>
      </c>
      <c r="T176" s="204">
        <f>S176*H176</f>
        <v>0</v>
      </c>
      <c r="U176" s="36"/>
      <c r="V176" s="36"/>
      <c r="W176" s="36"/>
      <c r="X176" s="36"/>
      <c r="Y176" s="36"/>
      <c r="Z176" s="36"/>
      <c r="AA176" s="36"/>
      <c r="AB176" s="36"/>
      <c r="AC176" s="36"/>
      <c r="AD176" s="36"/>
      <c r="AE176" s="36"/>
      <c r="AR176" s="205" t="s">
        <v>273</v>
      </c>
      <c r="AT176" s="205" t="s">
        <v>171</v>
      </c>
      <c r="AU176" s="205" t="s">
        <v>83</v>
      </c>
      <c r="AY176" s="19" t="s">
        <v>169</v>
      </c>
      <c r="BE176" s="206">
        <f>IF(N176="základní",J176,0)</f>
        <v>0</v>
      </c>
      <c r="BF176" s="206">
        <f>IF(N176="snížená",J176,0)</f>
        <v>0</v>
      </c>
      <c r="BG176" s="206">
        <f>IF(N176="zákl. přenesená",J176,0)</f>
        <v>0</v>
      </c>
      <c r="BH176" s="206">
        <f>IF(N176="sníž. přenesená",J176,0)</f>
        <v>0</v>
      </c>
      <c r="BI176" s="206">
        <f>IF(N176="nulová",J176,0)</f>
        <v>0</v>
      </c>
      <c r="BJ176" s="19" t="s">
        <v>80</v>
      </c>
      <c r="BK176" s="206">
        <f>ROUND(I176*H176,2)</f>
        <v>0</v>
      </c>
      <c r="BL176" s="19" t="s">
        <v>273</v>
      </c>
      <c r="BM176" s="205" t="s">
        <v>1006</v>
      </c>
    </row>
    <row r="177" spans="1:65" s="2" customFormat="1" ht="78">
      <c r="A177" s="36"/>
      <c r="B177" s="37"/>
      <c r="C177" s="38"/>
      <c r="D177" s="207" t="s">
        <v>178</v>
      </c>
      <c r="E177" s="38"/>
      <c r="F177" s="208" t="s">
        <v>823</v>
      </c>
      <c r="G177" s="38"/>
      <c r="H177" s="38"/>
      <c r="I177" s="117"/>
      <c r="J177" s="38"/>
      <c r="K177" s="38"/>
      <c r="L177" s="41"/>
      <c r="M177" s="209"/>
      <c r="N177" s="210"/>
      <c r="O177" s="66"/>
      <c r="P177" s="66"/>
      <c r="Q177" s="66"/>
      <c r="R177" s="66"/>
      <c r="S177" s="66"/>
      <c r="T177" s="67"/>
      <c r="U177" s="36"/>
      <c r="V177" s="36"/>
      <c r="W177" s="36"/>
      <c r="X177" s="36"/>
      <c r="Y177" s="36"/>
      <c r="Z177" s="36"/>
      <c r="AA177" s="36"/>
      <c r="AB177" s="36"/>
      <c r="AC177" s="36"/>
      <c r="AD177" s="36"/>
      <c r="AE177" s="36"/>
      <c r="AT177" s="19" t="s">
        <v>178</v>
      </c>
      <c r="AU177" s="19" t="s">
        <v>83</v>
      </c>
    </row>
    <row r="178" spans="1:65" s="2" customFormat="1" ht="16.5" customHeight="1">
      <c r="A178" s="36"/>
      <c r="B178" s="37"/>
      <c r="C178" s="194" t="s">
        <v>346</v>
      </c>
      <c r="D178" s="194" t="s">
        <v>171</v>
      </c>
      <c r="E178" s="195" t="s">
        <v>1007</v>
      </c>
      <c r="F178" s="196" t="s">
        <v>1008</v>
      </c>
      <c r="G178" s="197" t="s">
        <v>259</v>
      </c>
      <c r="H178" s="198">
        <v>1.2999999999999999E-2</v>
      </c>
      <c r="I178" s="199"/>
      <c r="J178" s="200">
        <f>ROUND(I178*H178,2)</f>
        <v>0</v>
      </c>
      <c r="K178" s="196" t="s">
        <v>175</v>
      </c>
      <c r="L178" s="41"/>
      <c r="M178" s="201" t="s">
        <v>19</v>
      </c>
      <c r="N178" s="202" t="s">
        <v>43</v>
      </c>
      <c r="O178" s="66"/>
      <c r="P178" s="203">
        <f>O178*H178</f>
        <v>0</v>
      </c>
      <c r="Q178" s="203">
        <v>0</v>
      </c>
      <c r="R178" s="203">
        <f>Q178*H178</f>
        <v>0</v>
      </c>
      <c r="S178" s="203">
        <v>0</v>
      </c>
      <c r="T178" s="204">
        <f>S178*H178</f>
        <v>0</v>
      </c>
      <c r="U178" s="36"/>
      <c r="V178" s="36"/>
      <c r="W178" s="36"/>
      <c r="X178" s="36"/>
      <c r="Y178" s="36"/>
      <c r="Z178" s="36"/>
      <c r="AA178" s="36"/>
      <c r="AB178" s="36"/>
      <c r="AC178" s="36"/>
      <c r="AD178" s="36"/>
      <c r="AE178" s="36"/>
      <c r="AR178" s="205" t="s">
        <v>273</v>
      </c>
      <c r="AT178" s="205" t="s">
        <v>171</v>
      </c>
      <c r="AU178" s="205" t="s">
        <v>83</v>
      </c>
      <c r="AY178" s="19" t="s">
        <v>169</v>
      </c>
      <c r="BE178" s="206">
        <f>IF(N178="základní",J178,0)</f>
        <v>0</v>
      </c>
      <c r="BF178" s="206">
        <f>IF(N178="snížená",J178,0)</f>
        <v>0</v>
      </c>
      <c r="BG178" s="206">
        <f>IF(N178="zákl. přenesená",J178,0)</f>
        <v>0</v>
      </c>
      <c r="BH178" s="206">
        <f>IF(N178="sníž. přenesená",J178,0)</f>
        <v>0</v>
      </c>
      <c r="BI178" s="206">
        <f>IF(N178="nulová",J178,0)</f>
        <v>0</v>
      </c>
      <c r="BJ178" s="19" t="s">
        <v>80</v>
      </c>
      <c r="BK178" s="206">
        <f>ROUND(I178*H178,2)</f>
        <v>0</v>
      </c>
      <c r="BL178" s="19" t="s">
        <v>273</v>
      </c>
      <c r="BM178" s="205" t="s">
        <v>1009</v>
      </c>
    </row>
    <row r="179" spans="1:65" s="12" customFormat="1" ht="22.9" customHeight="1">
      <c r="B179" s="178"/>
      <c r="C179" s="179"/>
      <c r="D179" s="180" t="s">
        <v>71</v>
      </c>
      <c r="E179" s="192" t="s">
        <v>1010</v>
      </c>
      <c r="F179" s="192" t="s">
        <v>979</v>
      </c>
      <c r="G179" s="179"/>
      <c r="H179" s="179"/>
      <c r="I179" s="182"/>
      <c r="J179" s="193">
        <f>BK179</f>
        <v>0</v>
      </c>
      <c r="K179" s="179"/>
      <c r="L179" s="184"/>
      <c r="M179" s="185"/>
      <c r="N179" s="186"/>
      <c r="O179" s="186"/>
      <c r="P179" s="187">
        <f>SUM(P180:P190)</f>
        <v>0</v>
      </c>
      <c r="Q179" s="186"/>
      <c r="R179" s="187">
        <f>SUM(R180:R190)</f>
        <v>4.3990194000000003E-2</v>
      </c>
      <c r="S179" s="186"/>
      <c r="T179" s="188">
        <f>SUM(T180:T190)</f>
        <v>0</v>
      </c>
      <c r="AR179" s="189" t="s">
        <v>83</v>
      </c>
      <c r="AT179" s="190" t="s">
        <v>71</v>
      </c>
      <c r="AU179" s="190" t="s">
        <v>80</v>
      </c>
      <c r="AY179" s="189" t="s">
        <v>169</v>
      </c>
      <c r="BK179" s="191">
        <f>SUM(BK180:BK190)</f>
        <v>0</v>
      </c>
    </row>
    <row r="180" spans="1:65" s="2" customFormat="1" ht="16.5" customHeight="1">
      <c r="A180" s="36"/>
      <c r="B180" s="37"/>
      <c r="C180" s="194" t="s">
        <v>351</v>
      </c>
      <c r="D180" s="194" t="s">
        <v>171</v>
      </c>
      <c r="E180" s="195" t="s">
        <v>1011</v>
      </c>
      <c r="F180" s="196" t="s">
        <v>1012</v>
      </c>
      <c r="G180" s="197" t="s">
        <v>354</v>
      </c>
      <c r="H180" s="198">
        <v>2</v>
      </c>
      <c r="I180" s="199"/>
      <c r="J180" s="200">
        <f>ROUND(I180*H180,2)</f>
        <v>0</v>
      </c>
      <c r="K180" s="196" t="s">
        <v>175</v>
      </c>
      <c r="L180" s="41"/>
      <c r="M180" s="201" t="s">
        <v>19</v>
      </c>
      <c r="N180" s="202" t="s">
        <v>43</v>
      </c>
      <c r="O180" s="66"/>
      <c r="P180" s="203">
        <f>O180*H180</f>
        <v>0</v>
      </c>
      <c r="Q180" s="203">
        <v>1.60097E-4</v>
      </c>
      <c r="R180" s="203">
        <f>Q180*H180</f>
        <v>3.2019399999999999E-4</v>
      </c>
      <c r="S180" s="203">
        <v>0</v>
      </c>
      <c r="T180" s="204">
        <f>S180*H180</f>
        <v>0</v>
      </c>
      <c r="U180" s="36"/>
      <c r="V180" s="36"/>
      <c r="W180" s="36"/>
      <c r="X180" s="36"/>
      <c r="Y180" s="36"/>
      <c r="Z180" s="36"/>
      <c r="AA180" s="36"/>
      <c r="AB180" s="36"/>
      <c r="AC180" s="36"/>
      <c r="AD180" s="36"/>
      <c r="AE180" s="36"/>
      <c r="AR180" s="205" t="s">
        <v>273</v>
      </c>
      <c r="AT180" s="205" t="s">
        <v>171</v>
      </c>
      <c r="AU180" s="205" t="s">
        <v>83</v>
      </c>
      <c r="AY180" s="19" t="s">
        <v>169</v>
      </c>
      <c r="BE180" s="206">
        <f>IF(N180="základní",J180,0)</f>
        <v>0</v>
      </c>
      <c r="BF180" s="206">
        <f>IF(N180="snížená",J180,0)</f>
        <v>0</v>
      </c>
      <c r="BG180" s="206">
        <f>IF(N180="zákl. přenesená",J180,0)</f>
        <v>0</v>
      </c>
      <c r="BH180" s="206">
        <f>IF(N180="sníž. přenesená",J180,0)</f>
        <v>0</v>
      </c>
      <c r="BI180" s="206">
        <f>IF(N180="nulová",J180,0)</f>
        <v>0</v>
      </c>
      <c r="BJ180" s="19" t="s">
        <v>80</v>
      </c>
      <c r="BK180" s="206">
        <f>ROUND(I180*H180,2)</f>
        <v>0</v>
      </c>
      <c r="BL180" s="19" t="s">
        <v>273</v>
      </c>
      <c r="BM180" s="205" t="s">
        <v>1013</v>
      </c>
    </row>
    <row r="181" spans="1:65" s="13" customFormat="1" ht="11.25">
      <c r="B181" s="211"/>
      <c r="C181" s="212"/>
      <c r="D181" s="207" t="s">
        <v>180</v>
      </c>
      <c r="E181" s="213" t="s">
        <v>19</v>
      </c>
      <c r="F181" s="214" t="s">
        <v>83</v>
      </c>
      <c r="G181" s="212"/>
      <c r="H181" s="215">
        <v>2</v>
      </c>
      <c r="I181" s="216"/>
      <c r="J181" s="212"/>
      <c r="K181" s="212"/>
      <c r="L181" s="217"/>
      <c r="M181" s="218"/>
      <c r="N181" s="219"/>
      <c r="O181" s="219"/>
      <c r="P181" s="219"/>
      <c r="Q181" s="219"/>
      <c r="R181" s="219"/>
      <c r="S181" s="219"/>
      <c r="T181" s="220"/>
      <c r="AT181" s="221" t="s">
        <v>180</v>
      </c>
      <c r="AU181" s="221" t="s">
        <v>83</v>
      </c>
      <c r="AV181" s="13" t="s">
        <v>83</v>
      </c>
      <c r="AW181" s="13" t="s">
        <v>34</v>
      </c>
      <c r="AX181" s="13" t="s">
        <v>72</v>
      </c>
      <c r="AY181" s="221" t="s">
        <v>169</v>
      </c>
    </row>
    <row r="182" spans="1:65" s="14" customFormat="1" ht="11.25">
      <c r="B182" s="222"/>
      <c r="C182" s="223"/>
      <c r="D182" s="207" t="s">
        <v>180</v>
      </c>
      <c r="E182" s="224" t="s">
        <v>19</v>
      </c>
      <c r="F182" s="225" t="s">
        <v>182</v>
      </c>
      <c r="G182" s="223"/>
      <c r="H182" s="226">
        <v>2</v>
      </c>
      <c r="I182" s="227"/>
      <c r="J182" s="223"/>
      <c r="K182" s="223"/>
      <c r="L182" s="228"/>
      <c r="M182" s="229"/>
      <c r="N182" s="230"/>
      <c r="O182" s="230"/>
      <c r="P182" s="230"/>
      <c r="Q182" s="230"/>
      <c r="R182" s="230"/>
      <c r="S182" s="230"/>
      <c r="T182" s="231"/>
      <c r="AT182" s="232" t="s">
        <v>180</v>
      </c>
      <c r="AU182" s="232" t="s">
        <v>83</v>
      </c>
      <c r="AV182" s="14" t="s">
        <v>176</v>
      </c>
      <c r="AW182" s="14" t="s">
        <v>34</v>
      </c>
      <c r="AX182" s="14" t="s">
        <v>80</v>
      </c>
      <c r="AY182" s="232" t="s">
        <v>169</v>
      </c>
    </row>
    <row r="183" spans="1:65" s="2" customFormat="1" ht="16.5" customHeight="1">
      <c r="A183" s="36"/>
      <c r="B183" s="37"/>
      <c r="C183" s="254" t="s">
        <v>358</v>
      </c>
      <c r="D183" s="254" t="s">
        <v>315</v>
      </c>
      <c r="E183" s="255" t="s">
        <v>1014</v>
      </c>
      <c r="F183" s="256" t="s">
        <v>1015</v>
      </c>
      <c r="G183" s="257" t="s">
        <v>354</v>
      </c>
      <c r="H183" s="258">
        <v>2</v>
      </c>
      <c r="I183" s="259"/>
      <c r="J183" s="260">
        <f>ROUND(I183*H183,2)</f>
        <v>0</v>
      </c>
      <c r="K183" s="256" t="s">
        <v>175</v>
      </c>
      <c r="L183" s="261"/>
      <c r="M183" s="262" t="s">
        <v>19</v>
      </c>
      <c r="N183" s="263" t="s">
        <v>43</v>
      </c>
      <c r="O183" s="66"/>
      <c r="P183" s="203">
        <f>O183*H183</f>
        <v>0</v>
      </c>
      <c r="Q183" s="203">
        <v>1.8E-3</v>
      </c>
      <c r="R183" s="203">
        <f>Q183*H183</f>
        <v>3.5999999999999999E-3</v>
      </c>
      <c r="S183" s="203">
        <v>0</v>
      </c>
      <c r="T183" s="204">
        <f>S183*H183</f>
        <v>0</v>
      </c>
      <c r="U183" s="36"/>
      <c r="V183" s="36"/>
      <c r="W183" s="36"/>
      <c r="X183" s="36"/>
      <c r="Y183" s="36"/>
      <c r="Z183" s="36"/>
      <c r="AA183" s="36"/>
      <c r="AB183" s="36"/>
      <c r="AC183" s="36"/>
      <c r="AD183" s="36"/>
      <c r="AE183" s="36"/>
      <c r="AR183" s="205" t="s">
        <v>358</v>
      </c>
      <c r="AT183" s="205" t="s">
        <v>315</v>
      </c>
      <c r="AU183" s="205" t="s">
        <v>83</v>
      </c>
      <c r="AY183" s="19" t="s">
        <v>169</v>
      </c>
      <c r="BE183" s="206">
        <f>IF(N183="základní",J183,0)</f>
        <v>0</v>
      </c>
      <c r="BF183" s="206">
        <f>IF(N183="snížená",J183,0)</f>
        <v>0</v>
      </c>
      <c r="BG183" s="206">
        <f>IF(N183="zákl. přenesená",J183,0)</f>
        <v>0</v>
      </c>
      <c r="BH183" s="206">
        <f>IF(N183="sníž. přenesená",J183,0)</f>
        <v>0</v>
      </c>
      <c r="BI183" s="206">
        <f>IF(N183="nulová",J183,0)</f>
        <v>0</v>
      </c>
      <c r="BJ183" s="19" t="s">
        <v>80</v>
      </c>
      <c r="BK183" s="206">
        <f>ROUND(I183*H183,2)</f>
        <v>0</v>
      </c>
      <c r="BL183" s="19" t="s">
        <v>273</v>
      </c>
      <c r="BM183" s="205" t="s">
        <v>1016</v>
      </c>
    </row>
    <row r="184" spans="1:65" s="2" customFormat="1" ht="16.5" customHeight="1">
      <c r="A184" s="36"/>
      <c r="B184" s="37"/>
      <c r="C184" s="194" t="s">
        <v>362</v>
      </c>
      <c r="D184" s="194" t="s">
        <v>171</v>
      </c>
      <c r="E184" s="195" t="s">
        <v>1017</v>
      </c>
      <c r="F184" s="196" t="s">
        <v>1018</v>
      </c>
      <c r="G184" s="197" t="s">
        <v>354</v>
      </c>
      <c r="H184" s="198">
        <v>4</v>
      </c>
      <c r="I184" s="199"/>
      <c r="J184" s="200">
        <f>ROUND(I184*H184,2)</f>
        <v>0</v>
      </c>
      <c r="K184" s="196" t="s">
        <v>19</v>
      </c>
      <c r="L184" s="41"/>
      <c r="M184" s="201" t="s">
        <v>19</v>
      </c>
      <c r="N184" s="202" t="s">
        <v>43</v>
      </c>
      <c r="O184" s="66"/>
      <c r="P184" s="203">
        <f>O184*H184</f>
        <v>0</v>
      </c>
      <c r="Q184" s="203">
        <v>0.01</v>
      </c>
      <c r="R184" s="203">
        <f>Q184*H184</f>
        <v>0.04</v>
      </c>
      <c r="S184" s="203">
        <v>0</v>
      </c>
      <c r="T184" s="204">
        <f>S184*H184</f>
        <v>0</v>
      </c>
      <c r="U184" s="36"/>
      <c r="V184" s="36"/>
      <c r="W184" s="36"/>
      <c r="X184" s="36"/>
      <c r="Y184" s="36"/>
      <c r="Z184" s="36"/>
      <c r="AA184" s="36"/>
      <c r="AB184" s="36"/>
      <c r="AC184" s="36"/>
      <c r="AD184" s="36"/>
      <c r="AE184" s="36"/>
      <c r="AR184" s="205" t="s">
        <v>273</v>
      </c>
      <c r="AT184" s="205" t="s">
        <v>171</v>
      </c>
      <c r="AU184" s="205" t="s">
        <v>83</v>
      </c>
      <c r="AY184" s="19" t="s">
        <v>169</v>
      </c>
      <c r="BE184" s="206">
        <f>IF(N184="základní",J184,0)</f>
        <v>0</v>
      </c>
      <c r="BF184" s="206">
        <f>IF(N184="snížená",J184,0)</f>
        <v>0</v>
      </c>
      <c r="BG184" s="206">
        <f>IF(N184="zákl. přenesená",J184,0)</f>
        <v>0</v>
      </c>
      <c r="BH184" s="206">
        <f>IF(N184="sníž. přenesená",J184,0)</f>
        <v>0</v>
      </c>
      <c r="BI184" s="206">
        <f>IF(N184="nulová",J184,0)</f>
        <v>0</v>
      </c>
      <c r="BJ184" s="19" t="s">
        <v>80</v>
      </c>
      <c r="BK184" s="206">
        <f>ROUND(I184*H184,2)</f>
        <v>0</v>
      </c>
      <c r="BL184" s="19" t="s">
        <v>273</v>
      </c>
      <c r="BM184" s="205" t="s">
        <v>1019</v>
      </c>
    </row>
    <row r="185" spans="1:65" s="13" customFormat="1" ht="11.25">
      <c r="B185" s="211"/>
      <c r="C185" s="212"/>
      <c r="D185" s="207" t="s">
        <v>180</v>
      </c>
      <c r="E185" s="213" t="s">
        <v>19</v>
      </c>
      <c r="F185" s="214" t="s">
        <v>176</v>
      </c>
      <c r="G185" s="212"/>
      <c r="H185" s="215">
        <v>4</v>
      </c>
      <c r="I185" s="216"/>
      <c r="J185" s="212"/>
      <c r="K185" s="212"/>
      <c r="L185" s="217"/>
      <c r="M185" s="218"/>
      <c r="N185" s="219"/>
      <c r="O185" s="219"/>
      <c r="P185" s="219"/>
      <c r="Q185" s="219"/>
      <c r="R185" s="219"/>
      <c r="S185" s="219"/>
      <c r="T185" s="220"/>
      <c r="AT185" s="221" t="s">
        <v>180</v>
      </c>
      <c r="AU185" s="221" t="s">
        <v>83</v>
      </c>
      <c r="AV185" s="13" t="s">
        <v>83</v>
      </c>
      <c r="AW185" s="13" t="s">
        <v>34</v>
      </c>
      <c r="AX185" s="13" t="s">
        <v>72</v>
      </c>
      <c r="AY185" s="221" t="s">
        <v>169</v>
      </c>
    </row>
    <row r="186" spans="1:65" s="14" customFormat="1" ht="11.25">
      <c r="B186" s="222"/>
      <c r="C186" s="223"/>
      <c r="D186" s="207" t="s">
        <v>180</v>
      </c>
      <c r="E186" s="224" t="s">
        <v>19</v>
      </c>
      <c r="F186" s="225" t="s">
        <v>182</v>
      </c>
      <c r="G186" s="223"/>
      <c r="H186" s="226">
        <v>4</v>
      </c>
      <c r="I186" s="227"/>
      <c r="J186" s="223"/>
      <c r="K186" s="223"/>
      <c r="L186" s="228"/>
      <c r="M186" s="229"/>
      <c r="N186" s="230"/>
      <c r="O186" s="230"/>
      <c r="P186" s="230"/>
      <c r="Q186" s="230"/>
      <c r="R186" s="230"/>
      <c r="S186" s="230"/>
      <c r="T186" s="231"/>
      <c r="AT186" s="232" t="s">
        <v>180</v>
      </c>
      <c r="AU186" s="232" t="s">
        <v>83</v>
      </c>
      <c r="AV186" s="14" t="s">
        <v>176</v>
      </c>
      <c r="AW186" s="14" t="s">
        <v>34</v>
      </c>
      <c r="AX186" s="14" t="s">
        <v>80</v>
      </c>
      <c r="AY186" s="232" t="s">
        <v>169</v>
      </c>
    </row>
    <row r="187" spans="1:65" s="2" customFormat="1" ht="16.5" customHeight="1">
      <c r="A187" s="36"/>
      <c r="B187" s="37"/>
      <c r="C187" s="194" t="s">
        <v>369</v>
      </c>
      <c r="D187" s="194" t="s">
        <v>171</v>
      </c>
      <c r="E187" s="195" t="s">
        <v>1020</v>
      </c>
      <c r="F187" s="196" t="s">
        <v>1021</v>
      </c>
      <c r="G187" s="197" t="s">
        <v>354</v>
      </c>
      <c r="H187" s="198">
        <v>1</v>
      </c>
      <c r="I187" s="199"/>
      <c r="J187" s="200">
        <f>ROUND(I187*H187,2)</f>
        <v>0</v>
      </c>
      <c r="K187" s="196" t="s">
        <v>175</v>
      </c>
      <c r="L187" s="41"/>
      <c r="M187" s="201" t="s">
        <v>19</v>
      </c>
      <c r="N187" s="202" t="s">
        <v>43</v>
      </c>
      <c r="O187" s="66"/>
      <c r="P187" s="203">
        <f>O187*H187</f>
        <v>0</v>
      </c>
      <c r="Q187" s="203">
        <v>6.9999999999999994E-5</v>
      </c>
      <c r="R187" s="203">
        <f>Q187*H187</f>
        <v>6.9999999999999994E-5</v>
      </c>
      <c r="S187" s="203">
        <v>0</v>
      </c>
      <c r="T187" s="204">
        <f>S187*H187</f>
        <v>0</v>
      </c>
      <c r="U187" s="36"/>
      <c r="V187" s="36"/>
      <c r="W187" s="36"/>
      <c r="X187" s="36"/>
      <c r="Y187" s="36"/>
      <c r="Z187" s="36"/>
      <c r="AA187" s="36"/>
      <c r="AB187" s="36"/>
      <c r="AC187" s="36"/>
      <c r="AD187" s="36"/>
      <c r="AE187" s="36"/>
      <c r="AR187" s="205" t="s">
        <v>273</v>
      </c>
      <c r="AT187" s="205" t="s">
        <v>171</v>
      </c>
      <c r="AU187" s="205" t="s">
        <v>83</v>
      </c>
      <c r="AY187" s="19" t="s">
        <v>169</v>
      </c>
      <c r="BE187" s="206">
        <f>IF(N187="základní",J187,0)</f>
        <v>0</v>
      </c>
      <c r="BF187" s="206">
        <f>IF(N187="snížená",J187,0)</f>
        <v>0</v>
      </c>
      <c r="BG187" s="206">
        <f>IF(N187="zákl. přenesená",J187,0)</f>
        <v>0</v>
      </c>
      <c r="BH187" s="206">
        <f>IF(N187="sníž. přenesená",J187,0)</f>
        <v>0</v>
      </c>
      <c r="BI187" s="206">
        <f>IF(N187="nulová",J187,0)</f>
        <v>0</v>
      </c>
      <c r="BJ187" s="19" t="s">
        <v>80</v>
      </c>
      <c r="BK187" s="206">
        <f>ROUND(I187*H187,2)</f>
        <v>0</v>
      </c>
      <c r="BL187" s="19" t="s">
        <v>273</v>
      </c>
      <c r="BM187" s="205" t="s">
        <v>1022</v>
      </c>
    </row>
    <row r="188" spans="1:65" s="2" customFormat="1" ht="24" customHeight="1">
      <c r="A188" s="36"/>
      <c r="B188" s="37"/>
      <c r="C188" s="194" t="s">
        <v>373</v>
      </c>
      <c r="D188" s="194" t="s">
        <v>171</v>
      </c>
      <c r="E188" s="195" t="s">
        <v>1023</v>
      </c>
      <c r="F188" s="196" t="s">
        <v>1024</v>
      </c>
      <c r="G188" s="197" t="s">
        <v>259</v>
      </c>
      <c r="H188" s="198">
        <v>4.3999999999999997E-2</v>
      </c>
      <c r="I188" s="199"/>
      <c r="J188" s="200">
        <f>ROUND(I188*H188,2)</f>
        <v>0</v>
      </c>
      <c r="K188" s="196" t="s">
        <v>175</v>
      </c>
      <c r="L188" s="41"/>
      <c r="M188" s="201" t="s">
        <v>19</v>
      </c>
      <c r="N188" s="202" t="s">
        <v>43</v>
      </c>
      <c r="O188" s="66"/>
      <c r="P188" s="203">
        <f>O188*H188</f>
        <v>0</v>
      </c>
      <c r="Q188" s="203">
        <v>0</v>
      </c>
      <c r="R188" s="203">
        <f>Q188*H188</f>
        <v>0</v>
      </c>
      <c r="S188" s="203">
        <v>0</v>
      </c>
      <c r="T188" s="204">
        <f>S188*H188</f>
        <v>0</v>
      </c>
      <c r="U188" s="36"/>
      <c r="V188" s="36"/>
      <c r="W188" s="36"/>
      <c r="X188" s="36"/>
      <c r="Y188" s="36"/>
      <c r="Z188" s="36"/>
      <c r="AA188" s="36"/>
      <c r="AB188" s="36"/>
      <c r="AC188" s="36"/>
      <c r="AD188" s="36"/>
      <c r="AE188" s="36"/>
      <c r="AR188" s="205" t="s">
        <v>273</v>
      </c>
      <c r="AT188" s="205" t="s">
        <v>171</v>
      </c>
      <c r="AU188" s="205" t="s">
        <v>83</v>
      </c>
      <c r="AY188" s="19" t="s">
        <v>169</v>
      </c>
      <c r="BE188" s="206">
        <f>IF(N188="základní",J188,0)</f>
        <v>0</v>
      </c>
      <c r="BF188" s="206">
        <f>IF(N188="snížená",J188,0)</f>
        <v>0</v>
      </c>
      <c r="BG188" s="206">
        <f>IF(N188="zákl. přenesená",J188,0)</f>
        <v>0</v>
      </c>
      <c r="BH188" s="206">
        <f>IF(N188="sníž. přenesená",J188,0)</f>
        <v>0</v>
      </c>
      <c r="BI188" s="206">
        <f>IF(N188="nulová",J188,0)</f>
        <v>0</v>
      </c>
      <c r="BJ188" s="19" t="s">
        <v>80</v>
      </c>
      <c r="BK188" s="206">
        <f>ROUND(I188*H188,2)</f>
        <v>0</v>
      </c>
      <c r="BL188" s="19" t="s">
        <v>273</v>
      </c>
      <c r="BM188" s="205" t="s">
        <v>1025</v>
      </c>
    </row>
    <row r="189" spans="1:65" s="2" customFormat="1" ht="78">
      <c r="A189" s="36"/>
      <c r="B189" s="37"/>
      <c r="C189" s="38"/>
      <c r="D189" s="207" t="s">
        <v>178</v>
      </c>
      <c r="E189" s="38"/>
      <c r="F189" s="208" t="s">
        <v>1026</v>
      </c>
      <c r="G189" s="38"/>
      <c r="H189" s="38"/>
      <c r="I189" s="117"/>
      <c r="J189" s="38"/>
      <c r="K189" s="38"/>
      <c r="L189" s="41"/>
      <c r="M189" s="209"/>
      <c r="N189" s="210"/>
      <c r="O189" s="66"/>
      <c r="P189" s="66"/>
      <c r="Q189" s="66"/>
      <c r="R189" s="66"/>
      <c r="S189" s="66"/>
      <c r="T189" s="67"/>
      <c r="U189" s="36"/>
      <c r="V189" s="36"/>
      <c r="W189" s="36"/>
      <c r="X189" s="36"/>
      <c r="Y189" s="36"/>
      <c r="Z189" s="36"/>
      <c r="AA189" s="36"/>
      <c r="AB189" s="36"/>
      <c r="AC189" s="36"/>
      <c r="AD189" s="36"/>
      <c r="AE189" s="36"/>
      <c r="AT189" s="19" t="s">
        <v>178</v>
      </c>
      <c r="AU189" s="19" t="s">
        <v>83</v>
      </c>
    </row>
    <row r="190" spans="1:65" s="2" customFormat="1" ht="16.5" customHeight="1">
      <c r="A190" s="36"/>
      <c r="B190" s="37"/>
      <c r="C190" s="194" t="s">
        <v>379</v>
      </c>
      <c r="D190" s="194" t="s">
        <v>171</v>
      </c>
      <c r="E190" s="195" t="s">
        <v>1027</v>
      </c>
      <c r="F190" s="196" t="s">
        <v>1028</v>
      </c>
      <c r="G190" s="197" t="s">
        <v>259</v>
      </c>
      <c r="H190" s="198">
        <v>4.3999999999999997E-2</v>
      </c>
      <c r="I190" s="199"/>
      <c r="J190" s="200">
        <f>ROUND(I190*H190,2)</f>
        <v>0</v>
      </c>
      <c r="K190" s="196" t="s">
        <v>175</v>
      </c>
      <c r="L190" s="41"/>
      <c r="M190" s="272" t="s">
        <v>19</v>
      </c>
      <c r="N190" s="273" t="s">
        <v>43</v>
      </c>
      <c r="O190" s="266"/>
      <c r="P190" s="274">
        <f>O190*H190</f>
        <v>0</v>
      </c>
      <c r="Q190" s="274">
        <v>0</v>
      </c>
      <c r="R190" s="274">
        <f>Q190*H190</f>
        <v>0</v>
      </c>
      <c r="S190" s="274">
        <v>0</v>
      </c>
      <c r="T190" s="275">
        <f>S190*H190</f>
        <v>0</v>
      </c>
      <c r="U190" s="36"/>
      <c r="V190" s="36"/>
      <c r="W190" s="36"/>
      <c r="X190" s="36"/>
      <c r="Y190" s="36"/>
      <c r="Z190" s="36"/>
      <c r="AA190" s="36"/>
      <c r="AB190" s="36"/>
      <c r="AC190" s="36"/>
      <c r="AD190" s="36"/>
      <c r="AE190" s="36"/>
      <c r="AR190" s="205" t="s">
        <v>273</v>
      </c>
      <c r="AT190" s="205" t="s">
        <v>171</v>
      </c>
      <c r="AU190" s="205" t="s">
        <v>83</v>
      </c>
      <c r="AY190" s="19" t="s">
        <v>169</v>
      </c>
      <c r="BE190" s="206">
        <f>IF(N190="základní",J190,0)</f>
        <v>0</v>
      </c>
      <c r="BF190" s="206">
        <f>IF(N190="snížená",J190,0)</f>
        <v>0</v>
      </c>
      <c r="BG190" s="206">
        <f>IF(N190="zákl. přenesená",J190,0)</f>
        <v>0</v>
      </c>
      <c r="BH190" s="206">
        <f>IF(N190="sníž. přenesená",J190,0)</f>
        <v>0</v>
      </c>
      <c r="BI190" s="206">
        <f>IF(N190="nulová",J190,0)</f>
        <v>0</v>
      </c>
      <c r="BJ190" s="19" t="s">
        <v>80</v>
      </c>
      <c r="BK190" s="206">
        <f>ROUND(I190*H190,2)</f>
        <v>0</v>
      </c>
      <c r="BL190" s="19" t="s">
        <v>273</v>
      </c>
      <c r="BM190" s="205" t="s">
        <v>1029</v>
      </c>
    </row>
    <row r="191" spans="1:65" s="2" customFormat="1" ht="6.95" customHeight="1">
      <c r="A191" s="36"/>
      <c r="B191" s="49"/>
      <c r="C191" s="50"/>
      <c r="D191" s="50"/>
      <c r="E191" s="50"/>
      <c r="F191" s="50"/>
      <c r="G191" s="50"/>
      <c r="H191" s="50"/>
      <c r="I191" s="144"/>
      <c r="J191" s="50"/>
      <c r="K191" s="50"/>
      <c r="L191" s="41"/>
      <c r="M191" s="36"/>
      <c r="O191" s="36"/>
      <c r="P191" s="36"/>
      <c r="Q191" s="36"/>
      <c r="R191" s="36"/>
      <c r="S191" s="36"/>
      <c r="T191" s="36"/>
      <c r="U191" s="36"/>
      <c r="V191" s="36"/>
      <c r="W191" s="36"/>
      <c r="X191" s="36"/>
      <c r="Y191" s="36"/>
      <c r="Z191" s="36"/>
      <c r="AA191" s="36"/>
      <c r="AB191" s="36"/>
      <c r="AC191" s="36"/>
      <c r="AD191" s="36"/>
      <c r="AE191" s="36"/>
    </row>
  </sheetData>
  <sheetProtection algorithmName="SHA-512" hashValue="WCeKGRQCaG0Jp08Om+ZqGqHVe3+pxW5ASTu9tCBNkb00vwN+DXK72iSmcWA9cTWE1x3TJYmvKTVtldG8Me3jAQ==" saltValue="AkSBKKKO1KTuoEp8nozaUfacp8ub6dRiHr0fp6/G72BwbmnWPfJm0fTM3wFbAon7JFW+zI8V0GaDLwMOPUU96g==" spinCount="100000" sheet="1" objects="1" scenarios="1" formatColumns="0" formatRows="0" autoFilter="0"/>
  <autoFilter ref="C93:K190"/>
  <mergeCells count="12">
    <mergeCell ref="E86:H86"/>
    <mergeCell ref="L2:V2"/>
    <mergeCell ref="E50:H50"/>
    <mergeCell ref="E52:H52"/>
    <mergeCell ref="E54:H54"/>
    <mergeCell ref="E82:H82"/>
    <mergeCell ref="E84:H8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102</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664</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1030</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92</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ROUND(J96,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ROUND((SUM(BE96:BE293)),  2)</f>
        <v>0</v>
      </c>
      <c r="G35" s="36"/>
      <c r="H35" s="36"/>
      <c r="I35" s="133">
        <v>0.21</v>
      </c>
      <c r="J35" s="132">
        <f>ROUND(((SUM(BE96:BE293))*I35),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ROUND((SUM(BF96:BF293)),  2)</f>
        <v>0</v>
      </c>
      <c r="G36" s="36"/>
      <c r="H36" s="36"/>
      <c r="I36" s="133">
        <v>0.15</v>
      </c>
      <c r="J36" s="132">
        <f>ROUND(((SUM(BF96:BF293))*I36),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ROUND((SUM(BG96:BG293)),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ROUND((SUM(BH96:BH293)),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ROUND((SUM(BI96:BI293)),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664</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03.2b - Zdravotnické instalace - kanalizace</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J96</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413</v>
      </c>
      <c r="E64" s="156"/>
      <c r="F64" s="156"/>
      <c r="G64" s="156"/>
      <c r="H64" s="156"/>
      <c r="I64" s="157"/>
      <c r="J64" s="158">
        <f>J97</f>
        <v>0</v>
      </c>
      <c r="K64" s="154"/>
      <c r="L64" s="159"/>
    </row>
    <row r="65" spans="1:31" s="10" customFormat="1" ht="19.899999999999999" customHeight="1">
      <c r="B65" s="160"/>
      <c r="C65" s="99"/>
      <c r="D65" s="161" t="s">
        <v>414</v>
      </c>
      <c r="E65" s="162"/>
      <c r="F65" s="162"/>
      <c r="G65" s="162"/>
      <c r="H65" s="162"/>
      <c r="I65" s="163"/>
      <c r="J65" s="164">
        <f>J98</f>
        <v>0</v>
      </c>
      <c r="K65" s="99"/>
      <c r="L65" s="165"/>
    </row>
    <row r="66" spans="1:31" s="10" customFormat="1" ht="19.899999999999999" customHeight="1">
      <c r="B66" s="160"/>
      <c r="C66" s="99"/>
      <c r="D66" s="161" t="s">
        <v>1031</v>
      </c>
      <c r="E66" s="162"/>
      <c r="F66" s="162"/>
      <c r="G66" s="162"/>
      <c r="H66" s="162"/>
      <c r="I66" s="163"/>
      <c r="J66" s="164">
        <f>J183</f>
        <v>0</v>
      </c>
      <c r="K66" s="99"/>
      <c r="L66" s="165"/>
    </row>
    <row r="67" spans="1:31" s="10" customFormat="1" ht="19.899999999999999" customHeight="1">
      <c r="B67" s="160"/>
      <c r="C67" s="99"/>
      <c r="D67" s="161" t="s">
        <v>916</v>
      </c>
      <c r="E67" s="162"/>
      <c r="F67" s="162"/>
      <c r="G67" s="162"/>
      <c r="H67" s="162"/>
      <c r="I67" s="163"/>
      <c r="J67" s="164">
        <f>J193</f>
        <v>0</v>
      </c>
      <c r="K67" s="99"/>
      <c r="L67" s="165"/>
    </row>
    <row r="68" spans="1:31" s="10" customFormat="1" ht="19.899999999999999" customHeight="1">
      <c r="B68" s="160"/>
      <c r="C68" s="99"/>
      <c r="D68" s="161" t="s">
        <v>415</v>
      </c>
      <c r="E68" s="162"/>
      <c r="F68" s="162"/>
      <c r="G68" s="162"/>
      <c r="H68" s="162"/>
      <c r="I68" s="163"/>
      <c r="J68" s="164">
        <f>J203</f>
        <v>0</v>
      </c>
      <c r="K68" s="99"/>
      <c r="L68" s="165"/>
    </row>
    <row r="69" spans="1:31" s="10" customFormat="1" ht="19.899999999999999" customHeight="1">
      <c r="B69" s="160"/>
      <c r="C69" s="99"/>
      <c r="D69" s="161" t="s">
        <v>417</v>
      </c>
      <c r="E69" s="162"/>
      <c r="F69" s="162"/>
      <c r="G69" s="162"/>
      <c r="H69" s="162"/>
      <c r="I69" s="163"/>
      <c r="J69" s="164">
        <f>J207</f>
        <v>0</v>
      </c>
      <c r="K69" s="99"/>
      <c r="L69" s="165"/>
    </row>
    <row r="70" spans="1:31" s="10" customFormat="1" ht="19.899999999999999" customHeight="1">
      <c r="B70" s="160"/>
      <c r="C70" s="99"/>
      <c r="D70" s="161" t="s">
        <v>420</v>
      </c>
      <c r="E70" s="162"/>
      <c r="F70" s="162"/>
      <c r="G70" s="162"/>
      <c r="H70" s="162"/>
      <c r="I70" s="163"/>
      <c r="J70" s="164">
        <f>J243</f>
        <v>0</v>
      </c>
      <c r="K70" s="99"/>
      <c r="L70" s="165"/>
    </row>
    <row r="71" spans="1:31" s="9" customFormat="1" ht="24.95" customHeight="1">
      <c r="B71" s="153"/>
      <c r="C71" s="154"/>
      <c r="D71" s="155" t="s">
        <v>917</v>
      </c>
      <c r="E71" s="156"/>
      <c r="F71" s="156"/>
      <c r="G71" s="156"/>
      <c r="H71" s="156"/>
      <c r="I71" s="157"/>
      <c r="J71" s="158">
        <f>J246</f>
        <v>0</v>
      </c>
      <c r="K71" s="154"/>
      <c r="L71" s="159"/>
    </row>
    <row r="72" spans="1:31" s="10" customFormat="1" ht="19.899999999999999" customHeight="1">
      <c r="B72" s="160"/>
      <c r="C72" s="99"/>
      <c r="D72" s="161" t="s">
        <v>1032</v>
      </c>
      <c r="E72" s="162"/>
      <c r="F72" s="162"/>
      <c r="G72" s="162"/>
      <c r="H72" s="162"/>
      <c r="I72" s="163"/>
      <c r="J72" s="164">
        <f>J247</f>
        <v>0</v>
      </c>
      <c r="K72" s="99"/>
      <c r="L72" s="165"/>
    </row>
    <row r="73" spans="1:31" s="10" customFormat="1" ht="19.899999999999999" customHeight="1">
      <c r="B73" s="160"/>
      <c r="C73" s="99"/>
      <c r="D73" s="161" t="s">
        <v>919</v>
      </c>
      <c r="E73" s="162"/>
      <c r="F73" s="162"/>
      <c r="G73" s="162"/>
      <c r="H73" s="162"/>
      <c r="I73" s="163"/>
      <c r="J73" s="164">
        <f>J268</f>
        <v>0</v>
      </c>
      <c r="K73" s="99"/>
      <c r="L73" s="165"/>
    </row>
    <row r="74" spans="1:31" s="10" customFormat="1" ht="19.899999999999999" customHeight="1">
      <c r="B74" s="160"/>
      <c r="C74" s="99"/>
      <c r="D74" s="161" t="s">
        <v>1033</v>
      </c>
      <c r="E74" s="162"/>
      <c r="F74" s="162"/>
      <c r="G74" s="162"/>
      <c r="H74" s="162"/>
      <c r="I74" s="163"/>
      <c r="J74" s="164">
        <f>J288</f>
        <v>0</v>
      </c>
      <c r="K74" s="99"/>
      <c r="L74" s="165"/>
    </row>
    <row r="75" spans="1:31" s="2" customFormat="1" ht="21.75" customHeight="1">
      <c r="A75" s="36"/>
      <c r="B75" s="37"/>
      <c r="C75" s="38"/>
      <c r="D75" s="38"/>
      <c r="E75" s="38"/>
      <c r="F75" s="38"/>
      <c r="G75" s="38"/>
      <c r="H75" s="38"/>
      <c r="I75" s="117"/>
      <c r="J75" s="38"/>
      <c r="K75" s="38"/>
      <c r="L75" s="118"/>
      <c r="S75" s="36"/>
      <c r="T75" s="36"/>
      <c r="U75" s="36"/>
      <c r="V75" s="36"/>
      <c r="W75" s="36"/>
      <c r="X75" s="36"/>
      <c r="Y75" s="36"/>
      <c r="Z75" s="36"/>
      <c r="AA75" s="36"/>
      <c r="AB75" s="36"/>
      <c r="AC75" s="36"/>
      <c r="AD75" s="36"/>
      <c r="AE75" s="36"/>
    </row>
    <row r="76" spans="1:31" s="2" customFormat="1" ht="6.95" customHeight="1">
      <c r="A76" s="36"/>
      <c r="B76" s="49"/>
      <c r="C76" s="50"/>
      <c r="D76" s="50"/>
      <c r="E76" s="50"/>
      <c r="F76" s="50"/>
      <c r="G76" s="50"/>
      <c r="H76" s="50"/>
      <c r="I76" s="144"/>
      <c r="J76" s="50"/>
      <c r="K76" s="50"/>
      <c r="L76" s="118"/>
      <c r="S76" s="36"/>
      <c r="T76" s="36"/>
      <c r="U76" s="36"/>
      <c r="V76" s="36"/>
      <c r="W76" s="36"/>
      <c r="X76" s="36"/>
      <c r="Y76" s="36"/>
      <c r="Z76" s="36"/>
      <c r="AA76" s="36"/>
      <c r="AB76" s="36"/>
      <c r="AC76" s="36"/>
      <c r="AD76" s="36"/>
      <c r="AE76" s="36"/>
    </row>
    <row r="80" spans="1:31" s="2" customFormat="1" ht="6.95" customHeight="1">
      <c r="A80" s="36"/>
      <c r="B80" s="51"/>
      <c r="C80" s="52"/>
      <c r="D80" s="52"/>
      <c r="E80" s="52"/>
      <c r="F80" s="52"/>
      <c r="G80" s="52"/>
      <c r="H80" s="52"/>
      <c r="I80" s="147"/>
      <c r="J80" s="52"/>
      <c r="K80" s="52"/>
      <c r="L80" s="118"/>
      <c r="S80" s="36"/>
      <c r="T80" s="36"/>
      <c r="U80" s="36"/>
      <c r="V80" s="36"/>
      <c r="W80" s="36"/>
      <c r="X80" s="36"/>
      <c r="Y80" s="36"/>
      <c r="Z80" s="36"/>
      <c r="AA80" s="36"/>
      <c r="AB80" s="36"/>
      <c r="AC80" s="36"/>
      <c r="AD80" s="36"/>
      <c r="AE80" s="36"/>
    </row>
    <row r="81" spans="1:63" s="2" customFormat="1" ht="24.95" customHeight="1">
      <c r="A81" s="36"/>
      <c r="B81" s="37"/>
      <c r="C81" s="25" t="s">
        <v>154</v>
      </c>
      <c r="D81" s="38"/>
      <c r="E81" s="38"/>
      <c r="F81" s="38"/>
      <c r="G81" s="38"/>
      <c r="H81" s="38"/>
      <c r="I81" s="117"/>
      <c r="J81" s="38"/>
      <c r="K81" s="38"/>
      <c r="L81" s="118"/>
      <c r="S81" s="36"/>
      <c r="T81" s="36"/>
      <c r="U81" s="36"/>
      <c r="V81" s="36"/>
      <c r="W81" s="36"/>
      <c r="X81" s="36"/>
      <c r="Y81" s="36"/>
      <c r="Z81" s="36"/>
      <c r="AA81" s="36"/>
      <c r="AB81" s="36"/>
      <c r="AC81" s="36"/>
      <c r="AD81" s="36"/>
      <c r="AE81" s="36"/>
    </row>
    <row r="82" spans="1:63"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3" s="2" customFormat="1" ht="12" customHeight="1">
      <c r="A83" s="36"/>
      <c r="B83" s="37"/>
      <c r="C83" s="31" t="s">
        <v>16</v>
      </c>
      <c r="D83" s="38"/>
      <c r="E83" s="38"/>
      <c r="F83" s="38"/>
      <c r="G83" s="38"/>
      <c r="H83" s="38"/>
      <c r="I83" s="117"/>
      <c r="J83" s="38"/>
      <c r="K83" s="38"/>
      <c r="L83" s="118"/>
      <c r="S83" s="36"/>
      <c r="T83" s="36"/>
      <c r="U83" s="36"/>
      <c r="V83" s="36"/>
      <c r="W83" s="36"/>
      <c r="X83" s="36"/>
      <c r="Y83" s="36"/>
      <c r="Z83" s="36"/>
      <c r="AA83" s="36"/>
      <c r="AB83" s="36"/>
      <c r="AC83" s="36"/>
      <c r="AD83" s="36"/>
      <c r="AE83" s="36"/>
    </row>
    <row r="84" spans="1:63" s="2" customFormat="1" ht="16.5" customHeight="1">
      <c r="A84" s="36"/>
      <c r="B84" s="37"/>
      <c r="C84" s="38"/>
      <c r="D84" s="38"/>
      <c r="E84" s="405" t="str">
        <f>E7</f>
        <v>Revitalizace koupaliště Lhotka - II. etapa 1. část</v>
      </c>
      <c r="F84" s="406"/>
      <c r="G84" s="406"/>
      <c r="H84" s="406"/>
      <c r="I84" s="117"/>
      <c r="J84" s="38"/>
      <c r="K84" s="38"/>
      <c r="L84" s="118"/>
      <c r="S84" s="36"/>
      <c r="T84" s="36"/>
      <c r="U84" s="36"/>
      <c r="V84" s="36"/>
      <c r="W84" s="36"/>
      <c r="X84" s="36"/>
      <c r="Y84" s="36"/>
      <c r="Z84" s="36"/>
      <c r="AA84" s="36"/>
      <c r="AB84" s="36"/>
      <c r="AC84" s="36"/>
      <c r="AD84" s="36"/>
      <c r="AE84" s="36"/>
    </row>
    <row r="85" spans="1:63" s="1" customFormat="1" ht="12" customHeight="1">
      <c r="B85" s="23"/>
      <c r="C85" s="31" t="s">
        <v>142</v>
      </c>
      <c r="D85" s="24"/>
      <c r="E85" s="24"/>
      <c r="F85" s="24"/>
      <c r="G85" s="24"/>
      <c r="H85" s="24"/>
      <c r="I85" s="110"/>
      <c r="J85" s="24"/>
      <c r="K85" s="24"/>
      <c r="L85" s="22"/>
    </row>
    <row r="86" spans="1:63" s="2" customFormat="1" ht="16.5" customHeight="1">
      <c r="A86" s="36"/>
      <c r="B86" s="37"/>
      <c r="C86" s="38"/>
      <c r="D86" s="38"/>
      <c r="E86" s="405" t="s">
        <v>664</v>
      </c>
      <c r="F86" s="407"/>
      <c r="G86" s="407"/>
      <c r="H86" s="407"/>
      <c r="I86" s="117"/>
      <c r="J86" s="38"/>
      <c r="K86" s="38"/>
      <c r="L86" s="118"/>
      <c r="S86" s="36"/>
      <c r="T86" s="36"/>
      <c r="U86" s="36"/>
      <c r="V86" s="36"/>
      <c r="W86" s="36"/>
      <c r="X86" s="36"/>
      <c r="Y86" s="36"/>
      <c r="Z86" s="36"/>
      <c r="AA86" s="36"/>
      <c r="AB86" s="36"/>
      <c r="AC86" s="36"/>
      <c r="AD86" s="36"/>
      <c r="AE86" s="36"/>
    </row>
    <row r="87" spans="1:63" s="2" customFormat="1" ht="12" customHeight="1">
      <c r="A87" s="36"/>
      <c r="B87" s="37"/>
      <c r="C87" s="31" t="s">
        <v>665</v>
      </c>
      <c r="D87" s="38"/>
      <c r="E87" s="38"/>
      <c r="F87" s="38"/>
      <c r="G87" s="38"/>
      <c r="H87" s="38"/>
      <c r="I87" s="117"/>
      <c r="J87" s="38"/>
      <c r="K87" s="38"/>
      <c r="L87" s="118"/>
      <c r="S87" s="36"/>
      <c r="T87" s="36"/>
      <c r="U87" s="36"/>
      <c r="V87" s="36"/>
      <c r="W87" s="36"/>
      <c r="X87" s="36"/>
      <c r="Y87" s="36"/>
      <c r="Z87" s="36"/>
      <c r="AA87" s="36"/>
      <c r="AB87" s="36"/>
      <c r="AC87" s="36"/>
      <c r="AD87" s="36"/>
      <c r="AE87" s="36"/>
    </row>
    <row r="88" spans="1:63" s="2" customFormat="1" ht="16.5" customHeight="1">
      <c r="A88" s="36"/>
      <c r="B88" s="37"/>
      <c r="C88" s="38"/>
      <c r="D88" s="38"/>
      <c r="E88" s="374" t="str">
        <f>E11</f>
        <v>SO 03.2b - Zdravotnické instalace - kanalizace</v>
      </c>
      <c r="F88" s="407"/>
      <c r="G88" s="407"/>
      <c r="H88" s="407"/>
      <c r="I88" s="117"/>
      <c r="J88" s="38"/>
      <c r="K88" s="38"/>
      <c r="L88" s="118"/>
      <c r="S88" s="36"/>
      <c r="T88" s="36"/>
      <c r="U88" s="36"/>
      <c r="V88" s="36"/>
      <c r="W88" s="36"/>
      <c r="X88" s="36"/>
      <c r="Y88" s="36"/>
      <c r="Z88" s="36"/>
      <c r="AA88" s="36"/>
      <c r="AB88" s="36"/>
      <c r="AC88" s="36"/>
      <c r="AD88" s="36"/>
      <c r="AE88" s="36"/>
    </row>
    <row r="89" spans="1:63" s="2" customFormat="1" ht="6.95" customHeight="1">
      <c r="A89" s="36"/>
      <c r="B89" s="37"/>
      <c r="C89" s="38"/>
      <c r="D89" s="38"/>
      <c r="E89" s="38"/>
      <c r="F89" s="38"/>
      <c r="G89" s="38"/>
      <c r="H89" s="38"/>
      <c r="I89" s="117"/>
      <c r="J89" s="38"/>
      <c r="K89" s="38"/>
      <c r="L89" s="118"/>
      <c r="S89" s="36"/>
      <c r="T89" s="36"/>
      <c r="U89" s="36"/>
      <c r="V89" s="36"/>
      <c r="W89" s="36"/>
      <c r="X89" s="36"/>
      <c r="Y89" s="36"/>
      <c r="Z89" s="36"/>
      <c r="AA89" s="36"/>
      <c r="AB89" s="36"/>
      <c r="AC89" s="36"/>
      <c r="AD89" s="36"/>
      <c r="AE89" s="36"/>
    </row>
    <row r="90" spans="1:63" s="2" customFormat="1" ht="12" customHeight="1">
      <c r="A90" s="36"/>
      <c r="B90" s="37"/>
      <c r="C90" s="31" t="s">
        <v>21</v>
      </c>
      <c r="D90" s="38"/>
      <c r="E90" s="38"/>
      <c r="F90" s="29" t="str">
        <f>F14</f>
        <v>Praha 4 k.ú. Lhotka 728071</v>
      </c>
      <c r="G90" s="38"/>
      <c r="H90" s="38"/>
      <c r="I90" s="119" t="s">
        <v>23</v>
      </c>
      <c r="J90" s="61" t="str">
        <f>IF(J14="","",J14)</f>
        <v>23. 10. 2019</v>
      </c>
      <c r="K90" s="38"/>
      <c r="L90" s="118"/>
      <c r="S90" s="36"/>
      <c r="T90" s="36"/>
      <c r="U90" s="36"/>
      <c r="V90" s="36"/>
      <c r="W90" s="36"/>
      <c r="X90" s="36"/>
      <c r="Y90" s="36"/>
      <c r="Z90" s="36"/>
      <c r="AA90" s="36"/>
      <c r="AB90" s="36"/>
      <c r="AC90" s="36"/>
      <c r="AD90" s="36"/>
      <c r="AE90" s="36"/>
    </row>
    <row r="91" spans="1:63" s="2" customFormat="1" ht="6.95" customHeight="1">
      <c r="A91" s="36"/>
      <c r="B91" s="37"/>
      <c r="C91" s="38"/>
      <c r="D91" s="38"/>
      <c r="E91" s="38"/>
      <c r="F91" s="38"/>
      <c r="G91" s="38"/>
      <c r="H91" s="38"/>
      <c r="I91" s="117"/>
      <c r="J91" s="38"/>
      <c r="K91" s="38"/>
      <c r="L91" s="118"/>
      <c r="S91" s="36"/>
      <c r="T91" s="36"/>
      <c r="U91" s="36"/>
      <c r="V91" s="36"/>
      <c r="W91" s="36"/>
      <c r="X91" s="36"/>
      <c r="Y91" s="36"/>
      <c r="Z91" s="36"/>
      <c r="AA91" s="36"/>
      <c r="AB91" s="36"/>
      <c r="AC91" s="36"/>
      <c r="AD91" s="36"/>
      <c r="AE91" s="36"/>
    </row>
    <row r="92" spans="1:63" s="2" customFormat="1" ht="15.2" customHeight="1">
      <c r="A92" s="36"/>
      <c r="B92" s="37"/>
      <c r="C92" s="31" t="s">
        <v>25</v>
      </c>
      <c r="D92" s="38"/>
      <c r="E92" s="38"/>
      <c r="F92" s="29" t="str">
        <f>E17</f>
        <v>MČ Praha4,Antala Staška 2059/80b,140 46 Praha4-Krč</v>
      </c>
      <c r="G92" s="38"/>
      <c r="H92" s="38"/>
      <c r="I92" s="119" t="s">
        <v>32</v>
      </c>
      <c r="J92" s="34" t="str">
        <f>E23</f>
        <v xml:space="preserve"> </v>
      </c>
      <c r="K92" s="38"/>
      <c r="L92" s="118"/>
      <c r="S92" s="36"/>
      <c r="T92" s="36"/>
      <c r="U92" s="36"/>
      <c r="V92" s="36"/>
      <c r="W92" s="36"/>
      <c r="X92" s="36"/>
      <c r="Y92" s="36"/>
      <c r="Z92" s="36"/>
      <c r="AA92" s="36"/>
      <c r="AB92" s="36"/>
      <c r="AC92" s="36"/>
      <c r="AD92" s="36"/>
      <c r="AE92" s="36"/>
    </row>
    <row r="93" spans="1:63" s="2" customFormat="1" ht="15.2" customHeight="1">
      <c r="A93" s="36"/>
      <c r="B93" s="37"/>
      <c r="C93" s="31" t="s">
        <v>30</v>
      </c>
      <c r="D93" s="38"/>
      <c r="E93" s="38"/>
      <c r="F93" s="29" t="str">
        <f>IF(E20="","",E20)</f>
        <v>Vyplň údaj</v>
      </c>
      <c r="G93" s="38"/>
      <c r="H93" s="38"/>
      <c r="I93" s="119" t="s">
        <v>35</v>
      </c>
      <c r="J93" s="34" t="str">
        <f>E26</f>
        <v xml:space="preserve"> </v>
      </c>
      <c r="K93" s="38"/>
      <c r="L93" s="118"/>
      <c r="S93" s="36"/>
      <c r="T93" s="36"/>
      <c r="U93" s="36"/>
      <c r="V93" s="36"/>
      <c r="W93" s="36"/>
      <c r="X93" s="36"/>
      <c r="Y93" s="36"/>
      <c r="Z93" s="36"/>
      <c r="AA93" s="36"/>
      <c r="AB93" s="36"/>
      <c r="AC93" s="36"/>
      <c r="AD93" s="36"/>
      <c r="AE93" s="36"/>
    </row>
    <row r="94" spans="1:63" s="2" customFormat="1" ht="10.35" customHeight="1">
      <c r="A94" s="36"/>
      <c r="B94" s="37"/>
      <c r="C94" s="38"/>
      <c r="D94" s="38"/>
      <c r="E94" s="38"/>
      <c r="F94" s="38"/>
      <c r="G94" s="38"/>
      <c r="H94" s="38"/>
      <c r="I94" s="117"/>
      <c r="J94" s="38"/>
      <c r="K94" s="38"/>
      <c r="L94" s="118"/>
      <c r="S94" s="36"/>
      <c r="T94" s="36"/>
      <c r="U94" s="36"/>
      <c r="V94" s="36"/>
      <c r="W94" s="36"/>
      <c r="X94" s="36"/>
      <c r="Y94" s="36"/>
      <c r="Z94" s="36"/>
      <c r="AA94" s="36"/>
      <c r="AB94" s="36"/>
      <c r="AC94" s="36"/>
      <c r="AD94" s="36"/>
      <c r="AE94" s="36"/>
    </row>
    <row r="95" spans="1:63" s="11" customFormat="1" ht="29.25" customHeight="1">
      <c r="A95" s="166"/>
      <c r="B95" s="167"/>
      <c r="C95" s="168" t="s">
        <v>155</v>
      </c>
      <c r="D95" s="169" t="s">
        <v>57</v>
      </c>
      <c r="E95" s="169" t="s">
        <v>53</v>
      </c>
      <c r="F95" s="169" t="s">
        <v>54</v>
      </c>
      <c r="G95" s="169" t="s">
        <v>156</v>
      </c>
      <c r="H95" s="169" t="s">
        <v>157</v>
      </c>
      <c r="I95" s="170" t="s">
        <v>158</v>
      </c>
      <c r="J95" s="169" t="s">
        <v>146</v>
      </c>
      <c r="K95" s="171" t="s">
        <v>159</v>
      </c>
      <c r="L95" s="172"/>
      <c r="M95" s="70" t="s">
        <v>19</v>
      </c>
      <c r="N95" s="71" t="s">
        <v>42</v>
      </c>
      <c r="O95" s="71" t="s">
        <v>160</v>
      </c>
      <c r="P95" s="71" t="s">
        <v>161</v>
      </c>
      <c r="Q95" s="71" t="s">
        <v>162</v>
      </c>
      <c r="R95" s="71" t="s">
        <v>163</v>
      </c>
      <c r="S95" s="71" t="s">
        <v>164</v>
      </c>
      <c r="T95" s="72" t="s">
        <v>165</v>
      </c>
      <c r="U95" s="166"/>
      <c r="V95" s="166"/>
      <c r="W95" s="166"/>
      <c r="X95" s="166"/>
      <c r="Y95" s="166"/>
      <c r="Z95" s="166"/>
      <c r="AA95" s="166"/>
      <c r="AB95" s="166"/>
      <c r="AC95" s="166"/>
      <c r="AD95" s="166"/>
      <c r="AE95" s="166"/>
    </row>
    <row r="96" spans="1:63" s="2" customFormat="1" ht="22.9" customHeight="1">
      <c r="A96" s="36"/>
      <c r="B96" s="37"/>
      <c r="C96" s="77" t="s">
        <v>166</v>
      </c>
      <c r="D96" s="38"/>
      <c r="E96" s="38"/>
      <c r="F96" s="38"/>
      <c r="G96" s="38"/>
      <c r="H96" s="38"/>
      <c r="I96" s="117"/>
      <c r="J96" s="173">
        <f>BK96</f>
        <v>0</v>
      </c>
      <c r="K96" s="38"/>
      <c r="L96" s="41"/>
      <c r="M96" s="73"/>
      <c r="N96" s="174"/>
      <c r="O96" s="74"/>
      <c r="P96" s="175">
        <f>P97+P246</f>
        <v>0</v>
      </c>
      <c r="Q96" s="74"/>
      <c r="R96" s="175">
        <f>R97+R246</f>
        <v>28.5287632</v>
      </c>
      <c r="S96" s="74"/>
      <c r="T96" s="176">
        <f>T97+T246</f>
        <v>1.4999999999999999E-2</v>
      </c>
      <c r="U96" s="36"/>
      <c r="V96" s="36"/>
      <c r="W96" s="36"/>
      <c r="X96" s="36"/>
      <c r="Y96" s="36"/>
      <c r="Z96" s="36"/>
      <c r="AA96" s="36"/>
      <c r="AB96" s="36"/>
      <c r="AC96" s="36"/>
      <c r="AD96" s="36"/>
      <c r="AE96" s="36"/>
      <c r="AT96" s="19" t="s">
        <v>71</v>
      </c>
      <c r="AU96" s="19" t="s">
        <v>147</v>
      </c>
      <c r="BK96" s="177">
        <f>BK97+BK246</f>
        <v>0</v>
      </c>
    </row>
    <row r="97" spans="1:65" s="12" customFormat="1" ht="25.9" customHeight="1">
      <c r="B97" s="178"/>
      <c r="C97" s="179"/>
      <c r="D97" s="180" t="s">
        <v>71</v>
      </c>
      <c r="E97" s="181" t="s">
        <v>167</v>
      </c>
      <c r="F97" s="181" t="s">
        <v>421</v>
      </c>
      <c r="G97" s="179"/>
      <c r="H97" s="179"/>
      <c r="I97" s="182"/>
      <c r="J97" s="183">
        <f>BK97</f>
        <v>0</v>
      </c>
      <c r="K97" s="179"/>
      <c r="L97" s="184"/>
      <c r="M97" s="185"/>
      <c r="N97" s="186"/>
      <c r="O97" s="186"/>
      <c r="P97" s="187">
        <f>P98+P183+P193+P203+P207+P243</f>
        <v>0</v>
      </c>
      <c r="Q97" s="186"/>
      <c r="R97" s="187">
        <f>R98+R183+R193+R203+R207+R243</f>
        <v>28.342253200000002</v>
      </c>
      <c r="S97" s="186"/>
      <c r="T97" s="188">
        <f>T98+T183+T193+T203+T207+T243</f>
        <v>1.4999999999999999E-2</v>
      </c>
      <c r="AR97" s="189" t="s">
        <v>80</v>
      </c>
      <c r="AT97" s="190" t="s">
        <v>71</v>
      </c>
      <c r="AU97" s="190" t="s">
        <v>72</v>
      </c>
      <c r="AY97" s="189" t="s">
        <v>169</v>
      </c>
      <c r="BK97" s="191">
        <f>BK98+BK183+BK193+BK203+BK207+BK243</f>
        <v>0</v>
      </c>
    </row>
    <row r="98" spans="1:65" s="12" customFormat="1" ht="22.9" customHeight="1">
      <c r="B98" s="178"/>
      <c r="C98" s="179"/>
      <c r="D98" s="180" t="s">
        <v>71</v>
      </c>
      <c r="E98" s="192" t="s">
        <v>80</v>
      </c>
      <c r="F98" s="192" t="s">
        <v>422</v>
      </c>
      <c r="G98" s="179"/>
      <c r="H98" s="179"/>
      <c r="I98" s="182"/>
      <c r="J98" s="193">
        <f>BK98</f>
        <v>0</v>
      </c>
      <c r="K98" s="179"/>
      <c r="L98" s="184"/>
      <c r="M98" s="185"/>
      <c r="N98" s="186"/>
      <c r="O98" s="186"/>
      <c r="P98" s="187">
        <f>SUM(P99:P182)</f>
        <v>0</v>
      </c>
      <c r="Q98" s="186"/>
      <c r="R98" s="187">
        <f>SUM(R99:R182)</f>
        <v>20.303920000000002</v>
      </c>
      <c r="S98" s="186"/>
      <c r="T98" s="188">
        <f>SUM(T99:T182)</f>
        <v>0</v>
      </c>
      <c r="AR98" s="189" t="s">
        <v>80</v>
      </c>
      <c r="AT98" s="190" t="s">
        <v>71</v>
      </c>
      <c r="AU98" s="190" t="s">
        <v>80</v>
      </c>
      <c r="AY98" s="189" t="s">
        <v>169</v>
      </c>
      <c r="BK98" s="191">
        <f>SUM(BK99:BK182)</f>
        <v>0</v>
      </c>
    </row>
    <row r="99" spans="1:65" s="2" customFormat="1" ht="16.5" customHeight="1">
      <c r="A99" s="36"/>
      <c r="B99" s="37"/>
      <c r="C99" s="194" t="s">
        <v>80</v>
      </c>
      <c r="D99" s="194" t="s">
        <v>171</v>
      </c>
      <c r="E99" s="195" t="s">
        <v>1034</v>
      </c>
      <c r="F99" s="196" t="s">
        <v>1035</v>
      </c>
      <c r="G99" s="197" t="s">
        <v>191</v>
      </c>
      <c r="H99" s="198">
        <v>1</v>
      </c>
      <c r="I99" s="199"/>
      <c r="J99" s="200">
        <f>ROUND(I99*H99,2)</f>
        <v>0</v>
      </c>
      <c r="K99" s="196" t="s">
        <v>175</v>
      </c>
      <c r="L99" s="41"/>
      <c r="M99" s="201" t="s">
        <v>19</v>
      </c>
      <c r="N99" s="202" t="s">
        <v>43</v>
      </c>
      <c r="O99" s="66"/>
      <c r="P99" s="203">
        <f>O99*H99</f>
        <v>0</v>
      </c>
      <c r="Q99" s="203">
        <v>0</v>
      </c>
      <c r="R99" s="203">
        <f>Q99*H99</f>
        <v>0</v>
      </c>
      <c r="S99" s="203">
        <v>0</v>
      </c>
      <c r="T99" s="204">
        <f>S99*H99</f>
        <v>0</v>
      </c>
      <c r="U99" s="36"/>
      <c r="V99" s="36"/>
      <c r="W99" s="36"/>
      <c r="X99" s="36"/>
      <c r="Y99" s="36"/>
      <c r="Z99" s="36"/>
      <c r="AA99" s="36"/>
      <c r="AB99" s="36"/>
      <c r="AC99" s="36"/>
      <c r="AD99" s="36"/>
      <c r="AE99" s="36"/>
      <c r="AR99" s="205" t="s">
        <v>176</v>
      </c>
      <c r="AT99" s="205" t="s">
        <v>171</v>
      </c>
      <c r="AU99" s="205" t="s">
        <v>83</v>
      </c>
      <c r="AY99" s="19" t="s">
        <v>169</v>
      </c>
      <c r="BE99" s="206">
        <f>IF(N99="základní",J99,0)</f>
        <v>0</v>
      </c>
      <c r="BF99" s="206">
        <f>IF(N99="snížená",J99,0)</f>
        <v>0</v>
      </c>
      <c r="BG99" s="206">
        <f>IF(N99="zákl. přenesená",J99,0)</f>
        <v>0</v>
      </c>
      <c r="BH99" s="206">
        <f>IF(N99="sníž. přenesená",J99,0)</f>
        <v>0</v>
      </c>
      <c r="BI99" s="206">
        <f>IF(N99="nulová",J99,0)</f>
        <v>0</v>
      </c>
      <c r="BJ99" s="19" t="s">
        <v>80</v>
      </c>
      <c r="BK99" s="206">
        <f>ROUND(I99*H99,2)</f>
        <v>0</v>
      </c>
      <c r="BL99" s="19" t="s">
        <v>176</v>
      </c>
      <c r="BM99" s="205" t="s">
        <v>1036</v>
      </c>
    </row>
    <row r="100" spans="1:65" s="13" customFormat="1" ht="11.25">
      <c r="B100" s="211"/>
      <c r="C100" s="212"/>
      <c r="D100" s="207" t="s">
        <v>180</v>
      </c>
      <c r="E100" s="213" t="s">
        <v>19</v>
      </c>
      <c r="F100" s="214" t="s">
        <v>80</v>
      </c>
      <c r="G100" s="212"/>
      <c r="H100" s="215">
        <v>1</v>
      </c>
      <c r="I100" s="216"/>
      <c r="J100" s="212"/>
      <c r="K100" s="212"/>
      <c r="L100" s="217"/>
      <c r="M100" s="218"/>
      <c r="N100" s="219"/>
      <c r="O100" s="219"/>
      <c r="P100" s="219"/>
      <c r="Q100" s="219"/>
      <c r="R100" s="219"/>
      <c r="S100" s="219"/>
      <c r="T100" s="220"/>
      <c r="AT100" s="221" t="s">
        <v>180</v>
      </c>
      <c r="AU100" s="221" t="s">
        <v>83</v>
      </c>
      <c r="AV100" s="13" t="s">
        <v>83</v>
      </c>
      <c r="AW100" s="13" t="s">
        <v>34</v>
      </c>
      <c r="AX100" s="13" t="s">
        <v>72</v>
      </c>
      <c r="AY100" s="221" t="s">
        <v>169</v>
      </c>
    </row>
    <row r="101" spans="1:65" s="14" customFormat="1" ht="11.25">
      <c r="B101" s="222"/>
      <c r="C101" s="223"/>
      <c r="D101" s="207" t="s">
        <v>180</v>
      </c>
      <c r="E101" s="224" t="s">
        <v>19</v>
      </c>
      <c r="F101" s="225" t="s">
        <v>182</v>
      </c>
      <c r="G101" s="223"/>
      <c r="H101" s="226">
        <v>1</v>
      </c>
      <c r="I101" s="227"/>
      <c r="J101" s="223"/>
      <c r="K101" s="223"/>
      <c r="L101" s="228"/>
      <c r="M101" s="229"/>
      <c r="N101" s="230"/>
      <c r="O101" s="230"/>
      <c r="P101" s="230"/>
      <c r="Q101" s="230"/>
      <c r="R101" s="230"/>
      <c r="S101" s="230"/>
      <c r="T101" s="231"/>
      <c r="AT101" s="232" t="s">
        <v>180</v>
      </c>
      <c r="AU101" s="232" t="s">
        <v>83</v>
      </c>
      <c r="AV101" s="14" t="s">
        <v>176</v>
      </c>
      <c r="AW101" s="14" t="s">
        <v>34</v>
      </c>
      <c r="AX101" s="14" t="s">
        <v>80</v>
      </c>
      <c r="AY101" s="232" t="s">
        <v>169</v>
      </c>
    </row>
    <row r="102" spans="1:65" s="2" customFormat="1" ht="16.5" customHeight="1">
      <c r="A102" s="36"/>
      <c r="B102" s="37"/>
      <c r="C102" s="194" t="s">
        <v>83</v>
      </c>
      <c r="D102" s="194" t="s">
        <v>171</v>
      </c>
      <c r="E102" s="195" t="s">
        <v>1037</v>
      </c>
      <c r="F102" s="196" t="s">
        <v>1038</v>
      </c>
      <c r="G102" s="197" t="s">
        <v>191</v>
      </c>
      <c r="H102" s="198">
        <v>0.5</v>
      </c>
      <c r="I102" s="199"/>
      <c r="J102" s="200">
        <f>ROUND(I102*H102,2)</f>
        <v>0</v>
      </c>
      <c r="K102" s="196" t="s">
        <v>175</v>
      </c>
      <c r="L102" s="41"/>
      <c r="M102" s="201" t="s">
        <v>19</v>
      </c>
      <c r="N102" s="202" t="s">
        <v>43</v>
      </c>
      <c r="O102" s="66"/>
      <c r="P102" s="203">
        <f>O102*H102</f>
        <v>0</v>
      </c>
      <c r="Q102" s="203">
        <v>0</v>
      </c>
      <c r="R102" s="203">
        <f>Q102*H102</f>
        <v>0</v>
      </c>
      <c r="S102" s="203">
        <v>0</v>
      </c>
      <c r="T102" s="204">
        <f>S102*H102</f>
        <v>0</v>
      </c>
      <c r="U102" s="36"/>
      <c r="V102" s="36"/>
      <c r="W102" s="36"/>
      <c r="X102" s="36"/>
      <c r="Y102" s="36"/>
      <c r="Z102" s="36"/>
      <c r="AA102" s="36"/>
      <c r="AB102" s="36"/>
      <c r="AC102" s="36"/>
      <c r="AD102" s="36"/>
      <c r="AE102" s="36"/>
      <c r="AR102" s="205" t="s">
        <v>176</v>
      </c>
      <c r="AT102" s="205" t="s">
        <v>171</v>
      </c>
      <c r="AU102" s="205" t="s">
        <v>83</v>
      </c>
      <c r="AY102" s="19" t="s">
        <v>169</v>
      </c>
      <c r="BE102" s="206">
        <f>IF(N102="základní",J102,0)</f>
        <v>0</v>
      </c>
      <c r="BF102" s="206">
        <f>IF(N102="snížená",J102,0)</f>
        <v>0</v>
      </c>
      <c r="BG102" s="206">
        <f>IF(N102="zákl. přenesená",J102,0)</f>
        <v>0</v>
      </c>
      <c r="BH102" s="206">
        <f>IF(N102="sníž. přenesená",J102,0)</f>
        <v>0</v>
      </c>
      <c r="BI102" s="206">
        <f>IF(N102="nulová",J102,0)</f>
        <v>0</v>
      </c>
      <c r="BJ102" s="19" t="s">
        <v>80</v>
      </c>
      <c r="BK102" s="206">
        <f>ROUND(I102*H102,2)</f>
        <v>0</v>
      </c>
      <c r="BL102" s="19" t="s">
        <v>176</v>
      </c>
      <c r="BM102" s="205" t="s">
        <v>1039</v>
      </c>
    </row>
    <row r="103" spans="1:65" s="13" customFormat="1" ht="11.25">
      <c r="B103" s="211"/>
      <c r="C103" s="212"/>
      <c r="D103" s="207" t="s">
        <v>180</v>
      </c>
      <c r="E103" s="213" t="s">
        <v>19</v>
      </c>
      <c r="F103" s="214" t="s">
        <v>1040</v>
      </c>
      <c r="G103" s="212"/>
      <c r="H103" s="215">
        <v>0.5</v>
      </c>
      <c r="I103" s="216"/>
      <c r="J103" s="212"/>
      <c r="K103" s="212"/>
      <c r="L103" s="217"/>
      <c r="M103" s="218"/>
      <c r="N103" s="219"/>
      <c r="O103" s="219"/>
      <c r="P103" s="219"/>
      <c r="Q103" s="219"/>
      <c r="R103" s="219"/>
      <c r="S103" s="219"/>
      <c r="T103" s="220"/>
      <c r="AT103" s="221" t="s">
        <v>180</v>
      </c>
      <c r="AU103" s="221" t="s">
        <v>83</v>
      </c>
      <c r="AV103" s="13" t="s">
        <v>83</v>
      </c>
      <c r="AW103" s="13" t="s">
        <v>34</v>
      </c>
      <c r="AX103" s="13" t="s">
        <v>72</v>
      </c>
      <c r="AY103" s="221" t="s">
        <v>169</v>
      </c>
    </row>
    <row r="104" spans="1:65" s="14" customFormat="1" ht="11.25">
      <c r="B104" s="222"/>
      <c r="C104" s="223"/>
      <c r="D104" s="207" t="s">
        <v>180</v>
      </c>
      <c r="E104" s="224" t="s">
        <v>19</v>
      </c>
      <c r="F104" s="225" t="s">
        <v>182</v>
      </c>
      <c r="G104" s="223"/>
      <c r="H104" s="226">
        <v>0.5</v>
      </c>
      <c r="I104" s="227"/>
      <c r="J104" s="223"/>
      <c r="K104" s="223"/>
      <c r="L104" s="228"/>
      <c r="M104" s="229"/>
      <c r="N104" s="230"/>
      <c r="O104" s="230"/>
      <c r="P104" s="230"/>
      <c r="Q104" s="230"/>
      <c r="R104" s="230"/>
      <c r="S104" s="230"/>
      <c r="T104" s="231"/>
      <c r="AT104" s="232" t="s">
        <v>180</v>
      </c>
      <c r="AU104" s="232" t="s">
        <v>83</v>
      </c>
      <c r="AV104" s="14" t="s">
        <v>176</v>
      </c>
      <c r="AW104" s="14" t="s">
        <v>34</v>
      </c>
      <c r="AX104" s="14" t="s">
        <v>80</v>
      </c>
      <c r="AY104" s="232" t="s">
        <v>169</v>
      </c>
    </row>
    <row r="105" spans="1:65" s="2" customFormat="1" ht="16.5" customHeight="1">
      <c r="A105" s="36"/>
      <c r="B105" s="37"/>
      <c r="C105" s="194" t="s">
        <v>188</v>
      </c>
      <c r="D105" s="194" t="s">
        <v>171</v>
      </c>
      <c r="E105" s="195" t="s">
        <v>1041</v>
      </c>
      <c r="F105" s="196" t="s">
        <v>1042</v>
      </c>
      <c r="G105" s="197" t="s">
        <v>191</v>
      </c>
      <c r="H105" s="198">
        <v>1</v>
      </c>
      <c r="I105" s="199"/>
      <c r="J105" s="200">
        <f>ROUND(I105*H105,2)</f>
        <v>0</v>
      </c>
      <c r="K105" s="196" t="s">
        <v>175</v>
      </c>
      <c r="L105" s="41"/>
      <c r="M105" s="201" t="s">
        <v>19</v>
      </c>
      <c r="N105" s="202" t="s">
        <v>43</v>
      </c>
      <c r="O105" s="66"/>
      <c r="P105" s="203">
        <f>O105*H105</f>
        <v>0</v>
      </c>
      <c r="Q105" s="203">
        <v>0</v>
      </c>
      <c r="R105" s="203">
        <f>Q105*H105</f>
        <v>0</v>
      </c>
      <c r="S105" s="203">
        <v>0</v>
      </c>
      <c r="T105" s="204">
        <f>S105*H105</f>
        <v>0</v>
      </c>
      <c r="U105" s="36"/>
      <c r="V105" s="36"/>
      <c r="W105" s="36"/>
      <c r="X105" s="36"/>
      <c r="Y105" s="36"/>
      <c r="Z105" s="36"/>
      <c r="AA105" s="36"/>
      <c r="AB105" s="36"/>
      <c r="AC105" s="36"/>
      <c r="AD105" s="36"/>
      <c r="AE105" s="36"/>
      <c r="AR105" s="205" t="s">
        <v>176</v>
      </c>
      <c r="AT105" s="205" t="s">
        <v>171</v>
      </c>
      <c r="AU105" s="205" t="s">
        <v>83</v>
      </c>
      <c r="AY105" s="19" t="s">
        <v>169</v>
      </c>
      <c r="BE105" s="206">
        <f>IF(N105="základní",J105,0)</f>
        <v>0</v>
      </c>
      <c r="BF105" s="206">
        <f>IF(N105="snížená",J105,0)</f>
        <v>0</v>
      </c>
      <c r="BG105" s="206">
        <f>IF(N105="zákl. přenesená",J105,0)</f>
        <v>0</v>
      </c>
      <c r="BH105" s="206">
        <f>IF(N105="sníž. přenesená",J105,0)</f>
        <v>0</v>
      </c>
      <c r="BI105" s="206">
        <f>IF(N105="nulová",J105,0)</f>
        <v>0</v>
      </c>
      <c r="BJ105" s="19" t="s">
        <v>80</v>
      </c>
      <c r="BK105" s="206">
        <f>ROUND(I105*H105,2)</f>
        <v>0</v>
      </c>
      <c r="BL105" s="19" t="s">
        <v>176</v>
      </c>
      <c r="BM105" s="205" t="s">
        <v>1043</v>
      </c>
    </row>
    <row r="106" spans="1:65" s="13" customFormat="1" ht="11.25">
      <c r="B106" s="211"/>
      <c r="C106" s="212"/>
      <c r="D106" s="207" t="s">
        <v>180</v>
      </c>
      <c r="E106" s="213" t="s">
        <v>19</v>
      </c>
      <c r="F106" s="214" t="s">
        <v>80</v>
      </c>
      <c r="G106" s="212"/>
      <c r="H106" s="215">
        <v>1</v>
      </c>
      <c r="I106" s="216"/>
      <c r="J106" s="212"/>
      <c r="K106" s="212"/>
      <c r="L106" s="217"/>
      <c r="M106" s="218"/>
      <c r="N106" s="219"/>
      <c r="O106" s="219"/>
      <c r="P106" s="219"/>
      <c r="Q106" s="219"/>
      <c r="R106" s="219"/>
      <c r="S106" s="219"/>
      <c r="T106" s="220"/>
      <c r="AT106" s="221" t="s">
        <v>180</v>
      </c>
      <c r="AU106" s="221" t="s">
        <v>83</v>
      </c>
      <c r="AV106" s="13" t="s">
        <v>83</v>
      </c>
      <c r="AW106" s="13" t="s">
        <v>34</v>
      </c>
      <c r="AX106" s="13" t="s">
        <v>72</v>
      </c>
      <c r="AY106" s="221" t="s">
        <v>169</v>
      </c>
    </row>
    <row r="107" spans="1:65" s="14" customFormat="1" ht="11.25">
      <c r="B107" s="222"/>
      <c r="C107" s="223"/>
      <c r="D107" s="207" t="s">
        <v>180</v>
      </c>
      <c r="E107" s="224" t="s">
        <v>19</v>
      </c>
      <c r="F107" s="225" t="s">
        <v>182</v>
      </c>
      <c r="G107" s="223"/>
      <c r="H107" s="226">
        <v>1</v>
      </c>
      <c r="I107" s="227"/>
      <c r="J107" s="223"/>
      <c r="K107" s="223"/>
      <c r="L107" s="228"/>
      <c r="M107" s="229"/>
      <c r="N107" s="230"/>
      <c r="O107" s="230"/>
      <c r="P107" s="230"/>
      <c r="Q107" s="230"/>
      <c r="R107" s="230"/>
      <c r="S107" s="230"/>
      <c r="T107" s="231"/>
      <c r="AT107" s="232" t="s">
        <v>180</v>
      </c>
      <c r="AU107" s="232" t="s">
        <v>83</v>
      </c>
      <c r="AV107" s="14" t="s">
        <v>176</v>
      </c>
      <c r="AW107" s="14" t="s">
        <v>34</v>
      </c>
      <c r="AX107" s="14" t="s">
        <v>80</v>
      </c>
      <c r="AY107" s="232" t="s">
        <v>169</v>
      </c>
    </row>
    <row r="108" spans="1:65" s="2" customFormat="1" ht="16.5" customHeight="1">
      <c r="A108" s="36"/>
      <c r="B108" s="37"/>
      <c r="C108" s="194" t="s">
        <v>176</v>
      </c>
      <c r="D108" s="194" t="s">
        <v>171</v>
      </c>
      <c r="E108" s="195" t="s">
        <v>229</v>
      </c>
      <c r="F108" s="196" t="s">
        <v>1044</v>
      </c>
      <c r="G108" s="197" t="s">
        <v>191</v>
      </c>
      <c r="H108" s="198">
        <v>0.5</v>
      </c>
      <c r="I108" s="199"/>
      <c r="J108" s="200">
        <f>ROUND(I108*H108,2)</f>
        <v>0</v>
      </c>
      <c r="K108" s="196" t="s">
        <v>175</v>
      </c>
      <c r="L108" s="41"/>
      <c r="M108" s="201" t="s">
        <v>19</v>
      </c>
      <c r="N108" s="202" t="s">
        <v>43</v>
      </c>
      <c r="O108" s="66"/>
      <c r="P108" s="203">
        <f>O108*H108</f>
        <v>0</v>
      </c>
      <c r="Q108" s="203">
        <v>0</v>
      </c>
      <c r="R108" s="203">
        <f>Q108*H108</f>
        <v>0</v>
      </c>
      <c r="S108" s="203">
        <v>0</v>
      </c>
      <c r="T108" s="204">
        <f>S108*H108</f>
        <v>0</v>
      </c>
      <c r="U108" s="36"/>
      <c r="V108" s="36"/>
      <c r="W108" s="36"/>
      <c r="X108" s="36"/>
      <c r="Y108" s="36"/>
      <c r="Z108" s="36"/>
      <c r="AA108" s="36"/>
      <c r="AB108" s="36"/>
      <c r="AC108" s="36"/>
      <c r="AD108" s="36"/>
      <c r="AE108" s="36"/>
      <c r="AR108" s="205" t="s">
        <v>176</v>
      </c>
      <c r="AT108" s="205" t="s">
        <v>171</v>
      </c>
      <c r="AU108" s="205" t="s">
        <v>83</v>
      </c>
      <c r="AY108" s="19" t="s">
        <v>169</v>
      </c>
      <c r="BE108" s="206">
        <f>IF(N108="základní",J108,0)</f>
        <v>0</v>
      </c>
      <c r="BF108" s="206">
        <f>IF(N108="snížená",J108,0)</f>
        <v>0</v>
      </c>
      <c r="BG108" s="206">
        <f>IF(N108="zákl. přenesená",J108,0)</f>
        <v>0</v>
      </c>
      <c r="BH108" s="206">
        <f>IF(N108="sníž. přenesená",J108,0)</f>
        <v>0</v>
      </c>
      <c r="BI108" s="206">
        <f>IF(N108="nulová",J108,0)</f>
        <v>0</v>
      </c>
      <c r="BJ108" s="19" t="s">
        <v>80</v>
      </c>
      <c r="BK108" s="206">
        <f>ROUND(I108*H108,2)</f>
        <v>0</v>
      </c>
      <c r="BL108" s="19" t="s">
        <v>176</v>
      </c>
      <c r="BM108" s="205" t="s">
        <v>1045</v>
      </c>
    </row>
    <row r="109" spans="1:65" s="13" customFormat="1" ht="11.25">
      <c r="B109" s="211"/>
      <c r="C109" s="212"/>
      <c r="D109" s="207" t="s">
        <v>180</v>
      </c>
      <c r="E109" s="213" t="s">
        <v>19</v>
      </c>
      <c r="F109" s="214" t="s">
        <v>1040</v>
      </c>
      <c r="G109" s="212"/>
      <c r="H109" s="215">
        <v>0.5</v>
      </c>
      <c r="I109" s="216"/>
      <c r="J109" s="212"/>
      <c r="K109" s="212"/>
      <c r="L109" s="217"/>
      <c r="M109" s="218"/>
      <c r="N109" s="219"/>
      <c r="O109" s="219"/>
      <c r="P109" s="219"/>
      <c r="Q109" s="219"/>
      <c r="R109" s="219"/>
      <c r="S109" s="219"/>
      <c r="T109" s="220"/>
      <c r="AT109" s="221" t="s">
        <v>180</v>
      </c>
      <c r="AU109" s="221" t="s">
        <v>83</v>
      </c>
      <c r="AV109" s="13" t="s">
        <v>83</v>
      </c>
      <c r="AW109" s="13" t="s">
        <v>34</v>
      </c>
      <c r="AX109" s="13" t="s">
        <v>72</v>
      </c>
      <c r="AY109" s="221" t="s">
        <v>169</v>
      </c>
    </row>
    <row r="110" spans="1:65" s="14" customFormat="1" ht="11.25">
      <c r="B110" s="222"/>
      <c r="C110" s="223"/>
      <c r="D110" s="207" t="s">
        <v>180</v>
      </c>
      <c r="E110" s="224" t="s">
        <v>19</v>
      </c>
      <c r="F110" s="225" t="s">
        <v>182</v>
      </c>
      <c r="G110" s="223"/>
      <c r="H110" s="226">
        <v>0.5</v>
      </c>
      <c r="I110" s="227"/>
      <c r="J110" s="223"/>
      <c r="K110" s="223"/>
      <c r="L110" s="228"/>
      <c r="M110" s="229"/>
      <c r="N110" s="230"/>
      <c r="O110" s="230"/>
      <c r="P110" s="230"/>
      <c r="Q110" s="230"/>
      <c r="R110" s="230"/>
      <c r="S110" s="230"/>
      <c r="T110" s="231"/>
      <c r="AT110" s="232" t="s">
        <v>180</v>
      </c>
      <c r="AU110" s="232" t="s">
        <v>83</v>
      </c>
      <c r="AV110" s="14" t="s">
        <v>176</v>
      </c>
      <c r="AW110" s="14" t="s">
        <v>34</v>
      </c>
      <c r="AX110" s="14" t="s">
        <v>80</v>
      </c>
      <c r="AY110" s="232" t="s">
        <v>169</v>
      </c>
    </row>
    <row r="111" spans="1:65" s="2" customFormat="1" ht="16.5" customHeight="1">
      <c r="A111" s="36"/>
      <c r="B111" s="37"/>
      <c r="C111" s="194" t="s">
        <v>204</v>
      </c>
      <c r="D111" s="194" t="s">
        <v>171</v>
      </c>
      <c r="E111" s="195" t="s">
        <v>1046</v>
      </c>
      <c r="F111" s="196" t="s">
        <v>1047</v>
      </c>
      <c r="G111" s="197" t="s">
        <v>191</v>
      </c>
      <c r="H111" s="198">
        <v>1</v>
      </c>
      <c r="I111" s="199"/>
      <c r="J111" s="200">
        <f>ROUND(I111*H111,2)</f>
        <v>0</v>
      </c>
      <c r="K111" s="196" t="s">
        <v>175</v>
      </c>
      <c r="L111" s="41"/>
      <c r="M111" s="201" t="s">
        <v>19</v>
      </c>
      <c r="N111" s="202" t="s">
        <v>43</v>
      </c>
      <c r="O111" s="66"/>
      <c r="P111" s="203">
        <f>O111*H111</f>
        <v>0</v>
      </c>
      <c r="Q111" s="203">
        <v>0</v>
      </c>
      <c r="R111" s="203">
        <f>Q111*H111</f>
        <v>0</v>
      </c>
      <c r="S111" s="203">
        <v>0</v>
      </c>
      <c r="T111" s="204">
        <f>S111*H111</f>
        <v>0</v>
      </c>
      <c r="U111" s="36"/>
      <c r="V111" s="36"/>
      <c r="W111" s="36"/>
      <c r="X111" s="36"/>
      <c r="Y111" s="36"/>
      <c r="Z111" s="36"/>
      <c r="AA111" s="36"/>
      <c r="AB111" s="36"/>
      <c r="AC111" s="36"/>
      <c r="AD111" s="36"/>
      <c r="AE111" s="36"/>
      <c r="AR111" s="205" t="s">
        <v>176</v>
      </c>
      <c r="AT111" s="205" t="s">
        <v>171</v>
      </c>
      <c r="AU111" s="205" t="s">
        <v>83</v>
      </c>
      <c r="AY111" s="19" t="s">
        <v>169</v>
      </c>
      <c r="BE111" s="206">
        <f>IF(N111="základní",J111,0)</f>
        <v>0</v>
      </c>
      <c r="BF111" s="206">
        <f>IF(N111="snížená",J111,0)</f>
        <v>0</v>
      </c>
      <c r="BG111" s="206">
        <f>IF(N111="zákl. přenesená",J111,0)</f>
        <v>0</v>
      </c>
      <c r="BH111" s="206">
        <f>IF(N111="sníž. přenesená",J111,0)</f>
        <v>0</v>
      </c>
      <c r="BI111" s="206">
        <f>IF(N111="nulová",J111,0)</f>
        <v>0</v>
      </c>
      <c r="BJ111" s="19" t="s">
        <v>80</v>
      </c>
      <c r="BK111" s="206">
        <f>ROUND(I111*H111,2)</f>
        <v>0</v>
      </c>
      <c r="BL111" s="19" t="s">
        <v>176</v>
      </c>
      <c r="BM111" s="205" t="s">
        <v>1048</v>
      </c>
    </row>
    <row r="112" spans="1:65" s="2" customFormat="1" ht="16.5" customHeight="1">
      <c r="A112" s="36"/>
      <c r="B112" s="37"/>
      <c r="C112" s="194" t="s">
        <v>211</v>
      </c>
      <c r="D112" s="194" t="s">
        <v>171</v>
      </c>
      <c r="E112" s="195" t="s">
        <v>1049</v>
      </c>
      <c r="F112" s="196" t="s">
        <v>1050</v>
      </c>
      <c r="G112" s="197" t="s">
        <v>191</v>
      </c>
      <c r="H112" s="198">
        <v>0.5</v>
      </c>
      <c r="I112" s="199"/>
      <c r="J112" s="200">
        <f>ROUND(I112*H112,2)</f>
        <v>0</v>
      </c>
      <c r="K112" s="196" t="s">
        <v>175</v>
      </c>
      <c r="L112" s="41"/>
      <c r="M112" s="201" t="s">
        <v>19</v>
      </c>
      <c r="N112" s="202" t="s">
        <v>43</v>
      </c>
      <c r="O112" s="66"/>
      <c r="P112" s="203">
        <f>O112*H112</f>
        <v>0</v>
      </c>
      <c r="Q112" s="203">
        <v>0</v>
      </c>
      <c r="R112" s="203">
        <f>Q112*H112</f>
        <v>0</v>
      </c>
      <c r="S112" s="203">
        <v>0</v>
      </c>
      <c r="T112" s="204">
        <f>S112*H112</f>
        <v>0</v>
      </c>
      <c r="U112" s="36"/>
      <c r="V112" s="36"/>
      <c r="W112" s="36"/>
      <c r="X112" s="36"/>
      <c r="Y112" s="36"/>
      <c r="Z112" s="36"/>
      <c r="AA112" s="36"/>
      <c r="AB112" s="36"/>
      <c r="AC112" s="36"/>
      <c r="AD112" s="36"/>
      <c r="AE112" s="36"/>
      <c r="AR112" s="205" t="s">
        <v>176</v>
      </c>
      <c r="AT112" s="205" t="s">
        <v>171</v>
      </c>
      <c r="AU112" s="205" t="s">
        <v>83</v>
      </c>
      <c r="AY112" s="19" t="s">
        <v>169</v>
      </c>
      <c r="BE112" s="206">
        <f>IF(N112="základní",J112,0)</f>
        <v>0</v>
      </c>
      <c r="BF112" s="206">
        <f>IF(N112="snížená",J112,0)</f>
        <v>0</v>
      </c>
      <c r="BG112" s="206">
        <f>IF(N112="zákl. přenesená",J112,0)</f>
        <v>0</v>
      </c>
      <c r="BH112" s="206">
        <f>IF(N112="sníž. přenesená",J112,0)</f>
        <v>0</v>
      </c>
      <c r="BI112" s="206">
        <f>IF(N112="nulová",J112,0)</f>
        <v>0</v>
      </c>
      <c r="BJ112" s="19" t="s">
        <v>80</v>
      </c>
      <c r="BK112" s="206">
        <f>ROUND(I112*H112,2)</f>
        <v>0</v>
      </c>
      <c r="BL112" s="19" t="s">
        <v>176</v>
      </c>
      <c r="BM112" s="205" t="s">
        <v>1051</v>
      </c>
    </row>
    <row r="113" spans="1:65" s="2" customFormat="1" ht="16.5" customHeight="1">
      <c r="A113" s="36"/>
      <c r="B113" s="37"/>
      <c r="C113" s="194" t="s">
        <v>215</v>
      </c>
      <c r="D113" s="194" t="s">
        <v>171</v>
      </c>
      <c r="E113" s="195" t="s">
        <v>1052</v>
      </c>
      <c r="F113" s="196" t="s">
        <v>1053</v>
      </c>
      <c r="G113" s="197" t="s">
        <v>191</v>
      </c>
      <c r="H113" s="198">
        <v>1</v>
      </c>
      <c r="I113" s="199"/>
      <c r="J113" s="200">
        <f>ROUND(I113*H113,2)</f>
        <v>0</v>
      </c>
      <c r="K113" s="196" t="s">
        <v>175</v>
      </c>
      <c r="L113" s="41"/>
      <c r="M113" s="201" t="s">
        <v>19</v>
      </c>
      <c r="N113" s="202" t="s">
        <v>43</v>
      </c>
      <c r="O113" s="66"/>
      <c r="P113" s="203">
        <f>O113*H113</f>
        <v>0</v>
      </c>
      <c r="Q113" s="203">
        <v>0</v>
      </c>
      <c r="R113" s="203">
        <f>Q113*H113</f>
        <v>0</v>
      </c>
      <c r="S113" s="203">
        <v>0</v>
      </c>
      <c r="T113" s="204">
        <f>S113*H113</f>
        <v>0</v>
      </c>
      <c r="U113" s="36"/>
      <c r="V113" s="36"/>
      <c r="W113" s="36"/>
      <c r="X113" s="36"/>
      <c r="Y113" s="36"/>
      <c r="Z113" s="36"/>
      <c r="AA113" s="36"/>
      <c r="AB113" s="36"/>
      <c r="AC113" s="36"/>
      <c r="AD113" s="36"/>
      <c r="AE113" s="36"/>
      <c r="AR113" s="205" t="s">
        <v>176</v>
      </c>
      <c r="AT113" s="205" t="s">
        <v>171</v>
      </c>
      <c r="AU113" s="205" t="s">
        <v>83</v>
      </c>
      <c r="AY113" s="19" t="s">
        <v>169</v>
      </c>
      <c r="BE113" s="206">
        <f>IF(N113="základní",J113,0)</f>
        <v>0</v>
      </c>
      <c r="BF113" s="206">
        <f>IF(N113="snížená",J113,0)</f>
        <v>0</v>
      </c>
      <c r="BG113" s="206">
        <f>IF(N113="zákl. přenesená",J113,0)</f>
        <v>0</v>
      </c>
      <c r="BH113" s="206">
        <f>IF(N113="sníž. přenesená",J113,0)</f>
        <v>0</v>
      </c>
      <c r="BI113" s="206">
        <f>IF(N113="nulová",J113,0)</f>
        <v>0</v>
      </c>
      <c r="BJ113" s="19" t="s">
        <v>80</v>
      </c>
      <c r="BK113" s="206">
        <f>ROUND(I113*H113,2)</f>
        <v>0</v>
      </c>
      <c r="BL113" s="19" t="s">
        <v>176</v>
      </c>
      <c r="BM113" s="205" t="s">
        <v>1054</v>
      </c>
    </row>
    <row r="114" spans="1:65" s="13" customFormat="1" ht="11.25">
      <c r="B114" s="211"/>
      <c r="C114" s="212"/>
      <c r="D114" s="207" t="s">
        <v>180</v>
      </c>
      <c r="E114" s="213" t="s">
        <v>19</v>
      </c>
      <c r="F114" s="214" t="s">
        <v>80</v>
      </c>
      <c r="G114" s="212"/>
      <c r="H114" s="215">
        <v>1</v>
      </c>
      <c r="I114" s="216"/>
      <c r="J114" s="212"/>
      <c r="K114" s="212"/>
      <c r="L114" s="217"/>
      <c r="M114" s="218"/>
      <c r="N114" s="219"/>
      <c r="O114" s="219"/>
      <c r="P114" s="219"/>
      <c r="Q114" s="219"/>
      <c r="R114" s="219"/>
      <c r="S114" s="219"/>
      <c r="T114" s="220"/>
      <c r="AT114" s="221" t="s">
        <v>180</v>
      </c>
      <c r="AU114" s="221" t="s">
        <v>83</v>
      </c>
      <c r="AV114" s="13" t="s">
        <v>83</v>
      </c>
      <c r="AW114" s="13" t="s">
        <v>34</v>
      </c>
      <c r="AX114" s="13" t="s">
        <v>72</v>
      </c>
      <c r="AY114" s="221" t="s">
        <v>169</v>
      </c>
    </row>
    <row r="115" spans="1:65" s="14" customFormat="1" ht="11.25">
      <c r="B115" s="222"/>
      <c r="C115" s="223"/>
      <c r="D115" s="207" t="s">
        <v>180</v>
      </c>
      <c r="E115" s="224" t="s">
        <v>19</v>
      </c>
      <c r="F115" s="225" t="s">
        <v>182</v>
      </c>
      <c r="G115" s="223"/>
      <c r="H115" s="226">
        <v>1</v>
      </c>
      <c r="I115" s="227"/>
      <c r="J115" s="223"/>
      <c r="K115" s="223"/>
      <c r="L115" s="228"/>
      <c r="M115" s="229"/>
      <c r="N115" s="230"/>
      <c r="O115" s="230"/>
      <c r="P115" s="230"/>
      <c r="Q115" s="230"/>
      <c r="R115" s="230"/>
      <c r="S115" s="230"/>
      <c r="T115" s="231"/>
      <c r="AT115" s="232" t="s">
        <v>180</v>
      </c>
      <c r="AU115" s="232" t="s">
        <v>83</v>
      </c>
      <c r="AV115" s="14" t="s">
        <v>176</v>
      </c>
      <c r="AW115" s="14" t="s">
        <v>34</v>
      </c>
      <c r="AX115" s="14" t="s">
        <v>80</v>
      </c>
      <c r="AY115" s="232" t="s">
        <v>169</v>
      </c>
    </row>
    <row r="116" spans="1:65" s="2" customFormat="1" ht="16.5" customHeight="1">
      <c r="A116" s="36"/>
      <c r="B116" s="37"/>
      <c r="C116" s="194" t="s">
        <v>222</v>
      </c>
      <c r="D116" s="194" t="s">
        <v>171</v>
      </c>
      <c r="E116" s="195" t="s">
        <v>1055</v>
      </c>
      <c r="F116" s="196" t="s">
        <v>1056</v>
      </c>
      <c r="G116" s="197" t="s">
        <v>191</v>
      </c>
      <c r="H116" s="198">
        <v>0.5</v>
      </c>
      <c r="I116" s="199"/>
      <c r="J116" s="200">
        <f>ROUND(I116*H116,2)</f>
        <v>0</v>
      </c>
      <c r="K116" s="196" t="s">
        <v>175</v>
      </c>
      <c r="L116" s="41"/>
      <c r="M116" s="201" t="s">
        <v>19</v>
      </c>
      <c r="N116" s="202" t="s">
        <v>43</v>
      </c>
      <c r="O116" s="66"/>
      <c r="P116" s="203">
        <f>O116*H116</f>
        <v>0</v>
      </c>
      <c r="Q116" s="203">
        <v>0</v>
      </c>
      <c r="R116" s="203">
        <f>Q116*H116</f>
        <v>0</v>
      </c>
      <c r="S116" s="203">
        <v>0</v>
      </c>
      <c r="T116" s="204">
        <f>S116*H116</f>
        <v>0</v>
      </c>
      <c r="U116" s="36"/>
      <c r="V116" s="36"/>
      <c r="W116" s="36"/>
      <c r="X116" s="36"/>
      <c r="Y116" s="36"/>
      <c r="Z116" s="36"/>
      <c r="AA116" s="36"/>
      <c r="AB116" s="36"/>
      <c r="AC116" s="36"/>
      <c r="AD116" s="36"/>
      <c r="AE116" s="36"/>
      <c r="AR116" s="205" t="s">
        <v>176</v>
      </c>
      <c r="AT116" s="205" t="s">
        <v>171</v>
      </c>
      <c r="AU116" s="205" t="s">
        <v>83</v>
      </c>
      <c r="AY116" s="19" t="s">
        <v>169</v>
      </c>
      <c r="BE116" s="206">
        <f>IF(N116="základní",J116,0)</f>
        <v>0</v>
      </c>
      <c r="BF116" s="206">
        <f>IF(N116="snížená",J116,0)</f>
        <v>0</v>
      </c>
      <c r="BG116" s="206">
        <f>IF(N116="zákl. přenesená",J116,0)</f>
        <v>0</v>
      </c>
      <c r="BH116" s="206">
        <f>IF(N116="sníž. přenesená",J116,0)</f>
        <v>0</v>
      </c>
      <c r="BI116" s="206">
        <f>IF(N116="nulová",J116,0)</f>
        <v>0</v>
      </c>
      <c r="BJ116" s="19" t="s">
        <v>80</v>
      </c>
      <c r="BK116" s="206">
        <f>ROUND(I116*H116,2)</f>
        <v>0</v>
      </c>
      <c r="BL116" s="19" t="s">
        <v>176</v>
      </c>
      <c r="BM116" s="205" t="s">
        <v>1057</v>
      </c>
    </row>
    <row r="117" spans="1:65" s="13" customFormat="1" ht="11.25">
      <c r="B117" s="211"/>
      <c r="C117" s="212"/>
      <c r="D117" s="207" t="s">
        <v>180</v>
      </c>
      <c r="E117" s="213" t="s">
        <v>19</v>
      </c>
      <c r="F117" s="214" t="s">
        <v>1040</v>
      </c>
      <c r="G117" s="212"/>
      <c r="H117" s="215">
        <v>0.5</v>
      </c>
      <c r="I117" s="216"/>
      <c r="J117" s="212"/>
      <c r="K117" s="212"/>
      <c r="L117" s="217"/>
      <c r="M117" s="218"/>
      <c r="N117" s="219"/>
      <c r="O117" s="219"/>
      <c r="P117" s="219"/>
      <c r="Q117" s="219"/>
      <c r="R117" s="219"/>
      <c r="S117" s="219"/>
      <c r="T117" s="220"/>
      <c r="AT117" s="221" t="s">
        <v>180</v>
      </c>
      <c r="AU117" s="221" t="s">
        <v>83</v>
      </c>
      <c r="AV117" s="13" t="s">
        <v>83</v>
      </c>
      <c r="AW117" s="13" t="s">
        <v>34</v>
      </c>
      <c r="AX117" s="13" t="s">
        <v>72</v>
      </c>
      <c r="AY117" s="221" t="s">
        <v>169</v>
      </c>
    </row>
    <row r="118" spans="1:65" s="14" customFormat="1" ht="11.25">
      <c r="B118" s="222"/>
      <c r="C118" s="223"/>
      <c r="D118" s="207" t="s">
        <v>180</v>
      </c>
      <c r="E118" s="224" t="s">
        <v>19</v>
      </c>
      <c r="F118" s="225" t="s">
        <v>182</v>
      </c>
      <c r="G118" s="223"/>
      <c r="H118" s="226">
        <v>0.5</v>
      </c>
      <c r="I118" s="227"/>
      <c r="J118" s="223"/>
      <c r="K118" s="223"/>
      <c r="L118" s="228"/>
      <c r="M118" s="229"/>
      <c r="N118" s="230"/>
      <c r="O118" s="230"/>
      <c r="P118" s="230"/>
      <c r="Q118" s="230"/>
      <c r="R118" s="230"/>
      <c r="S118" s="230"/>
      <c r="T118" s="231"/>
      <c r="AT118" s="232" t="s">
        <v>180</v>
      </c>
      <c r="AU118" s="232" t="s">
        <v>83</v>
      </c>
      <c r="AV118" s="14" t="s">
        <v>176</v>
      </c>
      <c r="AW118" s="14" t="s">
        <v>34</v>
      </c>
      <c r="AX118" s="14" t="s">
        <v>80</v>
      </c>
      <c r="AY118" s="232" t="s">
        <v>169</v>
      </c>
    </row>
    <row r="119" spans="1:65" s="2" customFormat="1" ht="16.5" customHeight="1">
      <c r="A119" s="36"/>
      <c r="B119" s="37"/>
      <c r="C119" s="194" t="s">
        <v>228</v>
      </c>
      <c r="D119" s="194" t="s">
        <v>171</v>
      </c>
      <c r="E119" s="195" t="s">
        <v>435</v>
      </c>
      <c r="F119" s="196" t="s">
        <v>1058</v>
      </c>
      <c r="G119" s="197" t="s">
        <v>191</v>
      </c>
      <c r="H119" s="198">
        <v>12.5</v>
      </c>
      <c r="I119" s="199"/>
      <c r="J119" s="200">
        <f>ROUND(I119*H119,2)</f>
        <v>0</v>
      </c>
      <c r="K119" s="196" t="s">
        <v>175</v>
      </c>
      <c r="L119" s="41"/>
      <c r="M119" s="201" t="s">
        <v>19</v>
      </c>
      <c r="N119" s="202" t="s">
        <v>43</v>
      </c>
      <c r="O119" s="66"/>
      <c r="P119" s="203">
        <f>O119*H119</f>
        <v>0</v>
      </c>
      <c r="Q119" s="203">
        <v>0</v>
      </c>
      <c r="R119" s="203">
        <f>Q119*H119</f>
        <v>0</v>
      </c>
      <c r="S119" s="203">
        <v>0</v>
      </c>
      <c r="T119" s="204">
        <f>S119*H119</f>
        <v>0</v>
      </c>
      <c r="U119" s="36"/>
      <c r="V119" s="36"/>
      <c r="W119" s="36"/>
      <c r="X119" s="36"/>
      <c r="Y119" s="36"/>
      <c r="Z119" s="36"/>
      <c r="AA119" s="36"/>
      <c r="AB119" s="36"/>
      <c r="AC119" s="36"/>
      <c r="AD119" s="36"/>
      <c r="AE119" s="36"/>
      <c r="AR119" s="205" t="s">
        <v>176</v>
      </c>
      <c r="AT119" s="205" t="s">
        <v>171</v>
      </c>
      <c r="AU119" s="205" t="s">
        <v>83</v>
      </c>
      <c r="AY119" s="19" t="s">
        <v>169</v>
      </c>
      <c r="BE119" s="206">
        <f>IF(N119="základní",J119,0)</f>
        <v>0</v>
      </c>
      <c r="BF119" s="206">
        <f>IF(N119="snížená",J119,0)</f>
        <v>0</v>
      </c>
      <c r="BG119" s="206">
        <f>IF(N119="zákl. přenesená",J119,0)</f>
        <v>0</v>
      </c>
      <c r="BH119" s="206">
        <f>IF(N119="sníž. přenesená",J119,0)</f>
        <v>0</v>
      </c>
      <c r="BI119" s="206">
        <f>IF(N119="nulová",J119,0)</f>
        <v>0</v>
      </c>
      <c r="BJ119" s="19" t="s">
        <v>80</v>
      </c>
      <c r="BK119" s="206">
        <f>ROUND(I119*H119,2)</f>
        <v>0</v>
      </c>
      <c r="BL119" s="19" t="s">
        <v>176</v>
      </c>
      <c r="BM119" s="205" t="s">
        <v>1059</v>
      </c>
    </row>
    <row r="120" spans="1:65" s="13" customFormat="1" ht="11.25">
      <c r="B120" s="211"/>
      <c r="C120" s="212"/>
      <c r="D120" s="207" t="s">
        <v>180</v>
      </c>
      <c r="E120" s="213" t="s">
        <v>19</v>
      </c>
      <c r="F120" s="214" t="s">
        <v>1060</v>
      </c>
      <c r="G120" s="212"/>
      <c r="H120" s="215">
        <v>12.5</v>
      </c>
      <c r="I120" s="216"/>
      <c r="J120" s="212"/>
      <c r="K120" s="212"/>
      <c r="L120" s="217"/>
      <c r="M120" s="218"/>
      <c r="N120" s="219"/>
      <c r="O120" s="219"/>
      <c r="P120" s="219"/>
      <c r="Q120" s="219"/>
      <c r="R120" s="219"/>
      <c r="S120" s="219"/>
      <c r="T120" s="220"/>
      <c r="AT120" s="221" t="s">
        <v>180</v>
      </c>
      <c r="AU120" s="221" t="s">
        <v>83</v>
      </c>
      <c r="AV120" s="13" t="s">
        <v>83</v>
      </c>
      <c r="AW120" s="13" t="s">
        <v>34</v>
      </c>
      <c r="AX120" s="13" t="s">
        <v>72</v>
      </c>
      <c r="AY120" s="221" t="s">
        <v>169</v>
      </c>
    </row>
    <row r="121" spans="1:65" s="14" customFormat="1" ht="11.25">
      <c r="B121" s="222"/>
      <c r="C121" s="223"/>
      <c r="D121" s="207" t="s">
        <v>180</v>
      </c>
      <c r="E121" s="224" t="s">
        <v>19</v>
      </c>
      <c r="F121" s="225" t="s">
        <v>182</v>
      </c>
      <c r="G121" s="223"/>
      <c r="H121" s="226">
        <v>12.5</v>
      </c>
      <c r="I121" s="227"/>
      <c r="J121" s="223"/>
      <c r="K121" s="223"/>
      <c r="L121" s="228"/>
      <c r="M121" s="229"/>
      <c r="N121" s="230"/>
      <c r="O121" s="230"/>
      <c r="P121" s="230"/>
      <c r="Q121" s="230"/>
      <c r="R121" s="230"/>
      <c r="S121" s="230"/>
      <c r="T121" s="231"/>
      <c r="AT121" s="232" t="s">
        <v>180</v>
      </c>
      <c r="AU121" s="232" t="s">
        <v>83</v>
      </c>
      <c r="AV121" s="14" t="s">
        <v>176</v>
      </c>
      <c r="AW121" s="14" t="s">
        <v>34</v>
      </c>
      <c r="AX121" s="14" t="s">
        <v>80</v>
      </c>
      <c r="AY121" s="232" t="s">
        <v>169</v>
      </c>
    </row>
    <row r="122" spans="1:65" s="2" customFormat="1" ht="16.5" customHeight="1">
      <c r="A122" s="36"/>
      <c r="B122" s="37"/>
      <c r="C122" s="194" t="s">
        <v>232</v>
      </c>
      <c r="D122" s="194" t="s">
        <v>171</v>
      </c>
      <c r="E122" s="195" t="s">
        <v>440</v>
      </c>
      <c r="F122" s="196" t="s">
        <v>924</v>
      </c>
      <c r="G122" s="197" t="s">
        <v>191</v>
      </c>
      <c r="H122" s="198">
        <v>6.25</v>
      </c>
      <c r="I122" s="199"/>
      <c r="J122" s="200">
        <f>ROUND(I122*H122,2)</f>
        <v>0</v>
      </c>
      <c r="K122" s="196" t="s">
        <v>175</v>
      </c>
      <c r="L122" s="41"/>
      <c r="M122" s="201" t="s">
        <v>19</v>
      </c>
      <c r="N122" s="202" t="s">
        <v>43</v>
      </c>
      <c r="O122" s="66"/>
      <c r="P122" s="203">
        <f>O122*H122</f>
        <v>0</v>
      </c>
      <c r="Q122" s="203">
        <v>0</v>
      </c>
      <c r="R122" s="203">
        <f>Q122*H122</f>
        <v>0</v>
      </c>
      <c r="S122" s="203">
        <v>0</v>
      </c>
      <c r="T122" s="204">
        <f>S122*H122</f>
        <v>0</v>
      </c>
      <c r="U122" s="36"/>
      <c r="V122" s="36"/>
      <c r="W122" s="36"/>
      <c r="X122" s="36"/>
      <c r="Y122" s="36"/>
      <c r="Z122" s="36"/>
      <c r="AA122" s="36"/>
      <c r="AB122" s="36"/>
      <c r="AC122" s="36"/>
      <c r="AD122" s="36"/>
      <c r="AE122" s="36"/>
      <c r="AR122" s="205" t="s">
        <v>176</v>
      </c>
      <c r="AT122" s="205" t="s">
        <v>171</v>
      </c>
      <c r="AU122" s="205" t="s">
        <v>83</v>
      </c>
      <c r="AY122" s="19" t="s">
        <v>169</v>
      </c>
      <c r="BE122" s="206">
        <f>IF(N122="základní",J122,0)</f>
        <v>0</v>
      </c>
      <c r="BF122" s="206">
        <f>IF(N122="snížená",J122,0)</f>
        <v>0</v>
      </c>
      <c r="BG122" s="206">
        <f>IF(N122="zákl. přenesená",J122,0)</f>
        <v>0</v>
      </c>
      <c r="BH122" s="206">
        <f>IF(N122="sníž. přenesená",J122,0)</f>
        <v>0</v>
      </c>
      <c r="BI122" s="206">
        <f>IF(N122="nulová",J122,0)</f>
        <v>0</v>
      </c>
      <c r="BJ122" s="19" t="s">
        <v>80</v>
      </c>
      <c r="BK122" s="206">
        <f>ROUND(I122*H122,2)</f>
        <v>0</v>
      </c>
      <c r="BL122" s="19" t="s">
        <v>176</v>
      </c>
      <c r="BM122" s="205" t="s">
        <v>1061</v>
      </c>
    </row>
    <row r="123" spans="1:65" s="13" customFormat="1" ht="11.25">
      <c r="B123" s="211"/>
      <c r="C123" s="212"/>
      <c r="D123" s="207" t="s">
        <v>180</v>
      </c>
      <c r="E123" s="213" t="s">
        <v>19</v>
      </c>
      <c r="F123" s="214" t="s">
        <v>1062</v>
      </c>
      <c r="G123" s="212"/>
      <c r="H123" s="215">
        <v>6.25</v>
      </c>
      <c r="I123" s="216"/>
      <c r="J123" s="212"/>
      <c r="K123" s="212"/>
      <c r="L123" s="217"/>
      <c r="M123" s="218"/>
      <c r="N123" s="219"/>
      <c r="O123" s="219"/>
      <c r="P123" s="219"/>
      <c r="Q123" s="219"/>
      <c r="R123" s="219"/>
      <c r="S123" s="219"/>
      <c r="T123" s="220"/>
      <c r="AT123" s="221" t="s">
        <v>180</v>
      </c>
      <c r="AU123" s="221" t="s">
        <v>83</v>
      </c>
      <c r="AV123" s="13" t="s">
        <v>83</v>
      </c>
      <c r="AW123" s="13" t="s">
        <v>34</v>
      </c>
      <c r="AX123" s="13" t="s">
        <v>72</v>
      </c>
      <c r="AY123" s="221" t="s">
        <v>169</v>
      </c>
    </row>
    <row r="124" spans="1:65" s="14" customFormat="1" ht="11.25">
      <c r="B124" s="222"/>
      <c r="C124" s="223"/>
      <c r="D124" s="207" t="s">
        <v>180</v>
      </c>
      <c r="E124" s="224" t="s">
        <v>19</v>
      </c>
      <c r="F124" s="225" t="s">
        <v>182</v>
      </c>
      <c r="G124" s="223"/>
      <c r="H124" s="226">
        <v>6.25</v>
      </c>
      <c r="I124" s="227"/>
      <c r="J124" s="223"/>
      <c r="K124" s="223"/>
      <c r="L124" s="228"/>
      <c r="M124" s="229"/>
      <c r="N124" s="230"/>
      <c r="O124" s="230"/>
      <c r="P124" s="230"/>
      <c r="Q124" s="230"/>
      <c r="R124" s="230"/>
      <c r="S124" s="230"/>
      <c r="T124" s="231"/>
      <c r="AT124" s="232" t="s">
        <v>180</v>
      </c>
      <c r="AU124" s="232" t="s">
        <v>83</v>
      </c>
      <c r="AV124" s="14" t="s">
        <v>176</v>
      </c>
      <c r="AW124" s="14" t="s">
        <v>34</v>
      </c>
      <c r="AX124" s="14" t="s">
        <v>80</v>
      </c>
      <c r="AY124" s="232" t="s">
        <v>169</v>
      </c>
    </row>
    <row r="125" spans="1:65" s="2" customFormat="1" ht="16.5" customHeight="1">
      <c r="A125" s="36"/>
      <c r="B125" s="37"/>
      <c r="C125" s="194" t="s">
        <v>240</v>
      </c>
      <c r="D125" s="194" t="s">
        <v>171</v>
      </c>
      <c r="E125" s="195" t="s">
        <v>444</v>
      </c>
      <c r="F125" s="196" t="s">
        <v>927</v>
      </c>
      <c r="G125" s="197" t="s">
        <v>191</v>
      </c>
      <c r="H125" s="198">
        <v>12.5</v>
      </c>
      <c r="I125" s="199"/>
      <c r="J125" s="200">
        <f>ROUND(I125*H125,2)</f>
        <v>0</v>
      </c>
      <c r="K125" s="196" t="s">
        <v>175</v>
      </c>
      <c r="L125" s="41"/>
      <c r="M125" s="201" t="s">
        <v>19</v>
      </c>
      <c r="N125" s="202" t="s">
        <v>43</v>
      </c>
      <c r="O125" s="66"/>
      <c r="P125" s="203">
        <f>O125*H125</f>
        <v>0</v>
      </c>
      <c r="Q125" s="203">
        <v>0</v>
      </c>
      <c r="R125" s="203">
        <f>Q125*H125</f>
        <v>0</v>
      </c>
      <c r="S125" s="203">
        <v>0</v>
      </c>
      <c r="T125" s="204">
        <f>S125*H125</f>
        <v>0</v>
      </c>
      <c r="U125" s="36"/>
      <c r="V125" s="36"/>
      <c r="W125" s="36"/>
      <c r="X125" s="36"/>
      <c r="Y125" s="36"/>
      <c r="Z125" s="36"/>
      <c r="AA125" s="36"/>
      <c r="AB125" s="36"/>
      <c r="AC125" s="36"/>
      <c r="AD125" s="36"/>
      <c r="AE125" s="36"/>
      <c r="AR125" s="205" t="s">
        <v>176</v>
      </c>
      <c r="AT125" s="205" t="s">
        <v>171</v>
      </c>
      <c r="AU125" s="205" t="s">
        <v>83</v>
      </c>
      <c r="AY125" s="19" t="s">
        <v>169</v>
      </c>
      <c r="BE125" s="206">
        <f>IF(N125="základní",J125,0)</f>
        <v>0</v>
      </c>
      <c r="BF125" s="206">
        <f>IF(N125="snížená",J125,0)</f>
        <v>0</v>
      </c>
      <c r="BG125" s="206">
        <f>IF(N125="zákl. přenesená",J125,0)</f>
        <v>0</v>
      </c>
      <c r="BH125" s="206">
        <f>IF(N125="sníž. přenesená",J125,0)</f>
        <v>0</v>
      </c>
      <c r="BI125" s="206">
        <f>IF(N125="nulová",J125,0)</f>
        <v>0</v>
      </c>
      <c r="BJ125" s="19" t="s">
        <v>80</v>
      </c>
      <c r="BK125" s="206">
        <f>ROUND(I125*H125,2)</f>
        <v>0</v>
      </c>
      <c r="BL125" s="19" t="s">
        <v>176</v>
      </c>
      <c r="BM125" s="205" t="s">
        <v>1063</v>
      </c>
    </row>
    <row r="126" spans="1:65" s="13" customFormat="1" ht="11.25">
      <c r="B126" s="211"/>
      <c r="C126" s="212"/>
      <c r="D126" s="207" t="s">
        <v>180</v>
      </c>
      <c r="E126" s="213" t="s">
        <v>19</v>
      </c>
      <c r="F126" s="214" t="s">
        <v>1060</v>
      </c>
      <c r="G126" s="212"/>
      <c r="H126" s="215">
        <v>12.5</v>
      </c>
      <c r="I126" s="216"/>
      <c r="J126" s="212"/>
      <c r="K126" s="212"/>
      <c r="L126" s="217"/>
      <c r="M126" s="218"/>
      <c r="N126" s="219"/>
      <c r="O126" s="219"/>
      <c r="P126" s="219"/>
      <c r="Q126" s="219"/>
      <c r="R126" s="219"/>
      <c r="S126" s="219"/>
      <c r="T126" s="220"/>
      <c r="AT126" s="221" t="s">
        <v>180</v>
      </c>
      <c r="AU126" s="221" t="s">
        <v>83</v>
      </c>
      <c r="AV126" s="13" t="s">
        <v>83</v>
      </c>
      <c r="AW126" s="13" t="s">
        <v>34</v>
      </c>
      <c r="AX126" s="13" t="s">
        <v>72</v>
      </c>
      <c r="AY126" s="221" t="s">
        <v>169</v>
      </c>
    </row>
    <row r="127" spans="1:65" s="14" customFormat="1" ht="11.25">
      <c r="B127" s="222"/>
      <c r="C127" s="223"/>
      <c r="D127" s="207" t="s">
        <v>180</v>
      </c>
      <c r="E127" s="224" t="s">
        <v>19</v>
      </c>
      <c r="F127" s="225" t="s">
        <v>182</v>
      </c>
      <c r="G127" s="223"/>
      <c r="H127" s="226">
        <v>12.5</v>
      </c>
      <c r="I127" s="227"/>
      <c r="J127" s="223"/>
      <c r="K127" s="223"/>
      <c r="L127" s="228"/>
      <c r="M127" s="229"/>
      <c r="N127" s="230"/>
      <c r="O127" s="230"/>
      <c r="P127" s="230"/>
      <c r="Q127" s="230"/>
      <c r="R127" s="230"/>
      <c r="S127" s="230"/>
      <c r="T127" s="231"/>
      <c r="AT127" s="232" t="s">
        <v>180</v>
      </c>
      <c r="AU127" s="232" t="s">
        <v>83</v>
      </c>
      <c r="AV127" s="14" t="s">
        <v>176</v>
      </c>
      <c r="AW127" s="14" t="s">
        <v>34</v>
      </c>
      <c r="AX127" s="14" t="s">
        <v>80</v>
      </c>
      <c r="AY127" s="232" t="s">
        <v>169</v>
      </c>
    </row>
    <row r="128" spans="1:65" s="2" customFormat="1" ht="16.5" customHeight="1">
      <c r="A128" s="36"/>
      <c r="B128" s="37"/>
      <c r="C128" s="194" t="s">
        <v>245</v>
      </c>
      <c r="D128" s="194" t="s">
        <v>171</v>
      </c>
      <c r="E128" s="195" t="s">
        <v>448</v>
      </c>
      <c r="F128" s="196" t="s">
        <v>930</v>
      </c>
      <c r="G128" s="197" t="s">
        <v>191</v>
      </c>
      <c r="H128" s="198">
        <v>6.25</v>
      </c>
      <c r="I128" s="199"/>
      <c r="J128" s="200">
        <f>ROUND(I128*H128,2)</f>
        <v>0</v>
      </c>
      <c r="K128" s="196" t="s">
        <v>175</v>
      </c>
      <c r="L128" s="41"/>
      <c r="M128" s="201" t="s">
        <v>19</v>
      </c>
      <c r="N128" s="202" t="s">
        <v>43</v>
      </c>
      <c r="O128" s="66"/>
      <c r="P128" s="203">
        <f>O128*H128</f>
        <v>0</v>
      </c>
      <c r="Q128" s="203">
        <v>0</v>
      </c>
      <c r="R128" s="203">
        <f>Q128*H128</f>
        <v>0</v>
      </c>
      <c r="S128" s="203">
        <v>0</v>
      </c>
      <c r="T128" s="204">
        <f>S128*H128</f>
        <v>0</v>
      </c>
      <c r="U128" s="36"/>
      <c r="V128" s="36"/>
      <c r="W128" s="36"/>
      <c r="X128" s="36"/>
      <c r="Y128" s="36"/>
      <c r="Z128" s="36"/>
      <c r="AA128" s="36"/>
      <c r="AB128" s="36"/>
      <c r="AC128" s="36"/>
      <c r="AD128" s="36"/>
      <c r="AE128" s="36"/>
      <c r="AR128" s="205" t="s">
        <v>176</v>
      </c>
      <c r="AT128" s="205" t="s">
        <v>171</v>
      </c>
      <c r="AU128" s="205" t="s">
        <v>83</v>
      </c>
      <c r="AY128" s="19" t="s">
        <v>169</v>
      </c>
      <c r="BE128" s="206">
        <f>IF(N128="základní",J128,0)</f>
        <v>0</v>
      </c>
      <c r="BF128" s="206">
        <f>IF(N128="snížená",J128,0)</f>
        <v>0</v>
      </c>
      <c r="BG128" s="206">
        <f>IF(N128="zákl. přenesená",J128,0)</f>
        <v>0</v>
      </c>
      <c r="BH128" s="206">
        <f>IF(N128="sníž. přenesená",J128,0)</f>
        <v>0</v>
      </c>
      <c r="BI128" s="206">
        <f>IF(N128="nulová",J128,0)</f>
        <v>0</v>
      </c>
      <c r="BJ128" s="19" t="s">
        <v>80</v>
      </c>
      <c r="BK128" s="206">
        <f>ROUND(I128*H128,2)</f>
        <v>0</v>
      </c>
      <c r="BL128" s="19" t="s">
        <v>176</v>
      </c>
      <c r="BM128" s="205" t="s">
        <v>1064</v>
      </c>
    </row>
    <row r="129" spans="1:65" s="13" customFormat="1" ht="11.25">
      <c r="B129" s="211"/>
      <c r="C129" s="212"/>
      <c r="D129" s="207" t="s">
        <v>180</v>
      </c>
      <c r="E129" s="213" t="s">
        <v>19</v>
      </c>
      <c r="F129" s="214" t="s">
        <v>1062</v>
      </c>
      <c r="G129" s="212"/>
      <c r="H129" s="215">
        <v>6.25</v>
      </c>
      <c r="I129" s="216"/>
      <c r="J129" s="212"/>
      <c r="K129" s="212"/>
      <c r="L129" s="217"/>
      <c r="M129" s="218"/>
      <c r="N129" s="219"/>
      <c r="O129" s="219"/>
      <c r="P129" s="219"/>
      <c r="Q129" s="219"/>
      <c r="R129" s="219"/>
      <c r="S129" s="219"/>
      <c r="T129" s="220"/>
      <c r="AT129" s="221" t="s">
        <v>180</v>
      </c>
      <c r="AU129" s="221" t="s">
        <v>83</v>
      </c>
      <c r="AV129" s="13" t="s">
        <v>83</v>
      </c>
      <c r="AW129" s="13" t="s">
        <v>34</v>
      </c>
      <c r="AX129" s="13" t="s">
        <v>72</v>
      </c>
      <c r="AY129" s="221" t="s">
        <v>169</v>
      </c>
    </row>
    <row r="130" spans="1:65" s="14" customFormat="1" ht="11.25">
      <c r="B130" s="222"/>
      <c r="C130" s="223"/>
      <c r="D130" s="207" t="s">
        <v>180</v>
      </c>
      <c r="E130" s="224" t="s">
        <v>19</v>
      </c>
      <c r="F130" s="225" t="s">
        <v>182</v>
      </c>
      <c r="G130" s="223"/>
      <c r="H130" s="226">
        <v>6.25</v>
      </c>
      <c r="I130" s="227"/>
      <c r="J130" s="223"/>
      <c r="K130" s="223"/>
      <c r="L130" s="228"/>
      <c r="M130" s="229"/>
      <c r="N130" s="230"/>
      <c r="O130" s="230"/>
      <c r="P130" s="230"/>
      <c r="Q130" s="230"/>
      <c r="R130" s="230"/>
      <c r="S130" s="230"/>
      <c r="T130" s="231"/>
      <c r="AT130" s="232" t="s">
        <v>180</v>
      </c>
      <c r="AU130" s="232" t="s">
        <v>83</v>
      </c>
      <c r="AV130" s="14" t="s">
        <v>176</v>
      </c>
      <c r="AW130" s="14" t="s">
        <v>34</v>
      </c>
      <c r="AX130" s="14" t="s">
        <v>80</v>
      </c>
      <c r="AY130" s="232" t="s">
        <v>169</v>
      </c>
    </row>
    <row r="131" spans="1:65" s="2" customFormat="1" ht="16.5" customHeight="1">
      <c r="A131" s="36"/>
      <c r="B131" s="37"/>
      <c r="C131" s="194" t="s">
        <v>251</v>
      </c>
      <c r="D131" s="194" t="s">
        <v>171</v>
      </c>
      <c r="E131" s="195" t="s">
        <v>452</v>
      </c>
      <c r="F131" s="196" t="s">
        <v>1065</v>
      </c>
      <c r="G131" s="197" t="s">
        <v>191</v>
      </c>
      <c r="H131" s="198">
        <v>12.5</v>
      </c>
      <c r="I131" s="199"/>
      <c r="J131" s="200">
        <f>ROUND(I131*H131,2)</f>
        <v>0</v>
      </c>
      <c r="K131" s="196" t="s">
        <v>175</v>
      </c>
      <c r="L131" s="41"/>
      <c r="M131" s="201" t="s">
        <v>19</v>
      </c>
      <c r="N131" s="202" t="s">
        <v>43</v>
      </c>
      <c r="O131" s="66"/>
      <c r="P131" s="203">
        <f>O131*H131</f>
        <v>0</v>
      </c>
      <c r="Q131" s="203">
        <v>0</v>
      </c>
      <c r="R131" s="203">
        <f>Q131*H131</f>
        <v>0</v>
      </c>
      <c r="S131" s="203">
        <v>0</v>
      </c>
      <c r="T131" s="204">
        <f>S131*H131</f>
        <v>0</v>
      </c>
      <c r="U131" s="36"/>
      <c r="V131" s="36"/>
      <c r="W131" s="36"/>
      <c r="X131" s="36"/>
      <c r="Y131" s="36"/>
      <c r="Z131" s="36"/>
      <c r="AA131" s="36"/>
      <c r="AB131" s="36"/>
      <c r="AC131" s="36"/>
      <c r="AD131" s="36"/>
      <c r="AE131" s="36"/>
      <c r="AR131" s="205" t="s">
        <v>176</v>
      </c>
      <c r="AT131" s="205" t="s">
        <v>171</v>
      </c>
      <c r="AU131" s="205" t="s">
        <v>83</v>
      </c>
      <c r="AY131" s="19" t="s">
        <v>169</v>
      </c>
      <c r="BE131" s="206">
        <f>IF(N131="základní",J131,0)</f>
        <v>0</v>
      </c>
      <c r="BF131" s="206">
        <f>IF(N131="snížená",J131,0)</f>
        <v>0</v>
      </c>
      <c r="BG131" s="206">
        <f>IF(N131="zákl. přenesená",J131,0)</f>
        <v>0</v>
      </c>
      <c r="BH131" s="206">
        <f>IF(N131="sníž. přenesená",J131,0)</f>
        <v>0</v>
      </c>
      <c r="BI131" s="206">
        <f>IF(N131="nulová",J131,0)</f>
        <v>0</v>
      </c>
      <c r="BJ131" s="19" t="s">
        <v>80</v>
      </c>
      <c r="BK131" s="206">
        <f>ROUND(I131*H131,2)</f>
        <v>0</v>
      </c>
      <c r="BL131" s="19" t="s">
        <v>176</v>
      </c>
      <c r="BM131" s="205" t="s">
        <v>1066</v>
      </c>
    </row>
    <row r="132" spans="1:65" s="13" customFormat="1" ht="11.25">
      <c r="B132" s="211"/>
      <c r="C132" s="212"/>
      <c r="D132" s="207" t="s">
        <v>180</v>
      </c>
      <c r="E132" s="213" t="s">
        <v>19</v>
      </c>
      <c r="F132" s="214" t="s">
        <v>1060</v>
      </c>
      <c r="G132" s="212"/>
      <c r="H132" s="215">
        <v>12.5</v>
      </c>
      <c r="I132" s="216"/>
      <c r="J132" s="212"/>
      <c r="K132" s="212"/>
      <c r="L132" s="217"/>
      <c r="M132" s="218"/>
      <c r="N132" s="219"/>
      <c r="O132" s="219"/>
      <c r="P132" s="219"/>
      <c r="Q132" s="219"/>
      <c r="R132" s="219"/>
      <c r="S132" s="219"/>
      <c r="T132" s="220"/>
      <c r="AT132" s="221" t="s">
        <v>180</v>
      </c>
      <c r="AU132" s="221" t="s">
        <v>83</v>
      </c>
      <c r="AV132" s="13" t="s">
        <v>83</v>
      </c>
      <c r="AW132" s="13" t="s">
        <v>34</v>
      </c>
      <c r="AX132" s="13" t="s">
        <v>72</v>
      </c>
      <c r="AY132" s="221" t="s">
        <v>169</v>
      </c>
    </row>
    <row r="133" spans="1:65" s="14" customFormat="1" ht="11.25">
      <c r="B133" s="222"/>
      <c r="C133" s="223"/>
      <c r="D133" s="207" t="s">
        <v>180</v>
      </c>
      <c r="E133" s="224" t="s">
        <v>19</v>
      </c>
      <c r="F133" s="225" t="s">
        <v>182</v>
      </c>
      <c r="G133" s="223"/>
      <c r="H133" s="226">
        <v>12.5</v>
      </c>
      <c r="I133" s="227"/>
      <c r="J133" s="223"/>
      <c r="K133" s="223"/>
      <c r="L133" s="228"/>
      <c r="M133" s="229"/>
      <c r="N133" s="230"/>
      <c r="O133" s="230"/>
      <c r="P133" s="230"/>
      <c r="Q133" s="230"/>
      <c r="R133" s="230"/>
      <c r="S133" s="230"/>
      <c r="T133" s="231"/>
      <c r="AT133" s="232" t="s">
        <v>180</v>
      </c>
      <c r="AU133" s="232" t="s">
        <v>83</v>
      </c>
      <c r="AV133" s="14" t="s">
        <v>176</v>
      </c>
      <c r="AW133" s="14" t="s">
        <v>34</v>
      </c>
      <c r="AX133" s="14" t="s">
        <v>80</v>
      </c>
      <c r="AY133" s="232" t="s">
        <v>169</v>
      </c>
    </row>
    <row r="134" spans="1:65" s="2" customFormat="1" ht="16.5" customHeight="1">
      <c r="A134" s="36"/>
      <c r="B134" s="37"/>
      <c r="C134" s="194" t="s">
        <v>256</v>
      </c>
      <c r="D134" s="194" t="s">
        <v>171</v>
      </c>
      <c r="E134" s="195" t="s">
        <v>455</v>
      </c>
      <c r="F134" s="196" t="s">
        <v>1067</v>
      </c>
      <c r="G134" s="197" t="s">
        <v>191</v>
      </c>
      <c r="H134" s="198">
        <v>6.25</v>
      </c>
      <c r="I134" s="199"/>
      <c r="J134" s="200">
        <f>ROUND(I134*H134,2)</f>
        <v>0</v>
      </c>
      <c r="K134" s="196" t="s">
        <v>175</v>
      </c>
      <c r="L134" s="41"/>
      <c r="M134" s="201" t="s">
        <v>19</v>
      </c>
      <c r="N134" s="202" t="s">
        <v>43</v>
      </c>
      <c r="O134" s="66"/>
      <c r="P134" s="203">
        <f>O134*H134</f>
        <v>0</v>
      </c>
      <c r="Q134" s="203">
        <v>0</v>
      </c>
      <c r="R134" s="203">
        <f>Q134*H134</f>
        <v>0</v>
      </c>
      <c r="S134" s="203">
        <v>0</v>
      </c>
      <c r="T134" s="204">
        <f>S134*H134</f>
        <v>0</v>
      </c>
      <c r="U134" s="36"/>
      <c r="V134" s="36"/>
      <c r="W134" s="36"/>
      <c r="X134" s="36"/>
      <c r="Y134" s="36"/>
      <c r="Z134" s="36"/>
      <c r="AA134" s="36"/>
      <c r="AB134" s="36"/>
      <c r="AC134" s="36"/>
      <c r="AD134" s="36"/>
      <c r="AE134" s="36"/>
      <c r="AR134" s="205" t="s">
        <v>176</v>
      </c>
      <c r="AT134" s="205" t="s">
        <v>171</v>
      </c>
      <c r="AU134" s="205" t="s">
        <v>83</v>
      </c>
      <c r="AY134" s="19" t="s">
        <v>169</v>
      </c>
      <c r="BE134" s="206">
        <f>IF(N134="základní",J134,0)</f>
        <v>0</v>
      </c>
      <c r="BF134" s="206">
        <f>IF(N134="snížená",J134,0)</f>
        <v>0</v>
      </c>
      <c r="BG134" s="206">
        <f>IF(N134="zákl. přenesená",J134,0)</f>
        <v>0</v>
      </c>
      <c r="BH134" s="206">
        <f>IF(N134="sníž. přenesená",J134,0)</f>
        <v>0</v>
      </c>
      <c r="BI134" s="206">
        <f>IF(N134="nulová",J134,0)</f>
        <v>0</v>
      </c>
      <c r="BJ134" s="19" t="s">
        <v>80</v>
      </c>
      <c r="BK134" s="206">
        <f>ROUND(I134*H134,2)</f>
        <v>0</v>
      </c>
      <c r="BL134" s="19" t="s">
        <v>176</v>
      </c>
      <c r="BM134" s="205" t="s">
        <v>1068</v>
      </c>
    </row>
    <row r="135" spans="1:65" s="13" customFormat="1" ht="11.25">
      <c r="B135" s="211"/>
      <c r="C135" s="212"/>
      <c r="D135" s="207" t="s">
        <v>180</v>
      </c>
      <c r="E135" s="213" t="s">
        <v>19</v>
      </c>
      <c r="F135" s="214" t="s">
        <v>1062</v>
      </c>
      <c r="G135" s="212"/>
      <c r="H135" s="215">
        <v>6.25</v>
      </c>
      <c r="I135" s="216"/>
      <c r="J135" s="212"/>
      <c r="K135" s="212"/>
      <c r="L135" s="217"/>
      <c r="M135" s="218"/>
      <c r="N135" s="219"/>
      <c r="O135" s="219"/>
      <c r="P135" s="219"/>
      <c r="Q135" s="219"/>
      <c r="R135" s="219"/>
      <c r="S135" s="219"/>
      <c r="T135" s="220"/>
      <c r="AT135" s="221" t="s">
        <v>180</v>
      </c>
      <c r="AU135" s="221" t="s">
        <v>83</v>
      </c>
      <c r="AV135" s="13" t="s">
        <v>83</v>
      </c>
      <c r="AW135" s="13" t="s">
        <v>34</v>
      </c>
      <c r="AX135" s="13" t="s">
        <v>72</v>
      </c>
      <c r="AY135" s="221" t="s">
        <v>169</v>
      </c>
    </row>
    <row r="136" spans="1:65" s="14" customFormat="1" ht="11.25">
      <c r="B136" s="222"/>
      <c r="C136" s="223"/>
      <c r="D136" s="207" t="s">
        <v>180</v>
      </c>
      <c r="E136" s="224" t="s">
        <v>19</v>
      </c>
      <c r="F136" s="225" t="s">
        <v>182</v>
      </c>
      <c r="G136" s="223"/>
      <c r="H136" s="226">
        <v>6.25</v>
      </c>
      <c r="I136" s="227"/>
      <c r="J136" s="223"/>
      <c r="K136" s="223"/>
      <c r="L136" s="228"/>
      <c r="M136" s="229"/>
      <c r="N136" s="230"/>
      <c r="O136" s="230"/>
      <c r="P136" s="230"/>
      <c r="Q136" s="230"/>
      <c r="R136" s="230"/>
      <c r="S136" s="230"/>
      <c r="T136" s="231"/>
      <c r="AT136" s="232" t="s">
        <v>180</v>
      </c>
      <c r="AU136" s="232" t="s">
        <v>83</v>
      </c>
      <c r="AV136" s="14" t="s">
        <v>176</v>
      </c>
      <c r="AW136" s="14" t="s">
        <v>34</v>
      </c>
      <c r="AX136" s="14" t="s">
        <v>80</v>
      </c>
      <c r="AY136" s="232" t="s">
        <v>169</v>
      </c>
    </row>
    <row r="137" spans="1:65" s="2" customFormat="1" ht="16.5" customHeight="1">
      <c r="A137" s="36"/>
      <c r="B137" s="37"/>
      <c r="C137" s="194" t="s">
        <v>8</v>
      </c>
      <c r="D137" s="194" t="s">
        <v>171</v>
      </c>
      <c r="E137" s="195" t="s">
        <v>458</v>
      </c>
      <c r="F137" s="196" t="s">
        <v>1069</v>
      </c>
      <c r="G137" s="197" t="s">
        <v>191</v>
      </c>
      <c r="H137" s="198">
        <v>12.5</v>
      </c>
      <c r="I137" s="199"/>
      <c r="J137" s="200">
        <f>ROUND(I137*H137,2)</f>
        <v>0</v>
      </c>
      <c r="K137" s="196" t="s">
        <v>175</v>
      </c>
      <c r="L137" s="41"/>
      <c r="M137" s="201" t="s">
        <v>19</v>
      </c>
      <c r="N137" s="202" t="s">
        <v>43</v>
      </c>
      <c r="O137" s="66"/>
      <c r="P137" s="203">
        <f>O137*H137</f>
        <v>0</v>
      </c>
      <c r="Q137" s="203">
        <v>0</v>
      </c>
      <c r="R137" s="203">
        <f>Q137*H137</f>
        <v>0</v>
      </c>
      <c r="S137" s="203">
        <v>0</v>
      </c>
      <c r="T137" s="204">
        <f>S137*H137</f>
        <v>0</v>
      </c>
      <c r="U137" s="36"/>
      <c r="V137" s="36"/>
      <c r="W137" s="36"/>
      <c r="X137" s="36"/>
      <c r="Y137" s="36"/>
      <c r="Z137" s="36"/>
      <c r="AA137" s="36"/>
      <c r="AB137" s="36"/>
      <c r="AC137" s="36"/>
      <c r="AD137" s="36"/>
      <c r="AE137" s="36"/>
      <c r="AR137" s="205" t="s">
        <v>176</v>
      </c>
      <c r="AT137" s="205" t="s">
        <v>171</v>
      </c>
      <c r="AU137" s="205" t="s">
        <v>83</v>
      </c>
      <c r="AY137" s="19" t="s">
        <v>169</v>
      </c>
      <c r="BE137" s="206">
        <f>IF(N137="základní",J137,0)</f>
        <v>0</v>
      </c>
      <c r="BF137" s="206">
        <f>IF(N137="snížená",J137,0)</f>
        <v>0</v>
      </c>
      <c r="BG137" s="206">
        <f>IF(N137="zákl. přenesená",J137,0)</f>
        <v>0</v>
      </c>
      <c r="BH137" s="206">
        <f>IF(N137="sníž. přenesená",J137,0)</f>
        <v>0</v>
      </c>
      <c r="BI137" s="206">
        <f>IF(N137="nulová",J137,0)</f>
        <v>0</v>
      </c>
      <c r="BJ137" s="19" t="s">
        <v>80</v>
      </c>
      <c r="BK137" s="206">
        <f>ROUND(I137*H137,2)</f>
        <v>0</v>
      </c>
      <c r="BL137" s="19" t="s">
        <v>176</v>
      </c>
      <c r="BM137" s="205" t="s">
        <v>1070</v>
      </c>
    </row>
    <row r="138" spans="1:65" s="13" customFormat="1" ht="11.25">
      <c r="B138" s="211"/>
      <c r="C138" s="212"/>
      <c r="D138" s="207" t="s">
        <v>180</v>
      </c>
      <c r="E138" s="213" t="s">
        <v>19</v>
      </c>
      <c r="F138" s="214" t="s">
        <v>1060</v>
      </c>
      <c r="G138" s="212"/>
      <c r="H138" s="215">
        <v>12.5</v>
      </c>
      <c r="I138" s="216"/>
      <c r="J138" s="212"/>
      <c r="K138" s="212"/>
      <c r="L138" s="217"/>
      <c r="M138" s="218"/>
      <c r="N138" s="219"/>
      <c r="O138" s="219"/>
      <c r="P138" s="219"/>
      <c r="Q138" s="219"/>
      <c r="R138" s="219"/>
      <c r="S138" s="219"/>
      <c r="T138" s="220"/>
      <c r="AT138" s="221" t="s">
        <v>180</v>
      </c>
      <c r="AU138" s="221" t="s">
        <v>83</v>
      </c>
      <c r="AV138" s="13" t="s">
        <v>83</v>
      </c>
      <c r="AW138" s="13" t="s">
        <v>34</v>
      </c>
      <c r="AX138" s="13" t="s">
        <v>72</v>
      </c>
      <c r="AY138" s="221" t="s">
        <v>169</v>
      </c>
    </row>
    <row r="139" spans="1:65" s="14" customFormat="1" ht="11.25">
      <c r="B139" s="222"/>
      <c r="C139" s="223"/>
      <c r="D139" s="207" t="s">
        <v>180</v>
      </c>
      <c r="E139" s="224" t="s">
        <v>19</v>
      </c>
      <c r="F139" s="225" t="s">
        <v>182</v>
      </c>
      <c r="G139" s="223"/>
      <c r="H139" s="226">
        <v>12.5</v>
      </c>
      <c r="I139" s="227"/>
      <c r="J139" s="223"/>
      <c r="K139" s="223"/>
      <c r="L139" s="228"/>
      <c r="M139" s="229"/>
      <c r="N139" s="230"/>
      <c r="O139" s="230"/>
      <c r="P139" s="230"/>
      <c r="Q139" s="230"/>
      <c r="R139" s="230"/>
      <c r="S139" s="230"/>
      <c r="T139" s="231"/>
      <c r="AT139" s="232" t="s">
        <v>180</v>
      </c>
      <c r="AU139" s="232" t="s">
        <v>83</v>
      </c>
      <c r="AV139" s="14" t="s">
        <v>176</v>
      </c>
      <c r="AW139" s="14" t="s">
        <v>34</v>
      </c>
      <c r="AX139" s="14" t="s">
        <v>80</v>
      </c>
      <c r="AY139" s="232" t="s">
        <v>169</v>
      </c>
    </row>
    <row r="140" spans="1:65" s="2" customFormat="1" ht="16.5" customHeight="1">
      <c r="A140" s="36"/>
      <c r="B140" s="37"/>
      <c r="C140" s="194" t="s">
        <v>273</v>
      </c>
      <c r="D140" s="194" t="s">
        <v>171</v>
      </c>
      <c r="E140" s="195" t="s">
        <v>461</v>
      </c>
      <c r="F140" s="196" t="s">
        <v>1071</v>
      </c>
      <c r="G140" s="197" t="s">
        <v>191</v>
      </c>
      <c r="H140" s="198">
        <v>3.125</v>
      </c>
      <c r="I140" s="199"/>
      <c r="J140" s="200">
        <f>ROUND(I140*H140,2)</f>
        <v>0</v>
      </c>
      <c r="K140" s="196" t="s">
        <v>175</v>
      </c>
      <c r="L140" s="41"/>
      <c r="M140" s="201" t="s">
        <v>19</v>
      </c>
      <c r="N140" s="202" t="s">
        <v>43</v>
      </c>
      <c r="O140" s="66"/>
      <c r="P140" s="203">
        <f>O140*H140</f>
        <v>0</v>
      </c>
      <c r="Q140" s="203">
        <v>0</v>
      </c>
      <c r="R140" s="203">
        <f>Q140*H140</f>
        <v>0</v>
      </c>
      <c r="S140" s="203">
        <v>0</v>
      </c>
      <c r="T140" s="204">
        <f>S140*H140</f>
        <v>0</v>
      </c>
      <c r="U140" s="36"/>
      <c r="V140" s="36"/>
      <c r="W140" s="36"/>
      <c r="X140" s="36"/>
      <c r="Y140" s="36"/>
      <c r="Z140" s="36"/>
      <c r="AA140" s="36"/>
      <c r="AB140" s="36"/>
      <c r="AC140" s="36"/>
      <c r="AD140" s="36"/>
      <c r="AE140" s="36"/>
      <c r="AR140" s="205" t="s">
        <v>176</v>
      </c>
      <c r="AT140" s="205" t="s">
        <v>171</v>
      </c>
      <c r="AU140" s="205" t="s">
        <v>83</v>
      </c>
      <c r="AY140" s="19" t="s">
        <v>169</v>
      </c>
      <c r="BE140" s="206">
        <f>IF(N140="základní",J140,0)</f>
        <v>0</v>
      </c>
      <c r="BF140" s="206">
        <f>IF(N140="snížená",J140,0)</f>
        <v>0</v>
      </c>
      <c r="BG140" s="206">
        <f>IF(N140="zákl. přenesená",J140,0)</f>
        <v>0</v>
      </c>
      <c r="BH140" s="206">
        <f>IF(N140="sníž. přenesená",J140,0)</f>
        <v>0</v>
      </c>
      <c r="BI140" s="206">
        <f>IF(N140="nulová",J140,0)</f>
        <v>0</v>
      </c>
      <c r="BJ140" s="19" t="s">
        <v>80</v>
      </c>
      <c r="BK140" s="206">
        <f>ROUND(I140*H140,2)</f>
        <v>0</v>
      </c>
      <c r="BL140" s="19" t="s">
        <v>176</v>
      </c>
      <c r="BM140" s="205" t="s">
        <v>1072</v>
      </c>
    </row>
    <row r="141" spans="1:65" s="13" customFormat="1" ht="11.25">
      <c r="B141" s="211"/>
      <c r="C141" s="212"/>
      <c r="D141" s="207" t="s">
        <v>180</v>
      </c>
      <c r="E141" s="213" t="s">
        <v>19</v>
      </c>
      <c r="F141" s="214" t="s">
        <v>1073</v>
      </c>
      <c r="G141" s="212"/>
      <c r="H141" s="215">
        <v>3.125</v>
      </c>
      <c r="I141" s="216"/>
      <c r="J141" s="212"/>
      <c r="K141" s="212"/>
      <c r="L141" s="217"/>
      <c r="M141" s="218"/>
      <c r="N141" s="219"/>
      <c r="O141" s="219"/>
      <c r="P141" s="219"/>
      <c r="Q141" s="219"/>
      <c r="R141" s="219"/>
      <c r="S141" s="219"/>
      <c r="T141" s="220"/>
      <c r="AT141" s="221" t="s">
        <v>180</v>
      </c>
      <c r="AU141" s="221" t="s">
        <v>83</v>
      </c>
      <c r="AV141" s="13" t="s">
        <v>83</v>
      </c>
      <c r="AW141" s="13" t="s">
        <v>34</v>
      </c>
      <c r="AX141" s="13" t="s">
        <v>72</v>
      </c>
      <c r="AY141" s="221" t="s">
        <v>169</v>
      </c>
    </row>
    <row r="142" spans="1:65" s="14" customFormat="1" ht="11.25">
      <c r="B142" s="222"/>
      <c r="C142" s="223"/>
      <c r="D142" s="207" t="s">
        <v>180</v>
      </c>
      <c r="E142" s="224" t="s">
        <v>19</v>
      </c>
      <c r="F142" s="225" t="s">
        <v>182</v>
      </c>
      <c r="G142" s="223"/>
      <c r="H142" s="226">
        <v>3.125</v>
      </c>
      <c r="I142" s="227"/>
      <c r="J142" s="223"/>
      <c r="K142" s="223"/>
      <c r="L142" s="228"/>
      <c r="M142" s="229"/>
      <c r="N142" s="230"/>
      <c r="O142" s="230"/>
      <c r="P142" s="230"/>
      <c r="Q142" s="230"/>
      <c r="R142" s="230"/>
      <c r="S142" s="230"/>
      <c r="T142" s="231"/>
      <c r="AT142" s="232" t="s">
        <v>180</v>
      </c>
      <c r="AU142" s="232" t="s">
        <v>83</v>
      </c>
      <c r="AV142" s="14" t="s">
        <v>176</v>
      </c>
      <c r="AW142" s="14" t="s">
        <v>34</v>
      </c>
      <c r="AX142" s="14" t="s">
        <v>80</v>
      </c>
      <c r="AY142" s="232" t="s">
        <v>169</v>
      </c>
    </row>
    <row r="143" spans="1:65" s="2" customFormat="1" ht="24" customHeight="1">
      <c r="A143" s="36"/>
      <c r="B143" s="37"/>
      <c r="C143" s="194" t="s">
        <v>279</v>
      </c>
      <c r="D143" s="194" t="s">
        <v>171</v>
      </c>
      <c r="E143" s="195" t="s">
        <v>1074</v>
      </c>
      <c r="F143" s="196" t="s">
        <v>1075</v>
      </c>
      <c r="G143" s="197" t="s">
        <v>174</v>
      </c>
      <c r="H143" s="198">
        <v>138</v>
      </c>
      <c r="I143" s="199"/>
      <c r="J143" s="200">
        <f>ROUND(I143*H143,2)</f>
        <v>0</v>
      </c>
      <c r="K143" s="196" t="s">
        <v>175</v>
      </c>
      <c r="L143" s="41"/>
      <c r="M143" s="201" t="s">
        <v>19</v>
      </c>
      <c r="N143" s="202" t="s">
        <v>43</v>
      </c>
      <c r="O143" s="66"/>
      <c r="P143" s="203">
        <f>O143*H143</f>
        <v>0</v>
      </c>
      <c r="Q143" s="203">
        <v>8.4000000000000003E-4</v>
      </c>
      <c r="R143" s="203">
        <f>Q143*H143</f>
        <v>0.11592000000000001</v>
      </c>
      <c r="S143" s="203">
        <v>0</v>
      </c>
      <c r="T143" s="204">
        <f>S143*H143</f>
        <v>0</v>
      </c>
      <c r="U143" s="36"/>
      <c r="V143" s="36"/>
      <c r="W143" s="36"/>
      <c r="X143" s="36"/>
      <c r="Y143" s="36"/>
      <c r="Z143" s="36"/>
      <c r="AA143" s="36"/>
      <c r="AB143" s="36"/>
      <c r="AC143" s="36"/>
      <c r="AD143" s="36"/>
      <c r="AE143" s="36"/>
      <c r="AR143" s="205" t="s">
        <v>176</v>
      </c>
      <c r="AT143" s="205" t="s">
        <v>171</v>
      </c>
      <c r="AU143" s="205" t="s">
        <v>83</v>
      </c>
      <c r="AY143" s="19" t="s">
        <v>169</v>
      </c>
      <c r="BE143" s="206">
        <f>IF(N143="základní",J143,0)</f>
        <v>0</v>
      </c>
      <c r="BF143" s="206">
        <f>IF(N143="snížená",J143,0)</f>
        <v>0</v>
      </c>
      <c r="BG143" s="206">
        <f>IF(N143="zákl. přenesená",J143,0)</f>
        <v>0</v>
      </c>
      <c r="BH143" s="206">
        <f>IF(N143="sníž. přenesená",J143,0)</f>
        <v>0</v>
      </c>
      <c r="BI143" s="206">
        <f>IF(N143="nulová",J143,0)</f>
        <v>0</v>
      </c>
      <c r="BJ143" s="19" t="s">
        <v>80</v>
      </c>
      <c r="BK143" s="206">
        <f>ROUND(I143*H143,2)</f>
        <v>0</v>
      </c>
      <c r="BL143" s="19" t="s">
        <v>176</v>
      </c>
      <c r="BM143" s="205" t="s">
        <v>1076</v>
      </c>
    </row>
    <row r="144" spans="1:65" s="2" customFormat="1" ht="126.75">
      <c r="A144" s="36"/>
      <c r="B144" s="37"/>
      <c r="C144" s="38"/>
      <c r="D144" s="207" t="s">
        <v>178</v>
      </c>
      <c r="E144" s="38"/>
      <c r="F144" s="208" t="s">
        <v>1077</v>
      </c>
      <c r="G144" s="38"/>
      <c r="H144" s="38"/>
      <c r="I144" s="117"/>
      <c r="J144" s="38"/>
      <c r="K144" s="38"/>
      <c r="L144" s="41"/>
      <c r="M144" s="209"/>
      <c r="N144" s="210"/>
      <c r="O144" s="66"/>
      <c r="P144" s="66"/>
      <c r="Q144" s="66"/>
      <c r="R144" s="66"/>
      <c r="S144" s="66"/>
      <c r="T144" s="67"/>
      <c r="U144" s="36"/>
      <c r="V144" s="36"/>
      <c r="W144" s="36"/>
      <c r="X144" s="36"/>
      <c r="Y144" s="36"/>
      <c r="Z144" s="36"/>
      <c r="AA144" s="36"/>
      <c r="AB144" s="36"/>
      <c r="AC144" s="36"/>
      <c r="AD144" s="36"/>
      <c r="AE144" s="36"/>
      <c r="AT144" s="19" t="s">
        <v>178</v>
      </c>
      <c r="AU144" s="19" t="s">
        <v>83</v>
      </c>
    </row>
    <row r="145" spans="1:65" s="13" customFormat="1" ht="11.25">
      <c r="B145" s="211"/>
      <c r="C145" s="212"/>
      <c r="D145" s="207" t="s">
        <v>180</v>
      </c>
      <c r="E145" s="213" t="s">
        <v>19</v>
      </c>
      <c r="F145" s="214" t="s">
        <v>1078</v>
      </c>
      <c r="G145" s="212"/>
      <c r="H145" s="215">
        <v>138</v>
      </c>
      <c r="I145" s="216"/>
      <c r="J145" s="212"/>
      <c r="K145" s="212"/>
      <c r="L145" s="217"/>
      <c r="M145" s="218"/>
      <c r="N145" s="219"/>
      <c r="O145" s="219"/>
      <c r="P145" s="219"/>
      <c r="Q145" s="219"/>
      <c r="R145" s="219"/>
      <c r="S145" s="219"/>
      <c r="T145" s="220"/>
      <c r="AT145" s="221" t="s">
        <v>180</v>
      </c>
      <c r="AU145" s="221" t="s">
        <v>83</v>
      </c>
      <c r="AV145" s="13" t="s">
        <v>83</v>
      </c>
      <c r="AW145" s="13" t="s">
        <v>34</v>
      </c>
      <c r="AX145" s="13" t="s">
        <v>72</v>
      </c>
      <c r="AY145" s="221" t="s">
        <v>169</v>
      </c>
    </row>
    <row r="146" spans="1:65" s="14" customFormat="1" ht="11.25">
      <c r="B146" s="222"/>
      <c r="C146" s="223"/>
      <c r="D146" s="207" t="s">
        <v>180</v>
      </c>
      <c r="E146" s="224" t="s">
        <v>19</v>
      </c>
      <c r="F146" s="225" t="s">
        <v>182</v>
      </c>
      <c r="G146" s="223"/>
      <c r="H146" s="226">
        <v>138</v>
      </c>
      <c r="I146" s="227"/>
      <c r="J146" s="223"/>
      <c r="K146" s="223"/>
      <c r="L146" s="228"/>
      <c r="M146" s="229"/>
      <c r="N146" s="230"/>
      <c r="O146" s="230"/>
      <c r="P146" s="230"/>
      <c r="Q146" s="230"/>
      <c r="R146" s="230"/>
      <c r="S146" s="230"/>
      <c r="T146" s="231"/>
      <c r="AT146" s="232" t="s">
        <v>180</v>
      </c>
      <c r="AU146" s="232" t="s">
        <v>83</v>
      </c>
      <c r="AV146" s="14" t="s">
        <v>176</v>
      </c>
      <c r="AW146" s="14" t="s">
        <v>34</v>
      </c>
      <c r="AX146" s="14" t="s">
        <v>80</v>
      </c>
      <c r="AY146" s="232" t="s">
        <v>169</v>
      </c>
    </row>
    <row r="147" spans="1:65" s="2" customFormat="1" ht="24" customHeight="1">
      <c r="A147" s="36"/>
      <c r="B147" s="37"/>
      <c r="C147" s="194" t="s">
        <v>283</v>
      </c>
      <c r="D147" s="194" t="s">
        <v>171</v>
      </c>
      <c r="E147" s="195" t="s">
        <v>1079</v>
      </c>
      <c r="F147" s="196" t="s">
        <v>1080</v>
      </c>
      <c r="G147" s="197" t="s">
        <v>174</v>
      </c>
      <c r="H147" s="198">
        <v>138</v>
      </c>
      <c r="I147" s="199"/>
      <c r="J147" s="200">
        <f>ROUND(I147*H147,2)</f>
        <v>0</v>
      </c>
      <c r="K147" s="196" t="s">
        <v>175</v>
      </c>
      <c r="L147" s="41"/>
      <c r="M147" s="201" t="s">
        <v>19</v>
      </c>
      <c r="N147" s="202" t="s">
        <v>43</v>
      </c>
      <c r="O147" s="66"/>
      <c r="P147" s="203">
        <f>O147*H147</f>
        <v>0</v>
      </c>
      <c r="Q147" s="203">
        <v>0</v>
      </c>
      <c r="R147" s="203">
        <f>Q147*H147</f>
        <v>0</v>
      </c>
      <c r="S147" s="203">
        <v>0</v>
      </c>
      <c r="T147" s="204">
        <f>S147*H147</f>
        <v>0</v>
      </c>
      <c r="U147" s="36"/>
      <c r="V147" s="36"/>
      <c r="W147" s="36"/>
      <c r="X147" s="36"/>
      <c r="Y147" s="36"/>
      <c r="Z147" s="36"/>
      <c r="AA147" s="36"/>
      <c r="AB147" s="36"/>
      <c r="AC147" s="36"/>
      <c r="AD147" s="36"/>
      <c r="AE147" s="36"/>
      <c r="AR147" s="205" t="s">
        <v>176</v>
      </c>
      <c r="AT147" s="205" t="s">
        <v>171</v>
      </c>
      <c r="AU147" s="205" t="s">
        <v>83</v>
      </c>
      <c r="AY147" s="19" t="s">
        <v>169</v>
      </c>
      <c r="BE147" s="206">
        <f>IF(N147="základní",J147,0)</f>
        <v>0</v>
      </c>
      <c r="BF147" s="206">
        <f>IF(N147="snížená",J147,0)</f>
        <v>0</v>
      </c>
      <c r="BG147" s="206">
        <f>IF(N147="zákl. přenesená",J147,0)</f>
        <v>0</v>
      </c>
      <c r="BH147" s="206">
        <f>IF(N147="sníž. přenesená",J147,0)</f>
        <v>0</v>
      </c>
      <c r="BI147" s="206">
        <f>IF(N147="nulová",J147,0)</f>
        <v>0</v>
      </c>
      <c r="BJ147" s="19" t="s">
        <v>80</v>
      </c>
      <c r="BK147" s="206">
        <f>ROUND(I147*H147,2)</f>
        <v>0</v>
      </c>
      <c r="BL147" s="19" t="s">
        <v>176</v>
      </c>
      <c r="BM147" s="205" t="s">
        <v>1081</v>
      </c>
    </row>
    <row r="148" spans="1:65" s="2" customFormat="1" ht="16.5" customHeight="1">
      <c r="A148" s="36"/>
      <c r="B148" s="37"/>
      <c r="C148" s="194" t="s">
        <v>288</v>
      </c>
      <c r="D148" s="194" t="s">
        <v>171</v>
      </c>
      <c r="E148" s="195" t="s">
        <v>932</v>
      </c>
      <c r="F148" s="196" t="s">
        <v>1082</v>
      </c>
      <c r="G148" s="197" t="s">
        <v>191</v>
      </c>
      <c r="H148" s="198">
        <v>25</v>
      </c>
      <c r="I148" s="199"/>
      <c r="J148" s="200">
        <f>ROUND(I148*H148,2)</f>
        <v>0</v>
      </c>
      <c r="K148" s="196" t="s">
        <v>175</v>
      </c>
      <c r="L148" s="41"/>
      <c r="M148" s="201" t="s">
        <v>19</v>
      </c>
      <c r="N148" s="202" t="s">
        <v>43</v>
      </c>
      <c r="O148" s="66"/>
      <c r="P148" s="203">
        <f>O148*H148</f>
        <v>0</v>
      </c>
      <c r="Q148" s="203">
        <v>0</v>
      </c>
      <c r="R148" s="203">
        <f>Q148*H148</f>
        <v>0</v>
      </c>
      <c r="S148" s="203">
        <v>0</v>
      </c>
      <c r="T148" s="204">
        <f>S148*H148</f>
        <v>0</v>
      </c>
      <c r="U148" s="36"/>
      <c r="V148" s="36"/>
      <c r="W148" s="36"/>
      <c r="X148" s="36"/>
      <c r="Y148" s="36"/>
      <c r="Z148" s="36"/>
      <c r="AA148" s="36"/>
      <c r="AB148" s="36"/>
      <c r="AC148" s="36"/>
      <c r="AD148" s="36"/>
      <c r="AE148" s="36"/>
      <c r="AR148" s="205" t="s">
        <v>176</v>
      </c>
      <c r="AT148" s="205" t="s">
        <v>171</v>
      </c>
      <c r="AU148" s="205" t="s">
        <v>83</v>
      </c>
      <c r="AY148" s="19" t="s">
        <v>169</v>
      </c>
      <c r="BE148" s="206">
        <f>IF(N148="základní",J148,0)</f>
        <v>0</v>
      </c>
      <c r="BF148" s="206">
        <f>IF(N148="snížená",J148,0)</f>
        <v>0</v>
      </c>
      <c r="BG148" s="206">
        <f>IF(N148="zákl. přenesená",J148,0)</f>
        <v>0</v>
      </c>
      <c r="BH148" s="206">
        <f>IF(N148="sníž. přenesená",J148,0)</f>
        <v>0</v>
      </c>
      <c r="BI148" s="206">
        <f>IF(N148="nulová",J148,0)</f>
        <v>0</v>
      </c>
      <c r="BJ148" s="19" t="s">
        <v>80</v>
      </c>
      <c r="BK148" s="206">
        <f>ROUND(I148*H148,2)</f>
        <v>0</v>
      </c>
      <c r="BL148" s="19" t="s">
        <v>176</v>
      </c>
      <c r="BM148" s="205" t="s">
        <v>1083</v>
      </c>
    </row>
    <row r="149" spans="1:65" s="13" customFormat="1" ht="11.25">
      <c r="B149" s="211"/>
      <c r="C149" s="212"/>
      <c r="D149" s="207" t="s">
        <v>180</v>
      </c>
      <c r="E149" s="213" t="s">
        <v>19</v>
      </c>
      <c r="F149" s="214" t="s">
        <v>1084</v>
      </c>
      <c r="G149" s="212"/>
      <c r="H149" s="215">
        <v>25</v>
      </c>
      <c r="I149" s="216"/>
      <c r="J149" s="212"/>
      <c r="K149" s="212"/>
      <c r="L149" s="217"/>
      <c r="M149" s="218"/>
      <c r="N149" s="219"/>
      <c r="O149" s="219"/>
      <c r="P149" s="219"/>
      <c r="Q149" s="219"/>
      <c r="R149" s="219"/>
      <c r="S149" s="219"/>
      <c r="T149" s="220"/>
      <c r="AT149" s="221" t="s">
        <v>180</v>
      </c>
      <c r="AU149" s="221" t="s">
        <v>83</v>
      </c>
      <c r="AV149" s="13" t="s">
        <v>83</v>
      </c>
      <c r="AW149" s="13" t="s">
        <v>34</v>
      </c>
      <c r="AX149" s="13" t="s">
        <v>72</v>
      </c>
      <c r="AY149" s="221" t="s">
        <v>169</v>
      </c>
    </row>
    <row r="150" spans="1:65" s="14" customFormat="1" ht="11.25">
      <c r="B150" s="222"/>
      <c r="C150" s="223"/>
      <c r="D150" s="207" t="s">
        <v>180</v>
      </c>
      <c r="E150" s="224" t="s">
        <v>19</v>
      </c>
      <c r="F150" s="225" t="s">
        <v>182</v>
      </c>
      <c r="G150" s="223"/>
      <c r="H150" s="226">
        <v>25</v>
      </c>
      <c r="I150" s="227"/>
      <c r="J150" s="223"/>
      <c r="K150" s="223"/>
      <c r="L150" s="228"/>
      <c r="M150" s="229"/>
      <c r="N150" s="230"/>
      <c r="O150" s="230"/>
      <c r="P150" s="230"/>
      <c r="Q150" s="230"/>
      <c r="R150" s="230"/>
      <c r="S150" s="230"/>
      <c r="T150" s="231"/>
      <c r="AT150" s="232" t="s">
        <v>180</v>
      </c>
      <c r="AU150" s="232" t="s">
        <v>83</v>
      </c>
      <c r="AV150" s="14" t="s">
        <v>176</v>
      </c>
      <c r="AW150" s="14" t="s">
        <v>34</v>
      </c>
      <c r="AX150" s="14" t="s">
        <v>80</v>
      </c>
      <c r="AY150" s="232" t="s">
        <v>169</v>
      </c>
    </row>
    <row r="151" spans="1:65" s="2" customFormat="1" ht="24" customHeight="1">
      <c r="A151" s="36"/>
      <c r="B151" s="37"/>
      <c r="C151" s="194" t="s">
        <v>293</v>
      </c>
      <c r="D151" s="194" t="s">
        <v>171</v>
      </c>
      <c r="E151" s="195" t="s">
        <v>233</v>
      </c>
      <c r="F151" s="196" t="s">
        <v>234</v>
      </c>
      <c r="G151" s="197" t="s">
        <v>191</v>
      </c>
      <c r="H151" s="198">
        <v>80</v>
      </c>
      <c r="I151" s="199"/>
      <c r="J151" s="200">
        <f>ROUND(I151*H151,2)</f>
        <v>0</v>
      </c>
      <c r="K151" s="196" t="s">
        <v>175</v>
      </c>
      <c r="L151" s="41"/>
      <c r="M151" s="201" t="s">
        <v>19</v>
      </c>
      <c r="N151" s="202" t="s">
        <v>43</v>
      </c>
      <c r="O151" s="66"/>
      <c r="P151" s="203">
        <f>O151*H151</f>
        <v>0</v>
      </c>
      <c r="Q151" s="203">
        <v>0</v>
      </c>
      <c r="R151" s="203">
        <f>Q151*H151</f>
        <v>0</v>
      </c>
      <c r="S151" s="203">
        <v>0</v>
      </c>
      <c r="T151" s="204">
        <f>S151*H151</f>
        <v>0</v>
      </c>
      <c r="U151" s="36"/>
      <c r="V151" s="36"/>
      <c r="W151" s="36"/>
      <c r="X151" s="36"/>
      <c r="Y151" s="36"/>
      <c r="Z151" s="36"/>
      <c r="AA151" s="36"/>
      <c r="AB151" s="36"/>
      <c r="AC151" s="36"/>
      <c r="AD151" s="36"/>
      <c r="AE151" s="36"/>
      <c r="AR151" s="205" t="s">
        <v>176</v>
      </c>
      <c r="AT151" s="205" t="s">
        <v>171</v>
      </c>
      <c r="AU151" s="205" t="s">
        <v>83</v>
      </c>
      <c r="AY151" s="19" t="s">
        <v>169</v>
      </c>
      <c r="BE151" s="206">
        <f>IF(N151="základní",J151,0)</f>
        <v>0</v>
      </c>
      <c r="BF151" s="206">
        <f>IF(N151="snížená",J151,0)</f>
        <v>0</v>
      </c>
      <c r="BG151" s="206">
        <f>IF(N151="zákl. přenesená",J151,0)</f>
        <v>0</v>
      </c>
      <c r="BH151" s="206">
        <f>IF(N151="sníž. přenesená",J151,0)</f>
        <v>0</v>
      </c>
      <c r="BI151" s="206">
        <f>IF(N151="nulová",J151,0)</f>
        <v>0</v>
      </c>
      <c r="BJ151" s="19" t="s">
        <v>80</v>
      </c>
      <c r="BK151" s="206">
        <f>ROUND(I151*H151,2)</f>
        <v>0</v>
      </c>
      <c r="BL151" s="19" t="s">
        <v>176</v>
      </c>
      <c r="BM151" s="205" t="s">
        <v>1085</v>
      </c>
    </row>
    <row r="152" spans="1:65" s="2" customFormat="1" ht="136.5">
      <c r="A152" s="36"/>
      <c r="B152" s="37"/>
      <c r="C152" s="38"/>
      <c r="D152" s="207" t="s">
        <v>178</v>
      </c>
      <c r="E152" s="38"/>
      <c r="F152" s="208" t="s">
        <v>236</v>
      </c>
      <c r="G152" s="38"/>
      <c r="H152" s="38"/>
      <c r="I152" s="117"/>
      <c r="J152" s="38"/>
      <c r="K152" s="38"/>
      <c r="L152" s="41"/>
      <c r="M152" s="209"/>
      <c r="N152" s="210"/>
      <c r="O152" s="66"/>
      <c r="P152" s="66"/>
      <c r="Q152" s="66"/>
      <c r="R152" s="66"/>
      <c r="S152" s="66"/>
      <c r="T152" s="67"/>
      <c r="U152" s="36"/>
      <c r="V152" s="36"/>
      <c r="W152" s="36"/>
      <c r="X152" s="36"/>
      <c r="Y152" s="36"/>
      <c r="Z152" s="36"/>
      <c r="AA152" s="36"/>
      <c r="AB152" s="36"/>
      <c r="AC152" s="36"/>
      <c r="AD152" s="36"/>
      <c r="AE152" s="36"/>
      <c r="AT152" s="19" t="s">
        <v>178</v>
      </c>
      <c r="AU152" s="19" t="s">
        <v>83</v>
      </c>
    </row>
    <row r="153" spans="1:65" s="13" customFormat="1" ht="11.25">
      <c r="B153" s="211"/>
      <c r="C153" s="212"/>
      <c r="D153" s="207" t="s">
        <v>180</v>
      </c>
      <c r="E153" s="213" t="s">
        <v>19</v>
      </c>
      <c r="F153" s="214" t="s">
        <v>1086</v>
      </c>
      <c r="G153" s="212"/>
      <c r="H153" s="215">
        <v>80</v>
      </c>
      <c r="I153" s="216"/>
      <c r="J153" s="212"/>
      <c r="K153" s="212"/>
      <c r="L153" s="217"/>
      <c r="M153" s="218"/>
      <c r="N153" s="219"/>
      <c r="O153" s="219"/>
      <c r="P153" s="219"/>
      <c r="Q153" s="219"/>
      <c r="R153" s="219"/>
      <c r="S153" s="219"/>
      <c r="T153" s="220"/>
      <c r="AT153" s="221" t="s">
        <v>180</v>
      </c>
      <c r="AU153" s="221" t="s">
        <v>83</v>
      </c>
      <c r="AV153" s="13" t="s">
        <v>83</v>
      </c>
      <c r="AW153" s="13" t="s">
        <v>34</v>
      </c>
      <c r="AX153" s="13" t="s">
        <v>72</v>
      </c>
      <c r="AY153" s="221" t="s">
        <v>169</v>
      </c>
    </row>
    <row r="154" spans="1:65" s="14" customFormat="1" ht="11.25">
      <c r="B154" s="222"/>
      <c r="C154" s="223"/>
      <c r="D154" s="207" t="s">
        <v>180</v>
      </c>
      <c r="E154" s="224" t="s">
        <v>19</v>
      </c>
      <c r="F154" s="225" t="s">
        <v>182</v>
      </c>
      <c r="G154" s="223"/>
      <c r="H154" s="226">
        <v>80</v>
      </c>
      <c r="I154" s="227"/>
      <c r="J154" s="223"/>
      <c r="K154" s="223"/>
      <c r="L154" s="228"/>
      <c r="M154" s="229"/>
      <c r="N154" s="230"/>
      <c r="O154" s="230"/>
      <c r="P154" s="230"/>
      <c r="Q154" s="230"/>
      <c r="R154" s="230"/>
      <c r="S154" s="230"/>
      <c r="T154" s="231"/>
      <c r="AT154" s="232" t="s">
        <v>180</v>
      </c>
      <c r="AU154" s="232" t="s">
        <v>83</v>
      </c>
      <c r="AV154" s="14" t="s">
        <v>176</v>
      </c>
      <c r="AW154" s="14" t="s">
        <v>4</v>
      </c>
      <c r="AX154" s="14" t="s">
        <v>80</v>
      </c>
      <c r="AY154" s="232" t="s">
        <v>169</v>
      </c>
    </row>
    <row r="155" spans="1:65" s="2" customFormat="1" ht="24" customHeight="1">
      <c r="A155" s="36"/>
      <c r="B155" s="37"/>
      <c r="C155" s="194" t="s">
        <v>7</v>
      </c>
      <c r="D155" s="194" t="s">
        <v>171</v>
      </c>
      <c r="E155" s="195" t="s">
        <v>246</v>
      </c>
      <c r="F155" s="196" t="s">
        <v>247</v>
      </c>
      <c r="G155" s="197" t="s">
        <v>191</v>
      </c>
      <c r="H155" s="198">
        <v>40</v>
      </c>
      <c r="I155" s="199"/>
      <c r="J155" s="200">
        <f>ROUND(I155*H155,2)</f>
        <v>0</v>
      </c>
      <c r="K155" s="196" t="s">
        <v>175</v>
      </c>
      <c r="L155" s="41"/>
      <c r="M155" s="201" t="s">
        <v>19</v>
      </c>
      <c r="N155" s="202" t="s">
        <v>43</v>
      </c>
      <c r="O155" s="66"/>
      <c r="P155" s="203">
        <f>O155*H155</f>
        <v>0</v>
      </c>
      <c r="Q155" s="203">
        <v>0</v>
      </c>
      <c r="R155" s="203">
        <f>Q155*H155</f>
        <v>0</v>
      </c>
      <c r="S155" s="203">
        <v>0</v>
      </c>
      <c r="T155" s="204">
        <f>S155*H155</f>
        <v>0</v>
      </c>
      <c r="U155" s="36"/>
      <c r="V155" s="36"/>
      <c r="W155" s="36"/>
      <c r="X155" s="36"/>
      <c r="Y155" s="36"/>
      <c r="Z155" s="36"/>
      <c r="AA155" s="36"/>
      <c r="AB155" s="36"/>
      <c r="AC155" s="36"/>
      <c r="AD155" s="36"/>
      <c r="AE155" s="36"/>
      <c r="AR155" s="205" t="s">
        <v>176</v>
      </c>
      <c r="AT155" s="205" t="s">
        <v>171</v>
      </c>
      <c r="AU155" s="205" t="s">
        <v>83</v>
      </c>
      <c r="AY155" s="19" t="s">
        <v>169</v>
      </c>
      <c r="BE155" s="206">
        <f>IF(N155="základní",J155,0)</f>
        <v>0</v>
      </c>
      <c r="BF155" s="206">
        <f>IF(N155="snížená",J155,0)</f>
        <v>0</v>
      </c>
      <c r="BG155" s="206">
        <f>IF(N155="zákl. přenesená",J155,0)</f>
        <v>0</v>
      </c>
      <c r="BH155" s="206">
        <f>IF(N155="sníž. přenesená",J155,0)</f>
        <v>0</v>
      </c>
      <c r="BI155" s="206">
        <f>IF(N155="nulová",J155,0)</f>
        <v>0</v>
      </c>
      <c r="BJ155" s="19" t="s">
        <v>80</v>
      </c>
      <c r="BK155" s="206">
        <f>ROUND(I155*H155,2)</f>
        <v>0</v>
      </c>
      <c r="BL155" s="19" t="s">
        <v>176</v>
      </c>
      <c r="BM155" s="205" t="s">
        <v>1087</v>
      </c>
    </row>
    <row r="156" spans="1:65" s="13" customFormat="1" ht="11.25">
      <c r="B156" s="211"/>
      <c r="C156" s="212"/>
      <c r="D156" s="207" t="s">
        <v>180</v>
      </c>
      <c r="E156" s="213" t="s">
        <v>19</v>
      </c>
      <c r="F156" s="214" t="s">
        <v>401</v>
      </c>
      <c r="G156" s="212"/>
      <c r="H156" s="215">
        <v>40</v>
      </c>
      <c r="I156" s="216"/>
      <c r="J156" s="212"/>
      <c r="K156" s="212"/>
      <c r="L156" s="217"/>
      <c r="M156" s="218"/>
      <c r="N156" s="219"/>
      <c r="O156" s="219"/>
      <c r="P156" s="219"/>
      <c r="Q156" s="219"/>
      <c r="R156" s="219"/>
      <c r="S156" s="219"/>
      <c r="T156" s="220"/>
      <c r="AT156" s="221" t="s">
        <v>180</v>
      </c>
      <c r="AU156" s="221" t="s">
        <v>83</v>
      </c>
      <c r="AV156" s="13" t="s">
        <v>83</v>
      </c>
      <c r="AW156" s="13" t="s">
        <v>34</v>
      </c>
      <c r="AX156" s="13" t="s">
        <v>72</v>
      </c>
      <c r="AY156" s="221" t="s">
        <v>169</v>
      </c>
    </row>
    <row r="157" spans="1:65" s="14" customFormat="1" ht="11.25">
      <c r="B157" s="222"/>
      <c r="C157" s="223"/>
      <c r="D157" s="207" t="s">
        <v>180</v>
      </c>
      <c r="E157" s="224" t="s">
        <v>19</v>
      </c>
      <c r="F157" s="225" t="s">
        <v>182</v>
      </c>
      <c r="G157" s="223"/>
      <c r="H157" s="226">
        <v>40</v>
      </c>
      <c r="I157" s="227"/>
      <c r="J157" s="223"/>
      <c r="K157" s="223"/>
      <c r="L157" s="228"/>
      <c r="M157" s="229"/>
      <c r="N157" s="230"/>
      <c r="O157" s="230"/>
      <c r="P157" s="230"/>
      <c r="Q157" s="230"/>
      <c r="R157" s="230"/>
      <c r="S157" s="230"/>
      <c r="T157" s="231"/>
      <c r="AT157" s="232" t="s">
        <v>180</v>
      </c>
      <c r="AU157" s="232" t="s">
        <v>83</v>
      </c>
      <c r="AV157" s="14" t="s">
        <v>176</v>
      </c>
      <c r="AW157" s="14" t="s">
        <v>4</v>
      </c>
      <c r="AX157" s="14" t="s">
        <v>80</v>
      </c>
      <c r="AY157" s="232" t="s">
        <v>169</v>
      </c>
    </row>
    <row r="158" spans="1:65" s="2" customFormat="1" ht="16.5" customHeight="1">
      <c r="A158" s="36"/>
      <c r="B158" s="37"/>
      <c r="C158" s="194" t="s">
        <v>300</v>
      </c>
      <c r="D158" s="194" t="s">
        <v>171</v>
      </c>
      <c r="E158" s="195" t="s">
        <v>241</v>
      </c>
      <c r="F158" s="196" t="s">
        <v>242</v>
      </c>
      <c r="G158" s="197" t="s">
        <v>191</v>
      </c>
      <c r="H158" s="198">
        <v>10</v>
      </c>
      <c r="I158" s="199"/>
      <c r="J158" s="200">
        <f>ROUND(I158*H158,2)</f>
        <v>0</v>
      </c>
      <c r="K158" s="196" t="s">
        <v>19</v>
      </c>
      <c r="L158" s="41"/>
      <c r="M158" s="201" t="s">
        <v>19</v>
      </c>
      <c r="N158" s="202" t="s">
        <v>43</v>
      </c>
      <c r="O158" s="66"/>
      <c r="P158" s="203">
        <f>O158*H158</f>
        <v>0</v>
      </c>
      <c r="Q158" s="203">
        <v>0</v>
      </c>
      <c r="R158" s="203">
        <f>Q158*H158</f>
        <v>0</v>
      </c>
      <c r="S158" s="203">
        <v>0</v>
      </c>
      <c r="T158" s="204">
        <f>S158*H158</f>
        <v>0</v>
      </c>
      <c r="U158" s="36"/>
      <c r="V158" s="36"/>
      <c r="W158" s="36"/>
      <c r="X158" s="36"/>
      <c r="Y158" s="36"/>
      <c r="Z158" s="36"/>
      <c r="AA158" s="36"/>
      <c r="AB158" s="36"/>
      <c r="AC158" s="36"/>
      <c r="AD158" s="36"/>
      <c r="AE158" s="36"/>
      <c r="AR158" s="205" t="s">
        <v>176</v>
      </c>
      <c r="AT158" s="205" t="s">
        <v>171</v>
      </c>
      <c r="AU158" s="205" t="s">
        <v>83</v>
      </c>
      <c r="AY158" s="19" t="s">
        <v>169</v>
      </c>
      <c r="BE158" s="206">
        <f>IF(N158="základní",J158,0)</f>
        <v>0</v>
      </c>
      <c r="BF158" s="206">
        <f>IF(N158="snížená",J158,0)</f>
        <v>0</v>
      </c>
      <c r="BG158" s="206">
        <f>IF(N158="zákl. přenesená",J158,0)</f>
        <v>0</v>
      </c>
      <c r="BH158" s="206">
        <f>IF(N158="sníž. přenesená",J158,0)</f>
        <v>0</v>
      </c>
      <c r="BI158" s="206">
        <f>IF(N158="nulová",J158,0)</f>
        <v>0</v>
      </c>
      <c r="BJ158" s="19" t="s">
        <v>80</v>
      </c>
      <c r="BK158" s="206">
        <f>ROUND(I158*H158,2)</f>
        <v>0</v>
      </c>
      <c r="BL158" s="19" t="s">
        <v>176</v>
      </c>
      <c r="BM158" s="205" t="s">
        <v>1088</v>
      </c>
    </row>
    <row r="159" spans="1:65" s="13" customFormat="1" ht="11.25">
      <c r="B159" s="211"/>
      <c r="C159" s="212"/>
      <c r="D159" s="207" t="s">
        <v>180</v>
      </c>
      <c r="E159" s="213" t="s">
        <v>19</v>
      </c>
      <c r="F159" s="214" t="s">
        <v>232</v>
      </c>
      <c r="G159" s="212"/>
      <c r="H159" s="215">
        <v>10</v>
      </c>
      <c r="I159" s="216"/>
      <c r="J159" s="212"/>
      <c r="K159" s="212"/>
      <c r="L159" s="217"/>
      <c r="M159" s="218"/>
      <c r="N159" s="219"/>
      <c r="O159" s="219"/>
      <c r="P159" s="219"/>
      <c r="Q159" s="219"/>
      <c r="R159" s="219"/>
      <c r="S159" s="219"/>
      <c r="T159" s="220"/>
      <c r="AT159" s="221" t="s">
        <v>180</v>
      </c>
      <c r="AU159" s="221" t="s">
        <v>83</v>
      </c>
      <c r="AV159" s="13" t="s">
        <v>83</v>
      </c>
      <c r="AW159" s="13" t="s">
        <v>34</v>
      </c>
      <c r="AX159" s="13" t="s">
        <v>72</v>
      </c>
      <c r="AY159" s="221" t="s">
        <v>169</v>
      </c>
    </row>
    <row r="160" spans="1:65" s="14" customFormat="1" ht="11.25">
      <c r="B160" s="222"/>
      <c r="C160" s="223"/>
      <c r="D160" s="207" t="s">
        <v>180</v>
      </c>
      <c r="E160" s="224" t="s">
        <v>19</v>
      </c>
      <c r="F160" s="225" t="s">
        <v>182</v>
      </c>
      <c r="G160" s="223"/>
      <c r="H160" s="226">
        <v>10</v>
      </c>
      <c r="I160" s="227"/>
      <c r="J160" s="223"/>
      <c r="K160" s="223"/>
      <c r="L160" s="228"/>
      <c r="M160" s="229"/>
      <c r="N160" s="230"/>
      <c r="O160" s="230"/>
      <c r="P160" s="230"/>
      <c r="Q160" s="230"/>
      <c r="R160" s="230"/>
      <c r="S160" s="230"/>
      <c r="T160" s="231"/>
      <c r="AT160" s="232" t="s">
        <v>180</v>
      </c>
      <c r="AU160" s="232" t="s">
        <v>83</v>
      </c>
      <c r="AV160" s="14" t="s">
        <v>176</v>
      </c>
      <c r="AW160" s="14" t="s">
        <v>4</v>
      </c>
      <c r="AX160" s="14" t="s">
        <v>80</v>
      </c>
      <c r="AY160" s="232" t="s">
        <v>169</v>
      </c>
    </row>
    <row r="161" spans="1:65" s="2" customFormat="1" ht="16.5" customHeight="1">
      <c r="A161" s="36"/>
      <c r="B161" s="37"/>
      <c r="C161" s="194" t="s">
        <v>305</v>
      </c>
      <c r="D161" s="194" t="s">
        <v>171</v>
      </c>
      <c r="E161" s="195" t="s">
        <v>252</v>
      </c>
      <c r="F161" s="196" t="s">
        <v>253</v>
      </c>
      <c r="G161" s="197" t="s">
        <v>191</v>
      </c>
      <c r="H161" s="198">
        <v>54</v>
      </c>
      <c r="I161" s="199"/>
      <c r="J161" s="200">
        <f>ROUND(I161*H161,2)</f>
        <v>0</v>
      </c>
      <c r="K161" s="196" t="s">
        <v>175</v>
      </c>
      <c r="L161" s="41"/>
      <c r="M161" s="201" t="s">
        <v>19</v>
      </c>
      <c r="N161" s="202" t="s">
        <v>43</v>
      </c>
      <c r="O161" s="66"/>
      <c r="P161" s="203">
        <f>O161*H161</f>
        <v>0</v>
      </c>
      <c r="Q161" s="203">
        <v>0</v>
      </c>
      <c r="R161" s="203">
        <f>Q161*H161</f>
        <v>0</v>
      </c>
      <c r="S161" s="203">
        <v>0</v>
      </c>
      <c r="T161" s="204">
        <f>S161*H161</f>
        <v>0</v>
      </c>
      <c r="U161" s="36"/>
      <c r="V161" s="36"/>
      <c r="W161" s="36"/>
      <c r="X161" s="36"/>
      <c r="Y161" s="36"/>
      <c r="Z161" s="36"/>
      <c r="AA161" s="36"/>
      <c r="AB161" s="36"/>
      <c r="AC161" s="36"/>
      <c r="AD161" s="36"/>
      <c r="AE161" s="36"/>
      <c r="AR161" s="205" t="s">
        <v>176</v>
      </c>
      <c r="AT161" s="205" t="s">
        <v>171</v>
      </c>
      <c r="AU161" s="205" t="s">
        <v>83</v>
      </c>
      <c r="AY161" s="19" t="s">
        <v>169</v>
      </c>
      <c r="BE161" s="206">
        <f>IF(N161="základní",J161,0)</f>
        <v>0</v>
      </c>
      <c r="BF161" s="206">
        <f>IF(N161="snížená",J161,0)</f>
        <v>0</v>
      </c>
      <c r="BG161" s="206">
        <f>IF(N161="zákl. přenesená",J161,0)</f>
        <v>0</v>
      </c>
      <c r="BH161" s="206">
        <f>IF(N161="sníž. přenesená",J161,0)</f>
        <v>0</v>
      </c>
      <c r="BI161" s="206">
        <f>IF(N161="nulová",J161,0)</f>
        <v>0</v>
      </c>
      <c r="BJ161" s="19" t="s">
        <v>80</v>
      </c>
      <c r="BK161" s="206">
        <f>ROUND(I161*H161,2)</f>
        <v>0</v>
      </c>
      <c r="BL161" s="19" t="s">
        <v>176</v>
      </c>
      <c r="BM161" s="205" t="s">
        <v>1089</v>
      </c>
    </row>
    <row r="162" spans="1:65" s="2" customFormat="1" ht="214.5">
      <c r="A162" s="36"/>
      <c r="B162" s="37"/>
      <c r="C162" s="38"/>
      <c r="D162" s="207" t="s">
        <v>178</v>
      </c>
      <c r="E162" s="38"/>
      <c r="F162" s="208" t="s">
        <v>942</v>
      </c>
      <c r="G162" s="38"/>
      <c r="H162" s="38"/>
      <c r="I162" s="117"/>
      <c r="J162" s="38"/>
      <c r="K162" s="38"/>
      <c r="L162" s="41"/>
      <c r="M162" s="209"/>
      <c r="N162" s="210"/>
      <c r="O162" s="66"/>
      <c r="P162" s="66"/>
      <c r="Q162" s="66"/>
      <c r="R162" s="66"/>
      <c r="S162" s="66"/>
      <c r="T162" s="67"/>
      <c r="U162" s="36"/>
      <c r="V162" s="36"/>
      <c r="W162" s="36"/>
      <c r="X162" s="36"/>
      <c r="Y162" s="36"/>
      <c r="Z162" s="36"/>
      <c r="AA162" s="36"/>
      <c r="AB162" s="36"/>
      <c r="AC162" s="36"/>
      <c r="AD162" s="36"/>
      <c r="AE162" s="36"/>
      <c r="AT162" s="19" t="s">
        <v>178</v>
      </c>
      <c r="AU162" s="19" t="s">
        <v>83</v>
      </c>
    </row>
    <row r="163" spans="1:65" s="13" customFormat="1" ht="11.25">
      <c r="B163" s="211"/>
      <c r="C163" s="212"/>
      <c r="D163" s="207" t="s">
        <v>180</v>
      </c>
      <c r="E163" s="213" t="s">
        <v>19</v>
      </c>
      <c r="F163" s="214" t="s">
        <v>1090</v>
      </c>
      <c r="G163" s="212"/>
      <c r="H163" s="215">
        <v>54</v>
      </c>
      <c r="I163" s="216"/>
      <c r="J163" s="212"/>
      <c r="K163" s="212"/>
      <c r="L163" s="217"/>
      <c r="M163" s="218"/>
      <c r="N163" s="219"/>
      <c r="O163" s="219"/>
      <c r="P163" s="219"/>
      <c r="Q163" s="219"/>
      <c r="R163" s="219"/>
      <c r="S163" s="219"/>
      <c r="T163" s="220"/>
      <c r="AT163" s="221" t="s">
        <v>180</v>
      </c>
      <c r="AU163" s="221" t="s">
        <v>83</v>
      </c>
      <c r="AV163" s="13" t="s">
        <v>83</v>
      </c>
      <c r="AW163" s="13" t="s">
        <v>34</v>
      </c>
      <c r="AX163" s="13" t="s">
        <v>80</v>
      </c>
      <c r="AY163" s="221" t="s">
        <v>169</v>
      </c>
    </row>
    <row r="164" spans="1:65" s="2" customFormat="1" ht="16.5" customHeight="1">
      <c r="A164" s="36"/>
      <c r="B164" s="37"/>
      <c r="C164" s="194" t="s">
        <v>309</v>
      </c>
      <c r="D164" s="194" t="s">
        <v>171</v>
      </c>
      <c r="E164" s="195" t="s">
        <v>257</v>
      </c>
      <c r="F164" s="196" t="s">
        <v>944</v>
      </c>
      <c r="G164" s="197" t="s">
        <v>259</v>
      </c>
      <c r="H164" s="198">
        <v>18</v>
      </c>
      <c r="I164" s="199"/>
      <c r="J164" s="200">
        <f>ROUND(I164*H164,2)</f>
        <v>0</v>
      </c>
      <c r="K164" s="196" t="s">
        <v>175</v>
      </c>
      <c r="L164" s="41"/>
      <c r="M164" s="201" t="s">
        <v>19</v>
      </c>
      <c r="N164" s="202" t="s">
        <v>43</v>
      </c>
      <c r="O164" s="66"/>
      <c r="P164" s="203">
        <f>O164*H164</f>
        <v>0</v>
      </c>
      <c r="Q164" s="203">
        <v>0</v>
      </c>
      <c r="R164" s="203">
        <f>Q164*H164</f>
        <v>0</v>
      </c>
      <c r="S164" s="203">
        <v>0</v>
      </c>
      <c r="T164" s="204">
        <f>S164*H164</f>
        <v>0</v>
      </c>
      <c r="U164" s="36"/>
      <c r="V164" s="36"/>
      <c r="W164" s="36"/>
      <c r="X164" s="36"/>
      <c r="Y164" s="36"/>
      <c r="Z164" s="36"/>
      <c r="AA164" s="36"/>
      <c r="AB164" s="36"/>
      <c r="AC164" s="36"/>
      <c r="AD164" s="36"/>
      <c r="AE164" s="36"/>
      <c r="AR164" s="205" t="s">
        <v>176</v>
      </c>
      <c r="AT164" s="205" t="s">
        <v>171</v>
      </c>
      <c r="AU164" s="205" t="s">
        <v>83</v>
      </c>
      <c r="AY164" s="19" t="s">
        <v>169</v>
      </c>
      <c r="BE164" s="206">
        <f>IF(N164="základní",J164,0)</f>
        <v>0</v>
      </c>
      <c r="BF164" s="206">
        <f>IF(N164="snížená",J164,0)</f>
        <v>0</v>
      </c>
      <c r="BG164" s="206">
        <f>IF(N164="zákl. přenesená",J164,0)</f>
        <v>0</v>
      </c>
      <c r="BH164" s="206">
        <f>IF(N164="sníž. přenesená",J164,0)</f>
        <v>0</v>
      </c>
      <c r="BI164" s="206">
        <f>IF(N164="nulová",J164,0)</f>
        <v>0</v>
      </c>
      <c r="BJ164" s="19" t="s">
        <v>80</v>
      </c>
      <c r="BK164" s="206">
        <f>ROUND(I164*H164,2)</f>
        <v>0</v>
      </c>
      <c r="BL164" s="19" t="s">
        <v>176</v>
      </c>
      <c r="BM164" s="205" t="s">
        <v>1091</v>
      </c>
    </row>
    <row r="165" spans="1:65" s="13" customFormat="1" ht="11.25">
      <c r="B165" s="211"/>
      <c r="C165" s="212"/>
      <c r="D165" s="207" t="s">
        <v>180</v>
      </c>
      <c r="E165" s="213" t="s">
        <v>19</v>
      </c>
      <c r="F165" s="214" t="s">
        <v>1092</v>
      </c>
      <c r="G165" s="212"/>
      <c r="H165" s="215">
        <v>18</v>
      </c>
      <c r="I165" s="216"/>
      <c r="J165" s="212"/>
      <c r="K165" s="212"/>
      <c r="L165" s="217"/>
      <c r="M165" s="218"/>
      <c r="N165" s="219"/>
      <c r="O165" s="219"/>
      <c r="P165" s="219"/>
      <c r="Q165" s="219"/>
      <c r="R165" s="219"/>
      <c r="S165" s="219"/>
      <c r="T165" s="220"/>
      <c r="AT165" s="221" t="s">
        <v>180</v>
      </c>
      <c r="AU165" s="221" t="s">
        <v>83</v>
      </c>
      <c r="AV165" s="13" t="s">
        <v>83</v>
      </c>
      <c r="AW165" s="13" t="s">
        <v>34</v>
      </c>
      <c r="AX165" s="13" t="s">
        <v>72</v>
      </c>
      <c r="AY165" s="221" t="s">
        <v>169</v>
      </c>
    </row>
    <row r="166" spans="1:65" s="14" customFormat="1" ht="11.25">
      <c r="B166" s="222"/>
      <c r="C166" s="223"/>
      <c r="D166" s="207" t="s">
        <v>180</v>
      </c>
      <c r="E166" s="224" t="s">
        <v>19</v>
      </c>
      <c r="F166" s="225" t="s">
        <v>182</v>
      </c>
      <c r="G166" s="223"/>
      <c r="H166" s="226">
        <v>18</v>
      </c>
      <c r="I166" s="227"/>
      <c r="J166" s="223"/>
      <c r="K166" s="223"/>
      <c r="L166" s="228"/>
      <c r="M166" s="229"/>
      <c r="N166" s="230"/>
      <c r="O166" s="230"/>
      <c r="P166" s="230"/>
      <c r="Q166" s="230"/>
      <c r="R166" s="230"/>
      <c r="S166" s="230"/>
      <c r="T166" s="231"/>
      <c r="AT166" s="232" t="s">
        <v>180</v>
      </c>
      <c r="AU166" s="232" t="s">
        <v>83</v>
      </c>
      <c r="AV166" s="14" t="s">
        <v>176</v>
      </c>
      <c r="AW166" s="14" t="s">
        <v>34</v>
      </c>
      <c r="AX166" s="14" t="s">
        <v>80</v>
      </c>
      <c r="AY166" s="232" t="s">
        <v>169</v>
      </c>
    </row>
    <row r="167" spans="1:65" s="2" customFormat="1" ht="16.5" customHeight="1">
      <c r="A167" s="36"/>
      <c r="B167" s="37"/>
      <c r="C167" s="194" t="s">
        <v>314</v>
      </c>
      <c r="D167" s="194" t="s">
        <v>171</v>
      </c>
      <c r="E167" s="195" t="s">
        <v>492</v>
      </c>
      <c r="F167" s="196" t="s">
        <v>947</v>
      </c>
      <c r="G167" s="197" t="s">
        <v>191</v>
      </c>
      <c r="H167" s="198">
        <v>40</v>
      </c>
      <c r="I167" s="199"/>
      <c r="J167" s="200">
        <f>ROUND(I167*H167,2)</f>
        <v>0</v>
      </c>
      <c r="K167" s="196" t="s">
        <v>175</v>
      </c>
      <c r="L167" s="41"/>
      <c r="M167" s="201" t="s">
        <v>19</v>
      </c>
      <c r="N167" s="202" t="s">
        <v>43</v>
      </c>
      <c r="O167" s="66"/>
      <c r="P167" s="203">
        <f>O167*H167</f>
        <v>0</v>
      </c>
      <c r="Q167" s="203">
        <v>0</v>
      </c>
      <c r="R167" s="203">
        <f>Q167*H167</f>
        <v>0</v>
      </c>
      <c r="S167" s="203">
        <v>0</v>
      </c>
      <c r="T167" s="204">
        <f>S167*H167</f>
        <v>0</v>
      </c>
      <c r="U167" s="36"/>
      <c r="V167" s="36"/>
      <c r="W167" s="36"/>
      <c r="X167" s="36"/>
      <c r="Y167" s="36"/>
      <c r="Z167" s="36"/>
      <c r="AA167" s="36"/>
      <c r="AB167" s="36"/>
      <c r="AC167" s="36"/>
      <c r="AD167" s="36"/>
      <c r="AE167" s="36"/>
      <c r="AR167" s="205" t="s">
        <v>176</v>
      </c>
      <c r="AT167" s="205" t="s">
        <v>171</v>
      </c>
      <c r="AU167" s="205" t="s">
        <v>83</v>
      </c>
      <c r="AY167" s="19" t="s">
        <v>169</v>
      </c>
      <c r="BE167" s="206">
        <f>IF(N167="základní",J167,0)</f>
        <v>0</v>
      </c>
      <c r="BF167" s="206">
        <f>IF(N167="snížená",J167,0)</f>
        <v>0</v>
      </c>
      <c r="BG167" s="206">
        <f>IF(N167="zákl. přenesená",J167,0)</f>
        <v>0</v>
      </c>
      <c r="BH167" s="206">
        <f>IF(N167="sníž. přenesená",J167,0)</f>
        <v>0</v>
      </c>
      <c r="BI167" s="206">
        <f>IF(N167="nulová",J167,0)</f>
        <v>0</v>
      </c>
      <c r="BJ167" s="19" t="s">
        <v>80</v>
      </c>
      <c r="BK167" s="206">
        <f>ROUND(I167*H167,2)</f>
        <v>0</v>
      </c>
      <c r="BL167" s="19" t="s">
        <v>176</v>
      </c>
      <c r="BM167" s="205" t="s">
        <v>1093</v>
      </c>
    </row>
    <row r="168" spans="1:65" s="13" customFormat="1" ht="11.25">
      <c r="B168" s="211"/>
      <c r="C168" s="212"/>
      <c r="D168" s="207" t="s">
        <v>180</v>
      </c>
      <c r="E168" s="213" t="s">
        <v>19</v>
      </c>
      <c r="F168" s="214" t="s">
        <v>401</v>
      </c>
      <c r="G168" s="212"/>
      <c r="H168" s="215">
        <v>40</v>
      </c>
      <c r="I168" s="216"/>
      <c r="J168" s="212"/>
      <c r="K168" s="212"/>
      <c r="L168" s="217"/>
      <c r="M168" s="218"/>
      <c r="N168" s="219"/>
      <c r="O168" s="219"/>
      <c r="P168" s="219"/>
      <c r="Q168" s="219"/>
      <c r="R168" s="219"/>
      <c r="S168" s="219"/>
      <c r="T168" s="220"/>
      <c r="AT168" s="221" t="s">
        <v>180</v>
      </c>
      <c r="AU168" s="221" t="s">
        <v>83</v>
      </c>
      <c r="AV168" s="13" t="s">
        <v>83</v>
      </c>
      <c r="AW168" s="13" t="s">
        <v>34</v>
      </c>
      <c r="AX168" s="13" t="s">
        <v>72</v>
      </c>
      <c r="AY168" s="221" t="s">
        <v>169</v>
      </c>
    </row>
    <row r="169" spans="1:65" s="14" customFormat="1" ht="11.25">
      <c r="B169" s="222"/>
      <c r="C169" s="223"/>
      <c r="D169" s="207" t="s">
        <v>180</v>
      </c>
      <c r="E169" s="224" t="s">
        <v>19</v>
      </c>
      <c r="F169" s="225" t="s">
        <v>182</v>
      </c>
      <c r="G169" s="223"/>
      <c r="H169" s="226">
        <v>40</v>
      </c>
      <c r="I169" s="227"/>
      <c r="J169" s="223"/>
      <c r="K169" s="223"/>
      <c r="L169" s="228"/>
      <c r="M169" s="229"/>
      <c r="N169" s="230"/>
      <c r="O169" s="230"/>
      <c r="P169" s="230"/>
      <c r="Q169" s="230"/>
      <c r="R169" s="230"/>
      <c r="S169" s="230"/>
      <c r="T169" s="231"/>
      <c r="AT169" s="232" t="s">
        <v>180</v>
      </c>
      <c r="AU169" s="232" t="s">
        <v>83</v>
      </c>
      <c r="AV169" s="14" t="s">
        <v>176</v>
      </c>
      <c r="AW169" s="14" t="s">
        <v>34</v>
      </c>
      <c r="AX169" s="14" t="s">
        <v>80</v>
      </c>
      <c r="AY169" s="232" t="s">
        <v>169</v>
      </c>
    </row>
    <row r="170" spans="1:65" s="2" customFormat="1" ht="16.5" customHeight="1">
      <c r="A170" s="36"/>
      <c r="B170" s="37"/>
      <c r="C170" s="194" t="s">
        <v>321</v>
      </c>
      <c r="D170" s="194" t="s">
        <v>171</v>
      </c>
      <c r="E170" s="195" t="s">
        <v>492</v>
      </c>
      <c r="F170" s="196" t="s">
        <v>947</v>
      </c>
      <c r="G170" s="197" t="s">
        <v>191</v>
      </c>
      <c r="H170" s="198">
        <v>2</v>
      </c>
      <c r="I170" s="199"/>
      <c r="J170" s="200">
        <f>ROUND(I170*H170,2)</f>
        <v>0</v>
      </c>
      <c r="K170" s="196" t="s">
        <v>175</v>
      </c>
      <c r="L170" s="41"/>
      <c r="M170" s="201" t="s">
        <v>19</v>
      </c>
      <c r="N170" s="202" t="s">
        <v>43</v>
      </c>
      <c r="O170" s="66"/>
      <c r="P170" s="203">
        <f>O170*H170</f>
        <v>0</v>
      </c>
      <c r="Q170" s="203">
        <v>0</v>
      </c>
      <c r="R170" s="203">
        <f>Q170*H170</f>
        <v>0</v>
      </c>
      <c r="S170" s="203">
        <v>0</v>
      </c>
      <c r="T170" s="204">
        <f>S170*H170</f>
        <v>0</v>
      </c>
      <c r="U170" s="36"/>
      <c r="V170" s="36"/>
      <c r="W170" s="36"/>
      <c r="X170" s="36"/>
      <c r="Y170" s="36"/>
      <c r="Z170" s="36"/>
      <c r="AA170" s="36"/>
      <c r="AB170" s="36"/>
      <c r="AC170" s="36"/>
      <c r="AD170" s="36"/>
      <c r="AE170" s="36"/>
      <c r="AR170" s="205" t="s">
        <v>176</v>
      </c>
      <c r="AT170" s="205" t="s">
        <v>171</v>
      </c>
      <c r="AU170" s="205" t="s">
        <v>83</v>
      </c>
      <c r="AY170" s="19" t="s">
        <v>169</v>
      </c>
      <c r="BE170" s="206">
        <f>IF(N170="základní",J170,0)</f>
        <v>0</v>
      </c>
      <c r="BF170" s="206">
        <f>IF(N170="snížená",J170,0)</f>
        <v>0</v>
      </c>
      <c r="BG170" s="206">
        <f>IF(N170="zákl. přenesená",J170,0)</f>
        <v>0</v>
      </c>
      <c r="BH170" s="206">
        <f>IF(N170="sníž. přenesená",J170,0)</f>
        <v>0</v>
      </c>
      <c r="BI170" s="206">
        <f>IF(N170="nulová",J170,0)</f>
        <v>0</v>
      </c>
      <c r="BJ170" s="19" t="s">
        <v>80</v>
      </c>
      <c r="BK170" s="206">
        <f>ROUND(I170*H170,2)</f>
        <v>0</v>
      </c>
      <c r="BL170" s="19" t="s">
        <v>176</v>
      </c>
      <c r="BM170" s="205" t="s">
        <v>1094</v>
      </c>
    </row>
    <row r="171" spans="1:65" s="15" customFormat="1" ht="11.25">
      <c r="B171" s="233"/>
      <c r="C171" s="234"/>
      <c r="D171" s="207" t="s">
        <v>180</v>
      </c>
      <c r="E171" s="235" t="s">
        <v>19</v>
      </c>
      <c r="F171" s="236" t="s">
        <v>1095</v>
      </c>
      <c r="G171" s="234"/>
      <c r="H171" s="235" t="s">
        <v>19</v>
      </c>
      <c r="I171" s="237"/>
      <c r="J171" s="234"/>
      <c r="K171" s="234"/>
      <c r="L171" s="238"/>
      <c r="M171" s="239"/>
      <c r="N171" s="240"/>
      <c r="O171" s="240"/>
      <c r="P171" s="240"/>
      <c r="Q171" s="240"/>
      <c r="R171" s="240"/>
      <c r="S171" s="240"/>
      <c r="T171" s="241"/>
      <c r="AT171" s="242" t="s">
        <v>180</v>
      </c>
      <c r="AU171" s="242" t="s">
        <v>83</v>
      </c>
      <c r="AV171" s="15" t="s">
        <v>80</v>
      </c>
      <c r="AW171" s="15" t="s">
        <v>34</v>
      </c>
      <c r="AX171" s="15" t="s">
        <v>72</v>
      </c>
      <c r="AY171" s="242" t="s">
        <v>169</v>
      </c>
    </row>
    <row r="172" spans="1:65" s="13" customFormat="1" ht="11.25">
      <c r="B172" s="211"/>
      <c r="C172" s="212"/>
      <c r="D172" s="207" t="s">
        <v>180</v>
      </c>
      <c r="E172" s="213" t="s">
        <v>19</v>
      </c>
      <c r="F172" s="214" t="s">
        <v>83</v>
      </c>
      <c r="G172" s="212"/>
      <c r="H172" s="215">
        <v>2</v>
      </c>
      <c r="I172" s="216"/>
      <c r="J172" s="212"/>
      <c r="K172" s="212"/>
      <c r="L172" s="217"/>
      <c r="M172" s="218"/>
      <c r="N172" s="219"/>
      <c r="O172" s="219"/>
      <c r="P172" s="219"/>
      <c r="Q172" s="219"/>
      <c r="R172" s="219"/>
      <c r="S172" s="219"/>
      <c r="T172" s="220"/>
      <c r="AT172" s="221" t="s">
        <v>180</v>
      </c>
      <c r="AU172" s="221" t="s">
        <v>83</v>
      </c>
      <c r="AV172" s="13" t="s">
        <v>83</v>
      </c>
      <c r="AW172" s="13" t="s">
        <v>34</v>
      </c>
      <c r="AX172" s="13" t="s">
        <v>72</v>
      </c>
      <c r="AY172" s="221" t="s">
        <v>169</v>
      </c>
    </row>
    <row r="173" spans="1:65" s="14" customFormat="1" ht="11.25">
      <c r="B173" s="222"/>
      <c r="C173" s="223"/>
      <c r="D173" s="207" t="s">
        <v>180</v>
      </c>
      <c r="E173" s="224" t="s">
        <v>19</v>
      </c>
      <c r="F173" s="225" t="s">
        <v>182</v>
      </c>
      <c r="G173" s="223"/>
      <c r="H173" s="226">
        <v>2</v>
      </c>
      <c r="I173" s="227"/>
      <c r="J173" s="223"/>
      <c r="K173" s="223"/>
      <c r="L173" s="228"/>
      <c r="M173" s="229"/>
      <c r="N173" s="230"/>
      <c r="O173" s="230"/>
      <c r="P173" s="230"/>
      <c r="Q173" s="230"/>
      <c r="R173" s="230"/>
      <c r="S173" s="230"/>
      <c r="T173" s="231"/>
      <c r="AT173" s="232" t="s">
        <v>180</v>
      </c>
      <c r="AU173" s="232" t="s">
        <v>83</v>
      </c>
      <c r="AV173" s="14" t="s">
        <v>176</v>
      </c>
      <c r="AW173" s="14" t="s">
        <v>34</v>
      </c>
      <c r="AX173" s="14" t="s">
        <v>80</v>
      </c>
      <c r="AY173" s="232" t="s">
        <v>169</v>
      </c>
    </row>
    <row r="174" spans="1:65" s="2" customFormat="1" ht="16.5" customHeight="1">
      <c r="A174" s="36"/>
      <c r="B174" s="37"/>
      <c r="C174" s="254" t="s">
        <v>331</v>
      </c>
      <c r="D174" s="254" t="s">
        <v>315</v>
      </c>
      <c r="E174" s="255" t="s">
        <v>1096</v>
      </c>
      <c r="F174" s="256" t="s">
        <v>709</v>
      </c>
      <c r="G174" s="257" t="s">
        <v>259</v>
      </c>
      <c r="H174" s="258">
        <v>5</v>
      </c>
      <c r="I174" s="259"/>
      <c r="J174" s="260">
        <f>ROUND(I174*H174,2)</f>
        <v>0</v>
      </c>
      <c r="K174" s="256" t="s">
        <v>175</v>
      </c>
      <c r="L174" s="261"/>
      <c r="M174" s="262" t="s">
        <v>19</v>
      </c>
      <c r="N174" s="263" t="s">
        <v>43</v>
      </c>
      <c r="O174" s="66"/>
      <c r="P174" s="203">
        <f>O174*H174</f>
        <v>0</v>
      </c>
      <c r="Q174" s="203">
        <v>1</v>
      </c>
      <c r="R174" s="203">
        <f>Q174*H174</f>
        <v>5</v>
      </c>
      <c r="S174" s="203">
        <v>0</v>
      </c>
      <c r="T174" s="204">
        <f>S174*H174</f>
        <v>0</v>
      </c>
      <c r="U174" s="36"/>
      <c r="V174" s="36"/>
      <c r="W174" s="36"/>
      <c r="X174" s="36"/>
      <c r="Y174" s="36"/>
      <c r="Z174" s="36"/>
      <c r="AA174" s="36"/>
      <c r="AB174" s="36"/>
      <c r="AC174" s="36"/>
      <c r="AD174" s="36"/>
      <c r="AE174" s="36"/>
      <c r="AR174" s="205" t="s">
        <v>222</v>
      </c>
      <c r="AT174" s="205" t="s">
        <v>315</v>
      </c>
      <c r="AU174" s="205" t="s">
        <v>83</v>
      </c>
      <c r="AY174" s="19" t="s">
        <v>169</v>
      </c>
      <c r="BE174" s="206">
        <f>IF(N174="základní",J174,0)</f>
        <v>0</v>
      </c>
      <c r="BF174" s="206">
        <f>IF(N174="snížená",J174,0)</f>
        <v>0</v>
      </c>
      <c r="BG174" s="206">
        <f>IF(N174="zákl. přenesená",J174,0)</f>
        <v>0</v>
      </c>
      <c r="BH174" s="206">
        <f>IF(N174="sníž. přenesená",J174,0)</f>
        <v>0</v>
      </c>
      <c r="BI174" s="206">
        <f>IF(N174="nulová",J174,0)</f>
        <v>0</v>
      </c>
      <c r="BJ174" s="19" t="s">
        <v>80</v>
      </c>
      <c r="BK174" s="206">
        <f>ROUND(I174*H174,2)</f>
        <v>0</v>
      </c>
      <c r="BL174" s="19" t="s">
        <v>176</v>
      </c>
      <c r="BM174" s="205" t="s">
        <v>1097</v>
      </c>
    </row>
    <row r="175" spans="1:65" s="13" customFormat="1" ht="11.25">
      <c r="B175" s="211"/>
      <c r="C175" s="212"/>
      <c r="D175" s="207" t="s">
        <v>180</v>
      </c>
      <c r="E175" s="213" t="s">
        <v>19</v>
      </c>
      <c r="F175" s="214" t="s">
        <v>1098</v>
      </c>
      <c r="G175" s="212"/>
      <c r="H175" s="215">
        <v>5</v>
      </c>
      <c r="I175" s="216"/>
      <c r="J175" s="212"/>
      <c r="K175" s="212"/>
      <c r="L175" s="217"/>
      <c r="M175" s="218"/>
      <c r="N175" s="219"/>
      <c r="O175" s="219"/>
      <c r="P175" s="219"/>
      <c r="Q175" s="219"/>
      <c r="R175" s="219"/>
      <c r="S175" s="219"/>
      <c r="T175" s="220"/>
      <c r="AT175" s="221" t="s">
        <v>180</v>
      </c>
      <c r="AU175" s="221" t="s">
        <v>83</v>
      </c>
      <c r="AV175" s="13" t="s">
        <v>83</v>
      </c>
      <c r="AW175" s="13" t="s">
        <v>34</v>
      </c>
      <c r="AX175" s="13" t="s">
        <v>72</v>
      </c>
      <c r="AY175" s="221" t="s">
        <v>169</v>
      </c>
    </row>
    <row r="176" spans="1:65" s="14" customFormat="1" ht="11.25">
      <c r="B176" s="222"/>
      <c r="C176" s="223"/>
      <c r="D176" s="207" t="s">
        <v>180</v>
      </c>
      <c r="E176" s="224" t="s">
        <v>19</v>
      </c>
      <c r="F176" s="225" t="s">
        <v>182</v>
      </c>
      <c r="G176" s="223"/>
      <c r="H176" s="226">
        <v>5</v>
      </c>
      <c r="I176" s="227"/>
      <c r="J176" s="223"/>
      <c r="K176" s="223"/>
      <c r="L176" s="228"/>
      <c r="M176" s="229"/>
      <c r="N176" s="230"/>
      <c r="O176" s="230"/>
      <c r="P176" s="230"/>
      <c r="Q176" s="230"/>
      <c r="R176" s="230"/>
      <c r="S176" s="230"/>
      <c r="T176" s="231"/>
      <c r="AT176" s="232" t="s">
        <v>180</v>
      </c>
      <c r="AU176" s="232" t="s">
        <v>83</v>
      </c>
      <c r="AV176" s="14" t="s">
        <v>176</v>
      </c>
      <c r="AW176" s="14" t="s">
        <v>34</v>
      </c>
      <c r="AX176" s="14" t="s">
        <v>80</v>
      </c>
      <c r="AY176" s="232" t="s">
        <v>169</v>
      </c>
    </row>
    <row r="177" spans="1:65" s="2" customFormat="1" ht="16.5" customHeight="1">
      <c r="A177" s="36"/>
      <c r="B177" s="37"/>
      <c r="C177" s="194" t="s">
        <v>335</v>
      </c>
      <c r="D177" s="194" t="s">
        <v>171</v>
      </c>
      <c r="E177" s="195" t="s">
        <v>713</v>
      </c>
      <c r="F177" s="196" t="s">
        <v>949</v>
      </c>
      <c r="G177" s="197" t="s">
        <v>191</v>
      </c>
      <c r="H177" s="198">
        <v>7.5</v>
      </c>
      <c r="I177" s="199"/>
      <c r="J177" s="200">
        <f>ROUND(I177*H177,2)</f>
        <v>0</v>
      </c>
      <c r="K177" s="196" t="s">
        <v>175</v>
      </c>
      <c r="L177" s="41"/>
      <c r="M177" s="201" t="s">
        <v>19</v>
      </c>
      <c r="N177" s="202" t="s">
        <v>43</v>
      </c>
      <c r="O177" s="66"/>
      <c r="P177" s="203">
        <f>O177*H177</f>
        <v>0</v>
      </c>
      <c r="Q177" s="203">
        <v>0</v>
      </c>
      <c r="R177" s="203">
        <f>Q177*H177</f>
        <v>0</v>
      </c>
      <c r="S177" s="203">
        <v>0</v>
      </c>
      <c r="T177" s="204">
        <f>S177*H177</f>
        <v>0</v>
      </c>
      <c r="U177" s="36"/>
      <c r="V177" s="36"/>
      <c r="W177" s="36"/>
      <c r="X177" s="36"/>
      <c r="Y177" s="36"/>
      <c r="Z177" s="36"/>
      <c r="AA177" s="36"/>
      <c r="AB177" s="36"/>
      <c r="AC177" s="36"/>
      <c r="AD177" s="36"/>
      <c r="AE177" s="36"/>
      <c r="AR177" s="205" t="s">
        <v>176</v>
      </c>
      <c r="AT177" s="205" t="s">
        <v>171</v>
      </c>
      <c r="AU177" s="205" t="s">
        <v>83</v>
      </c>
      <c r="AY177" s="19" t="s">
        <v>169</v>
      </c>
      <c r="BE177" s="206">
        <f>IF(N177="základní",J177,0)</f>
        <v>0</v>
      </c>
      <c r="BF177" s="206">
        <f>IF(N177="snížená",J177,0)</f>
        <v>0</v>
      </c>
      <c r="BG177" s="206">
        <f>IF(N177="zákl. přenesená",J177,0)</f>
        <v>0</v>
      </c>
      <c r="BH177" s="206">
        <f>IF(N177="sníž. přenesená",J177,0)</f>
        <v>0</v>
      </c>
      <c r="BI177" s="206">
        <f>IF(N177="nulová",J177,0)</f>
        <v>0</v>
      </c>
      <c r="BJ177" s="19" t="s">
        <v>80</v>
      </c>
      <c r="BK177" s="206">
        <f>ROUND(I177*H177,2)</f>
        <v>0</v>
      </c>
      <c r="BL177" s="19" t="s">
        <v>176</v>
      </c>
      <c r="BM177" s="205" t="s">
        <v>1099</v>
      </c>
    </row>
    <row r="178" spans="1:65" s="13" customFormat="1" ht="11.25">
      <c r="B178" s="211"/>
      <c r="C178" s="212"/>
      <c r="D178" s="207" t="s">
        <v>180</v>
      </c>
      <c r="E178" s="213" t="s">
        <v>19</v>
      </c>
      <c r="F178" s="214" t="s">
        <v>426</v>
      </c>
      <c r="G178" s="212"/>
      <c r="H178" s="215">
        <v>7.5</v>
      </c>
      <c r="I178" s="216"/>
      <c r="J178" s="212"/>
      <c r="K178" s="212"/>
      <c r="L178" s="217"/>
      <c r="M178" s="218"/>
      <c r="N178" s="219"/>
      <c r="O178" s="219"/>
      <c r="P178" s="219"/>
      <c r="Q178" s="219"/>
      <c r="R178" s="219"/>
      <c r="S178" s="219"/>
      <c r="T178" s="220"/>
      <c r="AT178" s="221" t="s">
        <v>180</v>
      </c>
      <c r="AU178" s="221" t="s">
        <v>83</v>
      </c>
      <c r="AV178" s="13" t="s">
        <v>83</v>
      </c>
      <c r="AW178" s="13" t="s">
        <v>34</v>
      </c>
      <c r="AX178" s="13" t="s">
        <v>72</v>
      </c>
      <c r="AY178" s="221" t="s">
        <v>169</v>
      </c>
    </row>
    <row r="179" spans="1:65" s="14" customFormat="1" ht="11.25">
      <c r="B179" s="222"/>
      <c r="C179" s="223"/>
      <c r="D179" s="207" t="s">
        <v>180</v>
      </c>
      <c r="E179" s="224" t="s">
        <v>19</v>
      </c>
      <c r="F179" s="225" t="s">
        <v>182</v>
      </c>
      <c r="G179" s="223"/>
      <c r="H179" s="226">
        <v>7.5</v>
      </c>
      <c r="I179" s="227"/>
      <c r="J179" s="223"/>
      <c r="K179" s="223"/>
      <c r="L179" s="228"/>
      <c r="M179" s="229"/>
      <c r="N179" s="230"/>
      <c r="O179" s="230"/>
      <c r="P179" s="230"/>
      <c r="Q179" s="230"/>
      <c r="R179" s="230"/>
      <c r="S179" s="230"/>
      <c r="T179" s="231"/>
      <c r="AT179" s="232" t="s">
        <v>180</v>
      </c>
      <c r="AU179" s="232" t="s">
        <v>83</v>
      </c>
      <c r="AV179" s="14" t="s">
        <v>176</v>
      </c>
      <c r="AW179" s="14" t="s">
        <v>34</v>
      </c>
      <c r="AX179" s="14" t="s">
        <v>80</v>
      </c>
      <c r="AY179" s="232" t="s">
        <v>169</v>
      </c>
    </row>
    <row r="180" spans="1:65" s="2" customFormat="1" ht="16.5" customHeight="1">
      <c r="A180" s="36"/>
      <c r="B180" s="37"/>
      <c r="C180" s="254" t="s">
        <v>341</v>
      </c>
      <c r="D180" s="254" t="s">
        <v>315</v>
      </c>
      <c r="E180" s="255" t="s">
        <v>951</v>
      </c>
      <c r="F180" s="256" t="s">
        <v>952</v>
      </c>
      <c r="G180" s="257" t="s">
        <v>259</v>
      </c>
      <c r="H180" s="258">
        <v>15.188000000000001</v>
      </c>
      <c r="I180" s="259"/>
      <c r="J180" s="260">
        <f>ROUND(I180*H180,2)</f>
        <v>0</v>
      </c>
      <c r="K180" s="256" t="s">
        <v>175</v>
      </c>
      <c r="L180" s="261"/>
      <c r="M180" s="262" t="s">
        <v>19</v>
      </c>
      <c r="N180" s="263" t="s">
        <v>43</v>
      </c>
      <c r="O180" s="66"/>
      <c r="P180" s="203">
        <f>O180*H180</f>
        <v>0</v>
      </c>
      <c r="Q180" s="203">
        <v>1</v>
      </c>
      <c r="R180" s="203">
        <f>Q180*H180</f>
        <v>15.188000000000001</v>
      </c>
      <c r="S180" s="203">
        <v>0</v>
      </c>
      <c r="T180" s="204">
        <f>S180*H180</f>
        <v>0</v>
      </c>
      <c r="U180" s="36"/>
      <c r="V180" s="36"/>
      <c r="W180" s="36"/>
      <c r="X180" s="36"/>
      <c r="Y180" s="36"/>
      <c r="Z180" s="36"/>
      <c r="AA180" s="36"/>
      <c r="AB180" s="36"/>
      <c r="AC180" s="36"/>
      <c r="AD180" s="36"/>
      <c r="AE180" s="36"/>
      <c r="AR180" s="205" t="s">
        <v>222</v>
      </c>
      <c r="AT180" s="205" t="s">
        <v>315</v>
      </c>
      <c r="AU180" s="205" t="s">
        <v>83</v>
      </c>
      <c r="AY180" s="19" t="s">
        <v>169</v>
      </c>
      <c r="BE180" s="206">
        <f>IF(N180="základní",J180,0)</f>
        <v>0</v>
      </c>
      <c r="BF180" s="206">
        <f>IF(N180="snížená",J180,0)</f>
        <v>0</v>
      </c>
      <c r="BG180" s="206">
        <f>IF(N180="zákl. přenesená",J180,0)</f>
        <v>0</v>
      </c>
      <c r="BH180" s="206">
        <f>IF(N180="sníž. přenesená",J180,0)</f>
        <v>0</v>
      </c>
      <c r="BI180" s="206">
        <f>IF(N180="nulová",J180,0)</f>
        <v>0</v>
      </c>
      <c r="BJ180" s="19" t="s">
        <v>80</v>
      </c>
      <c r="BK180" s="206">
        <f>ROUND(I180*H180,2)</f>
        <v>0</v>
      </c>
      <c r="BL180" s="19" t="s">
        <v>176</v>
      </c>
      <c r="BM180" s="205" t="s">
        <v>1100</v>
      </c>
    </row>
    <row r="181" spans="1:65" s="13" customFormat="1" ht="11.25">
      <c r="B181" s="211"/>
      <c r="C181" s="212"/>
      <c r="D181" s="207" t="s">
        <v>180</v>
      </c>
      <c r="E181" s="213" t="s">
        <v>19</v>
      </c>
      <c r="F181" s="214" t="s">
        <v>1101</v>
      </c>
      <c r="G181" s="212"/>
      <c r="H181" s="215">
        <v>15.188000000000001</v>
      </c>
      <c r="I181" s="216"/>
      <c r="J181" s="212"/>
      <c r="K181" s="212"/>
      <c r="L181" s="217"/>
      <c r="M181" s="218"/>
      <c r="N181" s="219"/>
      <c r="O181" s="219"/>
      <c r="P181" s="219"/>
      <c r="Q181" s="219"/>
      <c r="R181" s="219"/>
      <c r="S181" s="219"/>
      <c r="T181" s="220"/>
      <c r="AT181" s="221" t="s">
        <v>180</v>
      </c>
      <c r="AU181" s="221" t="s">
        <v>83</v>
      </c>
      <c r="AV181" s="13" t="s">
        <v>83</v>
      </c>
      <c r="AW181" s="13" t="s">
        <v>34</v>
      </c>
      <c r="AX181" s="13" t="s">
        <v>72</v>
      </c>
      <c r="AY181" s="221" t="s">
        <v>169</v>
      </c>
    </row>
    <row r="182" spans="1:65" s="14" customFormat="1" ht="11.25">
      <c r="B182" s="222"/>
      <c r="C182" s="223"/>
      <c r="D182" s="207" t="s">
        <v>180</v>
      </c>
      <c r="E182" s="224" t="s">
        <v>19</v>
      </c>
      <c r="F182" s="225" t="s">
        <v>182</v>
      </c>
      <c r="G182" s="223"/>
      <c r="H182" s="226">
        <v>15.188000000000001</v>
      </c>
      <c r="I182" s="227"/>
      <c r="J182" s="223"/>
      <c r="K182" s="223"/>
      <c r="L182" s="228"/>
      <c r="M182" s="229"/>
      <c r="N182" s="230"/>
      <c r="O182" s="230"/>
      <c r="P182" s="230"/>
      <c r="Q182" s="230"/>
      <c r="R182" s="230"/>
      <c r="S182" s="230"/>
      <c r="T182" s="231"/>
      <c r="AT182" s="232" t="s">
        <v>180</v>
      </c>
      <c r="AU182" s="232" t="s">
        <v>83</v>
      </c>
      <c r="AV182" s="14" t="s">
        <v>176</v>
      </c>
      <c r="AW182" s="14" t="s">
        <v>34</v>
      </c>
      <c r="AX182" s="14" t="s">
        <v>80</v>
      </c>
      <c r="AY182" s="232" t="s">
        <v>169</v>
      </c>
    </row>
    <row r="183" spans="1:65" s="12" customFormat="1" ht="22.9" customHeight="1">
      <c r="B183" s="178"/>
      <c r="C183" s="179"/>
      <c r="D183" s="180" t="s">
        <v>71</v>
      </c>
      <c r="E183" s="192" t="s">
        <v>83</v>
      </c>
      <c r="F183" s="192" t="s">
        <v>1102</v>
      </c>
      <c r="G183" s="179"/>
      <c r="H183" s="179"/>
      <c r="I183" s="182"/>
      <c r="J183" s="193">
        <f>BK183</f>
        <v>0</v>
      </c>
      <c r="K183" s="179"/>
      <c r="L183" s="184"/>
      <c r="M183" s="185"/>
      <c r="N183" s="186"/>
      <c r="O183" s="186"/>
      <c r="P183" s="187">
        <f>SUM(P184:P192)</f>
        <v>0</v>
      </c>
      <c r="Q183" s="186"/>
      <c r="R183" s="187">
        <f>SUM(R184:R192)</f>
        <v>2.2695479999999999</v>
      </c>
      <c r="S183" s="186"/>
      <c r="T183" s="188">
        <f>SUM(T184:T192)</f>
        <v>0</v>
      </c>
      <c r="AR183" s="189" t="s">
        <v>80</v>
      </c>
      <c r="AT183" s="190" t="s">
        <v>71</v>
      </c>
      <c r="AU183" s="190" t="s">
        <v>80</v>
      </c>
      <c r="AY183" s="189" t="s">
        <v>169</v>
      </c>
      <c r="BK183" s="191">
        <f>SUM(BK184:BK192)</f>
        <v>0</v>
      </c>
    </row>
    <row r="184" spans="1:65" s="2" customFormat="1" ht="16.5" customHeight="1">
      <c r="A184" s="36"/>
      <c r="B184" s="37"/>
      <c r="C184" s="194" t="s">
        <v>346</v>
      </c>
      <c r="D184" s="194" t="s">
        <v>171</v>
      </c>
      <c r="E184" s="195" t="s">
        <v>1103</v>
      </c>
      <c r="F184" s="196" t="s">
        <v>1104</v>
      </c>
      <c r="G184" s="197" t="s">
        <v>324</v>
      </c>
      <c r="H184" s="198">
        <v>10</v>
      </c>
      <c r="I184" s="199"/>
      <c r="J184" s="200">
        <f>ROUND(I184*H184,2)</f>
        <v>0</v>
      </c>
      <c r="K184" s="196" t="s">
        <v>175</v>
      </c>
      <c r="L184" s="41"/>
      <c r="M184" s="201" t="s">
        <v>19</v>
      </c>
      <c r="N184" s="202" t="s">
        <v>43</v>
      </c>
      <c r="O184" s="66"/>
      <c r="P184" s="203">
        <f>O184*H184</f>
        <v>0</v>
      </c>
      <c r="Q184" s="203">
        <v>0.22656960000000001</v>
      </c>
      <c r="R184" s="203">
        <f>Q184*H184</f>
        <v>2.2656960000000002</v>
      </c>
      <c r="S184" s="203">
        <v>0</v>
      </c>
      <c r="T184" s="204">
        <f>S184*H184</f>
        <v>0</v>
      </c>
      <c r="U184" s="36"/>
      <c r="V184" s="36"/>
      <c r="W184" s="36"/>
      <c r="X184" s="36"/>
      <c r="Y184" s="36"/>
      <c r="Z184" s="36"/>
      <c r="AA184" s="36"/>
      <c r="AB184" s="36"/>
      <c r="AC184" s="36"/>
      <c r="AD184" s="36"/>
      <c r="AE184" s="36"/>
      <c r="AR184" s="205" t="s">
        <v>176</v>
      </c>
      <c r="AT184" s="205" t="s">
        <v>171</v>
      </c>
      <c r="AU184" s="205" t="s">
        <v>83</v>
      </c>
      <c r="AY184" s="19" t="s">
        <v>169</v>
      </c>
      <c r="BE184" s="206">
        <f>IF(N184="základní",J184,0)</f>
        <v>0</v>
      </c>
      <c r="BF184" s="206">
        <f>IF(N184="snížená",J184,0)</f>
        <v>0</v>
      </c>
      <c r="BG184" s="206">
        <f>IF(N184="zákl. přenesená",J184,0)</f>
        <v>0</v>
      </c>
      <c r="BH184" s="206">
        <f>IF(N184="sníž. přenesená",J184,0)</f>
        <v>0</v>
      </c>
      <c r="BI184" s="206">
        <f>IF(N184="nulová",J184,0)</f>
        <v>0</v>
      </c>
      <c r="BJ184" s="19" t="s">
        <v>80</v>
      </c>
      <c r="BK184" s="206">
        <f>ROUND(I184*H184,2)</f>
        <v>0</v>
      </c>
      <c r="BL184" s="19" t="s">
        <v>176</v>
      </c>
      <c r="BM184" s="205" t="s">
        <v>1105</v>
      </c>
    </row>
    <row r="185" spans="1:65" s="13" customFormat="1" ht="11.25">
      <c r="B185" s="211"/>
      <c r="C185" s="212"/>
      <c r="D185" s="207" t="s">
        <v>180</v>
      </c>
      <c r="E185" s="213" t="s">
        <v>19</v>
      </c>
      <c r="F185" s="214" t="s">
        <v>232</v>
      </c>
      <c r="G185" s="212"/>
      <c r="H185" s="215">
        <v>10</v>
      </c>
      <c r="I185" s="216"/>
      <c r="J185" s="212"/>
      <c r="K185" s="212"/>
      <c r="L185" s="217"/>
      <c r="M185" s="218"/>
      <c r="N185" s="219"/>
      <c r="O185" s="219"/>
      <c r="P185" s="219"/>
      <c r="Q185" s="219"/>
      <c r="R185" s="219"/>
      <c r="S185" s="219"/>
      <c r="T185" s="220"/>
      <c r="AT185" s="221" t="s">
        <v>180</v>
      </c>
      <c r="AU185" s="221" t="s">
        <v>83</v>
      </c>
      <c r="AV185" s="13" t="s">
        <v>83</v>
      </c>
      <c r="AW185" s="13" t="s">
        <v>34</v>
      </c>
      <c r="AX185" s="13" t="s">
        <v>72</v>
      </c>
      <c r="AY185" s="221" t="s">
        <v>169</v>
      </c>
    </row>
    <row r="186" spans="1:65" s="14" customFormat="1" ht="11.25">
      <c r="B186" s="222"/>
      <c r="C186" s="223"/>
      <c r="D186" s="207" t="s">
        <v>180</v>
      </c>
      <c r="E186" s="224" t="s">
        <v>19</v>
      </c>
      <c r="F186" s="225" t="s">
        <v>182</v>
      </c>
      <c r="G186" s="223"/>
      <c r="H186" s="226">
        <v>10</v>
      </c>
      <c r="I186" s="227"/>
      <c r="J186" s="223"/>
      <c r="K186" s="223"/>
      <c r="L186" s="228"/>
      <c r="M186" s="229"/>
      <c r="N186" s="230"/>
      <c r="O186" s="230"/>
      <c r="P186" s="230"/>
      <c r="Q186" s="230"/>
      <c r="R186" s="230"/>
      <c r="S186" s="230"/>
      <c r="T186" s="231"/>
      <c r="AT186" s="232" t="s">
        <v>180</v>
      </c>
      <c r="AU186" s="232" t="s">
        <v>83</v>
      </c>
      <c r="AV186" s="14" t="s">
        <v>176</v>
      </c>
      <c r="AW186" s="14" t="s">
        <v>34</v>
      </c>
      <c r="AX186" s="14" t="s">
        <v>80</v>
      </c>
      <c r="AY186" s="232" t="s">
        <v>169</v>
      </c>
    </row>
    <row r="187" spans="1:65" s="2" customFormat="1" ht="16.5" customHeight="1">
      <c r="A187" s="36"/>
      <c r="B187" s="37"/>
      <c r="C187" s="194" t="s">
        <v>351</v>
      </c>
      <c r="D187" s="194" t="s">
        <v>171</v>
      </c>
      <c r="E187" s="195" t="s">
        <v>726</v>
      </c>
      <c r="F187" s="196" t="s">
        <v>1106</v>
      </c>
      <c r="G187" s="197" t="s">
        <v>174</v>
      </c>
      <c r="H187" s="198">
        <v>18</v>
      </c>
      <c r="I187" s="199"/>
      <c r="J187" s="200">
        <f>ROUND(I187*H187,2)</f>
        <v>0</v>
      </c>
      <c r="K187" s="196" t="s">
        <v>175</v>
      </c>
      <c r="L187" s="41"/>
      <c r="M187" s="201" t="s">
        <v>19</v>
      </c>
      <c r="N187" s="202" t="s">
        <v>43</v>
      </c>
      <c r="O187" s="66"/>
      <c r="P187" s="203">
        <f>O187*H187</f>
        <v>0</v>
      </c>
      <c r="Q187" s="203">
        <v>9.8999999999999994E-5</v>
      </c>
      <c r="R187" s="203">
        <f>Q187*H187</f>
        <v>1.7819999999999999E-3</v>
      </c>
      <c r="S187" s="203">
        <v>0</v>
      </c>
      <c r="T187" s="204">
        <f>S187*H187</f>
        <v>0</v>
      </c>
      <c r="U187" s="36"/>
      <c r="V187" s="36"/>
      <c r="W187" s="36"/>
      <c r="X187" s="36"/>
      <c r="Y187" s="36"/>
      <c r="Z187" s="36"/>
      <c r="AA187" s="36"/>
      <c r="AB187" s="36"/>
      <c r="AC187" s="36"/>
      <c r="AD187" s="36"/>
      <c r="AE187" s="36"/>
      <c r="AR187" s="205" t="s">
        <v>176</v>
      </c>
      <c r="AT187" s="205" t="s">
        <v>171</v>
      </c>
      <c r="AU187" s="205" t="s">
        <v>83</v>
      </c>
      <c r="AY187" s="19" t="s">
        <v>169</v>
      </c>
      <c r="BE187" s="206">
        <f>IF(N187="základní",J187,0)</f>
        <v>0</v>
      </c>
      <c r="BF187" s="206">
        <f>IF(N187="snížená",J187,0)</f>
        <v>0</v>
      </c>
      <c r="BG187" s="206">
        <f>IF(N187="zákl. přenesená",J187,0)</f>
        <v>0</v>
      </c>
      <c r="BH187" s="206">
        <f>IF(N187="sníž. přenesená",J187,0)</f>
        <v>0</v>
      </c>
      <c r="BI187" s="206">
        <f>IF(N187="nulová",J187,0)</f>
        <v>0</v>
      </c>
      <c r="BJ187" s="19" t="s">
        <v>80</v>
      </c>
      <c r="BK187" s="206">
        <f>ROUND(I187*H187,2)</f>
        <v>0</v>
      </c>
      <c r="BL187" s="19" t="s">
        <v>176</v>
      </c>
      <c r="BM187" s="205" t="s">
        <v>1107</v>
      </c>
    </row>
    <row r="188" spans="1:65" s="13" customFormat="1" ht="11.25">
      <c r="B188" s="211"/>
      <c r="C188" s="212"/>
      <c r="D188" s="207" t="s">
        <v>180</v>
      </c>
      <c r="E188" s="213" t="s">
        <v>19</v>
      </c>
      <c r="F188" s="214" t="s">
        <v>1108</v>
      </c>
      <c r="G188" s="212"/>
      <c r="H188" s="215">
        <v>18</v>
      </c>
      <c r="I188" s="216"/>
      <c r="J188" s="212"/>
      <c r="K188" s="212"/>
      <c r="L188" s="217"/>
      <c r="M188" s="218"/>
      <c r="N188" s="219"/>
      <c r="O188" s="219"/>
      <c r="P188" s="219"/>
      <c r="Q188" s="219"/>
      <c r="R188" s="219"/>
      <c r="S188" s="219"/>
      <c r="T188" s="220"/>
      <c r="AT188" s="221" t="s">
        <v>180</v>
      </c>
      <c r="AU188" s="221" t="s">
        <v>83</v>
      </c>
      <c r="AV188" s="13" t="s">
        <v>83</v>
      </c>
      <c r="AW188" s="13" t="s">
        <v>34</v>
      </c>
      <c r="AX188" s="13" t="s">
        <v>72</v>
      </c>
      <c r="AY188" s="221" t="s">
        <v>169</v>
      </c>
    </row>
    <row r="189" spans="1:65" s="14" customFormat="1" ht="11.25">
      <c r="B189" s="222"/>
      <c r="C189" s="223"/>
      <c r="D189" s="207" t="s">
        <v>180</v>
      </c>
      <c r="E189" s="224" t="s">
        <v>19</v>
      </c>
      <c r="F189" s="225" t="s">
        <v>182</v>
      </c>
      <c r="G189" s="223"/>
      <c r="H189" s="226">
        <v>18</v>
      </c>
      <c r="I189" s="227"/>
      <c r="J189" s="223"/>
      <c r="K189" s="223"/>
      <c r="L189" s="228"/>
      <c r="M189" s="229"/>
      <c r="N189" s="230"/>
      <c r="O189" s="230"/>
      <c r="P189" s="230"/>
      <c r="Q189" s="230"/>
      <c r="R189" s="230"/>
      <c r="S189" s="230"/>
      <c r="T189" s="231"/>
      <c r="AT189" s="232" t="s">
        <v>180</v>
      </c>
      <c r="AU189" s="232" t="s">
        <v>83</v>
      </c>
      <c r="AV189" s="14" t="s">
        <v>176</v>
      </c>
      <c r="AW189" s="14" t="s">
        <v>34</v>
      </c>
      <c r="AX189" s="14" t="s">
        <v>80</v>
      </c>
      <c r="AY189" s="232" t="s">
        <v>169</v>
      </c>
    </row>
    <row r="190" spans="1:65" s="2" customFormat="1" ht="16.5" customHeight="1">
      <c r="A190" s="36"/>
      <c r="B190" s="37"/>
      <c r="C190" s="254" t="s">
        <v>358</v>
      </c>
      <c r="D190" s="254" t="s">
        <v>315</v>
      </c>
      <c r="E190" s="255" t="s">
        <v>1109</v>
      </c>
      <c r="F190" s="256" t="s">
        <v>1110</v>
      </c>
      <c r="G190" s="257" t="s">
        <v>174</v>
      </c>
      <c r="H190" s="258">
        <v>20.7</v>
      </c>
      <c r="I190" s="259"/>
      <c r="J190" s="260">
        <f>ROUND(I190*H190,2)</f>
        <v>0</v>
      </c>
      <c r="K190" s="256" t="s">
        <v>175</v>
      </c>
      <c r="L190" s="261"/>
      <c r="M190" s="262" t="s">
        <v>19</v>
      </c>
      <c r="N190" s="263" t="s">
        <v>43</v>
      </c>
      <c r="O190" s="66"/>
      <c r="P190" s="203">
        <f>O190*H190</f>
        <v>0</v>
      </c>
      <c r="Q190" s="203">
        <v>1E-4</v>
      </c>
      <c r="R190" s="203">
        <f>Q190*H190</f>
        <v>2.0700000000000002E-3</v>
      </c>
      <c r="S190" s="203">
        <v>0</v>
      </c>
      <c r="T190" s="204">
        <f>S190*H190</f>
        <v>0</v>
      </c>
      <c r="U190" s="36"/>
      <c r="V190" s="36"/>
      <c r="W190" s="36"/>
      <c r="X190" s="36"/>
      <c r="Y190" s="36"/>
      <c r="Z190" s="36"/>
      <c r="AA190" s="36"/>
      <c r="AB190" s="36"/>
      <c r="AC190" s="36"/>
      <c r="AD190" s="36"/>
      <c r="AE190" s="36"/>
      <c r="AR190" s="205" t="s">
        <v>222</v>
      </c>
      <c r="AT190" s="205" t="s">
        <v>315</v>
      </c>
      <c r="AU190" s="205" t="s">
        <v>83</v>
      </c>
      <c r="AY190" s="19" t="s">
        <v>169</v>
      </c>
      <c r="BE190" s="206">
        <f>IF(N190="základní",J190,0)</f>
        <v>0</v>
      </c>
      <c r="BF190" s="206">
        <f>IF(N190="snížená",J190,0)</f>
        <v>0</v>
      </c>
      <c r="BG190" s="206">
        <f>IF(N190="zákl. přenesená",J190,0)</f>
        <v>0</v>
      </c>
      <c r="BH190" s="206">
        <f>IF(N190="sníž. přenesená",J190,0)</f>
        <v>0</v>
      </c>
      <c r="BI190" s="206">
        <f>IF(N190="nulová",J190,0)</f>
        <v>0</v>
      </c>
      <c r="BJ190" s="19" t="s">
        <v>80</v>
      </c>
      <c r="BK190" s="206">
        <f>ROUND(I190*H190,2)</f>
        <v>0</v>
      </c>
      <c r="BL190" s="19" t="s">
        <v>176</v>
      </c>
      <c r="BM190" s="205" t="s">
        <v>1111</v>
      </c>
    </row>
    <row r="191" spans="1:65" s="13" customFormat="1" ht="11.25">
      <c r="B191" s="211"/>
      <c r="C191" s="212"/>
      <c r="D191" s="207" t="s">
        <v>180</v>
      </c>
      <c r="E191" s="213" t="s">
        <v>19</v>
      </c>
      <c r="F191" s="214" t="s">
        <v>1112</v>
      </c>
      <c r="G191" s="212"/>
      <c r="H191" s="215">
        <v>20.7</v>
      </c>
      <c r="I191" s="216"/>
      <c r="J191" s="212"/>
      <c r="K191" s="212"/>
      <c r="L191" s="217"/>
      <c r="M191" s="218"/>
      <c r="N191" s="219"/>
      <c r="O191" s="219"/>
      <c r="P191" s="219"/>
      <c r="Q191" s="219"/>
      <c r="R191" s="219"/>
      <c r="S191" s="219"/>
      <c r="T191" s="220"/>
      <c r="AT191" s="221" t="s">
        <v>180</v>
      </c>
      <c r="AU191" s="221" t="s">
        <v>83</v>
      </c>
      <c r="AV191" s="13" t="s">
        <v>83</v>
      </c>
      <c r="AW191" s="13" t="s">
        <v>34</v>
      </c>
      <c r="AX191" s="13" t="s">
        <v>72</v>
      </c>
      <c r="AY191" s="221" t="s">
        <v>169</v>
      </c>
    </row>
    <row r="192" spans="1:65" s="14" customFormat="1" ht="11.25">
      <c r="B192" s="222"/>
      <c r="C192" s="223"/>
      <c r="D192" s="207" t="s">
        <v>180</v>
      </c>
      <c r="E192" s="224" t="s">
        <v>19</v>
      </c>
      <c r="F192" s="225" t="s">
        <v>182</v>
      </c>
      <c r="G192" s="223"/>
      <c r="H192" s="226">
        <v>20.7</v>
      </c>
      <c r="I192" s="227"/>
      <c r="J192" s="223"/>
      <c r="K192" s="223"/>
      <c r="L192" s="228"/>
      <c r="M192" s="229"/>
      <c r="N192" s="230"/>
      <c r="O192" s="230"/>
      <c r="P192" s="230"/>
      <c r="Q192" s="230"/>
      <c r="R192" s="230"/>
      <c r="S192" s="230"/>
      <c r="T192" s="231"/>
      <c r="AT192" s="232" t="s">
        <v>180</v>
      </c>
      <c r="AU192" s="232" t="s">
        <v>83</v>
      </c>
      <c r="AV192" s="14" t="s">
        <v>176</v>
      </c>
      <c r="AW192" s="14" t="s">
        <v>34</v>
      </c>
      <c r="AX192" s="14" t="s">
        <v>80</v>
      </c>
      <c r="AY192" s="232" t="s">
        <v>169</v>
      </c>
    </row>
    <row r="193" spans="1:65" s="12" customFormat="1" ht="22.9" customHeight="1">
      <c r="B193" s="178"/>
      <c r="C193" s="179"/>
      <c r="D193" s="180" t="s">
        <v>71</v>
      </c>
      <c r="E193" s="192" t="s">
        <v>188</v>
      </c>
      <c r="F193" s="192" t="s">
        <v>955</v>
      </c>
      <c r="G193" s="179"/>
      <c r="H193" s="179"/>
      <c r="I193" s="182"/>
      <c r="J193" s="193">
        <f>BK193</f>
        <v>0</v>
      </c>
      <c r="K193" s="179"/>
      <c r="L193" s="184"/>
      <c r="M193" s="185"/>
      <c r="N193" s="186"/>
      <c r="O193" s="186"/>
      <c r="P193" s="187">
        <f>SUM(P194:P202)</f>
        <v>0</v>
      </c>
      <c r="Q193" s="186"/>
      <c r="R193" s="187">
        <f>SUM(R194:R202)</f>
        <v>0</v>
      </c>
      <c r="S193" s="186"/>
      <c r="T193" s="188">
        <f>SUM(T194:T202)</f>
        <v>0</v>
      </c>
      <c r="AR193" s="189" t="s">
        <v>80</v>
      </c>
      <c r="AT193" s="190" t="s">
        <v>71</v>
      </c>
      <c r="AU193" s="190" t="s">
        <v>80</v>
      </c>
      <c r="AY193" s="189" t="s">
        <v>169</v>
      </c>
      <c r="BK193" s="191">
        <f>SUM(BK194:BK202)</f>
        <v>0</v>
      </c>
    </row>
    <row r="194" spans="1:65" s="2" customFormat="1" ht="16.5" customHeight="1">
      <c r="A194" s="36"/>
      <c r="B194" s="37"/>
      <c r="C194" s="194" t="s">
        <v>362</v>
      </c>
      <c r="D194" s="194" t="s">
        <v>171</v>
      </c>
      <c r="E194" s="195" t="s">
        <v>956</v>
      </c>
      <c r="F194" s="196" t="s">
        <v>957</v>
      </c>
      <c r="G194" s="197" t="s">
        <v>354</v>
      </c>
      <c r="H194" s="198">
        <v>1</v>
      </c>
      <c r="I194" s="199"/>
      <c r="J194" s="200">
        <f>ROUND(I194*H194,2)</f>
        <v>0</v>
      </c>
      <c r="K194" s="196" t="s">
        <v>19</v>
      </c>
      <c r="L194" s="41"/>
      <c r="M194" s="201" t="s">
        <v>19</v>
      </c>
      <c r="N194" s="202" t="s">
        <v>43</v>
      </c>
      <c r="O194" s="66"/>
      <c r="P194" s="203">
        <f>O194*H194</f>
        <v>0</v>
      </c>
      <c r="Q194" s="203">
        <v>0</v>
      </c>
      <c r="R194" s="203">
        <f>Q194*H194</f>
        <v>0</v>
      </c>
      <c r="S194" s="203">
        <v>0</v>
      </c>
      <c r="T194" s="204">
        <f>S194*H194</f>
        <v>0</v>
      </c>
      <c r="U194" s="36"/>
      <c r="V194" s="36"/>
      <c r="W194" s="36"/>
      <c r="X194" s="36"/>
      <c r="Y194" s="36"/>
      <c r="Z194" s="36"/>
      <c r="AA194" s="36"/>
      <c r="AB194" s="36"/>
      <c r="AC194" s="36"/>
      <c r="AD194" s="36"/>
      <c r="AE194" s="36"/>
      <c r="AR194" s="205" t="s">
        <v>176</v>
      </c>
      <c r="AT194" s="205" t="s">
        <v>171</v>
      </c>
      <c r="AU194" s="205" t="s">
        <v>83</v>
      </c>
      <c r="AY194" s="19" t="s">
        <v>169</v>
      </c>
      <c r="BE194" s="206">
        <f>IF(N194="základní",J194,0)</f>
        <v>0</v>
      </c>
      <c r="BF194" s="206">
        <f>IF(N194="snížená",J194,0)</f>
        <v>0</v>
      </c>
      <c r="BG194" s="206">
        <f>IF(N194="zákl. přenesená",J194,0)</f>
        <v>0</v>
      </c>
      <c r="BH194" s="206">
        <f>IF(N194="sníž. přenesená",J194,0)</f>
        <v>0</v>
      </c>
      <c r="BI194" s="206">
        <f>IF(N194="nulová",J194,0)</f>
        <v>0</v>
      </c>
      <c r="BJ194" s="19" t="s">
        <v>80</v>
      </c>
      <c r="BK194" s="206">
        <f>ROUND(I194*H194,2)</f>
        <v>0</v>
      </c>
      <c r="BL194" s="19" t="s">
        <v>176</v>
      </c>
      <c r="BM194" s="205" t="s">
        <v>1113</v>
      </c>
    </row>
    <row r="195" spans="1:65" s="13" customFormat="1" ht="11.25">
      <c r="B195" s="211"/>
      <c r="C195" s="212"/>
      <c r="D195" s="207" t="s">
        <v>180</v>
      </c>
      <c r="E195" s="213" t="s">
        <v>19</v>
      </c>
      <c r="F195" s="214" t="s">
        <v>80</v>
      </c>
      <c r="G195" s="212"/>
      <c r="H195" s="215">
        <v>1</v>
      </c>
      <c r="I195" s="216"/>
      <c r="J195" s="212"/>
      <c r="K195" s="212"/>
      <c r="L195" s="217"/>
      <c r="M195" s="218"/>
      <c r="N195" s="219"/>
      <c r="O195" s="219"/>
      <c r="P195" s="219"/>
      <c r="Q195" s="219"/>
      <c r="R195" s="219"/>
      <c r="S195" s="219"/>
      <c r="T195" s="220"/>
      <c r="AT195" s="221" t="s">
        <v>180</v>
      </c>
      <c r="AU195" s="221" t="s">
        <v>83</v>
      </c>
      <c r="AV195" s="13" t="s">
        <v>83</v>
      </c>
      <c r="AW195" s="13" t="s">
        <v>34</v>
      </c>
      <c r="AX195" s="13" t="s">
        <v>72</v>
      </c>
      <c r="AY195" s="221" t="s">
        <v>169</v>
      </c>
    </row>
    <row r="196" spans="1:65" s="14" customFormat="1" ht="11.25">
      <c r="B196" s="222"/>
      <c r="C196" s="223"/>
      <c r="D196" s="207" t="s">
        <v>180</v>
      </c>
      <c r="E196" s="224" t="s">
        <v>19</v>
      </c>
      <c r="F196" s="225" t="s">
        <v>182</v>
      </c>
      <c r="G196" s="223"/>
      <c r="H196" s="226">
        <v>1</v>
      </c>
      <c r="I196" s="227"/>
      <c r="J196" s="223"/>
      <c r="K196" s="223"/>
      <c r="L196" s="228"/>
      <c r="M196" s="229"/>
      <c r="N196" s="230"/>
      <c r="O196" s="230"/>
      <c r="P196" s="230"/>
      <c r="Q196" s="230"/>
      <c r="R196" s="230"/>
      <c r="S196" s="230"/>
      <c r="T196" s="231"/>
      <c r="AT196" s="232" t="s">
        <v>180</v>
      </c>
      <c r="AU196" s="232" t="s">
        <v>83</v>
      </c>
      <c r="AV196" s="14" t="s">
        <v>176</v>
      </c>
      <c r="AW196" s="14" t="s">
        <v>34</v>
      </c>
      <c r="AX196" s="14" t="s">
        <v>80</v>
      </c>
      <c r="AY196" s="232" t="s">
        <v>169</v>
      </c>
    </row>
    <row r="197" spans="1:65" s="2" customFormat="1" ht="16.5" customHeight="1">
      <c r="A197" s="36"/>
      <c r="B197" s="37"/>
      <c r="C197" s="194" t="s">
        <v>369</v>
      </c>
      <c r="D197" s="194" t="s">
        <v>171</v>
      </c>
      <c r="E197" s="195" t="s">
        <v>1114</v>
      </c>
      <c r="F197" s="196" t="s">
        <v>1115</v>
      </c>
      <c r="G197" s="197" t="s">
        <v>354</v>
      </c>
      <c r="H197" s="198">
        <v>1</v>
      </c>
      <c r="I197" s="199"/>
      <c r="J197" s="200">
        <f>ROUND(I197*H197,2)</f>
        <v>0</v>
      </c>
      <c r="K197" s="196" t="s">
        <v>19</v>
      </c>
      <c r="L197" s="41"/>
      <c r="M197" s="201" t="s">
        <v>19</v>
      </c>
      <c r="N197" s="202" t="s">
        <v>43</v>
      </c>
      <c r="O197" s="66"/>
      <c r="P197" s="203">
        <f>O197*H197</f>
        <v>0</v>
      </c>
      <c r="Q197" s="203">
        <v>0</v>
      </c>
      <c r="R197" s="203">
        <f>Q197*H197</f>
        <v>0</v>
      </c>
      <c r="S197" s="203">
        <v>0</v>
      </c>
      <c r="T197" s="204">
        <f>S197*H197</f>
        <v>0</v>
      </c>
      <c r="U197" s="36"/>
      <c r="V197" s="36"/>
      <c r="W197" s="36"/>
      <c r="X197" s="36"/>
      <c r="Y197" s="36"/>
      <c r="Z197" s="36"/>
      <c r="AA197" s="36"/>
      <c r="AB197" s="36"/>
      <c r="AC197" s="36"/>
      <c r="AD197" s="36"/>
      <c r="AE197" s="36"/>
      <c r="AR197" s="205" t="s">
        <v>176</v>
      </c>
      <c r="AT197" s="205" t="s">
        <v>171</v>
      </c>
      <c r="AU197" s="205" t="s">
        <v>83</v>
      </c>
      <c r="AY197" s="19" t="s">
        <v>169</v>
      </c>
      <c r="BE197" s="206">
        <f>IF(N197="základní",J197,0)</f>
        <v>0</v>
      </c>
      <c r="BF197" s="206">
        <f>IF(N197="snížená",J197,0)</f>
        <v>0</v>
      </c>
      <c r="BG197" s="206">
        <f>IF(N197="zákl. přenesená",J197,0)</f>
        <v>0</v>
      </c>
      <c r="BH197" s="206">
        <f>IF(N197="sníž. přenesená",J197,0)</f>
        <v>0</v>
      </c>
      <c r="BI197" s="206">
        <f>IF(N197="nulová",J197,0)</f>
        <v>0</v>
      </c>
      <c r="BJ197" s="19" t="s">
        <v>80</v>
      </c>
      <c r="BK197" s="206">
        <f>ROUND(I197*H197,2)</f>
        <v>0</v>
      </c>
      <c r="BL197" s="19" t="s">
        <v>176</v>
      </c>
      <c r="BM197" s="205" t="s">
        <v>1116</v>
      </c>
    </row>
    <row r="198" spans="1:65" s="13" customFormat="1" ht="11.25">
      <c r="B198" s="211"/>
      <c r="C198" s="212"/>
      <c r="D198" s="207" t="s">
        <v>180</v>
      </c>
      <c r="E198" s="213" t="s">
        <v>19</v>
      </c>
      <c r="F198" s="214" t="s">
        <v>80</v>
      </c>
      <c r="G198" s="212"/>
      <c r="H198" s="215">
        <v>1</v>
      </c>
      <c r="I198" s="216"/>
      <c r="J198" s="212"/>
      <c r="K198" s="212"/>
      <c r="L198" s="217"/>
      <c r="M198" s="218"/>
      <c r="N198" s="219"/>
      <c r="O198" s="219"/>
      <c r="P198" s="219"/>
      <c r="Q198" s="219"/>
      <c r="R198" s="219"/>
      <c r="S198" s="219"/>
      <c r="T198" s="220"/>
      <c r="AT198" s="221" t="s">
        <v>180</v>
      </c>
      <c r="AU198" s="221" t="s">
        <v>83</v>
      </c>
      <c r="AV198" s="13" t="s">
        <v>83</v>
      </c>
      <c r="AW198" s="13" t="s">
        <v>34</v>
      </c>
      <c r="AX198" s="13" t="s">
        <v>72</v>
      </c>
      <c r="AY198" s="221" t="s">
        <v>169</v>
      </c>
    </row>
    <row r="199" spans="1:65" s="14" customFormat="1" ht="11.25">
      <c r="B199" s="222"/>
      <c r="C199" s="223"/>
      <c r="D199" s="207" t="s">
        <v>180</v>
      </c>
      <c r="E199" s="224" t="s">
        <v>19</v>
      </c>
      <c r="F199" s="225" t="s">
        <v>182</v>
      </c>
      <c r="G199" s="223"/>
      <c r="H199" s="226">
        <v>1</v>
      </c>
      <c r="I199" s="227"/>
      <c r="J199" s="223"/>
      <c r="K199" s="223"/>
      <c r="L199" s="228"/>
      <c r="M199" s="229"/>
      <c r="N199" s="230"/>
      <c r="O199" s="230"/>
      <c r="P199" s="230"/>
      <c r="Q199" s="230"/>
      <c r="R199" s="230"/>
      <c r="S199" s="230"/>
      <c r="T199" s="231"/>
      <c r="AT199" s="232" t="s">
        <v>180</v>
      </c>
      <c r="AU199" s="232" t="s">
        <v>83</v>
      </c>
      <c r="AV199" s="14" t="s">
        <v>176</v>
      </c>
      <c r="AW199" s="14" t="s">
        <v>34</v>
      </c>
      <c r="AX199" s="14" t="s">
        <v>80</v>
      </c>
      <c r="AY199" s="232" t="s">
        <v>169</v>
      </c>
    </row>
    <row r="200" spans="1:65" s="2" customFormat="1" ht="16.5" customHeight="1">
      <c r="A200" s="36"/>
      <c r="B200" s="37"/>
      <c r="C200" s="194" t="s">
        <v>373</v>
      </c>
      <c r="D200" s="194" t="s">
        <v>171</v>
      </c>
      <c r="E200" s="195" t="s">
        <v>959</v>
      </c>
      <c r="F200" s="196" t="s">
        <v>960</v>
      </c>
      <c r="G200" s="197" t="s">
        <v>354</v>
      </c>
      <c r="H200" s="198">
        <v>1</v>
      </c>
      <c r="I200" s="199"/>
      <c r="J200" s="200">
        <f>ROUND(I200*H200,2)</f>
        <v>0</v>
      </c>
      <c r="K200" s="196" t="s">
        <v>19</v>
      </c>
      <c r="L200" s="41"/>
      <c r="M200" s="201" t="s">
        <v>19</v>
      </c>
      <c r="N200" s="202" t="s">
        <v>43</v>
      </c>
      <c r="O200" s="66"/>
      <c r="P200" s="203">
        <f>O200*H200</f>
        <v>0</v>
      </c>
      <c r="Q200" s="203">
        <v>0</v>
      </c>
      <c r="R200" s="203">
        <f>Q200*H200</f>
        <v>0</v>
      </c>
      <c r="S200" s="203">
        <v>0</v>
      </c>
      <c r="T200" s="204">
        <f>S200*H200</f>
        <v>0</v>
      </c>
      <c r="U200" s="36"/>
      <c r="V200" s="36"/>
      <c r="W200" s="36"/>
      <c r="X200" s="36"/>
      <c r="Y200" s="36"/>
      <c r="Z200" s="36"/>
      <c r="AA200" s="36"/>
      <c r="AB200" s="36"/>
      <c r="AC200" s="36"/>
      <c r="AD200" s="36"/>
      <c r="AE200" s="36"/>
      <c r="AR200" s="205" t="s">
        <v>176</v>
      </c>
      <c r="AT200" s="205" t="s">
        <v>171</v>
      </c>
      <c r="AU200" s="205" t="s">
        <v>83</v>
      </c>
      <c r="AY200" s="19" t="s">
        <v>169</v>
      </c>
      <c r="BE200" s="206">
        <f>IF(N200="základní",J200,0)</f>
        <v>0</v>
      </c>
      <c r="BF200" s="206">
        <f>IF(N200="snížená",J200,0)</f>
        <v>0</v>
      </c>
      <c r="BG200" s="206">
        <f>IF(N200="zákl. přenesená",J200,0)</f>
        <v>0</v>
      </c>
      <c r="BH200" s="206">
        <f>IF(N200="sníž. přenesená",J200,0)</f>
        <v>0</v>
      </c>
      <c r="BI200" s="206">
        <f>IF(N200="nulová",J200,0)</f>
        <v>0</v>
      </c>
      <c r="BJ200" s="19" t="s">
        <v>80</v>
      </c>
      <c r="BK200" s="206">
        <f>ROUND(I200*H200,2)</f>
        <v>0</v>
      </c>
      <c r="BL200" s="19" t="s">
        <v>176</v>
      </c>
      <c r="BM200" s="205" t="s">
        <v>1117</v>
      </c>
    </row>
    <row r="201" spans="1:65" s="13" customFormat="1" ht="11.25">
      <c r="B201" s="211"/>
      <c r="C201" s="212"/>
      <c r="D201" s="207" t="s">
        <v>180</v>
      </c>
      <c r="E201" s="213" t="s">
        <v>19</v>
      </c>
      <c r="F201" s="214" t="s">
        <v>80</v>
      </c>
      <c r="G201" s="212"/>
      <c r="H201" s="215">
        <v>1</v>
      </c>
      <c r="I201" s="216"/>
      <c r="J201" s="212"/>
      <c r="K201" s="212"/>
      <c r="L201" s="217"/>
      <c r="M201" s="218"/>
      <c r="N201" s="219"/>
      <c r="O201" s="219"/>
      <c r="P201" s="219"/>
      <c r="Q201" s="219"/>
      <c r="R201" s="219"/>
      <c r="S201" s="219"/>
      <c r="T201" s="220"/>
      <c r="AT201" s="221" t="s">
        <v>180</v>
      </c>
      <c r="AU201" s="221" t="s">
        <v>83</v>
      </c>
      <c r="AV201" s="13" t="s">
        <v>83</v>
      </c>
      <c r="AW201" s="13" t="s">
        <v>34</v>
      </c>
      <c r="AX201" s="13" t="s">
        <v>72</v>
      </c>
      <c r="AY201" s="221" t="s">
        <v>169</v>
      </c>
    </row>
    <row r="202" spans="1:65" s="14" customFormat="1" ht="11.25">
      <c r="B202" s="222"/>
      <c r="C202" s="223"/>
      <c r="D202" s="207" t="s">
        <v>180</v>
      </c>
      <c r="E202" s="224" t="s">
        <v>19</v>
      </c>
      <c r="F202" s="225" t="s">
        <v>182</v>
      </c>
      <c r="G202" s="223"/>
      <c r="H202" s="226">
        <v>1</v>
      </c>
      <c r="I202" s="227"/>
      <c r="J202" s="223"/>
      <c r="K202" s="223"/>
      <c r="L202" s="228"/>
      <c r="M202" s="229"/>
      <c r="N202" s="230"/>
      <c r="O202" s="230"/>
      <c r="P202" s="230"/>
      <c r="Q202" s="230"/>
      <c r="R202" s="230"/>
      <c r="S202" s="230"/>
      <c r="T202" s="231"/>
      <c r="AT202" s="232" t="s">
        <v>180</v>
      </c>
      <c r="AU202" s="232" t="s">
        <v>83</v>
      </c>
      <c r="AV202" s="14" t="s">
        <v>176</v>
      </c>
      <c r="AW202" s="14" t="s">
        <v>34</v>
      </c>
      <c r="AX202" s="14" t="s">
        <v>80</v>
      </c>
      <c r="AY202" s="232" t="s">
        <v>169</v>
      </c>
    </row>
    <row r="203" spans="1:65" s="12" customFormat="1" ht="22.9" customHeight="1">
      <c r="B203" s="178"/>
      <c r="C203" s="179"/>
      <c r="D203" s="180" t="s">
        <v>71</v>
      </c>
      <c r="E203" s="192" t="s">
        <v>176</v>
      </c>
      <c r="F203" s="192" t="s">
        <v>510</v>
      </c>
      <c r="G203" s="179"/>
      <c r="H203" s="179"/>
      <c r="I203" s="182"/>
      <c r="J203" s="193">
        <f>BK203</f>
        <v>0</v>
      </c>
      <c r="K203" s="179"/>
      <c r="L203" s="184"/>
      <c r="M203" s="185"/>
      <c r="N203" s="186"/>
      <c r="O203" s="186"/>
      <c r="P203" s="187">
        <f>SUM(P204:P206)</f>
        <v>0</v>
      </c>
      <c r="Q203" s="186"/>
      <c r="R203" s="187">
        <f>SUM(R204:R206)</f>
        <v>4.7269250000000005</v>
      </c>
      <c r="S203" s="186"/>
      <c r="T203" s="188">
        <f>SUM(T204:T206)</f>
        <v>0</v>
      </c>
      <c r="AR203" s="189" t="s">
        <v>80</v>
      </c>
      <c r="AT203" s="190" t="s">
        <v>71</v>
      </c>
      <c r="AU203" s="190" t="s">
        <v>80</v>
      </c>
      <c r="AY203" s="189" t="s">
        <v>169</v>
      </c>
      <c r="BK203" s="191">
        <f>SUM(BK204:BK206)</f>
        <v>0</v>
      </c>
    </row>
    <row r="204" spans="1:65" s="2" customFormat="1" ht="16.5" customHeight="1">
      <c r="A204" s="36"/>
      <c r="B204" s="37"/>
      <c r="C204" s="194" t="s">
        <v>379</v>
      </c>
      <c r="D204" s="194" t="s">
        <v>171</v>
      </c>
      <c r="E204" s="195" t="s">
        <v>783</v>
      </c>
      <c r="F204" s="196" t="s">
        <v>962</v>
      </c>
      <c r="G204" s="197" t="s">
        <v>191</v>
      </c>
      <c r="H204" s="198">
        <v>2.5</v>
      </c>
      <c r="I204" s="199"/>
      <c r="J204" s="200">
        <f>ROUND(I204*H204,2)</f>
        <v>0</v>
      </c>
      <c r="K204" s="196" t="s">
        <v>175</v>
      </c>
      <c r="L204" s="41"/>
      <c r="M204" s="201" t="s">
        <v>19</v>
      </c>
      <c r="N204" s="202" t="s">
        <v>43</v>
      </c>
      <c r="O204" s="66"/>
      <c r="P204" s="203">
        <f>O204*H204</f>
        <v>0</v>
      </c>
      <c r="Q204" s="203">
        <v>1.8907700000000001</v>
      </c>
      <c r="R204" s="203">
        <f>Q204*H204</f>
        <v>4.7269250000000005</v>
      </c>
      <c r="S204" s="203">
        <v>0</v>
      </c>
      <c r="T204" s="204">
        <f>S204*H204</f>
        <v>0</v>
      </c>
      <c r="U204" s="36"/>
      <c r="V204" s="36"/>
      <c r="W204" s="36"/>
      <c r="X204" s="36"/>
      <c r="Y204" s="36"/>
      <c r="Z204" s="36"/>
      <c r="AA204" s="36"/>
      <c r="AB204" s="36"/>
      <c r="AC204" s="36"/>
      <c r="AD204" s="36"/>
      <c r="AE204" s="36"/>
      <c r="AR204" s="205" t="s">
        <v>176</v>
      </c>
      <c r="AT204" s="205" t="s">
        <v>171</v>
      </c>
      <c r="AU204" s="205" t="s">
        <v>83</v>
      </c>
      <c r="AY204" s="19" t="s">
        <v>169</v>
      </c>
      <c r="BE204" s="206">
        <f>IF(N204="základní",J204,0)</f>
        <v>0</v>
      </c>
      <c r="BF204" s="206">
        <f>IF(N204="snížená",J204,0)</f>
        <v>0</v>
      </c>
      <c r="BG204" s="206">
        <f>IF(N204="zákl. přenesená",J204,0)</f>
        <v>0</v>
      </c>
      <c r="BH204" s="206">
        <f>IF(N204="sníž. přenesená",J204,0)</f>
        <v>0</v>
      </c>
      <c r="BI204" s="206">
        <f>IF(N204="nulová",J204,0)</f>
        <v>0</v>
      </c>
      <c r="BJ204" s="19" t="s">
        <v>80</v>
      </c>
      <c r="BK204" s="206">
        <f>ROUND(I204*H204,2)</f>
        <v>0</v>
      </c>
      <c r="BL204" s="19" t="s">
        <v>176</v>
      </c>
      <c r="BM204" s="205" t="s">
        <v>1118</v>
      </c>
    </row>
    <row r="205" spans="1:65" s="13" customFormat="1" ht="11.25">
      <c r="B205" s="211"/>
      <c r="C205" s="212"/>
      <c r="D205" s="207" t="s">
        <v>180</v>
      </c>
      <c r="E205" s="213" t="s">
        <v>19</v>
      </c>
      <c r="F205" s="214" t="s">
        <v>553</v>
      </c>
      <c r="G205" s="212"/>
      <c r="H205" s="215">
        <v>2.5</v>
      </c>
      <c r="I205" s="216"/>
      <c r="J205" s="212"/>
      <c r="K205" s="212"/>
      <c r="L205" s="217"/>
      <c r="M205" s="218"/>
      <c r="N205" s="219"/>
      <c r="O205" s="219"/>
      <c r="P205" s="219"/>
      <c r="Q205" s="219"/>
      <c r="R205" s="219"/>
      <c r="S205" s="219"/>
      <c r="T205" s="220"/>
      <c r="AT205" s="221" t="s">
        <v>180</v>
      </c>
      <c r="AU205" s="221" t="s">
        <v>83</v>
      </c>
      <c r="AV205" s="13" t="s">
        <v>83</v>
      </c>
      <c r="AW205" s="13" t="s">
        <v>34</v>
      </c>
      <c r="AX205" s="13" t="s">
        <v>72</v>
      </c>
      <c r="AY205" s="221" t="s">
        <v>169</v>
      </c>
    </row>
    <row r="206" spans="1:65" s="14" customFormat="1" ht="11.25">
      <c r="B206" s="222"/>
      <c r="C206" s="223"/>
      <c r="D206" s="207" t="s">
        <v>180</v>
      </c>
      <c r="E206" s="224" t="s">
        <v>19</v>
      </c>
      <c r="F206" s="225" t="s">
        <v>182</v>
      </c>
      <c r="G206" s="223"/>
      <c r="H206" s="226">
        <v>2.5</v>
      </c>
      <c r="I206" s="227"/>
      <c r="J206" s="223"/>
      <c r="K206" s="223"/>
      <c r="L206" s="228"/>
      <c r="M206" s="229"/>
      <c r="N206" s="230"/>
      <c r="O206" s="230"/>
      <c r="P206" s="230"/>
      <c r="Q206" s="230"/>
      <c r="R206" s="230"/>
      <c r="S206" s="230"/>
      <c r="T206" s="231"/>
      <c r="AT206" s="232" t="s">
        <v>180</v>
      </c>
      <c r="AU206" s="232" t="s">
        <v>83</v>
      </c>
      <c r="AV206" s="14" t="s">
        <v>176</v>
      </c>
      <c r="AW206" s="14" t="s">
        <v>34</v>
      </c>
      <c r="AX206" s="14" t="s">
        <v>80</v>
      </c>
      <c r="AY206" s="232" t="s">
        <v>169</v>
      </c>
    </row>
    <row r="207" spans="1:65" s="12" customFormat="1" ht="22.9" customHeight="1">
      <c r="B207" s="178"/>
      <c r="C207" s="179"/>
      <c r="D207" s="180" t="s">
        <v>71</v>
      </c>
      <c r="E207" s="192" t="s">
        <v>222</v>
      </c>
      <c r="F207" s="192" t="s">
        <v>546</v>
      </c>
      <c r="G207" s="179"/>
      <c r="H207" s="179"/>
      <c r="I207" s="182"/>
      <c r="J207" s="193">
        <f>BK207</f>
        <v>0</v>
      </c>
      <c r="K207" s="179"/>
      <c r="L207" s="184"/>
      <c r="M207" s="185"/>
      <c r="N207" s="186"/>
      <c r="O207" s="186"/>
      <c r="P207" s="187">
        <f>SUM(P208:P242)</f>
        <v>0</v>
      </c>
      <c r="Q207" s="186"/>
      <c r="R207" s="187">
        <f>SUM(R208:R242)</f>
        <v>1.0418602000000001</v>
      </c>
      <c r="S207" s="186"/>
      <c r="T207" s="188">
        <f>SUM(T208:T242)</f>
        <v>1.4999999999999999E-2</v>
      </c>
      <c r="AR207" s="189" t="s">
        <v>80</v>
      </c>
      <c r="AT207" s="190" t="s">
        <v>71</v>
      </c>
      <c r="AU207" s="190" t="s">
        <v>80</v>
      </c>
      <c r="AY207" s="189" t="s">
        <v>169</v>
      </c>
      <c r="BK207" s="191">
        <f>SUM(BK208:BK242)</f>
        <v>0</v>
      </c>
    </row>
    <row r="208" spans="1:65" s="2" customFormat="1" ht="16.5" customHeight="1">
      <c r="A208" s="36"/>
      <c r="B208" s="37"/>
      <c r="C208" s="194" t="s">
        <v>386</v>
      </c>
      <c r="D208" s="194" t="s">
        <v>171</v>
      </c>
      <c r="E208" s="195" t="s">
        <v>1119</v>
      </c>
      <c r="F208" s="196" t="s">
        <v>1120</v>
      </c>
      <c r="G208" s="197" t="s">
        <v>324</v>
      </c>
      <c r="H208" s="198">
        <v>10</v>
      </c>
      <c r="I208" s="199"/>
      <c r="J208" s="200">
        <f>ROUND(I208*H208,2)</f>
        <v>0</v>
      </c>
      <c r="K208" s="196" t="s">
        <v>175</v>
      </c>
      <c r="L208" s="41"/>
      <c r="M208" s="201" t="s">
        <v>19</v>
      </c>
      <c r="N208" s="202" t="s">
        <v>43</v>
      </c>
      <c r="O208" s="66"/>
      <c r="P208" s="203">
        <f>O208*H208</f>
        <v>0</v>
      </c>
      <c r="Q208" s="203">
        <v>1.7799999999999999E-3</v>
      </c>
      <c r="R208" s="203">
        <f>Q208*H208</f>
        <v>1.78E-2</v>
      </c>
      <c r="S208" s="203">
        <v>0</v>
      </c>
      <c r="T208" s="204">
        <f>S208*H208</f>
        <v>0</v>
      </c>
      <c r="U208" s="36"/>
      <c r="V208" s="36"/>
      <c r="W208" s="36"/>
      <c r="X208" s="36"/>
      <c r="Y208" s="36"/>
      <c r="Z208" s="36"/>
      <c r="AA208" s="36"/>
      <c r="AB208" s="36"/>
      <c r="AC208" s="36"/>
      <c r="AD208" s="36"/>
      <c r="AE208" s="36"/>
      <c r="AR208" s="205" t="s">
        <v>176</v>
      </c>
      <c r="AT208" s="205" t="s">
        <v>171</v>
      </c>
      <c r="AU208" s="205" t="s">
        <v>83</v>
      </c>
      <c r="AY208" s="19" t="s">
        <v>169</v>
      </c>
      <c r="BE208" s="206">
        <f>IF(N208="základní",J208,0)</f>
        <v>0</v>
      </c>
      <c r="BF208" s="206">
        <f>IF(N208="snížená",J208,0)</f>
        <v>0</v>
      </c>
      <c r="BG208" s="206">
        <f>IF(N208="zákl. přenesená",J208,0)</f>
        <v>0</v>
      </c>
      <c r="BH208" s="206">
        <f>IF(N208="sníž. přenesená",J208,0)</f>
        <v>0</v>
      </c>
      <c r="BI208" s="206">
        <f>IF(N208="nulová",J208,0)</f>
        <v>0</v>
      </c>
      <c r="BJ208" s="19" t="s">
        <v>80</v>
      </c>
      <c r="BK208" s="206">
        <f>ROUND(I208*H208,2)</f>
        <v>0</v>
      </c>
      <c r="BL208" s="19" t="s">
        <v>176</v>
      </c>
      <c r="BM208" s="205" t="s">
        <v>1121</v>
      </c>
    </row>
    <row r="209" spans="1:65" s="13" customFormat="1" ht="11.25">
      <c r="B209" s="211"/>
      <c r="C209" s="212"/>
      <c r="D209" s="207" t="s">
        <v>180</v>
      </c>
      <c r="E209" s="213" t="s">
        <v>19</v>
      </c>
      <c r="F209" s="214" t="s">
        <v>232</v>
      </c>
      <c r="G209" s="212"/>
      <c r="H209" s="215">
        <v>10</v>
      </c>
      <c r="I209" s="216"/>
      <c r="J209" s="212"/>
      <c r="K209" s="212"/>
      <c r="L209" s="217"/>
      <c r="M209" s="218"/>
      <c r="N209" s="219"/>
      <c r="O209" s="219"/>
      <c r="P209" s="219"/>
      <c r="Q209" s="219"/>
      <c r="R209" s="219"/>
      <c r="S209" s="219"/>
      <c r="T209" s="220"/>
      <c r="AT209" s="221" t="s">
        <v>180</v>
      </c>
      <c r="AU209" s="221" t="s">
        <v>83</v>
      </c>
      <c r="AV209" s="13" t="s">
        <v>83</v>
      </c>
      <c r="AW209" s="13" t="s">
        <v>34</v>
      </c>
      <c r="AX209" s="13" t="s">
        <v>72</v>
      </c>
      <c r="AY209" s="221" t="s">
        <v>169</v>
      </c>
    </row>
    <row r="210" spans="1:65" s="14" customFormat="1" ht="11.25">
      <c r="B210" s="222"/>
      <c r="C210" s="223"/>
      <c r="D210" s="207" t="s">
        <v>180</v>
      </c>
      <c r="E210" s="224" t="s">
        <v>19</v>
      </c>
      <c r="F210" s="225" t="s">
        <v>182</v>
      </c>
      <c r="G210" s="223"/>
      <c r="H210" s="226">
        <v>10</v>
      </c>
      <c r="I210" s="227"/>
      <c r="J210" s="223"/>
      <c r="K210" s="223"/>
      <c r="L210" s="228"/>
      <c r="M210" s="229"/>
      <c r="N210" s="230"/>
      <c r="O210" s="230"/>
      <c r="P210" s="230"/>
      <c r="Q210" s="230"/>
      <c r="R210" s="230"/>
      <c r="S210" s="230"/>
      <c r="T210" s="231"/>
      <c r="AT210" s="232" t="s">
        <v>180</v>
      </c>
      <c r="AU210" s="232" t="s">
        <v>83</v>
      </c>
      <c r="AV210" s="14" t="s">
        <v>176</v>
      </c>
      <c r="AW210" s="14" t="s">
        <v>34</v>
      </c>
      <c r="AX210" s="14" t="s">
        <v>80</v>
      </c>
      <c r="AY210" s="232" t="s">
        <v>169</v>
      </c>
    </row>
    <row r="211" spans="1:65" s="2" customFormat="1" ht="16.5" customHeight="1">
      <c r="A211" s="36"/>
      <c r="B211" s="37"/>
      <c r="C211" s="194" t="s">
        <v>391</v>
      </c>
      <c r="D211" s="194" t="s">
        <v>171</v>
      </c>
      <c r="E211" s="195" t="s">
        <v>1122</v>
      </c>
      <c r="F211" s="196" t="s">
        <v>1123</v>
      </c>
      <c r="G211" s="197" t="s">
        <v>324</v>
      </c>
      <c r="H211" s="198">
        <v>23</v>
      </c>
      <c r="I211" s="199"/>
      <c r="J211" s="200">
        <f>ROUND(I211*H211,2)</f>
        <v>0</v>
      </c>
      <c r="K211" s="196" t="s">
        <v>175</v>
      </c>
      <c r="L211" s="41"/>
      <c r="M211" s="201" t="s">
        <v>19</v>
      </c>
      <c r="N211" s="202" t="s">
        <v>43</v>
      </c>
      <c r="O211" s="66"/>
      <c r="P211" s="203">
        <f>O211*H211</f>
        <v>0</v>
      </c>
      <c r="Q211" s="203">
        <v>2.6809999999999998E-3</v>
      </c>
      <c r="R211" s="203">
        <f>Q211*H211</f>
        <v>6.1662999999999996E-2</v>
      </c>
      <c r="S211" s="203">
        <v>0</v>
      </c>
      <c r="T211" s="204">
        <f>S211*H211</f>
        <v>0</v>
      </c>
      <c r="U211" s="36"/>
      <c r="V211" s="36"/>
      <c r="W211" s="36"/>
      <c r="X211" s="36"/>
      <c r="Y211" s="36"/>
      <c r="Z211" s="36"/>
      <c r="AA211" s="36"/>
      <c r="AB211" s="36"/>
      <c r="AC211" s="36"/>
      <c r="AD211" s="36"/>
      <c r="AE211" s="36"/>
      <c r="AR211" s="205" t="s">
        <v>176</v>
      </c>
      <c r="AT211" s="205" t="s">
        <v>171</v>
      </c>
      <c r="AU211" s="205" t="s">
        <v>83</v>
      </c>
      <c r="AY211" s="19" t="s">
        <v>169</v>
      </c>
      <c r="BE211" s="206">
        <f>IF(N211="základní",J211,0)</f>
        <v>0</v>
      </c>
      <c r="BF211" s="206">
        <f>IF(N211="snížená",J211,0)</f>
        <v>0</v>
      </c>
      <c r="BG211" s="206">
        <f>IF(N211="zákl. přenesená",J211,0)</f>
        <v>0</v>
      </c>
      <c r="BH211" s="206">
        <f>IF(N211="sníž. přenesená",J211,0)</f>
        <v>0</v>
      </c>
      <c r="BI211" s="206">
        <f>IF(N211="nulová",J211,0)</f>
        <v>0</v>
      </c>
      <c r="BJ211" s="19" t="s">
        <v>80</v>
      </c>
      <c r="BK211" s="206">
        <f>ROUND(I211*H211,2)</f>
        <v>0</v>
      </c>
      <c r="BL211" s="19" t="s">
        <v>176</v>
      </c>
      <c r="BM211" s="205" t="s">
        <v>1124</v>
      </c>
    </row>
    <row r="212" spans="1:65" s="13" customFormat="1" ht="11.25">
      <c r="B212" s="211"/>
      <c r="C212" s="212"/>
      <c r="D212" s="207" t="s">
        <v>180</v>
      </c>
      <c r="E212" s="213" t="s">
        <v>19</v>
      </c>
      <c r="F212" s="214" t="s">
        <v>305</v>
      </c>
      <c r="G212" s="212"/>
      <c r="H212" s="215">
        <v>23</v>
      </c>
      <c r="I212" s="216"/>
      <c r="J212" s="212"/>
      <c r="K212" s="212"/>
      <c r="L212" s="217"/>
      <c r="M212" s="218"/>
      <c r="N212" s="219"/>
      <c r="O212" s="219"/>
      <c r="P212" s="219"/>
      <c r="Q212" s="219"/>
      <c r="R212" s="219"/>
      <c r="S212" s="219"/>
      <c r="T212" s="220"/>
      <c r="AT212" s="221" t="s">
        <v>180</v>
      </c>
      <c r="AU212" s="221" t="s">
        <v>83</v>
      </c>
      <c r="AV212" s="13" t="s">
        <v>83</v>
      </c>
      <c r="AW212" s="13" t="s">
        <v>34</v>
      </c>
      <c r="AX212" s="13" t="s">
        <v>72</v>
      </c>
      <c r="AY212" s="221" t="s">
        <v>169</v>
      </c>
    </row>
    <row r="213" spans="1:65" s="14" customFormat="1" ht="11.25">
      <c r="B213" s="222"/>
      <c r="C213" s="223"/>
      <c r="D213" s="207" t="s">
        <v>180</v>
      </c>
      <c r="E213" s="224" t="s">
        <v>19</v>
      </c>
      <c r="F213" s="225" t="s">
        <v>182</v>
      </c>
      <c r="G213" s="223"/>
      <c r="H213" s="226">
        <v>23</v>
      </c>
      <c r="I213" s="227"/>
      <c r="J213" s="223"/>
      <c r="K213" s="223"/>
      <c r="L213" s="228"/>
      <c r="M213" s="229"/>
      <c r="N213" s="230"/>
      <c r="O213" s="230"/>
      <c r="P213" s="230"/>
      <c r="Q213" s="230"/>
      <c r="R213" s="230"/>
      <c r="S213" s="230"/>
      <c r="T213" s="231"/>
      <c r="AT213" s="232" t="s">
        <v>180</v>
      </c>
      <c r="AU213" s="232" t="s">
        <v>83</v>
      </c>
      <c r="AV213" s="14" t="s">
        <v>176</v>
      </c>
      <c r="AW213" s="14" t="s">
        <v>34</v>
      </c>
      <c r="AX213" s="14" t="s">
        <v>80</v>
      </c>
      <c r="AY213" s="232" t="s">
        <v>169</v>
      </c>
    </row>
    <row r="214" spans="1:65" s="2" customFormat="1" ht="16.5" customHeight="1">
      <c r="A214" s="36"/>
      <c r="B214" s="37"/>
      <c r="C214" s="194" t="s">
        <v>395</v>
      </c>
      <c r="D214" s="194" t="s">
        <v>171</v>
      </c>
      <c r="E214" s="195" t="s">
        <v>1125</v>
      </c>
      <c r="F214" s="196" t="s">
        <v>1126</v>
      </c>
      <c r="G214" s="197" t="s">
        <v>354</v>
      </c>
      <c r="H214" s="198">
        <v>1</v>
      </c>
      <c r="I214" s="199"/>
      <c r="J214" s="200">
        <f>ROUND(I214*H214,2)</f>
        <v>0</v>
      </c>
      <c r="K214" s="196" t="s">
        <v>175</v>
      </c>
      <c r="L214" s="41"/>
      <c r="M214" s="201" t="s">
        <v>19</v>
      </c>
      <c r="N214" s="202" t="s">
        <v>43</v>
      </c>
      <c r="O214" s="66"/>
      <c r="P214" s="203">
        <f>O214*H214</f>
        <v>0</v>
      </c>
      <c r="Q214" s="203">
        <v>8.1249999999999996E-5</v>
      </c>
      <c r="R214" s="203">
        <f>Q214*H214</f>
        <v>8.1249999999999996E-5</v>
      </c>
      <c r="S214" s="203">
        <v>0</v>
      </c>
      <c r="T214" s="204">
        <f>S214*H214</f>
        <v>0</v>
      </c>
      <c r="U214" s="36"/>
      <c r="V214" s="36"/>
      <c r="W214" s="36"/>
      <c r="X214" s="36"/>
      <c r="Y214" s="36"/>
      <c r="Z214" s="36"/>
      <c r="AA214" s="36"/>
      <c r="AB214" s="36"/>
      <c r="AC214" s="36"/>
      <c r="AD214" s="36"/>
      <c r="AE214" s="36"/>
      <c r="AR214" s="205" t="s">
        <v>176</v>
      </c>
      <c r="AT214" s="205" t="s">
        <v>171</v>
      </c>
      <c r="AU214" s="205" t="s">
        <v>83</v>
      </c>
      <c r="AY214" s="19" t="s">
        <v>169</v>
      </c>
      <c r="BE214" s="206">
        <f>IF(N214="základní",J214,0)</f>
        <v>0</v>
      </c>
      <c r="BF214" s="206">
        <f>IF(N214="snížená",J214,0)</f>
        <v>0</v>
      </c>
      <c r="BG214" s="206">
        <f>IF(N214="zákl. přenesená",J214,0)</f>
        <v>0</v>
      </c>
      <c r="BH214" s="206">
        <f>IF(N214="sníž. přenesená",J214,0)</f>
        <v>0</v>
      </c>
      <c r="BI214" s="206">
        <f>IF(N214="nulová",J214,0)</f>
        <v>0</v>
      </c>
      <c r="BJ214" s="19" t="s">
        <v>80</v>
      </c>
      <c r="BK214" s="206">
        <f>ROUND(I214*H214,2)</f>
        <v>0</v>
      </c>
      <c r="BL214" s="19" t="s">
        <v>176</v>
      </c>
      <c r="BM214" s="205" t="s">
        <v>1127</v>
      </c>
    </row>
    <row r="215" spans="1:65" s="13" customFormat="1" ht="11.25">
      <c r="B215" s="211"/>
      <c r="C215" s="212"/>
      <c r="D215" s="207" t="s">
        <v>180</v>
      </c>
      <c r="E215" s="213" t="s">
        <v>19</v>
      </c>
      <c r="F215" s="214" t="s">
        <v>80</v>
      </c>
      <c r="G215" s="212"/>
      <c r="H215" s="215">
        <v>1</v>
      </c>
      <c r="I215" s="216"/>
      <c r="J215" s="212"/>
      <c r="K215" s="212"/>
      <c r="L215" s="217"/>
      <c r="M215" s="218"/>
      <c r="N215" s="219"/>
      <c r="O215" s="219"/>
      <c r="P215" s="219"/>
      <c r="Q215" s="219"/>
      <c r="R215" s="219"/>
      <c r="S215" s="219"/>
      <c r="T215" s="220"/>
      <c r="AT215" s="221" t="s">
        <v>180</v>
      </c>
      <c r="AU215" s="221" t="s">
        <v>83</v>
      </c>
      <c r="AV215" s="13" t="s">
        <v>83</v>
      </c>
      <c r="AW215" s="13" t="s">
        <v>34</v>
      </c>
      <c r="AX215" s="13" t="s">
        <v>72</v>
      </c>
      <c r="AY215" s="221" t="s">
        <v>169</v>
      </c>
    </row>
    <row r="216" spans="1:65" s="14" customFormat="1" ht="11.25">
      <c r="B216" s="222"/>
      <c r="C216" s="223"/>
      <c r="D216" s="207" t="s">
        <v>180</v>
      </c>
      <c r="E216" s="224" t="s">
        <v>19</v>
      </c>
      <c r="F216" s="225" t="s">
        <v>182</v>
      </c>
      <c r="G216" s="223"/>
      <c r="H216" s="226">
        <v>1</v>
      </c>
      <c r="I216" s="227"/>
      <c r="J216" s="223"/>
      <c r="K216" s="223"/>
      <c r="L216" s="228"/>
      <c r="M216" s="229"/>
      <c r="N216" s="230"/>
      <c r="O216" s="230"/>
      <c r="P216" s="230"/>
      <c r="Q216" s="230"/>
      <c r="R216" s="230"/>
      <c r="S216" s="230"/>
      <c r="T216" s="231"/>
      <c r="AT216" s="232" t="s">
        <v>180</v>
      </c>
      <c r="AU216" s="232" t="s">
        <v>83</v>
      </c>
      <c r="AV216" s="14" t="s">
        <v>176</v>
      </c>
      <c r="AW216" s="14" t="s">
        <v>34</v>
      </c>
      <c r="AX216" s="14" t="s">
        <v>80</v>
      </c>
      <c r="AY216" s="232" t="s">
        <v>169</v>
      </c>
    </row>
    <row r="217" spans="1:65" s="2" customFormat="1" ht="16.5" customHeight="1">
      <c r="A217" s="36"/>
      <c r="B217" s="37"/>
      <c r="C217" s="254" t="s">
        <v>401</v>
      </c>
      <c r="D217" s="254" t="s">
        <v>315</v>
      </c>
      <c r="E217" s="255" t="s">
        <v>1128</v>
      </c>
      <c r="F217" s="256" t="s">
        <v>1129</v>
      </c>
      <c r="G217" s="257" t="s">
        <v>354</v>
      </c>
      <c r="H217" s="258">
        <v>1</v>
      </c>
      <c r="I217" s="259"/>
      <c r="J217" s="260">
        <f>ROUND(I217*H217,2)</f>
        <v>0</v>
      </c>
      <c r="K217" s="256" t="s">
        <v>175</v>
      </c>
      <c r="L217" s="261"/>
      <c r="M217" s="262" t="s">
        <v>19</v>
      </c>
      <c r="N217" s="263" t="s">
        <v>43</v>
      </c>
      <c r="O217" s="66"/>
      <c r="P217" s="203">
        <f>O217*H217</f>
        <v>0</v>
      </c>
      <c r="Q217" s="203">
        <v>8.9999999999999998E-4</v>
      </c>
      <c r="R217" s="203">
        <f>Q217*H217</f>
        <v>8.9999999999999998E-4</v>
      </c>
      <c r="S217" s="203">
        <v>0</v>
      </c>
      <c r="T217" s="204">
        <f>S217*H217</f>
        <v>0</v>
      </c>
      <c r="U217" s="36"/>
      <c r="V217" s="36"/>
      <c r="W217" s="36"/>
      <c r="X217" s="36"/>
      <c r="Y217" s="36"/>
      <c r="Z217" s="36"/>
      <c r="AA217" s="36"/>
      <c r="AB217" s="36"/>
      <c r="AC217" s="36"/>
      <c r="AD217" s="36"/>
      <c r="AE217" s="36"/>
      <c r="AR217" s="205" t="s">
        <v>222</v>
      </c>
      <c r="AT217" s="205" t="s">
        <v>315</v>
      </c>
      <c r="AU217" s="205" t="s">
        <v>83</v>
      </c>
      <c r="AY217" s="19" t="s">
        <v>169</v>
      </c>
      <c r="BE217" s="206">
        <f>IF(N217="základní",J217,0)</f>
        <v>0</v>
      </c>
      <c r="BF217" s="206">
        <f>IF(N217="snížená",J217,0)</f>
        <v>0</v>
      </c>
      <c r="BG217" s="206">
        <f>IF(N217="zákl. přenesená",J217,0)</f>
        <v>0</v>
      </c>
      <c r="BH217" s="206">
        <f>IF(N217="sníž. přenesená",J217,0)</f>
        <v>0</v>
      </c>
      <c r="BI217" s="206">
        <f>IF(N217="nulová",J217,0)</f>
        <v>0</v>
      </c>
      <c r="BJ217" s="19" t="s">
        <v>80</v>
      </c>
      <c r="BK217" s="206">
        <f>ROUND(I217*H217,2)</f>
        <v>0</v>
      </c>
      <c r="BL217" s="19" t="s">
        <v>176</v>
      </c>
      <c r="BM217" s="205" t="s">
        <v>1130</v>
      </c>
    </row>
    <row r="218" spans="1:65" s="2" customFormat="1" ht="16.5" customHeight="1">
      <c r="A218" s="36"/>
      <c r="B218" s="37"/>
      <c r="C218" s="194" t="s">
        <v>407</v>
      </c>
      <c r="D218" s="194" t="s">
        <v>171</v>
      </c>
      <c r="E218" s="195" t="s">
        <v>1125</v>
      </c>
      <c r="F218" s="196" t="s">
        <v>1126</v>
      </c>
      <c r="G218" s="197" t="s">
        <v>354</v>
      </c>
      <c r="H218" s="198">
        <v>1</v>
      </c>
      <c r="I218" s="199"/>
      <c r="J218" s="200">
        <f>ROUND(I218*H218,2)</f>
        <v>0</v>
      </c>
      <c r="K218" s="196" t="s">
        <v>175</v>
      </c>
      <c r="L218" s="41"/>
      <c r="M218" s="201" t="s">
        <v>19</v>
      </c>
      <c r="N218" s="202" t="s">
        <v>43</v>
      </c>
      <c r="O218" s="66"/>
      <c r="P218" s="203">
        <f>O218*H218</f>
        <v>0</v>
      </c>
      <c r="Q218" s="203">
        <v>8.1249999999999996E-5</v>
      </c>
      <c r="R218" s="203">
        <f>Q218*H218</f>
        <v>8.1249999999999996E-5</v>
      </c>
      <c r="S218" s="203">
        <v>0</v>
      </c>
      <c r="T218" s="204">
        <f>S218*H218</f>
        <v>0</v>
      </c>
      <c r="U218" s="36"/>
      <c r="V218" s="36"/>
      <c r="W218" s="36"/>
      <c r="X218" s="36"/>
      <c r="Y218" s="36"/>
      <c r="Z218" s="36"/>
      <c r="AA218" s="36"/>
      <c r="AB218" s="36"/>
      <c r="AC218" s="36"/>
      <c r="AD218" s="36"/>
      <c r="AE218" s="36"/>
      <c r="AR218" s="205" t="s">
        <v>176</v>
      </c>
      <c r="AT218" s="205" t="s">
        <v>171</v>
      </c>
      <c r="AU218" s="205" t="s">
        <v>83</v>
      </c>
      <c r="AY218" s="19" t="s">
        <v>169</v>
      </c>
      <c r="BE218" s="206">
        <f>IF(N218="základní",J218,0)</f>
        <v>0</v>
      </c>
      <c r="BF218" s="206">
        <f>IF(N218="snížená",J218,0)</f>
        <v>0</v>
      </c>
      <c r="BG218" s="206">
        <f>IF(N218="zákl. přenesená",J218,0)</f>
        <v>0</v>
      </c>
      <c r="BH218" s="206">
        <f>IF(N218="sníž. přenesená",J218,0)</f>
        <v>0</v>
      </c>
      <c r="BI218" s="206">
        <f>IF(N218="nulová",J218,0)</f>
        <v>0</v>
      </c>
      <c r="BJ218" s="19" t="s">
        <v>80</v>
      </c>
      <c r="BK218" s="206">
        <f>ROUND(I218*H218,2)</f>
        <v>0</v>
      </c>
      <c r="BL218" s="19" t="s">
        <v>176</v>
      </c>
      <c r="BM218" s="205" t="s">
        <v>1131</v>
      </c>
    </row>
    <row r="219" spans="1:65" s="13" customFormat="1" ht="11.25">
      <c r="B219" s="211"/>
      <c r="C219" s="212"/>
      <c r="D219" s="207" t="s">
        <v>180</v>
      </c>
      <c r="E219" s="213" t="s">
        <v>19</v>
      </c>
      <c r="F219" s="214" t="s">
        <v>80</v>
      </c>
      <c r="G219" s="212"/>
      <c r="H219" s="215">
        <v>1</v>
      </c>
      <c r="I219" s="216"/>
      <c r="J219" s="212"/>
      <c r="K219" s="212"/>
      <c r="L219" s="217"/>
      <c r="M219" s="218"/>
      <c r="N219" s="219"/>
      <c r="O219" s="219"/>
      <c r="P219" s="219"/>
      <c r="Q219" s="219"/>
      <c r="R219" s="219"/>
      <c r="S219" s="219"/>
      <c r="T219" s="220"/>
      <c r="AT219" s="221" t="s">
        <v>180</v>
      </c>
      <c r="AU219" s="221" t="s">
        <v>83</v>
      </c>
      <c r="AV219" s="13" t="s">
        <v>83</v>
      </c>
      <c r="AW219" s="13" t="s">
        <v>34</v>
      </c>
      <c r="AX219" s="13" t="s">
        <v>72</v>
      </c>
      <c r="AY219" s="221" t="s">
        <v>169</v>
      </c>
    </row>
    <row r="220" spans="1:65" s="14" customFormat="1" ht="11.25">
      <c r="B220" s="222"/>
      <c r="C220" s="223"/>
      <c r="D220" s="207" t="s">
        <v>180</v>
      </c>
      <c r="E220" s="224" t="s">
        <v>19</v>
      </c>
      <c r="F220" s="225" t="s">
        <v>182</v>
      </c>
      <c r="G220" s="223"/>
      <c r="H220" s="226">
        <v>1</v>
      </c>
      <c r="I220" s="227"/>
      <c r="J220" s="223"/>
      <c r="K220" s="223"/>
      <c r="L220" s="228"/>
      <c r="M220" s="229"/>
      <c r="N220" s="230"/>
      <c r="O220" s="230"/>
      <c r="P220" s="230"/>
      <c r="Q220" s="230"/>
      <c r="R220" s="230"/>
      <c r="S220" s="230"/>
      <c r="T220" s="231"/>
      <c r="AT220" s="232" t="s">
        <v>180</v>
      </c>
      <c r="AU220" s="232" t="s">
        <v>83</v>
      </c>
      <c r="AV220" s="14" t="s">
        <v>176</v>
      </c>
      <c r="AW220" s="14" t="s">
        <v>34</v>
      </c>
      <c r="AX220" s="14" t="s">
        <v>80</v>
      </c>
      <c r="AY220" s="232" t="s">
        <v>169</v>
      </c>
    </row>
    <row r="221" spans="1:65" s="2" customFormat="1" ht="16.5" customHeight="1">
      <c r="A221" s="36"/>
      <c r="B221" s="37"/>
      <c r="C221" s="254" t="s">
        <v>568</v>
      </c>
      <c r="D221" s="254" t="s">
        <v>315</v>
      </c>
      <c r="E221" s="255" t="s">
        <v>1128</v>
      </c>
      <c r="F221" s="256" t="s">
        <v>1129</v>
      </c>
      <c r="G221" s="257" t="s">
        <v>354</v>
      </c>
      <c r="H221" s="258">
        <v>1</v>
      </c>
      <c r="I221" s="259"/>
      <c r="J221" s="260">
        <f>ROUND(I221*H221,2)</f>
        <v>0</v>
      </c>
      <c r="K221" s="256" t="s">
        <v>175</v>
      </c>
      <c r="L221" s="261"/>
      <c r="M221" s="262" t="s">
        <v>19</v>
      </c>
      <c r="N221" s="263" t="s">
        <v>43</v>
      </c>
      <c r="O221" s="66"/>
      <c r="P221" s="203">
        <f>O221*H221</f>
        <v>0</v>
      </c>
      <c r="Q221" s="203">
        <v>8.9999999999999998E-4</v>
      </c>
      <c r="R221" s="203">
        <f>Q221*H221</f>
        <v>8.9999999999999998E-4</v>
      </c>
      <c r="S221" s="203">
        <v>0</v>
      </c>
      <c r="T221" s="204">
        <f>S221*H221</f>
        <v>0</v>
      </c>
      <c r="U221" s="36"/>
      <c r="V221" s="36"/>
      <c r="W221" s="36"/>
      <c r="X221" s="36"/>
      <c r="Y221" s="36"/>
      <c r="Z221" s="36"/>
      <c r="AA221" s="36"/>
      <c r="AB221" s="36"/>
      <c r="AC221" s="36"/>
      <c r="AD221" s="36"/>
      <c r="AE221" s="36"/>
      <c r="AR221" s="205" t="s">
        <v>222</v>
      </c>
      <c r="AT221" s="205" t="s">
        <v>315</v>
      </c>
      <c r="AU221" s="205" t="s">
        <v>83</v>
      </c>
      <c r="AY221" s="19" t="s">
        <v>169</v>
      </c>
      <c r="BE221" s="206">
        <f>IF(N221="základní",J221,0)</f>
        <v>0</v>
      </c>
      <c r="BF221" s="206">
        <f>IF(N221="snížená",J221,0)</f>
        <v>0</v>
      </c>
      <c r="BG221" s="206">
        <f>IF(N221="zákl. přenesená",J221,0)</f>
        <v>0</v>
      </c>
      <c r="BH221" s="206">
        <f>IF(N221="sníž. přenesená",J221,0)</f>
        <v>0</v>
      </c>
      <c r="BI221" s="206">
        <f>IF(N221="nulová",J221,0)</f>
        <v>0</v>
      </c>
      <c r="BJ221" s="19" t="s">
        <v>80</v>
      </c>
      <c r="BK221" s="206">
        <f>ROUND(I221*H221,2)</f>
        <v>0</v>
      </c>
      <c r="BL221" s="19" t="s">
        <v>176</v>
      </c>
      <c r="BM221" s="205" t="s">
        <v>1132</v>
      </c>
    </row>
    <row r="222" spans="1:65" s="2" customFormat="1" ht="16.5" customHeight="1">
      <c r="A222" s="36"/>
      <c r="B222" s="37"/>
      <c r="C222" s="194" t="s">
        <v>572</v>
      </c>
      <c r="D222" s="194" t="s">
        <v>171</v>
      </c>
      <c r="E222" s="195" t="s">
        <v>1133</v>
      </c>
      <c r="F222" s="196" t="s">
        <v>1134</v>
      </c>
      <c r="G222" s="197" t="s">
        <v>354</v>
      </c>
      <c r="H222" s="198">
        <v>1</v>
      </c>
      <c r="I222" s="199"/>
      <c r="J222" s="200">
        <f>ROUND(I222*H222,2)</f>
        <v>0</v>
      </c>
      <c r="K222" s="196" t="s">
        <v>19</v>
      </c>
      <c r="L222" s="41"/>
      <c r="M222" s="201" t="s">
        <v>19</v>
      </c>
      <c r="N222" s="202" t="s">
        <v>43</v>
      </c>
      <c r="O222" s="66"/>
      <c r="P222" s="203">
        <f>O222*H222</f>
        <v>0</v>
      </c>
      <c r="Q222" s="203">
        <v>1.4999999999999999E-2</v>
      </c>
      <c r="R222" s="203">
        <f>Q222*H222</f>
        <v>1.4999999999999999E-2</v>
      </c>
      <c r="S222" s="203">
        <v>1.4999999999999999E-2</v>
      </c>
      <c r="T222" s="204">
        <f>S222*H222</f>
        <v>1.4999999999999999E-2</v>
      </c>
      <c r="U222" s="36"/>
      <c r="V222" s="36"/>
      <c r="W222" s="36"/>
      <c r="X222" s="36"/>
      <c r="Y222" s="36"/>
      <c r="Z222" s="36"/>
      <c r="AA222" s="36"/>
      <c r="AB222" s="36"/>
      <c r="AC222" s="36"/>
      <c r="AD222" s="36"/>
      <c r="AE222" s="36"/>
      <c r="AR222" s="205" t="s">
        <v>176</v>
      </c>
      <c r="AT222" s="205" t="s">
        <v>171</v>
      </c>
      <c r="AU222" s="205" t="s">
        <v>83</v>
      </c>
      <c r="AY222" s="19" t="s">
        <v>169</v>
      </c>
      <c r="BE222" s="206">
        <f>IF(N222="základní",J222,0)</f>
        <v>0</v>
      </c>
      <c r="BF222" s="206">
        <f>IF(N222="snížená",J222,0)</f>
        <v>0</v>
      </c>
      <c r="BG222" s="206">
        <f>IF(N222="zákl. přenesená",J222,0)</f>
        <v>0</v>
      </c>
      <c r="BH222" s="206">
        <f>IF(N222="sníž. přenesená",J222,0)</f>
        <v>0</v>
      </c>
      <c r="BI222" s="206">
        <f>IF(N222="nulová",J222,0)</f>
        <v>0</v>
      </c>
      <c r="BJ222" s="19" t="s">
        <v>80</v>
      </c>
      <c r="BK222" s="206">
        <f>ROUND(I222*H222,2)</f>
        <v>0</v>
      </c>
      <c r="BL222" s="19" t="s">
        <v>176</v>
      </c>
      <c r="BM222" s="205" t="s">
        <v>1135</v>
      </c>
    </row>
    <row r="223" spans="1:65" s="13" customFormat="1" ht="11.25">
      <c r="B223" s="211"/>
      <c r="C223" s="212"/>
      <c r="D223" s="207" t="s">
        <v>180</v>
      </c>
      <c r="E223" s="213" t="s">
        <v>19</v>
      </c>
      <c r="F223" s="214" t="s">
        <v>80</v>
      </c>
      <c r="G223" s="212"/>
      <c r="H223" s="215">
        <v>1</v>
      </c>
      <c r="I223" s="216"/>
      <c r="J223" s="212"/>
      <c r="K223" s="212"/>
      <c r="L223" s="217"/>
      <c r="M223" s="218"/>
      <c r="N223" s="219"/>
      <c r="O223" s="219"/>
      <c r="P223" s="219"/>
      <c r="Q223" s="219"/>
      <c r="R223" s="219"/>
      <c r="S223" s="219"/>
      <c r="T223" s="220"/>
      <c r="AT223" s="221" t="s">
        <v>180</v>
      </c>
      <c r="AU223" s="221" t="s">
        <v>83</v>
      </c>
      <c r="AV223" s="13" t="s">
        <v>83</v>
      </c>
      <c r="AW223" s="13" t="s">
        <v>34</v>
      </c>
      <c r="AX223" s="13" t="s">
        <v>72</v>
      </c>
      <c r="AY223" s="221" t="s">
        <v>169</v>
      </c>
    </row>
    <row r="224" spans="1:65" s="14" customFormat="1" ht="11.25">
      <c r="B224" s="222"/>
      <c r="C224" s="223"/>
      <c r="D224" s="207" t="s">
        <v>180</v>
      </c>
      <c r="E224" s="224" t="s">
        <v>19</v>
      </c>
      <c r="F224" s="225" t="s">
        <v>182</v>
      </c>
      <c r="G224" s="223"/>
      <c r="H224" s="226">
        <v>1</v>
      </c>
      <c r="I224" s="227"/>
      <c r="J224" s="223"/>
      <c r="K224" s="223"/>
      <c r="L224" s="228"/>
      <c r="M224" s="229"/>
      <c r="N224" s="230"/>
      <c r="O224" s="230"/>
      <c r="P224" s="230"/>
      <c r="Q224" s="230"/>
      <c r="R224" s="230"/>
      <c r="S224" s="230"/>
      <c r="T224" s="231"/>
      <c r="AT224" s="232" t="s">
        <v>180</v>
      </c>
      <c r="AU224" s="232" t="s">
        <v>83</v>
      </c>
      <c r="AV224" s="14" t="s">
        <v>176</v>
      </c>
      <c r="AW224" s="14" t="s">
        <v>34</v>
      </c>
      <c r="AX224" s="14" t="s">
        <v>80</v>
      </c>
      <c r="AY224" s="232" t="s">
        <v>169</v>
      </c>
    </row>
    <row r="225" spans="1:65" s="2" customFormat="1" ht="16.5" customHeight="1">
      <c r="A225" s="36"/>
      <c r="B225" s="37"/>
      <c r="C225" s="194" t="s">
        <v>576</v>
      </c>
      <c r="D225" s="194" t="s">
        <v>171</v>
      </c>
      <c r="E225" s="195" t="s">
        <v>577</v>
      </c>
      <c r="F225" s="196" t="s">
        <v>1136</v>
      </c>
      <c r="G225" s="197" t="s">
        <v>324</v>
      </c>
      <c r="H225" s="198">
        <v>44</v>
      </c>
      <c r="I225" s="199"/>
      <c r="J225" s="200">
        <f>ROUND(I225*H225,2)</f>
        <v>0</v>
      </c>
      <c r="K225" s="196" t="s">
        <v>175</v>
      </c>
      <c r="L225" s="41"/>
      <c r="M225" s="201" t="s">
        <v>19</v>
      </c>
      <c r="N225" s="202" t="s">
        <v>43</v>
      </c>
      <c r="O225" s="66"/>
      <c r="P225" s="203">
        <f>O225*H225</f>
        <v>0</v>
      </c>
      <c r="Q225" s="203">
        <v>0</v>
      </c>
      <c r="R225" s="203">
        <f>Q225*H225</f>
        <v>0</v>
      </c>
      <c r="S225" s="203">
        <v>0</v>
      </c>
      <c r="T225" s="204">
        <f>S225*H225</f>
        <v>0</v>
      </c>
      <c r="U225" s="36"/>
      <c r="V225" s="36"/>
      <c r="W225" s="36"/>
      <c r="X225" s="36"/>
      <c r="Y225" s="36"/>
      <c r="Z225" s="36"/>
      <c r="AA225" s="36"/>
      <c r="AB225" s="36"/>
      <c r="AC225" s="36"/>
      <c r="AD225" s="36"/>
      <c r="AE225" s="36"/>
      <c r="AR225" s="205" t="s">
        <v>176</v>
      </c>
      <c r="AT225" s="205" t="s">
        <v>171</v>
      </c>
      <c r="AU225" s="205" t="s">
        <v>83</v>
      </c>
      <c r="AY225" s="19" t="s">
        <v>169</v>
      </c>
      <c r="BE225" s="206">
        <f>IF(N225="základní",J225,0)</f>
        <v>0</v>
      </c>
      <c r="BF225" s="206">
        <f>IF(N225="snížená",J225,0)</f>
        <v>0</v>
      </c>
      <c r="BG225" s="206">
        <f>IF(N225="zákl. přenesená",J225,0)</f>
        <v>0</v>
      </c>
      <c r="BH225" s="206">
        <f>IF(N225="sníž. přenesená",J225,0)</f>
        <v>0</v>
      </c>
      <c r="BI225" s="206">
        <f>IF(N225="nulová",J225,0)</f>
        <v>0</v>
      </c>
      <c r="BJ225" s="19" t="s">
        <v>80</v>
      </c>
      <c r="BK225" s="206">
        <f>ROUND(I225*H225,2)</f>
        <v>0</v>
      </c>
      <c r="BL225" s="19" t="s">
        <v>176</v>
      </c>
      <c r="BM225" s="205" t="s">
        <v>1137</v>
      </c>
    </row>
    <row r="226" spans="1:65" s="13" customFormat="1" ht="11.25">
      <c r="B226" s="211"/>
      <c r="C226" s="212"/>
      <c r="D226" s="207" t="s">
        <v>180</v>
      </c>
      <c r="E226" s="213" t="s">
        <v>19</v>
      </c>
      <c r="F226" s="214" t="s">
        <v>576</v>
      </c>
      <c r="G226" s="212"/>
      <c r="H226" s="215">
        <v>44</v>
      </c>
      <c r="I226" s="216"/>
      <c r="J226" s="212"/>
      <c r="K226" s="212"/>
      <c r="L226" s="217"/>
      <c r="M226" s="218"/>
      <c r="N226" s="219"/>
      <c r="O226" s="219"/>
      <c r="P226" s="219"/>
      <c r="Q226" s="219"/>
      <c r="R226" s="219"/>
      <c r="S226" s="219"/>
      <c r="T226" s="220"/>
      <c r="AT226" s="221" t="s">
        <v>180</v>
      </c>
      <c r="AU226" s="221" t="s">
        <v>83</v>
      </c>
      <c r="AV226" s="13" t="s">
        <v>83</v>
      </c>
      <c r="AW226" s="13" t="s">
        <v>34</v>
      </c>
      <c r="AX226" s="13" t="s">
        <v>72</v>
      </c>
      <c r="AY226" s="221" t="s">
        <v>169</v>
      </c>
    </row>
    <row r="227" spans="1:65" s="14" customFormat="1" ht="11.25">
      <c r="B227" s="222"/>
      <c r="C227" s="223"/>
      <c r="D227" s="207" t="s">
        <v>180</v>
      </c>
      <c r="E227" s="224" t="s">
        <v>19</v>
      </c>
      <c r="F227" s="225" t="s">
        <v>182</v>
      </c>
      <c r="G227" s="223"/>
      <c r="H227" s="226">
        <v>44</v>
      </c>
      <c r="I227" s="227"/>
      <c r="J227" s="223"/>
      <c r="K227" s="223"/>
      <c r="L227" s="228"/>
      <c r="M227" s="229"/>
      <c r="N227" s="230"/>
      <c r="O227" s="230"/>
      <c r="P227" s="230"/>
      <c r="Q227" s="230"/>
      <c r="R227" s="230"/>
      <c r="S227" s="230"/>
      <c r="T227" s="231"/>
      <c r="AT227" s="232" t="s">
        <v>180</v>
      </c>
      <c r="AU227" s="232" t="s">
        <v>83</v>
      </c>
      <c r="AV227" s="14" t="s">
        <v>176</v>
      </c>
      <c r="AW227" s="14" t="s">
        <v>34</v>
      </c>
      <c r="AX227" s="14" t="s">
        <v>80</v>
      </c>
      <c r="AY227" s="232" t="s">
        <v>169</v>
      </c>
    </row>
    <row r="228" spans="1:65" s="2" customFormat="1" ht="16.5" customHeight="1">
      <c r="A228" s="36"/>
      <c r="B228" s="37"/>
      <c r="C228" s="194" t="s">
        <v>581</v>
      </c>
      <c r="D228" s="194" t="s">
        <v>171</v>
      </c>
      <c r="E228" s="195" t="s">
        <v>1138</v>
      </c>
      <c r="F228" s="196" t="s">
        <v>1139</v>
      </c>
      <c r="G228" s="197" t="s">
        <v>354</v>
      </c>
      <c r="H228" s="198">
        <v>1</v>
      </c>
      <c r="I228" s="199"/>
      <c r="J228" s="200">
        <f t="shared" ref="J228:J233" si="0">ROUND(I228*H228,2)</f>
        <v>0</v>
      </c>
      <c r="K228" s="196" t="s">
        <v>175</v>
      </c>
      <c r="L228" s="41"/>
      <c r="M228" s="201" t="s">
        <v>19</v>
      </c>
      <c r="N228" s="202" t="s">
        <v>43</v>
      </c>
      <c r="O228" s="66"/>
      <c r="P228" s="203">
        <f t="shared" ref="P228:P233" si="1">O228*H228</f>
        <v>0</v>
      </c>
      <c r="Q228" s="203">
        <v>6.8963499999999997E-2</v>
      </c>
      <c r="R228" s="203">
        <f t="shared" ref="R228:R233" si="2">Q228*H228</f>
        <v>6.8963499999999997E-2</v>
      </c>
      <c r="S228" s="203">
        <v>0</v>
      </c>
      <c r="T228" s="204">
        <f t="shared" ref="T228:T233" si="3">S228*H228</f>
        <v>0</v>
      </c>
      <c r="U228" s="36"/>
      <c r="V228" s="36"/>
      <c r="W228" s="36"/>
      <c r="X228" s="36"/>
      <c r="Y228" s="36"/>
      <c r="Z228" s="36"/>
      <c r="AA228" s="36"/>
      <c r="AB228" s="36"/>
      <c r="AC228" s="36"/>
      <c r="AD228" s="36"/>
      <c r="AE228" s="36"/>
      <c r="AR228" s="205" t="s">
        <v>176</v>
      </c>
      <c r="AT228" s="205" t="s">
        <v>171</v>
      </c>
      <c r="AU228" s="205" t="s">
        <v>83</v>
      </c>
      <c r="AY228" s="19" t="s">
        <v>169</v>
      </c>
      <c r="BE228" s="206">
        <f t="shared" ref="BE228:BE233" si="4">IF(N228="základní",J228,0)</f>
        <v>0</v>
      </c>
      <c r="BF228" s="206">
        <f t="shared" ref="BF228:BF233" si="5">IF(N228="snížená",J228,0)</f>
        <v>0</v>
      </c>
      <c r="BG228" s="206">
        <f t="shared" ref="BG228:BG233" si="6">IF(N228="zákl. přenesená",J228,0)</f>
        <v>0</v>
      </c>
      <c r="BH228" s="206">
        <f t="shared" ref="BH228:BH233" si="7">IF(N228="sníž. přenesená",J228,0)</f>
        <v>0</v>
      </c>
      <c r="BI228" s="206">
        <f t="shared" ref="BI228:BI233" si="8">IF(N228="nulová",J228,0)</f>
        <v>0</v>
      </c>
      <c r="BJ228" s="19" t="s">
        <v>80</v>
      </c>
      <c r="BK228" s="206">
        <f t="shared" ref="BK228:BK233" si="9">ROUND(I228*H228,2)</f>
        <v>0</v>
      </c>
      <c r="BL228" s="19" t="s">
        <v>176</v>
      </c>
      <c r="BM228" s="205" t="s">
        <v>1140</v>
      </c>
    </row>
    <row r="229" spans="1:65" s="2" customFormat="1" ht="16.5" customHeight="1">
      <c r="A229" s="36"/>
      <c r="B229" s="37"/>
      <c r="C229" s="194" t="s">
        <v>585</v>
      </c>
      <c r="D229" s="194" t="s">
        <v>171</v>
      </c>
      <c r="E229" s="195" t="s">
        <v>1141</v>
      </c>
      <c r="F229" s="196" t="s">
        <v>1142</v>
      </c>
      <c r="G229" s="197" t="s">
        <v>354</v>
      </c>
      <c r="H229" s="198">
        <v>1</v>
      </c>
      <c r="I229" s="199"/>
      <c r="J229" s="200">
        <f t="shared" si="0"/>
        <v>0</v>
      </c>
      <c r="K229" s="196" t="s">
        <v>175</v>
      </c>
      <c r="L229" s="41"/>
      <c r="M229" s="201" t="s">
        <v>19</v>
      </c>
      <c r="N229" s="202" t="s">
        <v>43</v>
      </c>
      <c r="O229" s="66"/>
      <c r="P229" s="203">
        <f t="shared" si="1"/>
        <v>0</v>
      </c>
      <c r="Q229" s="203">
        <v>1.13568E-2</v>
      </c>
      <c r="R229" s="203">
        <f t="shared" si="2"/>
        <v>1.13568E-2</v>
      </c>
      <c r="S229" s="203">
        <v>0</v>
      </c>
      <c r="T229" s="204">
        <f t="shared" si="3"/>
        <v>0</v>
      </c>
      <c r="U229" s="36"/>
      <c r="V229" s="36"/>
      <c r="W229" s="36"/>
      <c r="X229" s="36"/>
      <c r="Y229" s="36"/>
      <c r="Z229" s="36"/>
      <c r="AA229" s="36"/>
      <c r="AB229" s="36"/>
      <c r="AC229" s="36"/>
      <c r="AD229" s="36"/>
      <c r="AE229" s="36"/>
      <c r="AR229" s="205" t="s">
        <v>176</v>
      </c>
      <c r="AT229" s="205" t="s">
        <v>171</v>
      </c>
      <c r="AU229" s="205" t="s">
        <v>83</v>
      </c>
      <c r="AY229" s="19" t="s">
        <v>169</v>
      </c>
      <c r="BE229" s="206">
        <f t="shared" si="4"/>
        <v>0</v>
      </c>
      <c r="BF229" s="206">
        <f t="shared" si="5"/>
        <v>0</v>
      </c>
      <c r="BG229" s="206">
        <f t="shared" si="6"/>
        <v>0</v>
      </c>
      <c r="BH229" s="206">
        <f t="shared" si="7"/>
        <v>0</v>
      </c>
      <c r="BI229" s="206">
        <f t="shared" si="8"/>
        <v>0</v>
      </c>
      <c r="BJ229" s="19" t="s">
        <v>80</v>
      </c>
      <c r="BK229" s="206">
        <f t="shared" si="9"/>
        <v>0</v>
      </c>
      <c r="BL229" s="19" t="s">
        <v>176</v>
      </c>
      <c r="BM229" s="205" t="s">
        <v>1143</v>
      </c>
    </row>
    <row r="230" spans="1:65" s="2" customFormat="1" ht="16.5" customHeight="1">
      <c r="A230" s="36"/>
      <c r="B230" s="37"/>
      <c r="C230" s="194" t="s">
        <v>590</v>
      </c>
      <c r="D230" s="194" t="s">
        <v>171</v>
      </c>
      <c r="E230" s="195" t="s">
        <v>1144</v>
      </c>
      <c r="F230" s="196" t="s">
        <v>1145</v>
      </c>
      <c r="G230" s="197" t="s">
        <v>354</v>
      </c>
      <c r="H230" s="198">
        <v>1</v>
      </c>
      <c r="I230" s="199"/>
      <c r="J230" s="200">
        <f t="shared" si="0"/>
        <v>0</v>
      </c>
      <c r="K230" s="196" t="s">
        <v>175</v>
      </c>
      <c r="L230" s="41"/>
      <c r="M230" s="201" t="s">
        <v>19</v>
      </c>
      <c r="N230" s="202" t="s">
        <v>43</v>
      </c>
      <c r="O230" s="66"/>
      <c r="P230" s="203">
        <f t="shared" si="1"/>
        <v>0</v>
      </c>
      <c r="Q230" s="203">
        <v>6.2164000000000004E-3</v>
      </c>
      <c r="R230" s="203">
        <f t="shared" si="2"/>
        <v>6.2164000000000004E-3</v>
      </c>
      <c r="S230" s="203">
        <v>0</v>
      </c>
      <c r="T230" s="204">
        <f t="shared" si="3"/>
        <v>0</v>
      </c>
      <c r="U230" s="36"/>
      <c r="V230" s="36"/>
      <c r="W230" s="36"/>
      <c r="X230" s="36"/>
      <c r="Y230" s="36"/>
      <c r="Z230" s="36"/>
      <c r="AA230" s="36"/>
      <c r="AB230" s="36"/>
      <c r="AC230" s="36"/>
      <c r="AD230" s="36"/>
      <c r="AE230" s="36"/>
      <c r="AR230" s="205" t="s">
        <v>176</v>
      </c>
      <c r="AT230" s="205" t="s">
        <v>171</v>
      </c>
      <c r="AU230" s="205" t="s">
        <v>83</v>
      </c>
      <c r="AY230" s="19" t="s">
        <v>169</v>
      </c>
      <c r="BE230" s="206">
        <f t="shared" si="4"/>
        <v>0</v>
      </c>
      <c r="BF230" s="206">
        <f t="shared" si="5"/>
        <v>0</v>
      </c>
      <c r="BG230" s="206">
        <f t="shared" si="6"/>
        <v>0</v>
      </c>
      <c r="BH230" s="206">
        <f t="shared" si="7"/>
        <v>0</v>
      </c>
      <c r="BI230" s="206">
        <f t="shared" si="8"/>
        <v>0</v>
      </c>
      <c r="BJ230" s="19" t="s">
        <v>80</v>
      </c>
      <c r="BK230" s="206">
        <f t="shared" si="9"/>
        <v>0</v>
      </c>
      <c r="BL230" s="19" t="s">
        <v>176</v>
      </c>
      <c r="BM230" s="205" t="s">
        <v>1146</v>
      </c>
    </row>
    <row r="231" spans="1:65" s="2" customFormat="1" ht="16.5" customHeight="1">
      <c r="A231" s="36"/>
      <c r="B231" s="37"/>
      <c r="C231" s="194" t="s">
        <v>594</v>
      </c>
      <c r="D231" s="194" t="s">
        <v>171</v>
      </c>
      <c r="E231" s="195" t="s">
        <v>1147</v>
      </c>
      <c r="F231" s="196" t="s">
        <v>1148</v>
      </c>
      <c r="G231" s="197" t="s">
        <v>354</v>
      </c>
      <c r="H231" s="198">
        <v>1</v>
      </c>
      <c r="I231" s="199"/>
      <c r="J231" s="200">
        <f t="shared" si="0"/>
        <v>0</v>
      </c>
      <c r="K231" s="196" t="s">
        <v>175</v>
      </c>
      <c r="L231" s="41"/>
      <c r="M231" s="201" t="s">
        <v>19</v>
      </c>
      <c r="N231" s="202" t="s">
        <v>43</v>
      </c>
      <c r="O231" s="66"/>
      <c r="P231" s="203">
        <f t="shared" si="1"/>
        <v>0</v>
      </c>
      <c r="Q231" s="203">
        <v>0</v>
      </c>
      <c r="R231" s="203">
        <f t="shared" si="2"/>
        <v>0</v>
      </c>
      <c r="S231" s="203">
        <v>0</v>
      </c>
      <c r="T231" s="204">
        <f t="shared" si="3"/>
        <v>0</v>
      </c>
      <c r="U231" s="36"/>
      <c r="V231" s="36"/>
      <c r="W231" s="36"/>
      <c r="X231" s="36"/>
      <c r="Y231" s="36"/>
      <c r="Z231" s="36"/>
      <c r="AA231" s="36"/>
      <c r="AB231" s="36"/>
      <c r="AC231" s="36"/>
      <c r="AD231" s="36"/>
      <c r="AE231" s="36"/>
      <c r="AR231" s="205" t="s">
        <v>176</v>
      </c>
      <c r="AT231" s="205" t="s">
        <v>171</v>
      </c>
      <c r="AU231" s="205" t="s">
        <v>83</v>
      </c>
      <c r="AY231" s="19" t="s">
        <v>169</v>
      </c>
      <c r="BE231" s="206">
        <f t="shared" si="4"/>
        <v>0</v>
      </c>
      <c r="BF231" s="206">
        <f t="shared" si="5"/>
        <v>0</v>
      </c>
      <c r="BG231" s="206">
        <f t="shared" si="6"/>
        <v>0</v>
      </c>
      <c r="BH231" s="206">
        <f t="shared" si="7"/>
        <v>0</v>
      </c>
      <c r="BI231" s="206">
        <f t="shared" si="8"/>
        <v>0</v>
      </c>
      <c r="BJ231" s="19" t="s">
        <v>80</v>
      </c>
      <c r="BK231" s="206">
        <f t="shared" si="9"/>
        <v>0</v>
      </c>
      <c r="BL231" s="19" t="s">
        <v>176</v>
      </c>
      <c r="BM231" s="205" t="s">
        <v>1149</v>
      </c>
    </row>
    <row r="232" spans="1:65" s="2" customFormat="1" ht="16.5" customHeight="1">
      <c r="A232" s="36"/>
      <c r="B232" s="37"/>
      <c r="C232" s="194" t="s">
        <v>598</v>
      </c>
      <c r="D232" s="194" t="s">
        <v>171</v>
      </c>
      <c r="E232" s="195" t="s">
        <v>1150</v>
      </c>
      <c r="F232" s="196" t="s">
        <v>1151</v>
      </c>
      <c r="G232" s="197" t="s">
        <v>354</v>
      </c>
      <c r="H232" s="198">
        <v>1</v>
      </c>
      <c r="I232" s="199"/>
      <c r="J232" s="200">
        <f t="shared" si="0"/>
        <v>0</v>
      </c>
      <c r="K232" s="196" t="s">
        <v>19</v>
      </c>
      <c r="L232" s="41"/>
      <c r="M232" s="201" t="s">
        <v>19</v>
      </c>
      <c r="N232" s="202" t="s">
        <v>43</v>
      </c>
      <c r="O232" s="66"/>
      <c r="P232" s="203">
        <f t="shared" si="1"/>
        <v>0</v>
      </c>
      <c r="Q232" s="203">
        <v>5.858E-2</v>
      </c>
      <c r="R232" s="203">
        <f t="shared" si="2"/>
        <v>5.858E-2</v>
      </c>
      <c r="S232" s="203">
        <v>0</v>
      </c>
      <c r="T232" s="204">
        <f t="shared" si="3"/>
        <v>0</v>
      </c>
      <c r="U232" s="36"/>
      <c r="V232" s="36"/>
      <c r="W232" s="36"/>
      <c r="X232" s="36"/>
      <c r="Y232" s="36"/>
      <c r="Z232" s="36"/>
      <c r="AA232" s="36"/>
      <c r="AB232" s="36"/>
      <c r="AC232" s="36"/>
      <c r="AD232" s="36"/>
      <c r="AE232" s="36"/>
      <c r="AR232" s="205" t="s">
        <v>176</v>
      </c>
      <c r="AT232" s="205" t="s">
        <v>171</v>
      </c>
      <c r="AU232" s="205" t="s">
        <v>83</v>
      </c>
      <c r="AY232" s="19" t="s">
        <v>169</v>
      </c>
      <c r="BE232" s="206">
        <f t="shared" si="4"/>
        <v>0</v>
      </c>
      <c r="BF232" s="206">
        <f t="shared" si="5"/>
        <v>0</v>
      </c>
      <c r="BG232" s="206">
        <f t="shared" si="6"/>
        <v>0</v>
      </c>
      <c r="BH232" s="206">
        <f t="shared" si="7"/>
        <v>0</v>
      </c>
      <c r="BI232" s="206">
        <f t="shared" si="8"/>
        <v>0</v>
      </c>
      <c r="BJ232" s="19" t="s">
        <v>80</v>
      </c>
      <c r="BK232" s="206">
        <f t="shared" si="9"/>
        <v>0</v>
      </c>
      <c r="BL232" s="19" t="s">
        <v>176</v>
      </c>
      <c r="BM232" s="205" t="s">
        <v>1152</v>
      </c>
    </row>
    <row r="233" spans="1:65" s="2" customFormat="1" ht="24" customHeight="1">
      <c r="A233" s="36"/>
      <c r="B233" s="37"/>
      <c r="C233" s="194" t="s">
        <v>602</v>
      </c>
      <c r="D233" s="194" t="s">
        <v>171</v>
      </c>
      <c r="E233" s="195" t="s">
        <v>1153</v>
      </c>
      <c r="F233" s="196" t="s">
        <v>1154</v>
      </c>
      <c r="G233" s="197" t="s">
        <v>1155</v>
      </c>
      <c r="H233" s="198">
        <v>0.2</v>
      </c>
      <c r="I233" s="199"/>
      <c r="J233" s="200">
        <f t="shared" si="0"/>
        <v>0</v>
      </c>
      <c r="K233" s="196" t="s">
        <v>175</v>
      </c>
      <c r="L233" s="41"/>
      <c r="M233" s="201" t="s">
        <v>19</v>
      </c>
      <c r="N233" s="202" t="s">
        <v>43</v>
      </c>
      <c r="O233" s="66"/>
      <c r="P233" s="203">
        <f t="shared" si="1"/>
        <v>0</v>
      </c>
      <c r="Q233" s="203">
        <v>3.9738000000000002</v>
      </c>
      <c r="R233" s="203">
        <f t="shared" si="2"/>
        <v>0.79476000000000013</v>
      </c>
      <c r="S233" s="203">
        <v>0</v>
      </c>
      <c r="T233" s="204">
        <f t="shared" si="3"/>
        <v>0</v>
      </c>
      <c r="U233" s="36"/>
      <c r="V233" s="36"/>
      <c r="W233" s="36"/>
      <c r="X233" s="36"/>
      <c r="Y233" s="36"/>
      <c r="Z233" s="36"/>
      <c r="AA233" s="36"/>
      <c r="AB233" s="36"/>
      <c r="AC233" s="36"/>
      <c r="AD233" s="36"/>
      <c r="AE233" s="36"/>
      <c r="AR233" s="205" t="s">
        <v>176</v>
      </c>
      <c r="AT233" s="205" t="s">
        <v>171</v>
      </c>
      <c r="AU233" s="205" t="s">
        <v>83</v>
      </c>
      <c r="AY233" s="19" t="s">
        <v>169</v>
      </c>
      <c r="BE233" s="206">
        <f t="shared" si="4"/>
        <v>0</v>
      </c>
      <c r="BF233" s="206">
        <f t="shared" si="5"/>
        <v>0</v>
      </c>
      <c r="BG233" s="206">
        <f t="shared" si="6"/>
        <v>0</v>
      </c>
      <c r="BH233" s="206">
        <f t="shared" si="7"/>
        <v>0</v>
      </c>
      <c r="BI233" s="206">
        <f t="shared" si="8"/>
        <v>0</v>
      </c>
      <c r="BJ233" s="19" t="s">
        <v>80</v>
      </c>
      <c r="BK233" s="206">
        <f t="shared" si="9"/>
        <v>0</v>
      </c>
      <c r="BL233" s="19" t="s">
        <v>176</v>
      </c>
      <c r="BM233" s="205" t="s">
        <v>1156</v>
      </c>
    </row>
    <row r="234" spans="1:65" s="2" customFormat="1" ht="107.25">
      <c r="A234" s="36"/>
      <c r="B234" s="37"/>
      <c r="C234" s="38"/>
      <c r="D234" s="207" t="s">
        <v>178</v>
      </c>
      <c r="E234" s="38"/>
      <c r="F234" s="208" t="s">
        <v>1157</v>
      </c>
      <c r="G234" s="38"/>
      <c r="H234" s="38"/>
      <c r="I234" s="117"/>
      <c r="J234" s="38"/>
      <c r="K234" s="38"/>
      <c r="L234" s="41"/>
      <c r="M234" s="209"/>
      <c r="N234" s="210"/>
      <c r="O234" s="66"/>
      <c r="P234" s="66"/>
      <c r="Q234" s="66"/>
      <c r="R234" s="66"/>
      <c r="S234" s="66"/>
      <c r="T234" s="67"/>
      <c r="U234" s="36"/>
      <c r="V234" s="36"/>
      <c r="W234" s="36"/>
      <c r="X234" s="36"/>
      <c r="Y234" s="36"/>
      <c r="Z234" s="36"/>
      <c r="AA234" s="36"/>
      <c r="AB234" s="36"/>
      <c r="AC234" s="36"/>
      <c r="AD234" s="36"/>
      <c r="AE234" s="36"/>
      <c r="AT234" s="19" t="s">
        <v>178</v>
      </c>
      <c r="AU234" s="19" t="s">
        <v>83</v>
      </c>
    </row>
    <row r="235" spans="1:65" s="13" customFormat="1" ht="11.25">
      <c r="B235" s="211"/>
      <c r="C235" s="212"/>
      <c r="D235" s="207" t="s">
        <v>180</v>
      </c>
      <c r="E235" s="213" t="s">
        <v>19</v>
      </c>
      <c r="F235" s="214" t="s">
        <v>1158</v>
      </c>
      <c r="G235" s="212"/>
      <c r="H235" s="215">
        <v>0.2</v>
      </c>
      <c r="I235" s="216"/>
      <c r="J235" s="212"/>
      <c r="K235" s="212"/>
      <c r="L235" s="217"/>
      <c r="M235" s="218"/>
      <c r="N235" s="219"/>
      <c r="O235" s="219"/>
      <c r="P235" s="219"/>
      <c r="Q235" s="219"/>
      <c r="R235" s="219"/>
      <c r="S235" s="219"/>
      <c r="T235" s="220"/>
      <c r="AT235" s="221" t="s">
        <v>180</v>
      </c>
      <c r="AU235" s="221" t="s">
        <v>83</v>
      </c>
      <c r="AV235" s="13" t="s">
        <v>83</v>
      </c>
      <c r="AW235" s="13" t="s">
        <v>34</v>
      </c>
      <c r="AX235" s="13" t="s">
        <v>72</v>
      </c>
      <c r="AY235" s="221" t="s">
        <v>169</v>
      </c>
    </row>
    <row r="236" spans="1:65" s="14" customFormat="1" ht="11.25">
      <c r="B236" s="222"/>
      <c r="C236" s="223"/>
      <c r="D236" s="207" t="s">
        <v>180</v>
      </c>
      <c r="E236" s="224" t="s">
        <v>19</v>
      </c>
      <c r="F236" s="225" t="s">
        <v>182</v>
      </c>
      <c r="G236" s="223"/>
      <c r="H236" s="226">
        <v>0.2</v>
      </c>
      <c r="I236" s="227"/>
      <c r="J236" s="223"/>
      <c r="K236" s="223"/>
      <c r="L236" s="228"/>
      <c r="M236" s="229"/>
      <c r="N236" s="230"/>
      <c r="O236" s="230"/>
      <c r="P236" s="230"/>
      <c r="Q236" s="230"/>
      <c r="R236" s="230"/>
      <c r="S236" s="230"/>
      <c r="T236" s="231"/>
      <c r="AT236" s="232" t="s">
        <v>180</v>
      </c>
      <c r="AU236" s="232" t="s">
        <v>83</v>
      </c>
      <c r="AV236" s="14" t="s">
        <v>176</v>
      </c>
      <c r="AW236" s="14" t="s">
        <v>34</v>
      </c>
      <c r="AX236" s="14" t="s">
        <v>80</v>
      </c>
      <c r="AY236" s="232" t="s">
        <v>169</v>
      </c>
    </row>
    <row r="237" spans="1:65" s="2" customFormat="1" ht="16.5" customHeight="1">
      <c r="A237" s="36"/>
      <c r="B237" s="37"/>
      <c r="C237" s="194" t="s">
        <v>893</v>
      </c>
      <c r="D237" s="194" t="s">
        <v>171</v>
      </c>
      <c r="E237" s="195" t="s">
        <v>1159</v>
      </c>
      <c r="F237" s="196" t="s">
        <v>1160</v>
      </c>
      <c r="G237" s="197" t="s">
        <v>354</v>
      </c>
      <c r="H237" s="198">
        <v>1</v>
      </c>
      <c r="I237" s="199"/>
      <c r="J237" s="200">
        <f>ROUND(I237*H237,2)</f>
        <v>0</v>
      </c>
      <c r="K237" s="196" t="s">
        <v>175</v>
      </c>
      <c r="L237" s="41"/>
      <c r="M237" s="201" t="s">
        <v>19</v>
      </c>
      <c r="N237" s="202" t="s">
        <v>43</v>
      </c>
      <c r="O237" s="66"/>
      <c r="P237" s="203">
        <f>O237*H237</f>
        <v>0</v>
      </c>
      <c r="Q237" s="203">
        <v>3.5000000000000001E-3</v>
      </c>
      <c r="R237" s="203">
        <f>Q237*H237</f>
        <v>3.5000000000000001E-3</v>
      </c>
      <c r="S237" s="203">
        <v>0</v>
      </c>
      <c r="T237" s="204">
        <f>S237*H237</f>
        <v>0</v>
      </c>
      <c r="U237" s="36"/>
      <c r="V237" s="36"/>
      <c r="W237" s="36"/>
      <c r="X237" s="36"/>
      <c r="Y237" s="36"/>
      <c r="Z237" s="36"/>
      <c r="AA237" s="36"/>
      <c r="AB237" s="36"/>
      <c r="AC237" s="36"/>
      <c r="AD237" s="36"/>
      <c r="AE237" s="36"/>
      <c r="AR237" s="205" t="s">
        <v>176</v>
      </c>
      <c r="AT237" s="205" t="s">
        <v>171</v>
      </c>
      <c r="AU237" s="205" t="s">
        <v>83</v>
      </c>
      <c r="AY237" s="19" t="s">
        <v>169</v>
      </c>
      <c r="BE237" s="206">
        <f>IF(N237="základní",J237,0)</f>
        <v>0</v>
      </c>
      <c r="BF237" s="206">
        <f>IF(N237="snížená",J237,0)</f>
        <v>0</v>
      </c>
      <c r="BG237" s="206">
        <f>IF(N237="zákl. přenesená",J237,0)</f>
        <v>0</v>
      </c>
      <c r="BH237" s="206">
        <f>IF(N237="sníž. přenesená",J237,0)</f>
        <v>0</v>
      </c>
      <c r="BI237" s="206">
        <f>IF(N237="nulová",J237,0)</f>
        <v>0</v>
      </c>
      <c r="BJ237" s="19" t="s">
        <v>80</v>
      </c>
      <c r="BK237" s="206">
        <f>ROUND(I237*H237,2)</f>
        <v>0</v>
      </c>
      <c r="BL237" s="19" t="s">
        <v>176</v>
      </c>
      <c r="BM237" s="205" t="s">
        <v>1161</v>
      </c>
    </row>
    <row r="238" spans="1:65" s="13" customFormat="1" ht="11.25">
      <c r="B238" s="211"/>
      <c r="C238" s="212"/>
      <c r="D238" s="207" t="s">
        <v>180</v>
      </c>
      <c r="E238" s="213" t="s">
        <v>19</v>
      </c>
      <c r="F238" s="214" t="s">
        <v>80</v>
      </c>
      <c r="G238" s="212"/>
      <c r="H238" s="215">
        <v>1</v>
      </c>
      <c r="I238" s="216"/>
      <c r="J238" s="212"/>
      <c r="K238" s="212"/>
      <c r="L238" s="217"/>
      <c r="M238" s="218"/>
      <c r="N238" s="219"/>
      <c r="O238" s="219"/>
      <c r="P238" s="219"/>
      <c r="Q238" s="219"/>
      <c r="R238" s="219"/>
      <c r="S238" s="219"/>
      <c r="T238" s="220"/>
      <c r="AT238" s="221" t="s">
        <v>180</v>
      </c>
      <c r="AU238" s="221" t="s">
        <v>83</v>
      </c>
      <c r="AV238" s="13" t="s">
        <v>83</v>
      </c>
      <c r="AW238" s="13" t="s">
        <v>34</v>
      </c>
      <c r="AX238" s="13" t="s">
        <v>72</v>
      </c>
      <c r="AY238" s="221" t="s">
        <v>169</v>
      </c>
    </row>
    <row r="239" spans="1:65" s="14" customFormat="1" ht="11.25">
      <c r="B239" s="222"/>
      <c r="C239" s="223"/>
      <c r="D239" s="207" t="s">
        <v>180</v>
      </c>
      <c r="E239" s="224" t="s">
        <v>19</v>
      </c>
      <c r="F239" s="225" t="s">
        <v>182</v>
      </c>
      <c r="G239" s="223"/>
      <c r="H239" s="226">
        <v>1</v>
      </c>
      <c r="I239" s="227"/>
      <c r="J239" s="223"/>
      <c r="K239" s="223"/>
      <c r="L239" s="228"/>
      <c r="M239" s="229"/>
      <c r="N239" s="230"/>
      <c r="O239" s="230"/>
      <c r="P239" s="230"/>
      <c r="Q239" s="230"/>
      <c r="R239" s="230"/>
      <c r="S239" s="230"/>
      <c r="T239" s="231"/>
      <c r="AT239" s="232" t="s">
        <v>180</v>
      </c>
      <c r="AU239" s="232" t="s">
        <v>83</v>
      </c>
      <c r="AV239" s="14" t="s">
        <v>176</v>
      </c>
      <c r="AW239" s="14" t="s">
        <v>34</v>
      </c>
      <c r="AX239" s="14" t="s">
        <v>80</v>
      </c>
      <c r="AY239" s="232" t="s">
        <v>169</v>
      </c>
    </row>
    <row r="240" spans="1:65" s="2" customFormat="1" ht="16.5" customHeight="1">
      <c r="A240" s="36"/>
      <c r="B240" s="37"/>
      <c r="C240" s="194" t="s">
        <v>897</v>
      </c>
      <c r="D240" s="194" t="s">
        <v>171</v>
      </c>
      <c r="E240" s="195" t="s">
        <v>970</v>
      </c>
      <c r="F240" s="196" t="s">
        <v>971</v>
      </c>
      <c r="G240" s="197" t="s">
        <v>324</v>
      </c>
      <c r="H240" s="198">
        <v>28</v>
      </c>
      <c r="I240" s="199"/>
      <c r="J240" s="200">
        <f>ROUND(I240*H240,2)</f>
        <v>0</v>
      </c>
      <c r="K240" s="196" t="s">
        <v>175</v>
      </c>
      <c r="L240" s="41"/>
      <c r="M240" s="201" t="s">
        <v>19</v>
      </c>
      <c r="N240" s="202" t="s">
        <v>43</v>
      </c>
      <c r="O240" s="66"/>
      <c r="P240" s="203">
        <f>O240*H240</f>
        <v>0</v>
      </c>
      <c r="Q240" s="203">
        <v>7.3499999999999998E-5</v>
      </c>
      <c r="R240" s="203">
        <f>Q240*H240</f>
        <v>2.0579999999999999E-3</v>
      </c>
      <c r="S240" s="203">
        <v>0</v>
      </c>
      <c r="T240" s="204">
        <f>S240*H240</f>
        <v>0</v>
      </c>
      <c r="U240" s="36"/>
      <c r="V240" s="36"/>
      <c r="W240" s="36"/>
      <c r="X240" s="36"/>
      <c r="Y240" s="36"/>
      <c r="Z240" s="36"/>
      <c r="AA240" s="36"/>
      <c r="AB240" s="36"/>
      <c r="AC240" s="36"/>
      <c r="AD240" s="36"/>
      <c r="AE240" s="36"/>
      <c r="AR240" s="205" t="s">
        <v>176</v>
      </c>
      <c r="AT240" s="205" t="s">
        <v>171</v>
      </c>
      <c r="AU240" s="205" t="s">
        <v>83</v>
      </c>
      <c r="AY240" s="19" t="s">
        <v>169</v>
      </c>
      <c r="BE240" s="206">
        <f>IF(N240="základní",J240,0)</f>
        <v>0</v>
      </c>
      <c r="BF240" s="206">
        <f>IF(N240="snížená",J240,0)</f>
        <v>0</v>
      </c>
      <c r="BG240" s="206">
        <f>IF(N240="zákl. přenesená",J240,0)</f>
        <v>0</v>
      </c>
      <c r="BH240" s="206">
        <f>IF(N240="sníž. přenesená",J240,0)</f>
        <v>0</v>
      </c>
      <c r="BI240" s="206">
        <f>IF(N240="nulová",J240,0)</f>
        <v>0</v>
      </c>
      <c r="BJ240" s="19" t="s">
        <v>80</v>
      </c>
      <c r="BK240" s="206">
        <f>ROUND(I240*H240,2)</f>
        <v>0</v>
      </c>
      <c r="BL240" s="19" t="s">
        <v>176</v>
      </c>
      <c r="BM240" s="205" t="s">
        <v>1162</v>
      </c>
    </row>
    <row r="241" spans="1:65" s="13" customFormat="1" ht="11.25">
      <c r="B241" s="211"/>
      <c r="C241" s="212"/>
      <c r="D241" s="207" t="s">
        <v>180</v>
      </c>
      <c r="E241" s="213" t="s">
        <v>19</v>
      </c>
      <c r="F241" s="214" t="s">
        <v>335</v>
      </c>
      <c r="G241" s="212"/>
      <c r="H241" s="215">
        <v>28</v>
      </c>
      <c r="I241" s="216"/>
      <c r="J241" s="212"/>
      <c r="K241" s="212"/>
      <c r="L241" s="217"/>
      <c r="M241" s="218"/>
      <c r="N241" s="219"/>
      <c r="O241" s="219"/>
      <c r="P241" s="219"/>
      <c r="Q241" s="219"/>
      <c r="R241" s="219"/>
      <c r="S241" s="219"/>
      <c r="T241" s="220"/>
      <c r="AT241" s="221" t="s">
        <v>180</v>
      </c>
      <c r="AU241" s="221" t="s">
        <v>83</v>
      </c>
      <c r="AV241" s="13" t="s">
        <v>83</v>
      </c>
      <c r="AW241" s="13" t="s">
        <v>34</v>
      </c>
      <c r="AX241" s="13" t="s">
        <v>72</v>
      </c>
      <c r="AY241" s="221" t="s">
        <v>169</v>
      </c>
    </row>
    <row r="242" spans="1:65" s="14" customFormat="1" ht="11.25">
      <c r="B242" s="222"/>
      <c r="C242" s="223"/>
      <c r="D242" s="207" t="s">
        <v>180</v>
      </c>
      <c r="E242" s="224" t="s">
        <v>19</v>
      </c>
      <c r="F242" s="225" t="s">
        <v>182</v>
      </c>
      <c r="G242" s="223"/>
      <c r="H242" s="226">
        <v>28</v>
      </c>
      <c r="I242" s="227"/>
      <c r="J242" s="223"/>
      <c r="K242" s="223"/>
      <c r="L242" s="228"/>
      <c r="M242" s="229"/>
      <c r="N242" s="230"/>
      <c r="O242" s="230"/>
      <c r="P242" s="230"/>
      <c r="Q242" s="230"/>
      <c r="R242" s="230"/>
      <c r="S242" s="230"/>
      <c r="T242" s="231"/>
      <c r="AT242" s="232" t="s">
        <v>180</v>
      </c>
      <c r="AU242" s="232" t="s">
        <v>83</v>
      </c>
      <c r="AV242" s="14" t="s">
        <v>176</v>
      </c>
      <c r="AW242" s="14" t="s">
        <v>34</v>
      </c>
      <c r="AX242" s="14" t="s">
        <v>80</v>
      </c>
      <c r="AY242" s="232" t="s">
        <v>169</v>
      </c>
    </row>
    <row r="243" spans="1:65" s="12" customFormat="1" ht="22.9" customHeight="1">
      <c r="B243" s="178"/>
      <c r="C243" s="179"/>
      <c r="D243" s="180" t="s">
        <v>71</v>
      </c>
      <c r="E243" s="192" t="s">
        <v>405</v>
      </c>
      <c r="F243" s="192" t="s">
        <v>658</v>
      </c>
      <c r="G243" s="179"/>
      <c r="H243" s="179"/>
      <c r="I243" s="182"/>
      <c r="J243" s="193">
        <f>BK243</f>
        <v>0</v>
      </c>
      <c r="K243" s="179"/>
      <c r="L243" s="184"/>
      <c r="M243" s="185"/>
      <c r="N243" s="186"/>
      <c r="O243" s="186"/>
      <c r="P243" s="187">
        <f>SUM(P244:P245)</f>
        <v>0</v>
      </c>
      <c r="Q243" s="186"/>
      <c r="R243" s="187">
        <f>SUM(R244:R245)</f>
        <v>0</v>
      </c>
      <c r="S243" s="186"/>
      <c r="T243" s="188">
        <f>SUM(T244:T245)</f>
        <v>0</v>
      </c>
      <c r="AR243" s="189" t="s">
        <v>80</v>
      </c>
      <c r="AT243" s="190" t="s">
        <v>71</v>
      </c>
      <c r="AU243" s="190" t="s">
        <v>80</v>
      </c>
      <c r="AY243" s="189" t="s">
        <v>169</v>
      </c>
      <c r="BK243" s="191">
        <f>SUM(BK244:BK245)</f>
        <v>0</v>
      </c>
    </row>
    <row r="244" spans="1:65" s="2" customFormat="1" ht="24" customHeight="1">
      <c r="A244" s="36"/>
      <c r="B244" s="37"/>
      <c r="C244" s="194" t="s">
        <v>606</v>
      </c>
      <c r="D244" s="194" t="s">
        <v>171</v>
      </c>
      <c r="E244" s="195" t="s">
        <v>973</v>
      </c>
      <c r="F244" s="196" t="s">
        <v>1163</v>
      </c>
      <c r="G244" s="197" t="s">
        <v>259</v>
      </c>
      <c r="H244" s="198">
        <v>8.1539999999999999</v>
      </c>
      <c r="I244" s="199"/>
      <c r="J244" s="200">
        <f>ROUND(I244*H244,2)</f>
        <v>0</v>
      </c>
      <c r="K244" s="196" t="s">
        <v>175</v>
      </c>
      <c r="L244" s="41"/>
      <c r="M244" s="201" t="s">
        <v>19</v>
      </c>
      <c r="N244" s="202" t="s">
        <v>43</v>
      </c>
      <c r="O244" s="66"/>
      <c r="P244" s="203">
        <f>O244*H244</f>
        <v>0</v>
      </c>
      <c r="Q244" s="203">
        <v>0</v>
      </c>
      <c r="R244" s="203">
        <f>Q244*H244</f>
        <v>0</v>
      </c>
      <c r="S244" s="203">
        <v>0</v>
      </c>
      <c r="T244" s="204">
        <f>S244*H244</f>
        <v>0</v>
      </c>
      <c r="U244" s="36"/>
      <c r="V244" s="36"/>
      <c r="W244" s="36"/>
      <c r="X244" s="36"/>
      <c r="Y244" s="36"/>
      <c r="Z244" s="36"/>
      <c r="AA244" s="36"/>
      <c r="AB244" s="36"/>
      <c r="AC244" s="36"/>
      <c r="AD244" s="36"/>
      <c r="AE244" s="36"/>
      <c r="AR244" s="205" t="s">
        <v>176</v>
      </c>
      <c r="AT244" s="205" t="s">
        <v>171</v>
      </c>
      <c r="AU244" s="205" t="s">
        <v>83</v>
      </c>
      <c r="AY244" s="19" t="s">
        <v>169</v>
      </c>
      <c r="BE244" s="206">
        <f>IF(N244="základní",J244,0)</f>
        <v>0</v>
      </c>
      <c r="BF244" s="206">
        <f>IF(N244="snížená",J244,0)</f>
        <v>0</v>
      </c>
      <c r="BG244" s="206">
        <f>IF(N244="zákl. přenesená",J244,0)</f>
        <v>0</v>
      </c>
      <c r="BH244" s="206">
        <f>IF(N244="sníž. přenesená",J244,0)</f>
        <v>0</v>
      </c>
      <c r="BI244" s="206">
        <f>IF(N244="nulová",J244,0)</f>
        <v>0</v>
      </c>
      <c r="BJ244" s="19" t="s">
        <v>80</v>
      </c>
      <c r="BK244" s="206">
        <f>ROUND(I244*H244,2)</f>
        <v>0</v>
      </c>
      <c r="BL244" s="19" t="s">
        <v>176</v>
      </c>
      <c r="BM244" s="205" t="s">
        <v>1164</v>
      </c>
    </row>
    <row r="245" spans="1:65" s="13" customFormat="1" ht="11.25">
      <c r="B245" s="211"/>
      <c r="C245" s="212"/>
      <c r="D245" s="207" t="s">
        <v>180</v>
      </c>
      <c r="E245" s="213" t="s">
        <v>19</v>
      </c>
      <c r="F245" s="214" t="s">
        <v>1165</v>
      </c>
      <c r="G245" s="212"/>
      <c r="H245" s="215">
        <v>8.1539999999999999</v>
      </c>
      <c r="I245" s="216"/>
      <c r="J245" s="212"/>
      <c r="K245" s="212"/>
      <c r="L245" s="217"/>
      <c r="M245" s="218"/>
      <c r="N245" s="219"/>
      <c r="O245" s="219"/>
      <c r="P245" s="219"/>
      <c r="Q245" s="219"/>
      <c r="R245" s="219"/>
      <c r="S245" s="219"/>
      <c r="T245" s="220"/>
      <c r="AT245" s="221" t="s">
        <v>180</v>
      </c>
      <c r="AU245" s="221" t="s">
        <v>83</v>
      </c>
      <c r="AV245" s="13" t="s">
        <v>83</v>
      </c>
      <c r="AW245" s="13" t="s">
        <v>34</v>
      </c>
      <c r="AX245" s="13" t="s">
        <v>80</v>
      </c>
      <c r="AY245" s="221" t="s">
        <v>169</v>
      </c>
    </row>
    <row r="246" spans="1:65" s="12" customFormat="1" ht="25.9" customHeight="1">
      <c r="B246" s="178"/>
      <c r="C246" s="179"/>
      <c r="D246" s="180" t="s">
        <v>71</v>
      </c>
      <c r="E246" s="181" t="s">
        <v>797</v>
      </c>
      <c r="F246" s="181" t="s">
        <v>977</v>
      </c>
      <c r="G246" s="179"/>
      <c r="H246" s="179"/>
      <c r="I246" s="182"/>
      <c r="J246" s="183">
        <f>BK246</f>
        <v>0</v>
      </c>
      <c r="K246" s="179"/>
      <c r="L246" s="184"/>
      <c r="M246" s="185"/>
      <c r="N246" s="186"/>
      <c r="O246" s="186"/>
      <c r="P246" s="187">
        <f>P247+P268+P288</f>
        <v>0</v>
      </c>
      <c r="Q246" s="186"/>
      <c r="R246" s="187">
        <f>R247+R268+R288</f>
        <v>0.18651000000000001</v>
      </c>
      <c r="S246" s="186"/>
      <c r="T246" s="188">
        <f>T247+T268+T288</f>
        <v>0</v>
      </c>
      <c r="AR246" s="189" t="s">
        <v>83</v>
      </c>
      <c r="AT246" s="190" t="s">
        <v>71</v>
      </c>
      <c r="AU246" s="190" t="s">
        <v>72</v>
      </c>
      <c r="AY246" s="189" t="s">
        <v>169</v>
      </c>
      <c r="BK246" s="191">
        <f>BK247+BK268+BK288</f>
        <v>0</v>
      </c>
    </row>
    <row r="247" spans="1:65" s="12" customFormat="1" ht="22.9" customHeight="1">
      <c r="B247" s="178"/>
      <c r="C247" s="179"/>
      <c r="D247" s="180" t="s">
        <v>71</v>
      </c>
      <c r="E247" s="192" t="s">
        <v>1166</v>
      </c>
      <c r="F247" s="192" t="s">
        <v>979</v>
      </c>
      <c r="G247" s="179"/>
      <c r="H247" s="179"/>
      <c r="I247" s="182"/>
      <c r="J247" s="193">
        <f>BK247</f>
        <v>0</v>
      </c>
      <c r="K247" s="179"/>
      <c r="L247" s="184"/>
      <c r="M247" s="185"/>
      <c r="N247" s="186"/>
      <c r="O247" s="186"/>
      <c r="P247" s="187">
        <f>SUM(P248:P267)</f>
        <v>0</v>
      </c>
      <c r="Q247" s="186"/>
      <c r="R247" s="187">
        <f>SUM(R248:R267)</f>
        <v>1.3090000000000001E-2</v>
      </c>
      <c r="S247" s="186"/>
      <c r="T247" s="188">
        <f>SUM(T248:T267)</f>
        <v>0</v>
      </c>
      <c r="AR247" s="189" t="s">
        <v>83</v>
      </c>
      <c r="AT247" s="190" t="s">
        <v>71</v>
      </c>
      <c r="AU247" s="190" t="s">
        <v>80</v>
      </c>
      <c r="AY247" s="189" t="s">
        <v>169</v>
      </c>
      <c r="BK247" s="191">
        <f>SUM(BK248:BK267)</f>
        <v>0</v>
      </c>
    </row>
    <row r="248" spans="1:65" s="2" customFormat="1" ht="16.5" customHeight="1">
      <c r="A248" s="36"/>
      <c r="B248" s="37"/>
      <c r="C248" s="194" t="s">
        <v>610</v>
      </c>
      <c r="D248" s="194" t="s">
        <v>171</v>
      </c>
      <c r="E248" s="195" t="s">
        <v>1167</v>
      </c>
      <c r="F248" s="196" t="s">
        <v>1168</v>
      </c>
      <c r="G248" s="197" t="s">
        <v>354</v>
      </c>
      <c r="H248" s="198">
        <v>2</v>
      </c>
      <c r="I248" s="199"/>
      <c r="J248" s="200">
        <f>ROUND(I248*H248,2)</f>
        <v>0</v>
      </c>
      <c r="K248" s="196" t="s">
        <v>19</v>
      </c>
      <c r="L248" s="41"/>
      <c r="M248" s="201" t="s">
        <v>19</v>
      </c>
      <c r="N248" s="202" t="s">
        <v>43</v>
      </c>
      <c r="O248" s="66"/>
      <c r="P248" s="203">
        <f>O248*H248</f>
        <v>0</v>
      </c>
      <c r="Q248" s="203">
        <v>1E-3</v>
      </c>
      <c r="R248" s="203">
        <f>Q248*H248</f>
        <v>2E-3</v>
      </c>
      <c r="S248" s="203">
        <v>0</v>
      </c>
      <c r="T248" s="204">
        <f>S248*H248</f>
        <v>0</v>
      </c>
      <c r="U248" s="36"/>
      <c r="V248" s="36"/>
      <c r="W248" s="36"/>
      <c r="X248" s="36"/>
      <c r="Y248" s="36"/>
      <c r="Z248" s="36"/>
      <c r="AA248" s="36"/>
      <c r="AB248" s="36"/>
      <c r="AC248" s="36"/>
      <c r="AD248" s="36"/>
      <c r="AE248" s="36"/>
      <c r="AR248" s="205" t="s">
        <v>273</v>
      </c>
      <c r="AT248" s="205" t="s">
        <v>171</v>
      </c>
      <c r="AU248" s="205" t="s">
        <v>83</v>
      </c>
      <c r="AY248" s="19" t="s">
        <v>169</v>
      </c>
      <c r="BE248" s="206">
        <f>IF(N248="základní",J248,0)</f>
        <v>0</v>
      </c>
      <c r="BF248" s="206">
        <f>IF(N248="snížená",J248,0)</f>
        <v>0</v>
      </c>
      <c r="BG248" s="206">
        <f>IF(N248="zákl. přenesená",J248,0)</f>
        <v>0</v>
      </c>
      <c r="BH248" s="206">
        <f>IF(N248="sníž. přenesená",J248,0)</f>
        <v>0</v>
      </c>
      <c r="BI248" s="206">
        <f>IF(N248="nulová",J248,0)</f>
        <v>0</v>
      </c>
      <c r="BJ248" s="19" t="s">
        <v>80</v>
      </c>
      <c r="BK248" s="206">
        <f>ROUND(I248*H248,2)</f>
        <v>0</v>
      </c>
      <c r="BL248" s="19" t="s">
        <v>273</v>
      </c>
      <c r="BM248" s="205" t="s">
        <v>1169</v>
      </c>
    </row>
    <row r="249" spans="1:65" s="13" customFormat="1" ht="11.25">
      <c r="B249" s="211"/>
      <c r="C249" s="212"/>
      <c r="D249" s="207" t="s">
        <v>180</v>
      </c>
      <c r="E249" s="213" t="s">
        <v>19</v>
      </c>
      <c r="F249" s="214" t="s">
        <v>83</v>
      </c>
      <c r="G249" s="212"/>
      <c r="H249" s="215">
        <v>2</v>
      </c>
      <c r="I249" s="216"/>
      <c r="J249" s="212"/>
      <c r="K249" s="212"/>
      <c r="L249" s="217"/>
      <c r="M249" s="218"/>
      <c r="N249" s="219"/>
      <c r="O249" s="219"/>
      <c r="P249" s="219"/>
      <c r="Q249" s="219"/>
      <c r="R249" s="219"/>
      <c r="S249" s="219"/>
      <c r="T249" s="220"/>
      <c r="AT249" s="221" t="s">
        <v>180</v>
      </c>
      <c r="AU249" s="221" t="s">
        <v>83</v>
      </c>
      <c r="AV249" s="13" t="s">
        <v>83</v>
      </c>
      <c r="AW249" s="13" t="s">
        <v>34</v>
      </c>
      <c r="AX249" s="13" t="s">
        <v>72</v>
      </c>
      <c r="AY249" s="221" t="s">
        <v>169</v>
      </c>
    </row>
    <row r="250" spans="1:65" s="14" customFormat="1" ht="11.25">
      <c r="B250" s="222"/>
      <c r="C250" s="223"/>
      <c r="D250" s="207" t="s">
        <v>180</v>
      </c>
      <c r="E250" s="224" t="s">
        <v>19</v>
      </c>
      <c r="F250" s="225" t="s">
        <v>182</v>
      </c>
      <c r="G250" s="223"/>
      <c r="H250" s="226">
        <v>2</v>
      </c>
      <c r="I250" s="227"/>
      <c r="J250" s="223"/>
      <c r="K250" s="223"/>
      <c r="L250" s="228"/>
      <c r="M250" s="229"/>
      <c r="N250" s="230"/>
      <c r="O250" s="230"/>
      <c r="P250" s="230"/>
      <c r="Q250" s="230"/>
      <c r="R250" s="230"/>
      <c r="S250" s="230"/>
      <c r="T250" s="231"/>
      <c r="AT250" s="232" t="s">
        <v>180</v>
      </c>
      <c r="AU250" s="232" t="s">
        <v>83</v>
      </c>
      <c r="AV250" s="14" t="s">
        <v>176</v>
      </c>
      <c r="AW250" s="14" t="s">
        <v>34</v>
      </c>
      <c r="AX250" s="14" t="s">
        <v>80</v>
      </c>
      <c r="AY250" s="232" t="s">
        <v>169</v>
      </c>
    </row>
    <row r="251" spans="1:65" s="2" customFormat="1" ht="16.5" customHeight="1">
      <c r="A251" s="36"/>
      <c r="B251" s="37"/>
      <c r="C251" s="194" t="s">
        <v>615</v>
      </c>
      <c r="D251" s="194" t="s">
        <v>171</v>
      </c>
      <c r="E251" s="195" t="s">
        <v>1170</v>
      </c>
      <c r="F251" s="196" t="s">
        <v>1171</v>
      </c>
      <c r="G251" s="197" t="s">
        <v>324</v>
      </c>
      <c r="H251" s="198">
        <v>2</v>
      </c>
      <c r="I251" s="199"/>
      <c r="J251" s="200">
        <f>ROUND(I251*H251,2)</f>
        <v>0</v>
      </c>
      <c r="K251" s="196" t="s">
        <v>175</v>
      </c>
      <c r="L251" s="41"/>
      <c r="M251" s="201" t="s">
        <v>19</v>
      </c>
      <c r="N251" s="202" t="s">
        <v>43</v>
      </c>
      <c r="O251" s="66"/>
      <c r="P251" s="203">
        <f>O251*H251</f>
        <v>0</v>
      </c>
      <c r="Q251" s="203">
        <v>3.5E-4</v>
      </c>
      <c r="R251" s="203">
        <f>Q251*H251</f>
        <v>6.9999999999999999E-4</v>
      </c>
      <c r="S251" s="203">
        <v>0</v>
      </c>
      <c r="T251" s="204">
        <f>S251*H251</f>
        <v>0</v>
      </c>
      <c r="U251" s="36"/>
      <c r="V251" s="36"/>
      <c r="W251" s="36"/>
      <c r="X251" s="36"/>
      <c r="Y251" s="36"/>
      <c r="Z251" s="36"/>
      <c r="AA251" s="36"/>
      <c r="AB251" s="36"/>
      <c r="AC251" s="36"/>
      <c r="AD251" s="36"/>
      <c r="AE251" s="36"/>
      <c r="AR251" s="205" t="s">
        <v>273</v>
      </c>
      <c r="AT251" s="205" t="s">
        <v>171</v>
      </c>
      <c r="AU251" s="205" t="s">
        <v>83</v>
      </c>
      <c r="AY251" s="19" t="s">
        <v>169</v>
      </c>
      <c r="BE251" s="206">
        <f>IF(N251="základní",J251,0)</f>
        <v>0</v>
      </c>
      <c r="BF251" s="206">
        <f>IF(N251="snížená",J251,0)</f>
        <v>0</v>
      </c>
      <c r="BG251" s="206">
        <f>IF(N251="zákl. přenesená",J251,0)</f>
        <v>0</v>
      </c>
      <c r="BH251" s="206">
        <f>IF(N251="sníž. přenesená",J251,0)</f>
        <v>0</v>
      </c>
      <c r="BI251" s="206">
        <f>IF(N251="nulová",J251,0)</f>
        <v>0</v>
      </c>
      <c r="BJ251" s="19" t="s">
        <v>80</v>
      </c>
      <c r="BK251" s="206">
        <f>ROUND(I251*H251,2)</f>
        <v>0</v>
      </c>
      <c r="BL251" s="19" t="s">
        <v>273</v>
      </c>
      <c r="BM251" s="205" t="s">
        <v>1172</v>
      </c>
    </row>
    <row r="252" spans="1:65" s="2" customFormat="1" ht="39">
      <c r="A252" s="36"/>
      <c r="B252" s="37"/>
      <c r="C252" s="38"/>
      <c r="D252" s="207" t="s">
        <v>178</v>
      </c>
      <c r="E252" s="38"/>
      <c r="F252" s="208" t="s">
        <v>1173</v>
      </c>
      <c r="G252" s="38"/>
      <c r="H252" s="38"/>
      <c r="I252" s="117"/>
      <c r="J252" s="38"/>
      <c r="K252" s="38"/>
      <c r="L252" s="41"/>
      <c r="M252" s="209"/>
      <c r="N252" s="210"/>
      <c r="O252" s="66"/>
      <c r="P252" s="66"/>
      <c r="Q252" s="66"/>
      <c r="R252" s="66"/>
      <c r="S252" s="66"/>
      <c r="T252" s="67"/>
      <c r="U252" s="36"/>
      <c r="V252" s="36"/>
      <c r="W252" s="36"/>
      <c r="X252" s="36"/>
      <c r="Y252" s="36"/>
      <c r="Z252" s="36"/>
      <c r="AA252" s="36"/>
      <c r="AB252" s="36"/>
      <c r="AC252" s="36"/>
      <c r="AD252" s="36"/>
      <c r="AE252" s="36"/>
      <c r="AT252" s="19" t="s">
        <v>178</v>
      </c>
      <c r="AU252" s="19" t="s">
        <v>83</v>
      </c>
    </row>
    <row r="253" spans="1:65" s="13" customFormat="1" ht="11.25">
      <c r="B253" s="211"/>
      <c r="C253" s="212"/>
      <c r="D253" s="207" t="s">
        <v>180</v>
      </c>
      <c r="E253" s="213" t="s">
        <v>19</v>
      </c>
      <c r="F253" s="214" t="s">
        <v>83</v>
      </c>
      <c r="G253" s="212"/>
      <c r="H253" s="215">
        <v>2</v>
      </c>
      <c r="I253" s="216"/>
      <c r="J253" s="212"/>
      <c r="K253" s="212"/>
      <c r="L253" s="217"/>
      <c r="M253" s="218"/>
      <c r="N253" s="219"/>
      <c r="O253" s="219"/>
      <c r="P253" s="219"/>
      <c r="Q253" s="219"/>
      <c r="R253" s="219"/>
      <c r="S253" s="219"/>
      <c r="T253" s="220"/>
      <c r="AT253" s="221" t="s">
        <v>180</v>
      </c>
      <c r="AU253" s="221" t="s">
        <v>83</v>
      </c>
      <c r="AV253" s="13" t="s">
        <v>83</v>
      </c>
      <c r="AW253" s="13" t="s">
        <v>34</v>
      </c>
      <c r="AX253" s="13" t="s">
        <v>72</v>
      </c>
      <c r="AY253" s="221" t="s">
        <v>169</v>
      </c>
    </row>
    <row r="254" spans="1:65" s="14" customFormat="1" ht="11.25">
      <c r="B254" s="222"/>
      <c r="C254" s="223"/>
      <c r="D254" s="207" t="s">
        <v>180</v>
      </c>
      <c r="E254" s="224" t="s">
        <v>19</v>
      </c>
      <c r="F254" s="225" t="s">
        <v>182</v>
      </c>
      <c r="G254" s="223"/>
      <c r="H254" s="226">
        <v>2</v>
      </c>
      <c r="I254" s="227"/>
      <c r="J254" s="223"/>
      <c r="K254" s="223"/>
      <c r="L254" s="228"/>
      <c r="M254" s="229"/>
      <c r="N254" s="230"/>
      <c r="O254" s="230"/>
      <c r="P254" s="230"/>
      <c r="Q254" s="230"/>
      <c r="R254" s="230"/>
      <c r="S254" s="230"/>
      <c r="T254" s="231"/>
      <c r="AT254" s="232" t="s">
        <v>180</v>
      </c>
      <c r="AU254" s="232" t="s">
        <v>83</v>
      </c>
      <c r="AV254" s="14" t="s">
        <v>176</v>
      </c>
      <c r="AW254" s="14" t="s">
        <v>34</v>
      </c>
      <c r="AX254" s="14" t="s">
        <v>80</v>
      </c>
      <c r="AY254" s="232" t="s">
        <v>169</v>
      </c>
    </row>
    <row r="255" spans="1:65" s="2" customFormat="1" ht="16.5" customHeight="1">
      <c r="A255" s="36"/>
      <c r="B255" s="37"/>
      <c r="C255" s="194" t="s">
        <v>620</v>
      </c>
      <c r="D255" s="194" t="s">
        <v>171</v>
      </c>
      <c r="E255" s="195" t="s">
        <v>1174</v>
      </c>
      <c r="F255" s="196" t="s">
        <v>1175</v>
      </c>
      <c r="G255" s="197" t="s">
        <v>324</v>
      </c>
      <c r="H255" s="198">
        <v>9</v>
      </c>
      <c r="I255" s="199"/>
      <c r="J255" s="200">
        <f>ROUND(I255*H255,2)</f>
        <v>0</v>
      </c>
      <c r="K255" s="196" t="s">
        <v>175</v>
      </c>
      <c r="L255" s="41"/>
      <c r="M255" s="201" t="s">
        <v>19</v>
      </c>
      <c r="N255" s="202" t="s">
        <v>43</v>
      </c>
      <c r="O255" s="66"/>
      <c r="P255" s="203">
        <f>O255*H255</f>
        <v>0</v>
      </c>
      <c r="Q255" s="203">
        <v>1.09E-3</v>
      </c>
      <c r="R255" s="203">
        <f>Q255*H255</f>
        <v>9.810000000000001E-3</v>
      </c>
      <c r="S255" s="203">
        <v>0</v>
      </c>
      <c r="T255" s="204">
        <f>S255*H255</f>
        <v>0</v>
      </c>
      <c r="U255" s="36"/>
      <c r="V255" s="36"/>
      <c r="W255" s="36"/>
      <c r="X255" s="36"/>
      <c r="Y255" s="36"/>
      <c r="Z255" s="36"/>
      <c r="AA255" s="36"/>
      <c r="AB255" s="36"/>
      <c r="AC255" s="36"/>
      <c r="AD255" s="36"/>
      <c r="AE255" s="36"/>
      <c r="AR255" s="205" t="s">
        <v>273</v>
      </c>
      <c r="AT255" s="205" t="s">
        <v>171</v>
      </c>
      <c r="AU255" s="205" t="s">
        <v>83</v>
      </c>
      <c r="AY255" s="19" t="s">
        <v>169</v>
      </c>
      <c r="BE255" s="206">
        <f>IF(N255="základní",J255,0)</f>
        <v>0</v>
      </c>
      <c r="BF255" s="206">
        <f>IF(N255="snížená",J255,0)</f>
        <v>0</v>
      </c>
      <c r="BG255" s="206">
        <f>IF(N255="zákl. přenesená",J255,0)</f>
        <v>0</v>
      </c>
      <c r="BH255" s="206">
        <f>IF(N255="sníž. přenesená",J255,0)</f>
        <v>0</v>
      </c>
      <c r="BI255" s="206">
        <f>IF(N255="nulová",J255,0)</f>
        <v>0</v>
      </c>
      <c r="BJ255" s="19" t="s">
        <v>80</v>
      </c>
      <c r="BK255" s="206">
        <f>ROUND(I255*H255,2)</f>
        <v>0</v>
      </c>
      <c r="BL255" s="19" t="s">
        <v>273</v>
      </c>
      <c r="BM255" s="205" t="s">
        <v>1176</v>
      </c>
    </row>
    <row r="256" spans="1:65" s="2" customFormat="1" ht="39">
      <c r="A256" s="36"/>
      <c r="B256" s="37"/>
      <c r="C256" s="38"/>
      <c r="D256" s="207" t="s">
        <v>178</v>
      </c>
      <c r="E256" s="38"/>
      <c r="F256" s="208" t="s">
        <v>1173</v>
      </c>
      <c r="G256" s="38"/>
      <c r="H256" s="38"/>
      <c r="I256" s="117"/>
      <c r="J256" s="38"/>
      <c r="K256" s="38"/>
      <c r="L256" s="41"/>
      <c r="M256" s="209"/>
      <c r="N256" s="210"/>
      <c r="O256" s="66"/>
      <c r="P256" s="66"/>
      <c r="Q256" s="66"/>
      <c r="R256" s="66"/>
      <c r="S256" s="66"/>
      <c r="T256" s="67"/>
      <c r="U256" s="36"/>
      <c r="V256" s="36"/>
      <c r="W256" s="36"/>
      <c r="X256" s="36"/>
      <c r="Y256" s="36"/>
      <c r="Z256" s="36"/>
      <c r="AA256" s="36"/>
      <c r="AB256" s="36"/>
      <c r="AC256" s="36"/>
      <c r="AD256" s="36"/>
      <c r="AE256" s="36"/>
      <c r="AT256" s="19" t="s">
        <v>178</v>
      </c>
      <c r="AU256" s="19" t="s">
        <v>83</v>
      </c>
    </row>
    <row r="257" spans="1:65" s="13" customFormat="1" ht="11.25">
      <c r="B257" s="211"/>
      <c r="C257" s="212"/>
      <c r="D257" s="207" t="s">
        <v>180</v>
      </c>
      <c r="E257" s="213" t="s">
        <v>19</v>
      </c>
      <c r="F257" s="214" t="s">
        <v>228</v>
      </c>
      <c r="G257" s="212"/>
      <c r="H257" s="215">
        <v>9</v>
      </c>
      <c r="I257" s="216"/>
      <c r="J257" s="212"/>
      <c r="K257" s="212"/>
      <c r="L257" s="217"/>
      <c r="M257" s="218"/>
      <c r="N257" s="219"/>
      <c r="O257" s="219"/>
      <c r="P257" s="219"/>
      <c r="Q257" s="219"/>
      <c r="R257" s="219"/>
      <c r="S257" s="219"/>
      <c r="T257" s="220"/>
      <c r="AT257" s="221" t="s">
        <v>180</v>
      </c>
      <c r="AU257" s="221" t="s">
        <v>83</v>
      </c>
      <c r="AV257" s="13" t="s">
        <v>83</v>
      </c>
      <c r="AW257" s="13" t="s">
        <v>34</v>
      </c>
      <c r="AX257" s="13" t="s">
        <v>72</v>
      </c>
      <c r="AY257" s="221" t="s">
        <v>169</v>
      </c>
    </row>
    <row r="258" spans="1:65" s="14" customFormat="1" ht="11.25">
      <c r="B258" s="222"/>
      <c r="C258" s="223"/>
      <c r="D258" s="207" t="s">
        <v>180</v>
      </c>
      <c r="E258" s="224" t="s">
        <v>19</v>
      </c>
      <c r="F258" s="225" t="s">
        <v>182</v>
      </c>
      <c r="G258" s="223"/>
      <c r="H258" s="226">
        <v>9</v>
      </c>
      <c r="I258" s="227"/>
      <c r="J258" s="223"/>
      <c r="K258" s="223"/>
      <c r="L258" s="228"/>
      <c r="M258" s="229"/>
      <c r="N258" s="230"/>
      <c r="O258" s="230"/>
      <c r="P258" s="230"/>
      <c r="Q258" s="230"/>
      <c r="R258" s="230"/>
      <c r="S258" s="230"/>
      <c r="T258" s="231"/>
      <c r="AT258" s="232" t="s">
        <v>180</v>
      </c>
      <c r="AU258" s="232" t="s">
        <v>83</v>
      </c>
      <c r="AV258" s="14" t="s">
        <v>176</v>
      </c>
      <c r="AW258" s="14" t="s">
        <v>34</v>
      </c>
      <c r="AX258" s="14" t="s">
        <v>80</v>
      </c>
      <c r="AY258" s="232" t="s">
        <v>169</v>
      </c>
    </row>
    <row r="259" spans="1:65" s="2" customFormat="1" ht="16.5" customHeight="1">
      <c r="A259" s="36"/>
      <c r="B259" s="37"/>
      <c r="C259" s="194" t="s">
        <v>624</v>
      </c>
      <c r="D259" s="194" t="s">
        <v>171</v>
      </c>
      <c r="E259" s="195" t="s">
        <v>1177</v>
      </c>
      <c r="F259" s="196" t="s">
        <v>1178</v>
      </c>
      <c r="G259" s="197" t="s">
        <v>354</v>
      </c>
      <c r="H259" s="198">
        <v>2</v>
      </c>
      <c r="I259" s="199"/>
      <c r="J259" s="200">
        <f>ROUND(I259*H259,2)</f>
        <v>0</v>
      </c>
      <c r="K259" s="196" t="s">
        <v>175</v>
      </c>
      <c r="L259" s="41"/>
      <c r="M259" s="201" t="s">
        <v>19</v>
      </c>
      <c r="N259" s="202" t="s">
        <v>43</v>
      </c>
      <c r="O259" s="66"/>
      <c r="P259" s="203">
        <f>O259*H259</f>
        <v>0</v>
      </c>
      <c r="Q259" s="203">
        <v>2.9E-4</v>
      </c>
      <c r="R259" s="203">
        <f>Q259*H259</f>
        <v>5.8E-4</v>
      </c>
      <c r="S259" s="203">
        <v>0</v>
      </c>
      <c r="T259" s="204">
        <f>S259*H259</f>
        <v>0</v>
      </c>
      <c r="U259" s="36"/>
      <c r="V259" s="36"/>
      <c r="W259" s="36"/>
      <c r="X259" s="36"/>
      <c r="Y259" s="36"/>
      <c r="Z259" s="36"/>
      <c r="AA259" s="36"/>
      <c r="AB259" s="36"/>
      <c r="AC259" s="36"/>
      <c r="AD259" s="36"/>
      <c r="AE259" s="36"/>
      <c r="AR259" s="205" t="s">
        <v>273</v>
      </c>
      <c r="AT259" s="205" t="s">
        <v>171</v>
      </c>
      <c r="AU259" s="205" t="s">
        <v>83</v>
      </c>
      <c r="AY259" s="19" t="s">
        <v>169</v>
      </c>
      <c r="BE259" s="206">
        <f>IF(N259="základní",J259,0)</f>
        <v>0</v>
      </c>
      <c r="BF259" s="206">
        <f>IF(N259="snížená",J259,0)</f>
        <v>0</v>
      </c>
      <c r="BG259" s="206">
        <f>IF(N259="zákl. přenesená",J259,0)</f>
        <v>0</v>
      </c>
      <c r="BH259" s="206">
        <f>IF(N259="sníž. přenesená",J259,0)</f>
        <v>0</v>
      </c>
      <c r="BI259" s="206">
        <f>IF(N259="nulová",J259,0)</f>
        <v>0</v>
      </c>
      <c r="BJ259" s="19" t="s">
        <v>80</v>
      </c>
      <c r="BK259" s="206">
        <f>ROUND(I259*H259,2)</f>
        <v>0</v>
      </c>
      <c r="BL259" s="19" t="s">
        <v>273</v>
      </c>
      <c r="BM259" s="205" t="s">
        <v>1179</v>
      </c>
    </row>
    <row r="260" spans="1:65" s="13" customFormat="1" ht="11.25">
      <c r="B260" s="211"/>
      <c r="C260" s="212"/>
      <c r="D260" s="207" t="s">
        <v>180</v>
      </c>
      <c r="E260" s="213" t="s">
        <v>19</v>
      </c>
      <c r="F260" s="214" t="s">
        <v>83</v>
      </c>
      <c r="G260" s="212"/>
      <c r="H260" s="215">
        <v>2</v>
      </c>
      <c r="I260" s="216"/>
      <c r="J260" s="212"/>
      <c r="K260" s="212"/>
      <c r="L260" s="217"/>
      <c r="M260" s="218"/>
      <c r="N260" s="219"/>
      <c r="O260" s="219"/>
      <c r="P260" s="219"/>
      <c r="Q260" s="219"/>
      <c r="R260" s="219"/>
      <c r="S260" s="219"/>
      <c r="T260" s="220"/>
      <c r="AT260" s="221" t="s">
        <v>180</v>
      </c>
      <c r="AU260" s="221" t="s">
        <v>83</v>
      </c>
      <c r="AV260" s="13" t="s">
        <v>83</v>
      </c>
      <c r="AW260" s="13" t="s">
        <v>34</v>
      </c>
      <c r="AX260" s="13" t="s">
        <v>72</v>
      </c>
      <c r="AY260" s="221" t="s">
        <v>169</v>
      </c>
    </row>
    <row r="261" spans="1:65" s="14" customFormat="1" ht="11.25">
      <c r="B261" s="222"/>
      <c r="C261" s="223"/>
      <c r="D261" s="207" t="s">
        <v>180</v>
      </c>
      <c r="E261" s="224" t="s">
        <v>19</v>
      </c>
      <c r="F261" s="225" t="s">
        <v>182</v>
      </c>
      <c r="G261" s="223"/>
      <c r="H261" s="226">
        <v>2</v>
      </c>
      <c r="I261" s="227"/>
      <c r="J261" s="223"/>
      <c r="K261" s="223"/>
      <c r="L261" s="228"/>
      <c r="M261" s="229"/>
      <c r="N261" s="230"/>
      <c r="O261" s="230"/>
      <c r="P261" s="230"/>
      <c r="Q261" s="230"/>
      <c r="R261" s="230"/>
      <c r="S261" s="230"/>
      <c r="T261" s="231"/>
      <c r="AT261" s="232" t="s">
        <v>180</v>
      </c>
      <c r="AU261" s="232" t="s">
        <v>83</v>
      </c>
      <c r="AV261" s="14" t="s">
        <v>176</v>
      </c>
      <c r="AW261" s="14" t="s">
        <v>34</v>
      </c>
      <c r="AX261" s="14" t="s">
        <v>80</v>
      </c>
      <c r="AY261" s="232" t="s">
        <v>169</v>
      </c>
    </row>
    <row r="262" spans="1:65" s="2" customFormat="1" ht="16.5" customHeight="1">
      <c r="A262" s="36"/>
      <c r="B262" s="37"/>
      <c r="C262" s="194" t="s">
        <v>629</v>
      </c>
      <c r="D262" s="194" t="s">
        <v>171</v>
      </c>
      <c r="E262" s="195" t="s">
        <v>1180</v>
      </c>
      <c r="F262" s="196" t="s">
        <v>1181</v>
      </c>
      <c r="G262" s="197" t="s">
        <v>324</v>
      </c>
      <c r="H262" s="198">
        <v>11</v>
      </c>
      <c r="I262" s="199"/>
      <c r="J262" s="200">
        <f>ROUND(I262*H262,2)</f>
        <v>0</v>
      </c>
      <c r="K262" s="196" t="s">
        <v>175</v>
      </c>
      <c r="L262" s="41"/>
      <c r="M262" s="201" t="s">
        <v>19</v>
      </c>
      <c r="N262" s="202" t="s">
        <v>43</v>
      </c>
      <c r="O262" s="66"/>
      <c r="P262" s="203">
        <f>O262*H262</f>
        <v>0</v>
      </c>
      <c r="Q262" s="203">
        <v>0</v>
      </c>
      <c r="R262" s="203">
        <f>Q262*H262</f>
        <v>0</v>
      </c>
      <c r="S262" s="203">
        <v>0</v>
      </c>
      <c r="T262" s="204">
        <f>S262*H262</f>
        <v>0</v>
      </c>
      <c r="U262" s="36"/>
      <c r="V262" s="36"/>
      <c r="W262" s="36"/>
      <c r="X262" s="36"/>
      <c r="Y262" s="36"/>
      <c r="Z262" s="36"/>
      <c r="AA262" s="36"/>
      <c r="AB262" s="36"/>
      <c r="AC262" s="36"/>
      <c r="AD262" s="36"/>
      <c r="AE262" s="36"/>
      <c r="AR262" s="205" t="s">
        <v>273</v>
      </c>
      <c r="AT262" s="205" t="s">
        <v>171</v>
      </c>
      <c r="AU262" s="205" t="s">
        <v>83</v>
      </c>
      <c r="AY262" s="19" t="s">
        <v>169</v>
      </c>
      <c r="BE262" s="206">
        <f>IF(N262="základní",J262,0)</f>
        <v>0</v>
      </c>
      <c r="BF262" s="206">
        <f>IF(N262="snížená",J262,0)</f>
        <v>0</v>
      </c>
      <c r="BG262" s="206">
        <f>IF(N262="zákl. přenesená",J262,0)</f>
        <v>0</v>
      </c>
      <c r="BH262" s="206">
        <f>IF(N262="sníž. přenesená",J262,0)</f>
        <v>0</v>
      </c>
      <c r="BI262" s="206">
        <f>IF(N262="nulová",J262,0)</f>
        <v>0</v>
      </c>
      <c r="BJ262" s="19" t="s">
        <v>80</v>
      </c>
      <c r="BK262" s="206">
        <f>ROUND(I262*H262,2)</f>
        <v>0</v>
      </c>
      <c r="BL262" s="19" t="s">
        <v>273</v>
      </c>
      <c r="BM262" s="205" t="s">
        <v>1182</v>
      </c>
    </row>
    <row r="263" spans="1:65" s="13" customFormat="1" ht="11.25">
      <c r="B263" s="211"/>
      <c r="C263" s="212"/>
      <c r="D263" s="207" t="s">
        <v>180</v>
      </c>
      <c r="E263" s="213" t="s">
        <v>19</v>
      </c>
      <c r="F263" s="214" t="s">
        <v>1183</v>
      </c>
      <c r="G263" s="212"/>
      <c r="H263" s="215">
        <v>11</v>
      </c>
      <c r="I263" s="216"/>
      <c r="J263" s="212"/>
      <c r="K263" s="212"/>
      <c r="L263" s="217"/>
      <c r="M263" s="218"/>
      <c r="N263" s="219"/>
      <c r="O263" s="219"/>
      <c r="P263" s="219"/>
      <c r="Q263" s="219"/>
      <c r="R263" s="219"/>
      <c r="S263" s="219"/>
      <c r="T263" s="220"/>
      <c r="AT263" s="221" t="s">
        <v>180</v>
      </c>
      <c r="AU263" s="221" t="s">
        <v>83</v>
      </c>
      <c r="AV263" s="13" t="s">
        <v>83</v>
      </c>
      <c r="AW263" s="13" t="s">
        <v>34</v>
      </c>
      <c r="AX263" s="13" t="s">
        <v>72</v>
      </c>
      <c r="AY263" s="221" t="s">
        <v>169</v>
      </c>
    </row>
    <row r="264" spans="1:65" s="14" customFormat="1" ht="11.25">
      <c r="B264" s="222"/>
      <c r="C264" s="223"/>
      <c r="D264" s="207" t="s">
        <v>180</v>
      </c>
      <c r="E264" s="224" t="s">
        <v>19</v>
      </c>
      <c r="F264" s="225" t="s">
        <v>182</v>
      </c>
      <c r="G264" s="223"/>
      <c r="H264" s="226">
        <v>11</v>
      </c>
      <c r="I264" s="227"/>
      <c r="J264" s="223"/>
      <c r="K264" s="223"/>
      <c r="L264" s="228"/>
      <c r="M264" s="229"/>
      <c r="N264" s="230"/>
      <c r="O264" s="230"/>
      <c r="P264" s="230"/>
      <c r="Q264" s="230"/>
      <c r="R264" s="230"/>
      <c r="S264" s="230"/>
      <c r="T264" s="231"/>
      <c r="AT264" s="232" t="s">
        <v>180</v>
      </c>
      <c r="AU264" s="232" t="s">
        <v>83</v>
      </c>
      <c r="AV264" s="14" t="s">
        <v>176</v>
      </c>
      <c r="AW264" s="14" t="s">
        <v>34</v>
      </c>
      <c r="AX264" s="14" t="s">
        <v>80</v>
      </c>
      <c r="AY264" s="232" t="s">
        <v>169</v>
      </c>
    </row>
    <row r="265" spans="1:65" s="2" customFormat="1" ht="24" customHeight="1">
      <c r="A265" s="36"/>
      <c r="B265" s="37"/>
      <c r="C265" s="194" t="s">
        <v>633</v>
      </c>
      <c r="D265" s="194" t="s">
        <v>171</v>
      </c>
      <c r="E265" s="195" t="s">
        <v>1184</v>
      </c>
      <c r="F265" s="196" t="s">
        <v>1185</v>
      </c>
      <c r="G265" s="197" t="s">
        <v>259</v>
      </c>
      <c r="H265" s="198">
        <v>1.2999999999999999E-2</v>
      </c>
      <c r="I265" s="199"/>
      <c r="J265" s="200">
        <f>ROUND(I265*H265,2)</f>
        <v>0</v>
      </c>
      <c r="K265" s="196" t="s">
        <v>175</v>
      </c>
      <c r="L265" s="41"/>
      <c r="M265" s="201" t="s">
        <v>19</v>
      </c>
      <c r="N265" s="202" t="s">
        <v>43</v>
      </c>
      <c r="O265" s="66"/>
      <c r="P265" s="203">
        <f>O265*H265</f>
        <v>0</v>
      </c>
      <c r="Q265" s="203">
        <v>0</v>
      </c>
      <c r="R265" s="203">
        <f>Q265*H265</f>
        <v>0</v>
      </c>
      <c r="S265" s="203">
        <v>0</v>
      </c>
      <c r="T265" s="204">
        <f>S265*H265</f>
        <v>0</v>
      </c>
      <c r="U265" s="36"/>
      <c r="V265" s="36"/>
      <c r="W265" s="36"/>
      <c r="X265" s="36"/>
      <c r="Y265" s="36"/>
      <c r="Z265" s="36"/>
      <c r="AA265" s="36"/>
      <c r="AB265" s="36"/>
      <c r="AC265" s="36"/>
      <c r="AD265" s="36"/>
      <c r="AE265" s="36"/>
      <c r="AR265" s="205" t="s">
        <v>273</v>
      </c>
      <c r="AT265" s="205" t="s">
        <v>171</v>
      </c>
      <c r="AU265" s="205" t="s">
        <v>83</v>
      </c>
      <c r="AY265" s="19" t="s">
        <v>169</v>
      </c>
      <c r="BE265" s="206">
        <f>IF(N265="základní",J265,0)</f>
        <v>0</v>
      </c>
      <c r="BF265" s="206">
        <f>IF(N265="snížená",J265,0)</f>
        <v>0</v>
      </c>
      <c r="BG265" s="206">
        <f>IF(N265="zákl. přenesená",J265,0)</f>
        <v>0</v>
      </c>
      <c r="BH265" s="206">
        <f>IF(N265="sníž. přenesená",J265,0)</f>
        <v>0</v>
      </c>
      <c r="BI265" s="206">
        <f>IF(N265="nulová",J265,0)</f>
        <v>0</v>
      </c>
      <c r="BJ265" s="19" t="s">
        <v>80</v>
      </c>
      <c r="BK265" s="206">
        <f>ROUND(I265*H265,2)</f>
        <v>0</v>
      </c>
      <c r="BL265" s="19" t="s">
        <v>273</v>
      </c>
      <c r="BM265" s="205" t="s">
        <v>1186</v>
      </c>
    </row>
    <row r="266" spans="1:65" s="2" customFormat="1" ht="78">
      <c r="A266" s="36"/>
      <c r="B266" s="37"/>
      <c r="C266" s="38"/>
      <c r="D266" s="207" t="s">
        <v>178</v>
      </c>
      <c r="E266" s="38"/>
      <c r="F266" s="208" t="s">
        <v>1187</v>
      </c>
      <c r="G266" s="38"/>
      <c r="H266" s="38"/>
      <c r="I266" s="117"/>
      <c r="J266" s="38"/>
      <c r="K266" s="38"/>
      <c r="L266" s="41"/>
      <c r="M266" s="209"/>
      <c r="N266" s="210"/>
      <c r="O266" s="66"/>
      <c r="P266" s="66"/>
      <c r="Q266" s="66"/>
      <c r="R266" s="66"/>
      <c r="S266" s="66"/>
      <c r="T266" s="67"/>
      <c r="U266" s="36"/>
      <c r="V266" s="36"/>
      <c r="W266" s="36"/>
      <c r="X266" s="36"/>
      <c r="Y266" s="36"/>
      <c r="Z266" s="36"/>
      <c r="AA266" s="36"/>
      <c r="AB266" s="36"/>
      <c r="AC266" s="36"/>
      <c r="AD266" s="36"/>
      <c r="AE266" s="36"/>
      <c r="AT266" s="19" t="s">
        <v>178</v>
      </c>
      <c r="AU266" s="19" t="s">
        <v>83</v>
      </c>
    </row>
    <row r="267" spans="1:65" s="2" customFormat="1" ht="16.5" customHeight="1">
      <c r="A267" s="36"/>
      <c r="B267" s="37"/>
      <c r="C267" s="194" t="s">
        <v>638</v>
      </c>
      <c r="D267" s="194" t="s">
        <v>171</v>
      </c>
      <c r="E267" s="195" t="s">
        <v>1188</v>
      </c>
      <c r="F267" s="196" t="s">
        <v>1189</v>
      </c>
      <c r="G267" s="197" t="s">
        <v>259</v>
      </c>
      <c r="H267" s="198">
        <v>1.2999999999999999E-2</v>
      </c>
      <c r="I267" s="199"/>
      <c r="J267" s="200">
        <f>ROUND(I267*H267,2)</f>
        <v>0</v>
      </c>
      <c r="K267" s="196" t="s">
        <v>175</v>
      </c>
      <c r="L267" s="41"/>
      <c r="M267" s="201" t="s">
        <v>19</v>
      </c>
      <c r="N267" s="202" t="s">
        <v>43</v>
      </c>
      <c r="O267" s="66"/>
      <c r="P267" s="203">
        <f>O267*H267</f>
        <v>0</v>
      </c>
      <c r="Q267" s="203">
        <v>0</v>
      </c>
      <c r="R267" s="203">
        <f>Q267*H267</f>
        <v>0</v>
      </c>
      <c r="S267" s="203">
        <v>0</v>
      </c>
      <c r="T267" s="204">
        <f>S267*H267</f>
        <v>0</v>
      </c>
      <c r="U267" s="36"/>
      <c r="V267" s="36"/>
      <c r="W267" s="36"/>
      <c r="X267" s="36"/>
      <c r="Y267" s="36"/>
      <c r="Z267" s="36"/>
      <c r="AA267" s="36"/>
      <c r="AB267" s="36"/>
      <c r="AC267" s="36"/>
      <c r="AD267" s="36"/>
      <c r="AE267" s="36"/>
      <c r="AR267" s="205" t="s">
        <v>273</v>
      </c>
      <c r="AT267" s="205" t="s">
        <v>171</v>
      </c>
      <c r="AU267" s="205" t="s">
        <v>83</v>
      </c>
      <c r="AY267" s="19" t="s">
        <v>169</v>
      </c>
      <c r="BE267" s="206">
        <f>IF(N267="základní",J267,0)</f>
        <v>0</v>
      </c>
      <c r="BF267" s="206">
        <f>IF(N267="snížená",J267,0)</f>
        <v>0</v>
      </c>
      <c r="BG267" s="206">
        <f>IF(N267="zákl. přenesená",J267,0)</f>
        <v>0</v>
      </c>
      <c r="BH267" s="206">
        <f>IF(N267="sníž. přenesená",J267,0)</f>
        <v>0</v>
      </c>
      <c r="BI267" s="206">
        <f>IF(N267="nulová",J267,0)</f>
        <v>0</v>
      </c>
      <c r="BJ267" s="19" t="s">
        <v>80</v>
      </c>
      <c r="BK267" s="206">
        <f>ROUND(I267*H267,2)</f>
        <v>0</v>
      </c>
      <c r="BL267" s="19" t="s">
        <v>273</v>
      </c>
      <c r="BM267" s="205" t="s">
        <v>1190</v>
      </c>
    </row>
    <row r="268" spans="1:65" s="12" customFormat="1" ht="22.9" customHeight="1">
      <c r="B268" s="178"/>
      <c r="C268" s="179"/>
      <c r="D268" s="180" t="s">
        <v>71</v>
      </c>
      <c r="E268" s="192" t="s">
        <v>1010</v>
      </c>
      <c r="F268" s="192" t="s">
        <v>979</v>
      </c>
      <c r="G268" s="179"/>
      <c r="H268" s="179"/>
      <c r="I268" s="182"/>
      <c r="J268" s="193">
        <f>BK268</f>
        <v>0</v>
      </c>
      <c r="K268" s="179"/>
      <c r="L268" s="184"/>
      <c r="M268" s="185"/>
      <c r="N268" s="186"/>
      <c r="O268" s="186"/>
      <c r="P268" s="187">
        <f>SUM(P269:P287)</f>
        <v>0</v>
      </c>
      <c r="Q268" s="186"/>
      <c r="R268" s="187">
        <f>SUM(R269:R287)</f>
        <v>0.10847</v>
      </c>
      <c r="S268" s="186"/>
      <c r="T268" s="188">
        <f>SUM(T269:T287)</f>
        <v>0</v>
      </c>
      <c r="AR268" s="189" t="s">
        <v>83</v>
      </c>
      <c r="AT268" s="190" t="s">
        <v>71</v>
      </c>
      <c r="AU268" s="190" t="s">
        <v>80</v>
      </c>
      <c r="AY268" s="189" t="s">
        <v>169</v>
      </c>
      <c r="BK268" s="191">
        <f>SUM(BK269:BK287)</f>
        <v>0</v>
      </c>
    </row>
    <row r="269" spans="1:65" s="2" customFormat="1" ht="16.5" customHeight="1">
      <c r="A269" s="36"/>
      <c r="B269" s="37"/>
      <c r="C269" s="194" t="s">
        <v>643</v>
      </c>
      <c r="D269" s="194" t="s">
        <v>171</v>
      </c>
      <c r="E269" s="195" t="s">
        <v>1191</v>
      </c>
      <c r="F269" s="196" t="s">
        <v>1192</v>
      </c>
      <c r="G269" s="197" t="s">
        <v>1155</v>
      </c>
      <c r="H269" s="198">
        <v>3</v>
      </c>
      <c r="I269" s="199"/>
      <c r="J269" s="200">
        <f>ROUND(I269*H269,2)</f>
        <v>0</v>
      </c>
      <c r="K269" s="196" t="s">
        <v>175</v>
      </c>
      <c r="L269" s="41"/>
      <c r="M269" s="201" t="s">
        <v>19</v>
      </c>
      <c r="N269" s="202" t="s">
        <v>43</v>
      </c>
      <c r="O269" s="66"/>
      <c r="P269" s="203">
        <f>O269*H269</f>
        <v>0</v>
      </c>
      <c r="Q269" s="203">
        <v>1.6920000000000001E-2</v>
      </c>
      <c r="R269" s="203">
        <f>Q269*H269</f>
        <v>5.076E-2</v>
      </c>
      <c r="S269" s="203">
        <v>0</v>
      </c>
      <c r="T269" s="204">
        <f>S269*H269</f>
        <v>0</v>
      </c>
      <c r="U269" s="36"/>
      <c r="V269" s="36"/>
      <c r="W269" s="36"/>
      <c r="X269" s="36"/>
      <c r="Y269" s="36"/>
      <c r="Z269" s="36"/>
      <c r="AA269" s="36"/>
      <c r="AB269" s="36"/>
      <c r="AC269" s="36"/>
      <c r="AD269" s="36"/>
      <c r="AE269" s="36"/>
      <c r="AR269" s="205" t="s">
        <v>273</v>
      </c>
      <c r="AT269" s="205" t="s">
        <v>171</v>
      </c>
      <c r="AU269" s="205" t="s">
        <v>83</v>
      </c>
      <c r="AY269" s="19" t="s">
        <v>169</v>
      </c>
      <c r="BE269" s="206">
        <f>IF(N269="základní",J269,0)</f>
        <v>0</v>
      </c>
      <c r="BF269" s="206">
        <f>IF(N269="snížená",J269,0)</f>
        <v>0</v>
      </c>
      <c r="BG269" s="206">
        <f>IF(N269="zákl. přenesená",J269,0)</f>
        <v>0</v>
      </c>
      <c r="BH269" s="206">
        <f>IF(N269="sníž. přenesená",J269,0)</f>
        <v>0</v>
      </c>
      <c r="BI269" s="206">
        <f>IF(N269="nulová",J269,0)</f>
        <v>0</v>
      </c>
      <c r="BJ269" s="19" t="s">
        <v>80</v>
      </c>
      <c r="BK269" s="206">
        <f>ROUND(I269*H269,2)</f>
        <v>0</v>
      </c>
      <c r="BL269" s="19" t="s">
        <v>273</v>
      </c>
      <c r="BM269" s="205" t="s">
        <v>1193</v>
      </c>
    </row>
    <row r="270" spans="1:65" s="2" customFormat="1" ht="39">
      <c r="A270" s="36"/>
      <c r="B270" s="37"/>
      <c r="C270" s="38"/>
      <c r="D270" s="207" t="s">
        <v>178</v>
      </c>
      <c r="E270" s="38"/>
      <c r="F270" s="208" t="s">
        <v>1194</v>
      </c>
      <c r="G270" s="38"/>
      <c r="H270" s="38"/>
      <c r="I270" s="117"/>
      <c r="J270" s="38"/>
      <c r="K270" s="38"/>
      <c r="L270" s="41"/>
      <c r="M270" s="209"/>
      <c r="N270" s="210"/>
      <c r="O270" s="66"/>
      <c r="P270" s="66"/>
      <c r="Q270" s="66"/>
      <c r="R270" s="66"/>
      <c r="S270" s="66"/>
      <c r="T270" s="67"/>
      <c r="U270" s="36"/>
      <c r="V270" s="36"/>
      <c r="W270" s="36"/>
      <c r="X270" s="36"/>
      <c r="Y270" s="36"/>
      <c r="Z270" s="36"/>
      <c r="AA270" s="36"/>
      <c r="AB270" s="36"/>
      <c r="AC270" s="36"/>
      <c r="AD270" s="36"/>
      <c r="AE270" s="36"/>
      <c r="AT270" s="19" t="s">
        <v>178</v>
      </c>
      <c r="AU270" s="19" t="s">
        <v>83</v>
      </c>
    </row>
    <row r="271" spans="1:65" s="2" customFormat="1" ht="24" customHeight="1">
      <c r="A271" s="36"/>
      <c r="B271" s="37"/>
      <c r="C271" s="194" t="s">
        <v>648</v>
      </c>
      <c r="D271" s="194" t="s">
        <v>171</v>
      </c>
      <c r="E271" s="195" t="s">
        <v>1195</v>
      </c>
      <c r="F271" s="196" t="s">
        <v>1196</v>
      </c>
      <c r="G271" s="197" t="s">
        <v>1155</v>
      </c>
      <c r="H271" s="198">
        <v>2</v>
      </c>
      <c r="I271" s="199"/>
      <c r="J271" s="200">
        <f>ROUND(I271*H271,2)</f>
        <v>0</v>
      </c>
      <c r="K271" s="196" t="s">
        <v>19</v>
      </c>
      <c r="L271" s="41"/>
      <c r="M271" s="201" t="s">
        <v>19</v>
      </c>
      <c r="N271" s="202" t="s">
        <v>43</v>
      </c>
      <c r="O271" s="66"/>
      <c r="P271" s="203">
        <f>O271*H271</f>
        <v>0</v>
      </c>
      <c r="Q271" s="203">
        <v>1.908E-2</v>
      </c>
      <c r="R271" s="203">
        <f>Q271*H271</f>
        <v>3.8159999999999999E-2</v>
      </c>
      <c r="S271" s="203">
        <v>0</v>
      </c>
      <c r="T271" s="204">
        <f>S271*H271</f>
        <v>0</v>
      </c>
      <c r="U271" s="36"/>
      <c r="V271" s="36"/>
      <c r="W271" s="36"/>
      <c r="X271" s="36"/>
      <c r="Y271" s="36"/>
      <c r="Z271" s="36"/>
      <c r="AA271" s="36"/>
      <c r="AB271" s="36"/>
      <c r="AC271" s="36"/>
      <c r="AD271" s="36"/>
      <c r="AE271" s="36"/>
      <c r="AR271" s="205" t="s">
        <v>273</v>
      </c>
      <c r="AT271" s="205" t="s">
        <v>171</v>
      </c>
      <c r="AU271" s="205" t="s">
        <v>83</v>
      </c>
      <c r="AY271" s="19" t="s">
        <v>169</v>
      </c>
      <c r="BE271" s="206">
        <f>IF(N271="základní",J271,0)</f>
        <v>0</v>
      </c>
      <c r="BF271" s="206">
        <f>IF(N271="snížená",J271,0)</f>
        <v>0</v>
      </c>
      <c r="BG271" s="206">
        <f>IF(N271="zákl. přenesená",J271,0)</f>
        <v>0</v>
      </c>
      <c r="BH271" s="206">
        <f>IF(N271="sníž. přenesená",J271,0)</f>
        <v>0</v>
      </c>
      <c r="BI271" s="206">
        <f>IF(N271="nulová",J271,0)</f>
        <v>0</v>
      </c>
      <c r="BJ271" s="19" t="s">
        <v>80</v>
      </c>
      <c r="BK271" s="206">
        <f>ROUND(I271*H271,2)</f>
        <v>0</v>
      </c>
      <c r="BL271" s="19" t="s">
        <v>273</v>
      </c>
      <c r="BM271" s="205" t="s">
        <v>1197</v>
      </c>
    </row>
    <row r="272" spans="1:65" s="2" customFormat="1" ht="39">
      <c r="A272" s="36"/>
      <c r="B272" s="37"/>
      <c r="C272" s="38"/>
      <c r="D272" s="207" t="s">
        <v>178</v>
      </c>
      <c r="E272" s="38"/>
      <c r="F272" s="208" t="s">
        <v>1198</v>
      </c>
      <c r="G272" s="38"/>
      <c r="H272" s="38"/>
      <c r="I272" s="117"/>
      <c r="J272" s="38"/>
      <c r="K272" s="38"/>
      <c r="L272" s="41"/>
      <c r="M272" s="209"/>
      <c r="N272" s="210"/>
      <c r="O272" s="66"/>
      <c r="P272" s="66"/>
      <c r="Q272" s="66"/>
      <c r="R272" s="66"/>
      <c r="S272" s="66"/>
      <c r="T272" s="67"/>
      <c r="U272" s="36"/>
      <c r="V272" s="36"/>
      <c r="W272" s="36"/>
      <c r="X272" s="36"/>
      <c r="Y272" s="36"/>
      <c r="Z272" s="36"/>
      <c r="AA272" s="36"/>
      <c r="AB272" s="36"/>
      <c r="AC272" s="36"/>
      <c r="AD272" s="36"/>
      <c r="AE272" s="36"/>
      <c r="AT272" s="19" t="s">
        <v>178</v>
      </c>
      <c r="AU272" s="19" t="s">
        <v>83</v>
      </c>
    </row>
    <row r="273" spans="1:65" s="2" customFormat="1" ht="16.5" customHeight="1">
      <c r="A273" s="36"/>
      <c r="B273" s="37"/>
      <c r="C273" s="194" t="s">
        <v>650</v>
      </c>
      <c r="D273" s="194" t="s">
        <v>171</v>
      </c>
      <c r="E273" s="195" t="s">
        <v>1199</v>
      </c>
      <c r="F273" s="196" t="s">
        <v>1200</v>
      </c>
      <c r="G273" s="197" t="s">
        <v>1155</v>
      </c>
      <c r="H273" s="198">
        <v>1</v>
      </c>
      <c r="I273" s="199"/>
      <c r="J273" s="200">
        <f>ROUND(I273*H273,2)</f>
        <v>0</v>
      </c>
      <c r="K273" s="196" t="s">
        <v>19</v>
      </c>
      <c r="L273" s="41"/>
      <c r="M273" s="201" t="s">
        <v>19</v>
      </c>
      <c r="N273" s="202" t="s">
        <v>43</v>
      </c>
      <c r="O273" s="66"/>
      <c r="P273" s="203">
        <f>O273*H273</f>
        <v>0</v>
      </c>
      <c r="Q273" s="203">
        <v>1.7749999999999998E-2</v>
      </c>
      <c r="R273" s="203">
        <f>Q273*H273</f>
        <v>1.7749999999999998E-2</v>
      </c>
      <c r="S273" s="203">
        <v>0</v>
      </c>
      <c r="T273" s="204">
        <f>S273*H273</f>
        <v>0</v>
      </c>
      <c r="U273" s="36"/>
      <c r="V273" s="36"/>
      <c r="W273" s="36"/>
      <c r="X273" s="36"/>
      <c r="Y273" s="36"/>
      <c r="Z273" s="36"/>
      <c r="AA273" s="36"/>
      <c r="AB273" s="36"/>
      <c r="AC273" s="36"/>
      <c r="AD273" s="36"/>
      <c r="AE273" s="36"/>
      <c r="AR273" s="205" t="s">
        <v>273</v>
      </c>
      <c r="AT273" s="205" t="s">
        <v>171</v>
      </c>
      <c r="AU273" s="205" t="s">
        <v>83</v>
      </c>
      <c r="AY273" s="19" t="s">
        <v>169</v>
      </c>
      <c r="BE273" s="206">
        <f>IF(N273="základní",J273,0)</f>
        <v>0</v>
      </c>
      <c r="BF273" s="206">
        <f>IF(N273="snížená",J273,0)</f>
        <v>0</v>
      </c>
      <c r="BG273" s="206">
        <f>IF(N273="zákl. přenesená",J273,0)</f>
        <v>0</v>
      </c>
      <c r="BH273" s="206">
        <f>IF(N273="sníž. přenesená",J273,0)</f>
        <v>0</v>
      </c>
      <c r="BI273" s="206">
        <f>IF(N273="nulová",J273,0)</f>
        <v>0</v>
      </c>
      <c r="BJ273" s="19" t="s">
        <v>80</v>
      </c>
      <c r="BK273" s="206">
        <f>ROUND(I273*H273,2)</f>
        <v>0</v>
      </c>
      <c r="BL273" s="19" t="s">
        <v>273</v>
      </c>
      <c r="BM273" s="205" t="s">
        <v>1201</v>
      </c>
    </row>
    <row r="274" spans="1:65" s="2" customFormat="1" ht="29.25">
      <c r="A274" s="36"/>
      <c r="B274" s="37"/>
      <c r="C274" s="38"/>
      <c r="D274" s="207" t="s">
        <v>178</v>
      </c>
      <c r="E274" s="38"/>
      <c r="F274" s="208" t="s">
        <v>1202</v>
      </c>
      <c r="G274" s="38"/>
      <c r="H274" s="38"/>
      <c r="I274" s="117"/>
      <c r="J274" s="38"/>
      <c r="K274" s="38"/>
      <c r="L274" s="41"/>
      <c r="M274" s="209"/>
      <c r="N274" s="210"/>
      <c r="O274" s="66"/>
      <c r="P274" s="66"/>
      <c r="Q274" s="66"/>
      <c r="R274" s="66"/>
      <c r="S274" s="66"/>
      <c r="T274" s="67"/>
      <c r="U274" s="36"/>
      <c r="V274" s="36"/>
      <c r="W274" s="36"/>
      <c r="X274" s="36"/>
      <c r="Y274" s="36"/>
      <c r="Z274" s="36"/>
      <c r="AA274" s="36"/>
      <c r="AB274" s="36"/>
      <c r="AC274" s="36"/>
      <c r="AD274" s="36"/>
      <c r="AE274" s="36"/>
      <c r="AT274" s="19" t="s">
        <v>178</v>
      </c>
      <c r="AU274" s="19" t="s">
        <v>83</v>
      </c>
    </row>
    <row r="275" spans="1:65" s="13" customFormat="1" ht="11.25">
      <c r="B275" s="211"/>
      <c r="C275" s="212"/>
      <c r="D275" s="207" t="s">
        <v>180</v>
      </c>
      <c r="E275" s="213" t="s">
        <v>19</v>
      </c>
      <c r="F275" s="214" t="s">
        <v>80</v>
      </c>
      <c r="G275" s="212"/>
      <c r="H275" s="215">
        <v>1</v>
      </c>
      <c r="I275" s="216"/>
      <c r="J275" s="212"/>
      <c r="K275" s="212"/>
      <c r="L275" s="217"/>
      <c r="M275" s="218"/>
      <c r="N275" s="219"/>
      <c r="O275" s="219"/>
      <c r="P275" s="219"/>
      <c r="Q275" s="219"/>
      <c r="R275" s="219"/>
      <c r="S275" s="219"/>
      <c r="T275" s="220"/>
      <c r="AT275" s="221" t="s">
        <v>180</v>
      </c>
      <c r="AU275" s="221" t="s">
        <v>83</v>
      </c>
      <c r="AV275" s="13" t="s">
        <v>83</v>
      </c>
      <c r="AW275" s="13" t="s">
        <v>34</v>
      </c>
      <c r="AX275" s="13" t="s">
        <v>72</v>
      </c>
      <c r="AY275" s="221" t="s">
        <v>169</v>
      </c>
    </row>
    <row r="276" spans="1:65" s="14" customFormat="1" ht="11.25">
      <c r="B276" s="222"/>
      <c r="C276" s="223"/>
      <c r="D276" s="207" t="s">
        <v>180</v>
      </c>
      <c r="E276" s="224" t="s">
        <v>19</v>
      </c>
      <c r="F276" s="225" t="s">
        <v>182</v>
      </c>
      <c r="G276" s="223"/>
      <c r="H276" s="226">
        <v>1</v>
      </c>
      <c r="I276" s="227"/>
      <c r="J276" s="223"/>
      <c r="K276" s="223"/>
      <c r="L276" s="228"/>
      <c r="M276" s="229"/>
      <c r="N276" s="230"/>
      <c r="O276" s="230"/>
      <c r="P276" s="230"/>
      <c r="Q276" s="230"/>
      <c r="R276" s="230"/>
      <c r="S276" s="230"/>
      <c r="T276" s="231"/>
      <c r="AT276" s="232" t="s">
        <v>180</v>
      </c>
      <c r="AU276" s="232" t="s">
        <v>83</v>
      </c>
      <c r="AV276" s="14" t="s">
        <v>176</v>
      </c>
      <c r="AW276" s="14" t="s">
        <v>34</v>
      </c>
      <c r="AX276" s="14" t="s">
        <v>80</v>
      </c>
      <c r="AY276" s="232" t="s">
        <v>169</v>
      </c>
    </row>
    <row r="277" spans="1:65" s="2" customFormat="1" ht="16.5" customHeight="1">
      <c r="A277" s="36"/>
      <c r="B277" s="37"/>
      <c r="C277" s="194" t="s">
        <v>655</v>
      </c>
      <c r="D277" s="194" t="s">
        <v>171</v>
      </c>
      <c r="E277" s="195" t="s">
        <v>1203</v>
      </c>
      <c r="F277" s="196" t="s">
        <v>1204</v>
      </c>
      <c r="G277" s="197" t="s">
        <v>1155</v>
      </c>
      <c r="H277" s="198">
        <v>3</v>
      </c>
      <c r="I277" s="199"/>
      <c r="J277" s="200">
        <f>ROUND(I277*H277,2)</f>
        <v>0</v>
      </c>
      <c r="K277" s="196" t="s">
        <v>175</v>
      </c>
      <c r="L277" s="41"/>
      <c r="M277" s="201" t="s">
        <v>19</v>
      </c>
      <c r="N277" s="202" t="s">
        <v>43</v>
      </c>
      <c r="O277" s="66"/>
      <c r="P277" s="203">
        <f>O277*H277</f>
        <v>0</v>
      </c>
      <c r="Q277" s="203">
        <v>2.9999999999999997E-4</v>
      </c>
      <c r="R277" s="203">
        <f>Q277*H277</f>
        <v>8.9999999999999998E-4</v>
      </c>
      <c r="S277" s="203">
        <v>0</v>
      </c>
      <c r="T277" s="204">
        <f>S277*H277</f>
        <v>0</v>
      </c>
      <c r="U277" s="36"/>
      <c r="V277" s="36"/>
      <c r="W277" s="36"/>
      <c r="X277" s="36"/>
      <c r="Y277" s="36"/>
      <c r="Z277" s="36"/>
      <c r="AA277" s="36"/>
      <c r="AB277" s="36"/>
      <c r="AC277" s="36"/>
      <c r="AD277" s="36"/>
      <c r="AE277" s="36"/>
      <c r="AR277" s="205" t="s">
        <v>273</v>
      </c>
      <c r="AT277" s="205" t="s">
        <v>171</v>
      </c>
      <c r="AU277" s="205" t="s">
        <v>83</v>
      </c>
      <c r="AY277" s="19" t="s">
        <v>169</v>
      </c>
      <c r="BE277" s="206">
        <f>IF(N277="základní",J277,0)</f>
        <v>0</v>
      </c>
      <c r="BF277" s="206">
        <f>IF(N277="snížená",J277,0)</f>
        <v>0</v>
      </c>
      <c r="BG277" s="206">
        <f>IF(N277="zákl. přenesená",J277,0)</f>
        <v>0</v>
      </c>
      <c r="BH277" s="206">
        <f>IF(N277="sníž. přenesená",J277,0)</f>
        <v>0</v>
      </c>
      <c r="BI277" s="206">
        <f>IF(N277="nulová",J277,0)</f>
        <v>0</v>
      </c>
      <c r="BJ277" s="19" t="s">
        <v>80</v>
      </c>
      <c r="BK277" s="206">
        <f>ROUND(I277*H277,2)</f>
        <v>0</v>
      </c>
      <c r="BL277" s="19" t="s">
        <v>273</v>
      </c>
      <c r="BM277" s="205" t="s">
        <v>1205</v>
      </c>
    </row>
    <row r="278" spans="1:65" s="2" customFormat="1" ht="16.5" customHeight="1">
      <c r="A278" s="36"/>
      <c r="B278" s="37"/>
      <c r="C278" s="194" t="s">
        <v>659</v>
      </c>
      <c r="D278" s="194" t="s">
        <v>171</v>
      </c>
      <c r="E278" s="195" t="s">
        <v>1206</v>
      </c>
      <c r="F278" s="196" t="s">
        <v>1207</v>
      </c>
      <c r="G278" s="197" t="s">
        <v>354</v>
      </c>
      <c r="H278" s="198">
        <v>1</v>
      </c>
      <c r="I278" s="199"/>
      <c r="J278" s="200">
        <f>ROUND(I278*H278,2)</f>
        <v>0</v>
      </c>
      <c r="K278" s="196" t="s">
        <v>175</v>
      </c>
      <c r="L278" s="41"/>
      <c r="M278" s="201" t="s">
        <v>19</v>
      </c>
      <c r="N278" s="202" t="s">
        <v>43</v>
      </c>
      <c r="O278" s="66"/>
      <c r="P278" s="203">
        <f>O278*H278</f>
        <v>0</v>
      </c>
      <c r="Q278" s="203">
        <v>2.7999999999999998E-4</v>
      </c>
      <c r="R278" s="203">
        <f>Q278*H278</f>
        <v>2.7999999999999998E-4</v>
      </c>
      <c r="S278" s="203">
        <v>0</v>
      </c>
      <c r="T278" s="204">
        <f>S278*H278</f>
        <v>0</v>
      </c>
      <c r="U278" s="36"/>
      <c r="V278" s="36"/>
      <c r="W278" s="36"/>
      <c r="X278" s="36"/>
      <c r="Y278" s="36"/>
      <c r="Z278" s="36"/>
      <c r="AA278" s="36"/>
      <c r="AB278" s="36"/>
      <c r="AC278" s="36"/>
      <c r="AD278" s="36"/>
      <c r="AE278" s="36"/>
      <c r="AR278" s="205" t="s">
        <v>273</v>
      </c>
      <c r="AT278" s="205" t="s">
        <v>171</v>
      </c>
      <c r="AU278" s="205" t="s">
        <v>83</v>
      </c>
      <c r="AY278" s="19" t="s">
        <v>169</v>
      </c>
      <c r="BE278" s="206">
        <f>IF(N278="základní",J278,0)</f>
        <v>0</v>
      </c>
      <c r="BF278" s="206">
        <f>IF(N278="snížená",J278,0)</f>
        <v>0</v>
      </c>
      <c r="BG278" s="206">
        <f>IF(N278="zákl. přenesená",J278,0)</f>
        <v>0</v>
      </c>
      <c r="BH278" s="206">
        <f>IF(N278="sníž. přenesená",J278,0)</f>
        <v>0</v>
      </c>
      <c r="BI278" s="206">
        <f>IF(N278="nulová",J278,0)</f>
        <v>0</v>
      </c>
      <c r="BJ278" s="19" t="s">
        <v>80</v>
      </c>
      <c r="BK278" s="206">
        <f>ROUND(I278*H278,2)</f>
        <v>0</v>
      </c>
      <c r="BL278" s="19" t="s">
        <v>273</v>
      </c>
      <c r="BM278" s="205" t="s">
        <v>1208</v>
      </c>
    </row>
    <row r="279" spans="1:65" s="2" customFormat="1" ht="58.5">
      <c r="A279" s="36"/>
      <c r="B279" s="37"/>
      <c r="C279" s="38"/>
      <c r="D279" s="207" t="s">
        <v>178</v>
      </c>
      <c r="E279" s="38"/>
      <c r="F279" s="208" t="s">
        <v>1209</v>
      </c>
      <c r="G279" s="38"/>
      <c r="H279" s="38"/>
      <c r="I279" s="117"/>
      <c r="J279" s="38"/>
      <c r="K279" s="38"/>
      <c r="L279" s="41"/>
      <c r="M279" s="209"/>
      <c r="N279" s="210"/>
      <c r="O279" s="66"/>
      <c r="P279" s="66"/>
      <c r="Q279" s="66"/>
      <c r="R279" s="66"/>
      <c r="S279" s="66"/>
      <c r="T279" s="67"/>
      <c r="U279" s="36"/>
      <c r="V279" s="36"/>
      <c r="W279" s="36"/>
      <c r="X279" s="36"/>
      <c r="Y279" s="36"/>
      <c r="Z279" s="36"/>
      <c r="AA279" s="36"/>
      <c r="AB279" s="36"/>
      <c r="AC279" s="36"/>
      <c r="AD279" s="36"/>
      <c r="AE279" s="36"/>
      <c r="AT279" s="19" t="s">
        <v>178</v>
      </c>
      <c r="AU279" s="19" t="s">
        <v>83</v>
      </c>
    </row>
    <row r="280" spans="1:65" s="13" customFormat="1" ht="11.25">
      <c r="B280" s="211"/>
      <c r="C280" s="212"/>
      <c r="D280" s="207" t="s">
        <v>180</v>
      </c>
      <c r="E280" s="213" t="s">
        <v>19</v>
      </c>
      <c r="F280" s="214" t="s">
        <v>80</v>
      </c>
      <c r="G280" s="212"/>
      <c r="H280" s="215">
        <v>1</v>
      </c>
      <c r="I280" s="216"/>
      <c r="J280" s="212"/>
      <c r="K280" s="212"/>
      <c r="L280" s="217"/>
      <c r="M280" s="218"/>
      <c r="N280" s="219"/>
      <c r="O280" s="219"/>
      <c r="P280" s="219"/>
      <c r="Q280" s="219"/>
      <c r="R280" s="219"/>
      <c r="S280" s="219"/>
      <c r="T280" s="220"/>
      <c r="AT280" s="221" t="s">
        <v>180</v>
      </c>
      <c r="AU280" s="221" t="s">
        <v>83</v>
      </c>
      <c r="AV280" s="13" t="s">
        <v>83</v>
      </c>
      <c r="AW280" s="13" t="s">
        <v>34</v>
      </c>
      <c r="AX280" s="13" t="s">
        <v>72</v>
      </c>
      <c r="AY280" s="221" t="s">
        <v>169</v>
      </c>
    </row>
    <row r="281" spans="1:65" s="14" customFormat="1" ht="11.25">
      <c r="B281" s="222"/>
      <c r="C281" s="223"/>
      <c r="D281" s="207" t="s">
        <v>180</v>
      </c>
      <c r="E281" s="224" t="s">
        <v>19</v>
      </c>
      <c r="F281" s="225" t="s">
        <v>182</v>
      </c>
      <c r="G281" s="223"/>
      <c r="H281" s="226">
        <v>1</v>
      </c>
      <c r="I281" s="227"/>
      <c r="J281" s="223"/>
      <c r="K281" s="223"/>
      <c r="L281" s="228"/>
      <c r="M281" s="229"/>
      <c r="N281" s="230"/>
      <c r="O281" s="230"/>
      <c r="P281" s="230"/>
      <c r="Q281" s="230"/>
      <c r="R281" s="230"/>
      <c r="S281" s="230"/>
      <c r="T281" s="231"/>
      <c r="AT281" s="232" t="s">
        <v>180</v>
      </c>
      <c r="AU281" s="232" t="s">
        <v>83</v>
      </c>
      <c r="AV281" s="14" t="s">
        <v>176</v>
      </c>
      <c r="AW281" s="14" t="s">
        <v>34</v>
      </c>
      <c r="AX281" s="14" t="s">
        <v>80</v>
      </c>
      <c r="AY281" s="232" t="s">
        <v>169</v>
      </c>
    </row>
    <row r="282" spans="1:65" s="2" customFormat="1" ht="16.5" customHeight="1">
      <c r="A282" s="36"/>
      <c r="B282" s="37"/>
      <c r="C282" s="194" t="s">
        <v>1210</v>
      </c>
      <c r="D282" s="194" t="s">
        <v>171</v>
      </c>
      <c r="E282" s="195" t="s">
        <v>1211</v>
      </c>
      <c r="F282" s="196" t="s">
        <v>1212</v>
      </c>
      <c r="G282" s="197" t="s">
        <v>354</v>
      </c>
      <c r="H282" s="198">
        <v>2</v>
      </c>
      <c r="I282" s="199"/>
      <c r="J282" s="200">
        <f>ROUND(I282*H282,2)</f>
        <v>0</v>
      </c>
      <c r="K282" s="196" t="s">
        <v>19</v>
      </c>
      <c r="L282" s="41"/>
      <c r="M282" s="201" t="s">
        <v>19</v>
      </c>
      <c r="N282" s="202" t="s">
        <v>43</v>
      </c>
      <c r="O282" s="66"/>
      <c r="P282" s="203">
        <f>O282*H282</f>
        <v>0</v>
      </c>
      <c r="Q282" s="203">
        <v>3.1E-4</v>
      </c>
      <c r="R282" s="203">
        <f>Q282*H282</f>
        <v>6.2E-4</v>
      </c>
      <c r="S282" s="203">
        <v>0</v>
      </c>
      <c r="T282" s="204">
        <f>S282*H282</f>
        <v>0</v>
      </c>
      <c r="U282" s="36"/>
      <c r="V282" s="36"/>
      <c r="W282" s="36"/>
      <c r="X282" s="36"/>
      <c r="Y282" s="36"/>
      <c r="Z282" s="36"/>
      <c r="AA282" s="36"/>
      <c r="AB282" s="36"/>
      <c r="AC282" s="36"/>
      <c r="AD282" s="36"/>
      <c r="AE282" s="36"/>
      <c r="AR282" s="205" t="s">
        <v>273</v>
      </c>
      <c r="AT282" s="205" t="s">
        <v>171</v>
      </c>
      <c r="AU282" s="205" t="s">
        <v>83</v>
      </c>
      <c r="AY282" s="19" t="s">
        <v>169</v>
      </c>
      <c r="BE282" s="206">
        <f>IF(N282="základní",J282,0)</f>
        <v>0</v>
      </c>
      <c r="BF282" s="206">
        <f>IF(N282="snížená",J282,0)</f>
        <v>0</v>
      </c>
      <c r="BG282" s="206">
        <f>IF(N282="zákl. přenesená",J282,0)</f>
        <v>0</v>
      </c>
      <c r="BH282" s="206">
        <f>IF(N282="sníž. přenesená",J282,0)</f>
        <v>0</v>
      </c>
      <c r="BI282" s="206">
        <f>IF(N282="nulová",J282,0)</f>
        <v>0</v>
      </c>
      <c r="BJ282" s="19" t="s">
        <v>80</v>
      </c>
      <c r="BK282" s="206">
        <f>ROUND(I282*H282,2)</f>
        <v>0</v>
      </c>
      <c r="BL282" s="19" t="s">
        <v>273</v>
      </c>
      <c r="BM282" s="205" t="s">
        <v>1213</v>
      </c>
    </row>
    <row r="283" spans="1:65" s="13" customFormat="1" ht="11.25">
      <c r="B283" s="211"/>
      <c r="C283" s="212"/>
      <c r="D283" s="207" t="s">
        <v>180</v>
      </c>
      <c r="E283" s="213" t="s">
        <v>19</v>
      </c>
      <c r="F283" s="214" t="s">
        <v>83</v>
      </c>
      <c r="G283" s="212"/>
      <c r="H283" s="215">
        <v>2</v>
      </c>
      <c r="I283" s="216"/>
      <c r="J283" s="212"/>
      <c r="K283" s="212"/>
      <c r="L283" s="217"/>
      <c r="M283" s="218"/>
      <c r="N283" s="219"/>
      <c r="O283" s="219"/>
      <c r="P283" s="219"/>
      <c r="Q283" s="219"/>
      <c r="R283" s="219"/>
      <c r="S283" s="219"/>
      <c r="T283" s="220"/>
      <c r="AT283" s="221" t="s">
        <v>180</v>
      </c>
      <c r="AU283" s="221" t="s">
        <v>83</v>
      </c>
      <c r="AV283" s="13" t="s">
        <v>83</v>
      </c>
      <c r="AW283" s="13" t="s">
        <v>34</v>
      </c>
      <c r="AX283" s="13" t="s">
        <v>72</v>
      </c>
      <c r="AY283" s="221" t="s">
        <v>169</v>
      </c>
    </row>
    <row r="284" spans="1:65" s="14" customFormat="1" ht="11.25">
      <c r="B284" s="222"/>
      <c r="C284" s="223"/>
      <c r="D284" s="207" t="s">
        <v>180</v>
      </c>
      <c r="E284" s="224" t="s">
        <v>19</v>
      </c>
      <c r="F284" s="225" t="s">
        <v>182</v>
      </c>
      <c r="G284" s="223"/>
      <c r="H284" s="226">
        <v>2</v>
      </c>
      <c r="I284" s="227"/>
      <c r="J284" s="223"/>
      <c r="K284" s="223"/>
      <c r="L284" s="228"/>
      <c r="M284" s="229"/>
      <c r="N284" s="230"/>
      <c r="O284" s="230"/>
      <c r="P284" s="230"/>
      <c r="Q284" s="230"/>
      <c r="R284" s="230"/>
      <c r="S284" s="230"/>
      <c r="T284" s="231"/>
      <c r="AT284" s="232" t="s">
        <v>180</v>
      </c>
      <c r="AU284" s="232" t="s">
        <v>83</v>
      </c>
      <c r="AV284" s="14" t="s">
        <v>176</v>
      </c>
      <c r="AW284" s="14" t="s">
        <v>34</v>
      </c>
      <c r="AX284" s="14" t="s">
        <v>80</v>
      </c>
      <c r="AY284" s="232" t="s">
        <v>169</v>
      </c>
    </row>
    <row r="285" spans="1:65" s="2" customFormat="1" ht="24" customHeight="1">
      <c r="A285" s="36"/>
      <c r="B285" s="37"/>
      <c r="C285" s="194" t="s">
        <v>1214</v>
      </c>
      <c r="D285" s="194" t="s">
        <v>171</v>
      </c>
      <c r="E285" s="195" t="s">
        <v>1023</v>
      </c>
      <c r="F285" s="196" t="s">
        <v>1024</v>
      </c>
      <c r="G285" s="197" t="s">
        <v>259</v>
      </c>
      <c r="H285" s="198">
        <v>0.108</v>
      </c>
      <c r="I285" s="199"/>
      <c r="J285" s="200">
        <f>ROUND(I285*H285,2)</f>
        <v>0</v>
      </c>
      <c r="K285" s="196" t="s">
        <v>175</v>
      </c>
      <c r="L285" s="41"/>
      <c r="M285" s="201" t="s">
        <v>19</v>
      </c>
      <c r="N285" s="202" t="s">
        <v>43</v>
      </c>
      <c r="O285" s="66"/>
      <c r="P285" s="203">
        <f>O285*H285</f>
        <v>0</v>
      </c>
      <c r="Q285" s="203">
        <v>0</v>
      </c>
      <c r="R285" s="203">
        <f>Q285*H285</f>
        <v>0</v>
      </c>
      <c r="S285" s="203">
        <v>0</v>
      </c>
      <c r="T285" s="204">
        <f>S285*H285</f>
        <v>0</v>
      </c>
      <c r="U285" s="36"/>
      <c r="V285" s="36"/>
      <c r="W285" s="36"/>
      <c r="X285" s="36"/>
      <c r="Y285" s="36"/>
      <c r="Z285" s="36"/>
      <c r="AA285" s="36"/>
      <c r="AB285" s="36"/>
      <c r="AC285" s="36"/>
      <c r="AD285" s="36"/>
      <c r="AE285" s="36"/>
      <c r="AR285" s="205" t="s">
        <v>273</v>
      </c>
      <c r="AT285" s="205" t="s">
        <v>171</v>
      </c>
      <c r="AU285" s="205" t="s">
        <v>83</v>
      </c>
      <c r="AY285" s="19" t="s">
        <v>169</v>
      </c>
      <c r="BE285" s="206">
        <f>IF(N285="základní",J285,0)</f>
        <v>0</v>
      </c>
      <c r="BF285" s="206">
        <f>IF(N285="snížená",J285,0)</f>
        <v>0</v>
      </c>
      <c r="BG285" s="206">
        <f>IF(N285="zákl. přenesená",J285,0)</f>
        <v>0</v>
      </c>
      <c r="BH285" s="206">
        <f>IF(N285="sníž. přenesená",J285,0)</f>
        <v>0</v>
      </c>
      <c r="BI285" s="206">
        <f>IF(N285="nulová",J285,0)</f>
        <v>0</v>
      </c>
      <c r="BJ285" s="19" t="s">
        <v>80</v>
      </c>
      <c r="BK285" s="206">
        <f>ROUND(I285*H285,2)</f>
        <v>0</v>
      </c>
      <c r="BL285" s="19" t="s">
        <v>273</v>
      </c>
      <c r="BM285" s="205" t="s">
        <v>1215</v>
      </c>
    </row>
    <row r="286" spans="1:65" s="2" customFormat="1" ht="78">
      <c r="A286" s="36"/>
      <c r="B286" s="37"/>
      <c r="C286" s="38"/>
      <c r="D286" s="207" t="s">
        <v>178</v>
      </c>
      <c r="E286" s="38"/>
      <c r="F286" s="208" t="s">
        <v>1026</v>
      </c>
      <c r="G286" s="38"/>
      <c r="H286" s="38"/>
      <c r="I286" s="117"/>
      <c r="J286" s="38"/>
      <c r="K286" s="38"/>
      <c r="L286" s="41"/>
      <c r="M286" s="209"/>
      <c r="N286" s="210"/>
      <c r="O286" s="66"/>
      <c r="P286" s="66"/>
      <c r="Q286" s="66"/>
      <c r="R286" s="66"/>
      <c r="S286" s="66"/>
      <c r="T286" s="67"/>
      <c r="U286" s="36"/>
      <c r="V286" s="36"/>
      <c r="W286" s="36"/>
      <c r="X286" s="36"/>
      <c r="Y286" s="36"/>
      <c r="Z286" s="36"/>
      <c r="AA286" s="36"/>
      <c r="AB286" s="36"/>
      <c r="AC286" s="36"/>
      <c r="AD286" s="36"/>
      <c r="AE286" s="36"/>
      <c r="AT286" s="19" t="s">
        <v>178</v>
      </c>
      <c r="AU286" s="19" t="s">
        <v>83</v>
      </c>
    </row>
    <row r="287" spans="1:65" s="2" customFormat="1" ht="16.5" customHeight="1">
      <c r="A287" s="36"/>
      <c r="B287" s="37"/>
      <c r="C287" s="194" t="s">
        <v>1216</v>
      </c>
      <c r="D287" s="194" t="s">
        <v>171</v>
      </c>
      <c r="E287" s="195" t="s">
        <v>1027</v>
      </c>
      <c r="F287" s="196" t="s">
        <v>1028</v>
      </c>
      <c r="G287" s="197" t="s">
        <v>259</v>
      </c>
      <c r="H287" s="198">
        <v>7.8E-2</v>
      </c>
      <c r="I287" s="199"/>
      <c r="J287" s="200">
        <f>ROUND(I287*H287,2)</f>
        <v>0</v>
      </c>
      <c r="K287" s="196" t="s">
        <v>19</v>
      </c>
      <c r="L287" s="41"/>
      <c r="M287" s="201" t="s">
        <v>19</v>
      </c>
      <c r="N287" s="202" t="s">
        <v>43</v>
      </c>
      <c r="O287" s="66"/>
      <c r="P287" s="203">
        <f>O287*H287</f>
        <v>0</v>
      </c>
      <c r="Q287" s="203">
        <v>0</v>
      </c>
      <c r="R287" s="203">
        <f>Q287*H287</f>
        <v>0</v>
      </c>
      <c r="S287" s="203">
        <v>0</v>
      </c>
      <c r="T287" s="204">
        <f>S287*H287</f>
        <v>0</v>
      </c>
      <c r="U287" s="36"/>
      <c r="V287" s="36"/>
      <c r="W287" s="36"/>
      <c r="X287" s="36"/>
      <c r="Y287" s="36"/>
      <c r="Z287" s="36"/>
      <c r="AA287" s="36"/>
      <c r="AB287" s="36"/>
      <c r="AC287" s="36"/>
      <c r="AD287" s="36"/>
      <c r="AE287" s="36"/>
      <c r="AR287" s="205" t="s">
        <v>273</v>
      </c>
      <c r="AT287" s="205" t="s">
        <v>171</v>
      </c>
      <c r="AU287" s="205" t="s">
        <v>83</v>
      </c>
      <c r="AY287" s="19" t="s">
        <v>169</v>
      </c>
      <c r="BE287" s="206">
        <f>IF(N287="základní",J287,0)</f>
        <v>0</v>
      </c>
      <c r="BF287" s="206">
        <f>IF(N287="snížená",J287,0)</f>
        <v>0</v>
      </c>
      <c r="BG287" s="206">
        <f>IF(N287="zákl. přenesená",J287,0)</f>
        <v>0</v>
      </c>
      <c r="BH287" s="206">
        <f>IF(N287="sníž. přenesená",J287,0)</f>
        <v>0</v>
      </c>
      <c r="BI287" s="206">
        <f>IF(N287="nulová",J287,0)</f>
        <v>0</v>
      </c>
      <c r="BJ287" s="19" t="s">
        <v>80</v>
      </c>
      <c r="BK287" s="206">
        <f>ROUND(I287*H287,2)</f>
        <v>0</v>
      </c>
      <c r="BL287" s="19" t="s">
        <v>273</v>
      </c>
      <c r="BM287" s="205" t="s">
        <v>1217</v>
      </c>
    </row>
    <row r="288" spans="1:65" s="12" customFormat="1" ht="22.9" customHeight="1">
      <c r="B288" s="178"/>
      <c r="C288" s="179"/>
      <c r="D288" s="180" t="s">
        <v>71</v>
      </c>
      <c r="E288" s="192" t="s">
        <v>1218</v>
      </c>
      <c r="F288" s="192" t="s">
        <v>979</v>
      </c>
      <c r="G288" s="179"/>
      <c r="H288" s="179"/>
      <c r="I288" s="182"/>
      <c r="J288" s="193">
        <f>BK288</f>
        <v>0</v>
      </c>
      <c r="K288" s="179"/>
      <c r="L288" s="184"/>
      <c r="M288" s="185"/>
      <c r="N288" s="186"/>
      <c r="O288" s="186"/>
      <c r="P288" s="187">
        <f>SUM(P289:P293)</f>
        <v>0</v>
      </c>
      <c r="Q288" s="186"/>
      <c r="R288" s="187">
        <f>SUM(R289:R293)</f>
        <v>6.4949999999999994E-2</v>
      </c>
      <c r="S288" s="186"/>
      <c r="T288" s="188">
        <f>SUM(T289:T293)</f>
        <v>0</v>
      </c>
      <c r="AR288" s="189" t="s">
        <v>83</v>
      </c>
      <c r="AT288" s="190" t="s">
        <v>71</v>
      </c>
      <c r="AU288" s="190" t="s">
        <v>80</v>
      </c>
      <c r="AY288" s="189" t="s">
        <v>169</v>
      </c>
      <c r="BK288" s="191">
        <f>SUM(BK289:BK293)</f>
        <v>0</v>
      </c>
    </row>
    <row r="289" spans="1:65" s="2" customFormat="1" ht="16.5" customHeight="1">
      <c r="A289" s="36"/>
      <c r="B289" s="37"/>
      <c r="C289" s="194" t="s">
        <v>1219</v>
      </c>
      <c r="D289" s="194" t="s">
        <v>171</v>
      </c>
      <c r="E289" s="195" t="s">
        <v>1220</v>
      </c>
      <c r="F289" s="196" t="s">
        <v>1221</v>
      </c>
      <c r="G289" s="197" t="s">
        <v>1155</v>
      </c>
      <c r="H289" s="198">
        <v>3</v>
      </c>
      <c r="I289" s="199"/>
      <c r="J289" s="200">
        <f>ROUND(I289*H289,2)</f>
        <v>0</v>
      </c>
      <c r="K289" s="196" t="s">
        <v>19</v>
      </c>
      <c r="L289" s="41"/>
      <c r="M289" s="201" t="s">
        <v>19</v>
      </c>
      <c r="N289" s="202" t="s">
        <v>43</v>
      </c>
      <c r="O289" s="66"/>
      <c r="P289" s="203">
        <f>O289*H289</f>
        <v>0</v>
      </c>
      <c r="Q289" s="203">
        <v>2.1649999999999999E-2</v>
      </c>
      <c r="R289" s="203">
        <f>Q289*H289</f>
        <v>6.4949999999999994E-2</v>
      </c>
      <c r="S289" s="203">
        <v>0</v>
      </c>
      <c r="T289" s="204">
        <f>S289*H289</f>
        <v>0</v>
      </c>
      <c r="U289" s="36"/>
      <c r="V289" s="36"/>
      <c r="W289" s="36"/>
      <c r="X289" s="36"/>
      <c r="Y289" s="36"/>
      <c r="Z289" s="36"/>
      <c r="AA289" s="36"/>
      <c r="AB289" s="36"/>
      <c r="AC289" s="36"/>
      <c r="AD289" s="36"/>
      <c r="AE289" s="36"/>
      <c r="AR289" s="205" t="s">
        <v>273</v>
      </c>
      <c r="AT289" s="205" t="s">
        <v>171</v>
      </c>
      <c r="AU289" s="205" t="s">
        <v>83</v>
      </c>
      <c r="AY289" s="19" t="s">
        <v>169</v>
      </c>
      <c r="BE289" s="206">
        <f>IF(N289="základní",J289,0)</f>
        <v>0</v>
      </c>
      <c r="BF289" s="206">
        <f>IF(N289="snížená",J289,0)</f>
        <v>0</v>
      </c>
      <c r="BG289" s="206">
        <f>IF(N289="zákl. přenesená",J289,0)</f>
        <v>0</v>
      </c>
      <c r="BH289" s="206">
        <f>IF(N289="sníž. přenesená",J289,0)</f>
        <v>0</v>
      </c>
      <c r="BI289" s="206">
        <f>IF(N289="nulová",J289,0)</f>
        <v>0</v>
      </c>
      <c r="BJ289" s="19" t="s">
        <v>80</v>
      </c>
      <c r="BK289" s="206">
        <f>ROUND(I289*H289,2)</f>
        <v>0</v>
      </c>
      <c r="BL289" s="19" t="s">
        <v>273</v>
      </c>
      <c r="BM289" s="205" t="s">
        <v>1222</v>
      </c>
    </row>
    <row r="290" spans="1:65" s="2" customFormat="1" ht="48.75">
      <c r="A290" s="36"/>
      <c r="B290" s="37"/>
      <c r="C290" s="38"/>
      <c r="D290" s="207" t="s">
        <v>178</v>
      </c>
      <c r="E290" s="38"/>
      <c r="F290" s="208" t="s">
        <v>1223</v>
      </c>
      <c r="G290" s="38"/>
      <c r="H290" s="38"/>
      <c r="I290" s="117"/>
      <c r="J290" s="38"/>
      <c r="K290" s="38"/>
      <c r="L290" s="41"/>
      <c r="M290" s="209"/>
      <c r="N290" s="210"/>
      <c r="O290" s="66"/>
      <c r="P290" s="66"/>
      <c r="Q290" s="66"/>
      <c r="R290" s="66"/>
      <c r="S290" s="66"/>
      <c r="T290" s="67"/>
      <c r="U290" s="36"/>
      <c r="V290" s="36"/>
      <c r="W290" s="36"/>
      <c r="X290" s="36"/>
      <c r="Y290" s="36"/>
      <c r="Z290" s="36"/>
      <c r="AA290" s="36"/>
      <c r="AB290" s="36"/>
      <c r="AC290" s="36"/>
      <c r="AD290" s="36"/>
      <c r="AE290" s="36"/>
      <c r="AT290" s="19" t="s">
        <v>178</v>
      </c>
      <c r="AU290" s="19" t="s">
        <v>83</v>
      </c>
    </row>
    <row r="291" spans="1:65" s="2" customFormat="1" ht="24" customHeight="1">
      <c r="A291" s="36"/>
      <c r="B291" s="37"/>
      <c r="C291" s="194" t="s">
        <v>1224</v>
      </c>
      <c r="D291" s="194" t="s">
        <v>171</v>
      </c>
      <c r="E291" s="195" t="s">
        <v>1225</v>
      </c>
      <c r="F291" s="196" t="s">
        <v>1226</v>
      </c>
      <c r="G291" s="197" t="s">
        <v>259</v>
      </c>
      <c r="H291" s="198">
        <v>6.5000000000000002E-2</v>
      </c>
      <c r="I291" s="199"/>
      <c r="J291" s="200">
        <f>ROUND(I291*H291,2)</f>
        <v>0</v>
      </c>
      <c r="K291" s="196" t="s">
        <v>175</v>
      </c>
      <c r="L291" s="41"/>
      <c r="M291" s="201" t="s">
        <v>19</v>
      </c>
      <c r="N291" s="202" t="s">
        <v>43</v>
      </c>
      <c r="O291" s="66"/>
      <c r="P291" s="203">
        <f>O291*H291</f>
        <v>0</v>
      </c>
      <c r="Q291" s="203">
        <v>0</v>
      </c>
      <c r="R291" s="203">
        <f>Q291*H291</f>
        <v>0</v>
      </c>
      <c r="S291" s="203">
        <v>0</v>
      </c>
      <c r="T291" s="204">
        <f>S291*H291</f>
        <v>0</v>
      </c>
      <c r="U291" s="36"/>
      <c r="V291" s="36"/>
      <c r="W291" s="36"/>
      <c r="X291" s="36"/>
      <c r="Y291" s="36"/>
      <c r="Z291" s="36"/>
      <c r="AA291" s="36"/>
      <c r="AB291" s="36"/>
      <c r="AC291" s="36"/>
      <c r="AD291" s="36"/>
      <c r="AE291" s="36"/>
      <c r="AR291" s="205" t="s">
        <v>273</v>
      </c>
      <c r="AT291" s="205" t="s">
        <v>171</v>
      </c>
      <c r="AU291" s="205" t="s">
        <v>83</v>
      </c>
      <c r="AY291" s="19" t="s">
        <v>169</v>
      </c>
      <c r="BE291" s="206">
        <f>IF(N291="základní",J291,0)</f>
        <v>0</v>
      </c>
      <c r="BF291" s="206">
        <f>IF(N291="snížená",J291,0)</f>
        <v>0</v>
      </c>
      <c r="BG291" s="206">
        <f>IF(N291="zákl. přenesená",J291,0)</f>
        <v>0</v>
      </c>
      <c r="BH291" s="206">
        <f>IF(N291="sníž. přenesená",J291,0)</f>
        <v>0</v>
      </c>
      <c r="BI291" s="206">
        <f>IF(N291="nulová",J291,0)</f>
        <v>0</v>
      </c>
      <c r="BJ291" s="19" t="s">
        <v>80</v>
      </c>
      <c r="BK291" s="206">
        <f>ROUND(I291*H291,2)</f>
        <v>0</v>
      </c>
      <c r="BL291" s="19" t="s">
        <v>273</v>
      </c>
      <c r="BM291" s="205" t="s">
        <v>1227</v>
      </c>
    </row>
    <row r="292" spans="1:65" s="2" customFormat="1" ht="78">
      <c r="A292" s="36"/>
      <c r="B292" s="37"/>
      <c r="C292" s="38"/>
      <c r="D292" s="207" t="s">
        <v>178</v>
      </c>
      <c r="E292" s="38"/>
      <c r="F292" s="208" t="s">
        <v>1228</v>
      </c>
      <c r="G292" s="38"/>
      <c r="H292" s="38"/>
      <c r="I292" s="117"/>
      <c r="J292" s="38"/>
      <c r="K292" s="38"/>
      <c r="L292" s="41"/>
      <c r="M292" s="209"/>
      <c r="N292" s="210"/>
      <c r="O292" s="66"/>
      <c r="P292" s="66"/>
      <c r="Q292" s="66"/>
      <c r="R292" s="66"/>
      <c r="S292" s="66"/>
      <c r="T292" s="67"/>
      <c r="U292" s="36"/>
      <c r="V292" s="36"/>
      <c r="W292" s="36"/>
      <c r="X292" s="36"/>
      <c r="Y292" s="36"/>
      <c r="Z292" s="36"/>
      <c r="AA292" s="36"/>
      <c r="AB292" s="36"/>
      <c r="AC292" s="36"/>
      <c r="AD292" s="36"/>
      <c r="AE292" s="36"/>
      <c r="AT292" s="19" t="s">
        <v>178</v>
      </c>
      <c r="AU292" s="19" t="s">
        <v>83</v>
      </c>
    </row>
    <row r="293" spans="1:65" s="2" customFormat="1" ht="16.5" customHeight="1">
      <c r="A293" s="36"/>
      <c r="B293" s="37"/>
      <c r="C293" s="194" t="s">
        <v>1229</v>
      </c>
      <c r="D293" s="194" t="s">
        <v>171</v>
      </c>
      <c r="E293" s="195" t="s">
        <v>1230</v>
      </c>
      <c r="F293" s="196" t="s">
        <v>1231</v>
      </c>
      <c r="G293" s="197" t="s">
        <v>259</v>
      </c>
      <c r="H293" s="198">
        <v>1.7999999999999999E-2</v>
      </c>
      <c r="I293" s="199"/>
      <c r="J293" s="200">
        <f>ROUND(I293*H293,2)</f>
        <v>0</v>
      </c>
      <c r="K293" s="196" t="s">
        <v>175</v>
      </c>
      <c r="L293" s="41"/>
      <c r="M293" s="272" t="s">
        <v>19</v>
      </c>
      <c r="N293" s="273" t="s">
        <v>43</v>
      </c>
      <c r="O293" s="266"/>
      <c r="P293" s="274">
        <f>O293*H293</f>
        <v>0</v>
      </c>
      <c r="Q293" s="274">
        <v>0</v>
      </c>
      <c r="R293" s="274">
        <f>Q293*H293</f>
        <v>0</v>
      </c>
      <c r="S293" s="274">
        <v>0</v>
      </c>
      <c r="T293" s="275">
        <f>S293*H293</f>
        <v>0</v>
      </c>
      <c r="U293" s="36"/>
      <c r="V293" s="36"/>
      <c r="W293" s="36"/>
      <c r="X293" s="36"/>
      <c r="Y293" s="36"/>
      <c r="Z293" s="36"/>
      <c r="AA293" s="36"/>
      <c r="AB293" s="36"/>
      <c r="AC293" s="36"/>
      <c r="AD293" s="36"/>
      <c r="AE293" s="36"/>
      <c r="AR293" s="205" t="s">
        <v>273</v>
      </c>
      <c r="AT293" s="205" t="s">
        <v>171</v>
      </c>
      <c r="AU293" s="205" t="s">
        <v>83</v>
      </c>
      <c r="AY293" s="19" t="s">
        <v>169</v>
      </c>
      <c r="BE293" s="206">
        <f>IF(N293="základní",J293,0)</f>
        <v>0</v>
      </c>
      <c r="BF293" s="206">
        <f>IF(N293="snížená",J293,0)</f>
        <v>0</v>
      </c>
      <c r="BG293" s="206">
        <f>IF(N293="zákl. přenesená",J293,0)</f>
        <v>0</v>
      </c>
      <c r="BH293" s="206">
        <f>IF(N293="sníž. přenesená",J293,0)</f>
        <v>0</v>
      </c>
      <c r="BI293" s="206">
        <f>IF(N293="nulová",J293,0)</f>
        <v>0</v>
      </c>
      <c r="BJ293" s="19" t="s">
        <v>80</v>
      </c>
      <c r="BK293" s="206">
        <f>ROUND(I293*H293,2)</f>
        <v>0</v>
      </c>
      <c r="BL293" s="19" t="s">
        <v>273</v>
      </c>
      <c r="BM293" s="205" t="s">
        <v>1232</v>
      </c>
    </row>
    <row r="294" spans="1:65" s="2" customFormat="1" ht="6.95" customHeight="1">
      <c r="A294" s="36"/>
      <c r="B294" s="49"/>
      <c r="C294" s="50"/>
      <c r="D294" s="50"/>
      <c r="E294" s="50"/>
      <c r="F294" s="50"/>
      <c r="G294" s="50"/>
      <c r="H294" s="50"/>
      <c r="I294" s="144"/>
      <c r="J294" s="50"/>
      <c r="K294" s="50"/>
      <c r="L294" s="41"/>
      <c r="M294" s="36"/>
      <c r="O294" s="36"/>
      <c r="P294" s="36"/>
      <c r="Q294" s="36"/>
      <c r="R294" s="36"/>
      <c r="S294" s="36"/>
      <c r="T294" s="36"/>
      <c r="U294" s="36"/>
      <c r="V294" s="36"/>
      <c r="W294" s="36"/>
      <c r="X294" s="36"/>
      <c r="Y294" s="36"/>
      <c r="Z294" s="36"/>
      <c r="AA294" s="36"/>
      <c r="AB294" s="36"/>
      <c r="AC294" s="36"/>
      <c r="AD294" s="36"/>
      <c r="AE294" s="36"/>
    </row>
  </sheetData>
  <sheetProtection algorithmName="SHA-512" hashValue="5SPBr+QCU9yyw//B5Gqj2vm2aJNXhrme7/2tuJGiUOpc994iPVAWBBagaSm5CjN055RWgfwwkiBcRuXyZAG8Kg==" saltValue="RJSOXOix1wLZYpDZbMPeaHOuX4mwF239gOP67UVHtqD+kqB4pVXxnBZmR3zi2RqxD4BeiXYpEKAt75c1R+ZZZg==" spinCount="100000" sheet="1" objects="1" scenarios="1" formatColumns="0" formatRows="0" autoFilter="0"/>
  <autoFilter ref="C95:K293"/>
  <mergeCells count="12">
    <mergeCell ref="E88:H88"/>
    <mergeCell ref="L2:V2"/>
    <mergeCell ref="E50:H50"/>
    <mergeCell ref="E52:H52"/>
    <mergeCell ref="E54:H54"/>
    <mergeCell ref="E84:H84"/>
    <mergeCell ref="E86:H8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105</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664</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1233</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92</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ROUND(J92,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ROUND((SUM(BE92:BE178)),  2)</f>
        <v>0</v>
      </c>
      <c r="G35" s="36"/>
      <c r="H35" s="36"/>
      <c r="I35" s="133">
        <v>0.21</v>
      </c>
      <c r="J35" s="132">
        <f>ROUND(((SUM(BE92:BE178))*I35),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ROUND((SUM(BF92:BF178)),  2)</f>
        <v>0</v>
      </c>
      <c r="G36" s="36"/>
      <c r="H36" s="36"/>
      <c r="I36" s="133">
        <v>0.15</v>
      </c>
      <c r="J36" s="132">
        <f>ROUND(((SUM(BF92:BF178))*I36),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ROUND((SUM(BG92:BG178)),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ROUND((SUM(BH92:BH178)),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ROUND((SUM(BI92:BI178)),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664</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03.3 - Elektroinstalace silnoproudé</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J92</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1234</v>
      </c>
      <c r="E64" s="156"/>
      <c r="F64" s="156"/>
      <c r="G64" s="156"/>
      <c r="H64" s="156"/>
      <c r="I64" s="157"/>
      <c r="J64" s="158">
        <f>J93</f>
        <v>0</v>
      </c>
      <c r="K64" s="154"/>
      <c r="L64" s="159"/>
    </row>
    <row r="65" spans="1:31" s="9" customFormat="1" ht="24.95" customHeight="1">
      <c r="B65" s="153"/>
      <c r="C65" s="154"/>
      <c r="D65" s="155" t="s">
        <v>1235</v>
      </c>
      <c r="E65" s="156"/>
      <c r="F65" s="156"/>
      <c r="G65" s="156"/>
      <c r="H65" s="156"/>
      <c r="I65" s="157"/>
      <c r="J65" s="158">
        <f>J95</f>
        <v>0</v>
      </c>
      <c r="K65" s="154"/>
      <c r="L65" s="159"/>
    </row>
    <row r="66" spans="1:31" s="9" customFormat="1" ht="24.95" customHeight="1">
      <c r="B66" s="153"/>
      <c r="C66" s="154"/>
      <c r="D66" s="155" t="s">
        <v>1236</v>
      </c>
      <c r="E66" s="156"/>
      <c r="F66" s="156"/>
      <c r="G66" s="156"/>
      <c r="H66" s="156"/>
      <c r="I66" s="157"/>
      <c r="J66" s="158">
        <f>J124</f>
        <v>0</v>
      </c>
      <c r="K66" s="154"/>
      <c r="L66" s="159"/>
    </row>
    <row r="67" spans="1:31" s="9" customFormat="1" ht="24.95" customHeight="1">
      <c r="B67" s="153"/>
      <c r="C67" s="154"/>
      <c r="D67" s="155" t="s">
        <v>1237</v>
      </c>
      <c r="E67" s="156"/>
      <c r="F67" s="156"/>
      <c r="G67" s="156"/>
      <c r="H67" s="156"/>
      <c r="I67" s="157"/>
      <c r="J67" s="158">
        <f>J132</f>
        <v>0</v>
      </c>
      <c r="K67" s="154"/>
      <c r="L67" s="159"/>
    </row>
    <row r="68" spans="1:31" s="9" customFormat="1" ht="24.95" customHeight="1">
      <c r="B68" s="153"/>
      <c r="C68" s="154"/>
      <c r="D68" s="155" t="s">
        <v>1238</v>
      </c>
      <c r="E68" s="156"/>
      <c r="F68" s="156"/>
      <c r="G68" s="156"/>
      <c r="H68" s="156"/>
      <c r="I68" s="157"/>
      <c r="J68" s="158">
        <f>J157</f>
        <v>0</v>
      </c>
      <c r="K68" s="154"/>
      <c r="L68" s="159"/>
    </row>
    <row r="69" spans="1:31" s="9" customFormat="1" ht="24.95" customHeight="1">
      <c r="B69" s="153"/>
      <c r="C69" s="154"/>
      <c r="D69" s="155" t="s">
        <v>1239</v>
      </c>
      <c r="E69" s="156"/>
      <c r="F69" s="156"/>
      <c r="G69" s="156"/>
      <c r="H69" s="156"/>
      <c r="I69" s="157"/>
      <c r="J69" s="158">
        <f>J173</f>
        <v>0</v>
      </c>
      <c r="K69" s="154"/>
      <c r="L69" s="159"/>
    </row>
    <row r="70" spans="1:31" s="9" customFormat="1" ht="24.95" customHeight="1">
      <c r="B70" s="153"/>
      <c r="C70" s="154"/>
      <c r="D70" s="155" t="s">
        <v>1240</v>
      </c>
      <c r="E70" s="156"/>
      <c r="F70" s="156"/>
      <c r="G70" s="156"/>
      <c r="H70" s="156"/>
      <c r="I70" s="157"/>
      <c r="J70" s="158">
        <f>J176</f>
        <v>0</v>
      </c>
      <c r="K70" s="154"/>
      <c r="L70" s="159"/>
    </row>
    <row r="71" spans="1:31" s="2" customFormat="1" ht="21.75" customHeight="1">
      <c r="A71" s="36"/>
      <c r="B71" s="37"/>
      <c r="C71" s="38"/>
      <c r="D71" s="38"/>
      <c r="E71" s="38"/>
      <c r="F71" s="38"/>
      <c r="G71" s="38"/>
      <c r="H71" s="38"/>
      <c r="I71" s="117"/>
      <c r="J71" s="38"/>
      <c r="K71" s="38"/>
      <c r="L71" s="118"/>
      <c r="S71" s="36"/>
      <c r="T71" s="36"/>
      <c r="U71" s="36"/>
      <c r="V71" s="36"/>
      <c r="W71" s="36"/>
      <c r="X71" s="36"/>
      <c r="Y71" s="36"/>
      <c r="Z71" s="36"/>
      <c r="AA71" s="36"/>
      <c r="AB71" s="36"/>
      <c r="AC71" s="36"/>
      <c r="AD71" s="36"/>
      <c r="AE71" s="36"/>
    </row>
    <row r="72" spans="1:31" s="2" customFormat="1" ht="6.95" customHeight="1">
      <c r="A72" s="36"/>
      <c r="B72" s="49"/>
      <c r="C72" s="50"/>
      <c r="D72" s="50"/>
      <c r="E72" s="50"/>
      <c r="F72" s="50"/>
      <c r="G72" s="50"/>
      <c r="H72" s="50"/>
      <c r="I72" s="144"/>
      <c r="J72" s="50"/>
      <c r="K72" s="50"/>
      <c r="L72" s="118"/>
      <c r="S72" s="36"/>
      <c r="T72" s="36"/>
      <c r="U72" s="36"/>
      <c r="V72" s="36"/>
      <c r="W72" s="36"/>
      <c r="X72" s="36"/>
      <c r="Y72" s="36"/>
      <c r="Z72" s="36"/>
      <c r="AA72" s="36"/>
      <c r="AB72" s="36"/>
      <c r="AC72" s="36"/>
      <c r="AD72" s="36"/>
      <c r="AE72" s="36"/>
    </row>
    <row r="76" spans="1:31" s="2" customFormat="1" ht="6.95" customHeight="1">
      <c r="A76" s="36"/>
      <c r="B76" s="51"/>
      <c r="C76" s="52"/>
      <c r="D76" s="52"/>
      <c r="E76" s="52"/>
      <c r="F76" s="52"/>
      <c r="G76" s="52"/>
      <c r="H76" s="52"/>
      <c r="I76" s="147"/>
      <c r="J76" s="52"/>
      <c r="K76" s="52"/>
      <c r="L76" s="118"/>
      <c r="S76" s="36"/>
      <c r="T76" s="36"/>
      <c r="U76" s="36"/>
      <c r="V76" s="36"/>
      <c r="W76" s="36"/>
      <c r="X76" s="36"/>
      <c r="Y76" s="36"/>
      <c r="Z76" s="36"/>
      <c r="AA76" s="36"/>
      <c r="AB76" s="36"/>
      <c r="AC76" s="36"/>
      <c r="AD76" s="36"/>
      <c r="AE76" s="36"/>
    </row>
    <row r="77" spans="1:31" s="2" customFormat="1" ht="24.95" customHeight="1">
      <c r="A77" s="36"/>
      <c r="B77" s="37"/>
      <c r="C77" s="25" t="s">
        <v>154</v>
      </c>
      <c r="D77" s="38"/>
      <c r="E77" s="38"/>
      <c r="F77" s="38"/>
      <c r="G77" s="38"/>
      <c r="H77" s="38"/>
      <c r="I77" s="117"/>
      <c r="J77" s="38"/>
      <c r="K77" s="38"/>
      <c r="L77" s="11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2" customHeight="1">
      <c r="A79" s="36"/>
      <c r="B79" s="37"/>
      <c r="C79" s="31" t="s">
        <v>16</v>
      </c>
      <c r="D79" s="38"/>
      <c r="E79" s="38"/>
      <c r="F79" s="38"/>
      <c r="G79" s="38"/>
      <c r="H79" s="38"/>
      <c r="I79" s="117"/>
      <c r="J79" s="38"/>
      <c r="K79" s="38"/>
      <c r="L79" s="118"/>
      <c r="S79" s="36"/>
      <c r="T79" s="36"/>
      <c r="U79" s="36"/>
      <c r="V79" s="36"/>
      <c r="W79" s="36"/>
      <c r="X79" s="36"/>
      <c r="Y79" s="36"/>
      <c r="Z79" s="36"/>
      <c r="AA79" s="36"/>
      <c r="AB79" s="36"/>
      <c r="AC79" s="36"/>
      <c r="AD79" s="36"/>
      <c r="AE79" s="36"/>
    </row>
    <row r="80" spans="1:31" s="2" customFormat="1" ht="16.5" customHeight="1">
      <c r="A80" s="36"/>
      <c r="B80" s="37"/>
      <c r="C80" s="38"/>
      <c r="D80" s="38"/>
      <c r="E80" s="405" t="str">
        <f>E7</f>
        <v>Revitalizace koupaliště Lhotka - II. etapa 1. část</v>
      </c>
      <c r="F80" s="406"/>
      <c r="G80" s="406"/>
      <c r="H80" s="406"/>
      <c r="I80" s="117"/>
      <c r="J80" s="38"/>
      <c r="K80" s="38"/>
      <c r="L80" s="118"/>
      <c r="S80" s="36"/>
      <c r="T80" s="36"/>
      <c r="U80" s="36"/>
      <c r="V80" s="36"/>
      <c r="W80" s="36"/>
      <c r="X80" s="36"/>
      <c r="Y80" s="36"/>
      <c r="Z80" s="36"/>
      <c r="AA80" s="36"/>
      <c r="AB80" s="36"/>
      <c r="AC80" s="36"/>
      <c r="AD80" s="36"/>
      <c r="AE80" s="36"/>
    </row>
    <row r="81" spans="1:65" s="1" customFormat="1" ht="12" customHeight="1">
      <c r="B81" s="23"/>
      <c r="C81" s="31" t="s">
        <v>142</v>
      </c>
      <c r="D81" s="24"/>
      <c r="E81" s="24"/>
      <c r="F81" s="24"/>
      <c r="G81" s="24"/>
      <c r="H81" s="24"/>
      <c r="I81" s="110"/>
      <c r="J81" s="24"/>
      <c r="K81" s="24"/>
      <c r="L81" s="22"/>
    </row>
    <row r="82" spans="1:65" s="2" customFormat="1" ht="16.5" customHeight="1">
      <c r="A82" s="36"/>
      <c r="B82" s="37"/>
      <c r="C82" s="38"/>
      <c r="D82" s="38"/>
      <c r="E82" s="405" t="s">
        <v>664</v>
      </c>
      <c r="F82" s="407"/>
      <c r="G82" s="407"/>
      <c r="H82" s="407"/>
      <c r="I82" s="117"/>
      <c r="J82" s="38"/>
      <c r="K82" s="38"/>
      <c r="L82" s="118"/>
      <c r="S82" s="36"/>
      <c r="T82" s="36"/>
      <c r="U82" s="36"/>
      <c r="V82" s="36"/>
      <c r="W82" s="36"/>
      <c r="X82" s="36"/>
      <c r="Y82" s="36"/>
      <c r="Z82" s="36"/>
      <c r="AA82" s="36"/>
      <c r="AB82" s="36"/>
      <c r="AC82" s="36"/>
      <c r="AD82" s="36"/>
      <c r="AE82" s="36"/>
    </row>
    <row r="83" spans="1:65" s="2" customFormat="1" ht="12" customHeight="1">
      <c r="A83" s="36"/>
      <c r="B83" s="37"/>
      <c r="C83" s="31" t="s">
        <v>665</v>
      </c>
      <c r="D83" s="38"/>
      <c r="E83" s="38"/>
      <c r="F83" s="38"/>
      <c r="G83" s="38"/>
      <c r="H83" s="38"/>
      <c r="I83" s="117"/>
      <c r="J83" s="38"/>
      <c r="K83" s="38"/>
      <c r="L83" s="118"/>
      <c r="S83" s="36"/>
      <c r="T83" s="36"/>
      <c r="U83" s="36"/>
      <c r="V83" s="36"/>
      <c r="W83" s="36"/>
      <c r="X83" s="36"/>
      <c r="Y83" s="36"/>
      <c r="Z83" s="36"/>
      <c r="AA83" s="36"/>
      <c r="AB83" s="36"/>
      <c r="AC83" s="36"/>
      <c r="AD83" s="36"/>
      <c r="AE83" s="36"/>
    </row>
    <row r="84" spans="1:65" s="2" customFormat="1" ht="16.5" customHeight="1">
      <c r="A84" s="36"/>
      <c r="B84" s="37"/>
      <c r="C84" s="38"/>
      <c r="D84" s="38"/>
      <c r="E84" s="374" t="str">
        <f>E11</f>
        <v>SO 03.3 - Elektroinstalace silnoproudé</v>
      </c>
      <c r="F84" s="407"/>
      <c r="G84" s="407"/>
      <c r="H84" s="407"/>
      <c r="I84" s="117"/>
      <c r="J84" s="38"/>
      <c r="K84" s="38"/>
      <c r="L84" s="118"/>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2" customFormat="1" ht="12" customHeight="1">
      <c r="A86" s="36"/>
      <c r="B86" s="37"/>
      <c r="C86" s="31" t="s">
        <v>21</v>
      </c>
      <c r="D86" s="38"/>
      <c r="E86" s="38"/>
      <c r="F86" s="29" t="str">
        <f>F14</f>
        <v>Praha 4 k.ú. Lhotka 728071</v>
      </c>
      <c r="G86" s="38"/>
      <c r="H86" s="38"/>
      <c r="I86" s="119" t="s">
        <v>23</v>
      </c>
      <c r="J86" s="61" t="str">
        <f>IF(J14="","",J14)</f>
        <v>23. 10. 2019</v>
      </c>
      <c r="K86" s="38"/>
      <c r="L86" s="118"/>
      <c r="S86" s="36"/>
      <c r="T86" s="36"/>
      <c r="U86" s="36"/>
      <c r="V86" s="36"/>
      <c r="W86" s="36"/>
      <c r="X86" s="36"/>
      <c r="Y86" s="36"/>
      <c r="Z86" s="36"/>
      <c r="AA86" s="36"/>
      <c r="AB86" s="36"/>
      <c r="AC86" s="36"/>
      <c r="AD86" s="36"/>
      <c r="AE86" s="36"/>
    </row>
    <row r="87" spans="1:65" s="2" customFormat="1" ht="6.95" customHeight="1">
      <c r="A87" s="36"/>
      <c r="B87" s="37"/>
      <c r="C87" s="38"/>
      <c r="D87" s="38"/>
      <c r="E87" s="38"/>
      <c r="F87" s="38"/>
      <c r="G87" s="38"/>
      <c r="H87" s="38"/>
      <c r="I87" s="117"/>
      <c r="J87" s="38"/>
      <c r="K87" s="38"/>
      <c r="L87" s="118"/>
      <c r="S87" s="36"/>
      <c r="T87" s="36"/>
      <c r="U87" s="36"/>
      <c r="V87" s="36"/>
      <c r="W87" s="36"/>
      <c r="X87" s="36"/>
      <c r="Y87" s="36"/>
      <c r="Z87" s="36"/>
      <c r="AA87" s="36"/>
      <c r="AB87" s="36"/>
      <c r="AC87" s="36"/>
      <c r="AD87" s="36"/>
      <c r="AE87" s="36"/>
    </row>
    <row r="88" spans="1:65" s="2" customFormat="1" ht="15.2" customHeight="1">
      <c r="A88" s="36"/>
      <c r="B88" s="37"/>
      <c r="C88" s="31" t="s">
        <v>25</v>
      </c>
      <c r="D88" s="38"/>
      <c r="E88" s="38"/>
      <c r="F88" s="29" t="str">
        <f>E17</f>
        <v>MČ Praha4,Antala Staška 2059/80b,140 46 Praha4-Krč</v>
      </c>
      <c r="G88" s="38"/>
      <c r="H88" s="38"/>
      <c r="I88" s="119" t="s">
        <v>32</v>
      </c>
      <c r="J88" s="34" t="str">
        <f>E23</f>
        <v xml:space="preserve"> </v>
      </c>
      <c r="K88" s="38"/>
      <c r="L88" s="118"/>
      <c r="S88" s="36"/>
      <c r="T88" s="36"/>
      <c r="U88" s="36"/>
      <c r="V88" s="36"/>
      <c r="W88" s="36"/>
      <c r="X88" s="36"/>
      <c r="Y88" s="36"/>
      <c r="Z88" s="36"/>
      <c r="AA88" s="36"/>
      <c r="AB88" s="36"/>
      <c r="AC88" s="36"/>
      <c r="AD88" s="36"/>
      <c r="AE88" s="36"/>
    </row>
    <row r="89" spans="1:65" s="2" customFormat="1" ht="15.2" customHeight="1">
      <c r="A89" s="36"/>
      <c r="B89" s="37"/>
      <c r="C89" s="31" t="s">
        <v>30</v>
      </c>
      <c r="D89" s="38"/>
      <c r="E89" s="38"/>
      <c r="F89" s="29" t="str">
        <f>IF(E20="","",E20)</f>
        <v>Vyplň údaj</v>
      </c>
      <c r="G89" s="38"/>
      <c r="H89" s="38"/>
      <c r="I89" s="119" t="s">
        <v>35</v>
      </c>
      <c r="J89" s="34" t="str">
        <f>E26</f>
        <v xml:space="preserve"> </v>
      </c>
      <c r="K89" s="38"/>
      <c r="L89" s="118"/>
      <c r="S89" s="36"/>
      <c r="T89" s="36"/>
      <c r="U89" s="36"/>
      <c r="V89" s="36"/>
      <c r="W89" s="36"/>
      <c r="X89" s="36"/>
      <c r="Y89" s="36"/>
      <c r="Z89" s="36"/>
      <c r="AA89" s="36"/>
      <c r="AB89" s="36"/>
      <c r="AC89" s="36"/>
      <c r="AD89" s="36"/>
      <c r="AE89" s="36"/>
    </row>
    <row r="90" spans="1:65" s="2" customFormat="1" ht="10.35" customHeight="1">
      <c r="A90" s="36"/>
      <c r="B90" s="37"/>
      <c r="C90" s="38"/>
      <c r="D90" s="38"/>
      <c r="E90" s="38"/>
      <c r="F90" s="38"/>
      <c r="G90" s="38"/>
      <c r="H90" s="38"/>
      <c r="I90" s="117"/>
      <c r="J90" s="38"/>
      <c r="K90" s="38"/>
      <c r="L90" s="118"/>
      <c r="S90" s="36"/>
      <c r="T90" s="36"/>
      <c r="U90" s="36"/>
      <c r="V90" s="36"/>
      <c r="W90" s="36"/>
      <c r="X90" s="36"/>
      <c r="Y90" s="36"/>
      <c r="Z90" s="36"/>
      <c r="AA90" s="36"/>
      <c r="AB90" s="36"/>
      <c r="AC90" s="36"/>
      <c r="AD90" s="36"/>
      <c r="AE90" s="36"/>
    </row>
    <row r="91" spans="1:65" s="11" customFormat="1" ht="29.25" customHeight="1">
      <c r="A91" s="166"/>
      <c r="B91" s="167"/>
      <c r="C91" s="168" t="s">
        <v>155</v>
      </c>
      <c r="D91" s="169" t="s">
        <v>57</v>
      </c>
      <c r="E91" s="169" t="s">
        <v>53</v>
      </c>
      <c r="F91" s="169" t="s">
        <v>54</v>
      </c>
      <c r="G91" s="169" t="s">
        <v>156</v>
      </c>
      <c r="H91" s="169" t="s">
        <v>157</v>
      </c>
      <c r="I91" s="170" t="s">
        <v>158</v>
      </c>
      <c r="J91" s="169" t="s">
        <v>146</v>
      </c>
      <c r="K91" s="171" t="s">
        <v>159</v>
      </c>
      <c r="L91" s="172"/>
      <c r="M91" s="70" t="s">
        <v>19</v>
      </c>
      <c r="N91" s="71" t="s">
        <v>42</v>
      </c>
      <c r="O91" s="71" t="s">
        <v>160</v>
      </c>
      <c r="P91" s="71" t="s">
        <v>161</v>
      </c>
      <c r="Q91" s="71" t="s">
        <v>162</v>
      </c>
      <c r="R91" s="71" t="s">
        <v>163</v>
      </c>
      <c r="S91" s="71" t="s">
        <v>164</v>
      </c>
      <c r="T91" s="72" t="s">
        <v>165</v>
      </c>
      <c r="U91" s="166"/>
      <c r="V91" s="166"/>
      <c r="W91" s="166"/>
      <c r="X91" s="166"/>
      <c r="Y91" s="166"/>
      <c r="Z91" s="166"/>
      <c r="AA91" s="166"/>
      <c r="AB91" s="166"/>
      <c r="AC91" s="166"/>
      <c r="AD91" s="166"/>
      <c r="AE91" s="166"/>
    </row>
    <row r="92" spans="1:65" s="2" customFormat="1" ht="22.9" customHeight="1">
      <c r="A92" s="36"/>
      <c r="B92" s="37"/>
      <c r="C92" s="77" t="s">
        <v>166</v>
      </c>
      <c r="D92" s="38"/>
      <c r="E92" s="38"/>
      <c r="F92" s="38"/>
      <c r="G92" s="38"/>
      <c r="H92" s="38"/>
      <c r="I92" s="117"/>
      <c r="J92" s="173">
        <f>BK92</f>
        <v>0</v>
      </c>
      <c r="K92" s="38"/>
      <c r="L92" s="41"/>
      <c r="M92" s="73"/>
      <c r="N92" s="174"/>
      <c r="O92" s="74"/>
      <c r="P92" s="175">
        <f>P93+P95+P124+P132+P157+P173+P176</f>
        <v>0</v>
      </c>
      <c r="Q92" s="74"/>
      <c r="R92" s="175">
        <f>R93+R95+R124+R132+R157+R173+R176</f>
        <v>0</v>
      </c>
      <c r="S92" s="74"/>
      <c r="T92" s="176">
        <f>T93+T95+T124+T132+T157+T173+T176</f>
        <v>0</v>
      </c>
      <c r="U92" s="36"/>
      <c r="V92" s="36"/>
      <c r="W92" s="36"/>
      <c r="X92" s="36"/>
      <c r="Y92" s="36"/>
      <c r="Z92" s="36"/>
      <c r="AA92" s="36"/>
      <c r="AB92" s="36"/>
      <c r="AC92" s="36"/>
      <c r="AD92" s="36"/>
      <c r="AE92" s="36"/>
      <c r="AT92" s="19" t="s">
        <v>71</v>
      </c>
      <c r="AU92" s="19" t="s">
        <v>147</v>
      </c>
      <c r="BK92" s="177">
        <f>BK93+BK95+BK124+BK132+BK157+BK173+BK176</f>
        <v>0</v>
      </c>
    </row>
    <row r="93" spans="1:65" s="12" customFormat="1" ht="25.9" customHeight="1">
      <c r="B93" s="178"/>
      <c r="C93" s="179"/>
      <c r="D93" s="180" t="s">
        <v>71</v>
      </c>
      <c r="E93" s="181" t="s">
        <v>1241</v>
      </c>
      <c r="F93" s="181" t="s">
        <v>1242</v>
      </c>
      <c r="G93" s="179"/>
      <c r="H93" s="179"/>
      <c r="I93" s="182"/>
      <c r="J93" s="183">
        <f>BK93</f>
        <v>0</v>
      </c>
      <c r="K93" s="179"/>
      <c r="L93" s="184"/>
      <c r="M93" s="185"/>
      <c r="N93" s="186"/>
      <c r="O93" s="186"/>
      <c r="P93" s="187">
        <f>P94</f>
        <v>0</v>
      </c>
      <c r="Q93" s="186"/>
      <c r="R93" s="187">
        <f>R94</f>
        <v>0</v>
      </c>
      <c r="S93" s="186"/>
      <c r="T93" s="188">
        <f>T94</f>
        <v>0</v>
      </c>
      <c r="AR93" s="189" t="s">
        <v>80</v>
      </c>
      <c r="AT93" s="190" t="s">
        <v>71</v>
      </c>
      <c r="AU93" s="190" t="s">
        <v>72</v>
      </c>
      <c r="AY93" s="189" t="s">
        <v>169</v>
      </c>
      <c r="BK93" s="191">
        <f>BK94</f>
        <v>0</v>
      </c>
    </row>
    <row r="94" spans="1:65" s="2" customFormat="1" ht="16.5" customHeight="1">
      <c r="A94" s="36"/>
      <c r="B94" s="37"/>
      <c r="C94" s="254" t="s">
        <v>80</v>
      </c>
      <c r="D94" s="254" t="s">
        <v>315</v>
      </c>
      <c r="E94" s="255" t="s">
        <v>1243</v>
      </c>
      <c r="F94" s="256" t="s">
        <v>1244</v>
      </c>
      <c r="G94" s="257" t="s">
        <v>1245</v>
      </c>
      <c r="H94" s="258">
        <v>7</v>
      </c>
      <c r="I94" s="259"/>
      <c r="J94" s="260">
        <f>ROUND(I94*H94,2)</f>
        <v>0</v>
      </c>
      <c r="K94" s="256" t="s">
        <v>19</v>
      </c>
      <c r="L94" s="261"/>
      <c r="M94" s="262" t="s">
        <v>19</v>
      </c>
      <c r="N94" s="263" t="s">
        <v>43</v>
      </c>
      <c r="O94" s="66"/>
      <c r="P94" s="203">
        <f>O94*H94</f>
        <v>0</v>
      </c>
      <c r="Q94" s="203">
        <v>0</v>
      </c>
      <c r="R94" s="203">
        <f>Q94*H94</f>
        <v>0</v>
      </c>
      <c r="S94" s="203">
        <v>0</v>
      </c>
      <c r="T94" s="204">
        <f>S94*H94</f>
        <v>0</v>
      </c>
      <c r="U94" s="36"/>
      <c r="V94" s="36"/>
      <c r="W94" s="36"/>
      <c r="X94" s="36"/>
      <c r="Y94" s="36"/>
      <c r="Z94" s="36"/>
      <c r="AA94" s="36"/>
      <c r="AB94" s="36"/>
      <c r="AC94" s="36"/>
      <c r="AD94" s="36"/>
      <c r="AE94" s="36"/>
      <c r="AR94" s="205" t="s">
        <v>358</v>
      </c>
      <c r="AT94" s="205" t="s">
        <v>315</v>
      </c>
      <c r="AU94" s="205" t="s">
        <v>80</v>
      </c>
      <c r="AY94" s="19" t="s">
        <v>169</v>
      </c>
      <c r="BE94" s="206">
        <f>IF(N94="základní",J94,0)</f>
        <v>0</v>
      </c>
      <c r="BF94" s="206">
        <f>IF(N94="snížená",J94,0)</f>
        <v>0</v>
      </c>
      <c r="BG94" s="206">
        <f>IF(N94="zákl. přenesená",J94,0)</f>
        <v>0</v>
      </c>
      <c r="BH94" s="206">
        <f>IF(N94="sníž. přenesená",J94,0)</f>
        <v>0</v>
      </c>
      <c r="BI94" s="206">
        <f>IF(N94="nulová",J94,0)</f>
        <v>0</v>
      </c>
      <c r="BJ94" s="19" t="s">
        <v>80</v>
      </c>
      <c r="BK94" s="206">
        <f>ROUND(I94*H94,2)</f>
        <v>0</v>
      </c>
      <c r="BL94" s="19" t="s">
        <v>273</v>
      </c>
      <c r="BM94" s="205" t="s">
        <v>1246</v>
      </c>
    </row>
    <row r="95" spans="1:65" s="12" customFormat="1" ht="25.9" customHeight="1">
      <c r="B95" s="178"/>
      <c r="C95" s="179"/>
      <c r="D95" s="180" t="s">
        <v>71</v>
      </c>
      <c r="E95" s="181" t="s">
        <v>1247</v>
      </c>
      <c r="F95" s="181" t="s">
        <v>1248</v>
      </c>
      <c r="G95" s="179"/>
      <c r="H95" s="179"/>
      <c r="I95" s="182"/>
      <c r="J95" s="183">
        <f>BK95</f>
        <v>0</v>
      </c>
      <c r="K95" s="179"/>
      <c r="L95" s="184"/>
      <c r="M95" s="185"/>
      <c r="N95" s="186"/>
      <c r="O95" s="186"/>
      <c r="P95" s="187">
        <f>SUM(P96:P123)</f>
        <v>0</v>
      </c>
      <c r="Q95" s="186"/>
      <c r="R95" s="187">
        <f>SUM(R96:R123)</f>
        <v>0</v>
      </c>
      <c r="S95" s="186"/>
      <c r="T95" s="188">
        <f>SUM(T96:T123)</f>
        <v>0</v>
      </c>
      <c r="AR95" s="189" t="s">
        <v>80</v>
      </c>
      <c r="AT95" s="190" t="s">
        <v>71</v>
      </c>
      <c r="AU95" s="190" t="s">
        <v>72</v>
      </c>
      <c r="AY95" s="189" t="s">
        <v>169</v>
      </c>
      <c r="BK95" s="191">
        <f>SUM(BK96:BK123)</f>
        <v>0</v>
      </c>
    </row>
    <row r="96" spans="1:65" s="2" customFormat="1" ht="16.5" customHeight="1">
      <c r="A96" s="36"/>
      <c r="B96" s="37"/>
      <c r="C96" s="254" t="s">
        <v>83</v>
      </c>
      <c r="D96" s="254" t="s">
        <v>315</v>
      </c>
      <c r="E96" s="255" t="s">
        <v>1249</v>
      </c>
      <c r="F96" s="256" t="s">
        <v>1250</v>
      </c>
      <c r="G96" s="257" t="s">
        <v>324</v>
      </c>
      <c r="H96" s="258">
        <v>5</v>
      </c>
      <c r="I96" s="259"/>
      <c r="J96" s="260">
        <f t="shared" ref="J96:J123" si="0">ROUND(I96*H96,2)</f>
        <v>0</v>
      </c>
      <c r="K96" s="256" t="s">
        <v>19</v>
      </c>
      <c r="L96" s="261"/>
      <c r="M96" s="262" t="s">
        <v>19</v>
      </c>
      <c r="N96" s="263" t="s">
        <v>43</v>
      </c>
      <c r="O96" s="66"/>
      <c r="P96" s="203">
        <f t="shared" ref="P96:P123" si="1">O96*H96</f>
        <v>0</v>
      </c>
      <c r="Q96" s="203">
        <v>0</v>
      </c>
      <c r="R96" s="203">
        <f t="shared" ref="R96:R123" si="2">Q96*H96</f>
        <v>0</v>
      </c>
      <c r="S96" s="203">
        <v>0</v>
      </c>
      <c r="T96" s="204">
        <f t="shared" ref="T96:T123" si="3">S96*H96</f>
        <v>0</v>
      </c>
      <c r="U96" s="36"/>
      <c r="V96" s="36"/>
      <c r="W96" s="36"/>
      <c r="X96" s="36"/>
      <c r="Y96" s="36"/>
      <c r="Z96" s="36"/>
      <c r="AA96" s="36"/>
      <c r="AB96" s="36"/>
      <c r="AC96" s="36"/>
      <c r="AD96" s="36"/>
      <c r="AE96" s="36"/>
      <c r="AR96" s="205" t="s">
        <v>358</v>
      </c>
      <c r="AT96" s="205" t="s">
        <v>315</v>
      </c>
      <c r="AU96" s="205" t="s">
        <v>80</v>
      </c>
      <c r="AY96" s="19" t="s">
        <v>169</v>
      </c>
      <c r="BE96" s="206">
        <f t="shared" ref="BE96:BE123" si="4">IF(N96="základní",J96,0)</f>
        <v>0</v>
      </c>
      <c r="BF96" s="206">
        <f t="shared" ref="BF96:BF123" si="5">IF(N96="snížená",J96,0)</f>
        <v>0</v>
      </c>
      <c r="BG96" s="206">
        <f t="shared" ref="BG96:BG123" si="6">IF(N96="zákl. přenesená",J96,0)</f>
        <v>0</v>
      </c>
      <c r="BH96" s="206">
        <f t="shared" ref="BH96:BH123" si="7">IF(N96="sníž. přenesená",J96,0)</f>
        <v>0</v>
      </c>
      <c r="BI96" s="206">
        <f t="shared" ref="BI96:BI123" si="8">IF(N96="nulová",J96,0)</f>
        <v>0</v>
      </c>
      <c r="BJ96" s="19" t="s">
        <v>80</v>
      </c>
      <c r="BK96" s="206">
        <f t="shared" ref="BK96:BK123" si="9">ROUND(I96*H96,2)</f>
        <v>0</v>
      </c>
      <c r="BL96" s="19" t="s">
        <v>273</v>
      </c>
      <c r="BM96" s="205" t="s">
        <v>1251</v>
      </c>
    </row>
    <row r="97" spans="1:65" s="2" customFormat="1" ht="16.5" customHeight="1">
      <c r="A97" s="36"/>
      <c r="B97" s="37"/>
      <c r="C97" s="254" t="s">
        <v>188</v>
      </c>
      <c r="D97" s="254" t="s">
        <v>315</v>
      </c>
      <c r="E97" s="255" t="s">
        <v>1252</v>
      </c>
      <c r="F97" s="256" t="s">
        <v>1253</v>
      </c>
      <c r="G97" s="257" t="s">
        <v>324</v>
      </c>
      <c r="H97" s="258">
        <v>250</v>
      </c>
      <c r="I97" s="259"/>
      <c r="J97" s="260">
        <f t="shared" si="0"/>
        <v>0</v>
      </c>
      <c r="K97" s="256" t="s">
        <v>19</v>
      </c>
      <c r="L97" s="261"/>
      <c r="M97" s="262" t="s">
        <v>19</v>
      </c>
      <c r="N97" s="263" t="s">
        <v>43</v>
      </c>
      <c r="O97" s="66"/>
      <c r="P97" s="203">
        <f t="shared" si="1"/>
        <v>0</v>
      </c>
      <c r="Q97" s="203">
        <v>0</v>
      </c>
      <c r="R97" s="203">
        <f t="shared" si="2"/>
        <v>0</v>
      </c>
      <c r="S97" s="203">
        <v>0</v>
      </c>
      <c r="T97" s="204">
        <f t="shared" si="3"/>
        <v>0</v>
      </c>
      <c r="U97" s="36"/>
      <c r="V97" s="36"/>
      <c r="W97" s="36"/>
      <c r="X97" s="36"/>
      <c r="Y97" s="36"/>
      <c r="Z97" s="36"/>
      <c r="AA97" s="36"/>
      <c r="AB97" s="36"/>
      <c r="AC97" s="36"/>
      <c r="AD97" s="36"/>
      <c r="AE97" s="36"/>
      <c r="AR97" s="205" t="s">
        <v>358</v>
      </c>
      <c r="AT97" s="205" t="s">
        <v>315</v>
      </c>
      <c r="AU97" s="205" t="s">
        <v>80</v>
      </c>
      <c r="AY97" s="19" t="s">
        <v>169</v>
      </c>
      <c r="BE97" s="206">
        <f t="shared" si="4"/>
        <v>0</v>
      </c>
      <c r="BF97" s="206">
        <f t="shared" si="5"/>
        <v>0</v>
      </c>
      <c r="BG97" s="206">
        <f t="shared" si="6"/>
        <v>0</v>
      </c>
      <c r="BH97" s="206">
        <f t="shared" si="7"/>
        <v>0</v>
      </c>
      <c r="BI97" s="206">
        <f t="shared" si="8"/>
        <v>0</v>
      </c>
      <c r="BJ97" s="19" t="s">
        <v>80</v>
      </c>
      <c r="BK97" s="206">
        <f t="shared" si="9"/>
        <v>0</v>
      </c>
      <c r="BL97" s="19" t="s">
        <v>273</v>
      </c>
      <c r="BM97" s="205" t="s">
        <v>1254</v>
      </c>
    </row>
    <row r="98" spans="1:65" s="2" customFormat="1" ht="16.5" customHeight="1">
      <c r="A98" s="36"/>
      <c r="B98" s="37"/>
      <c r="C98" s="254" t="s">
        <v>176</v>
      </c>
      <c r="D98" s="254" t="s">
        <v>315</v>
      </c>
      <c r="E98" s="255" t="s">
        <v>1255</v>
      </c>
      <c r="F98" s="256" t="s">
        <v>1256</v>
      </c>
      <c r="G98" s="257" t="s">
        <v>324</v>
      </c>
      <c r="H98" s="258">
        <v>50</v>
      </c>
      <c r="I98" s="259"/>
      <c r="J98" s="260">
        <f t="shared" si="0"/>
        <v>0</v>
      </c>
      <c r="K98" s="256" t="s">
        <v>19</v>
      </c>
      <c r="L98" s="261"/>
      <c r="M98" s="262" t="s">
        <v>19</v>
      </c>
      <c r="N98" s="263" t="s">
        <v>43</v>
      </c>
      <c r="O98" s="66"/>
      <c r="P98" s="203">
        <f t="shared" si="1"/>
        <v>0</v>
      </c>
      <c r="Q98" s="203">
        <v>0</v>
      </c>
      <c r="R98" s="203">
        <f t="shared" si="2"/>
        <v>0</v>
      </c>
      <c r="S98" s="203">
        <v>0</v>
      </c>
      <c r="T98" s="204">
        <f t="shared" si="3"/>
        <v>0</v>
      </c>
      <c r="U98" s="36"/>
      <c r="V98" s="36"/>
      <c r="W98" s="36"/>
      <c r="X98" s="36"/>
      <c r="Y98" s="36"/>
      <c r="Z98" s="36"/>
      <c r="AA98" s="36"/>
      <c r="AB98" s="36"/>
      <c r="AC98" s="36"/>
      <c r="AD98" s="36"/>
      <c r="AE98" s="36"/>
      <c r="AR98" s="205" t="s">
        <v>358</v>
      </c>
      <c r="AT98" s="205" t="s">
        <v>315</v>
      </c>
      <c r="AU98" s="205" t="s">
        <v>80</v>
      </c>
      <c r="AY98" s="19" t="s">
        <v>169</v>
      </c>
      <c r="BE98" s="206">
        <f t="shared" si="4"/>
        <v>0</v>
      </c>
      <c r="BF98" s="206">
        <f t="shared" si="5"/>
        <v>0</v>
      </c>
      <c r="BG98" s="206">
        <f t="shared" si="6"/>
        <v>0</v>
      </c>
      <c r="BH98" s="206">
        <f t="shared" si="7"/>
        <v>0</v>
      </c>
      <c r="BI98" s="206">
        <f t="shared" si="8"/>
        <v>0</v>
      </c>
      <c r="BJ98" s="19" t="s">
        <v>80</v>
      </c>
      <c r="BK98" s="206">
        <f t="shared" si="9"/>
        <v>0</v>
      </c>
      <c r="BL98" s="19" t="s">
        <v>273</v>
      </c>
      <c r="BM98" s="205" t="s">
        <v>1257</v>
      </c>
    </row>
    <row r="99" spans="1:65" s="2" customFormat="1" ht="16.5" customHeight="1">
      <c r="A99" s="36"/>
      <c r="B99" s="37"/>
      <c r="C99" s="254" t="s">
        <v>204</v>
      </c>
      <c r="D99" s="254" t="s">
        <v>315</v>
      </c>
      <c r="E99" s="255" t="s">
        <v>1258</v>
      </c>
      <c r="F99" s="256" t="s">
        <v>1259</v>
      </c>
      <c r="G99" s="257" t="s">
        <v>324</v>
      </c>
      <c r="H99" s="258">
        <v>70</v>
      </c>
      <c r="I99" s="259"/>
      <c r="J99" s="260">
        <f t="shared" si="0"/>
        <v>0</v>
      </c>
      <c r="K99" s="256" t="s">
        <v>19</v>
      </c>
      <c r="L99" s="261"/>
      <c r="M99" s="262" t="s">
        <v>19</v>
      </c>
      <c r="N99" s="263" t="s">
        <v>43</v>
      </c>
      <c r="O99" s="66"/>
      <c r="P99" s="203">
        <f t="shared" si="1"/>
        <v>0</v>
      </c>
      <c r="Q99" s="203">
        <v>0</v>
      </c>
      <c r="R99" s="203">
        <f t="shared" si="2"/>
        <v>0</v>
      </c>
      <c r="S99" s="203">
        <v>0</v>
      </c>
      <c r="T99" s="204">
        <f t="shared" si="3"/>
        <v>0</v>
      </c>
      <c r="U99" s="36"/>
      <c r="V99" s="36"/>
      <c r="W99" s="36"/>
      <c r="X99" s="36"/>
      <c r="Y99" s="36"/>
      <c r="Z99" s="36"/>
      <c r="AA99" s="36"/>
      <c r="AB99" s="36"/>
      <c r="AC99" s="36"/>
      <c r="AD99" s="36"/>
      <c r="AE99" s="36"/>
      <c r="AR99" s="205" t="s">
        <v>358</v>
      </c>
      <c r="AT99" s="205" t="s">
        <v>315</v>
      </c>
      <c r="AU99" s="205" t="s">
        <v>80</v>
      </c>
      <c r="AY99" s="19" t="s">
        <v>169</v>
      </c>
      <c r="BE99" s="206">
        <f t="shared" si="4"/>
        <v>0</v>
      </c>
      <c r="BF99" s="206">
        <f t="shared" si="5"/>
        <v>0</v>
      </c>
      <c r="BG99" s="206">
        <f t="shared" si="6"/>
        <v>0</v>
      </c>
      <c r="BH99" s="206">
        <f t="shared" si="7"/>
        <v>0</v>
      </c>
      <c r="BI99" s="206">
        <f t="shared" si="8"/>
        <v>0</v>
      </c>
      <c r="BJ99" s="19" t="s">
        <v>80</v>
      </c>
      <c r="BK99" s="206">
        <f t="shared" si="9"/>
        <v>0</v>
      </c>
      <c r="BL99" s="19" t="s">
        <v>273</v>
      </c>
      <c r="BM99" s="205" t="s">
        <v>1260</v>
      </c>
    </row>
    <row r="100" spans="1:65" s="2" customFormat="1" ht="16.5" customHeight="1">
      <c r="A100" s="36"/>
      <c r="B100" s="37"/>
      <c r="C100" s="254" t="s">
        <v>211</v>
      </c>
      <c r="D100" s="254" t="s">
        <v>315</v>
      </c>
      <c r="E100" s="255" t="s">
        <v>1261</v>
      </c>
      <c r="F100" s="256" t="s">
        <v>1262</v>
      </c>
      <c r="G100" s="257" t="s">
        <v>324</v>
      </c>
      <c r="H100" s="258">
        <v>25</v>
      </c>
      <c r="I100" s="259"/>
      <c r="J100" s="260">
        <f t="shared" si="0"/>
        <v>0</v>
      </c>
      <c r="K100" s="256" t="s">
        <v>19</v>
      </c>
      <c r="L100" s="261"/>
      <c r="M100" s="262" t="s">
        <v>19</v>
      </c>
      <c r="N100" s="263" t="s">
        <v>43</v>
      </c>
      <c r="O100" s="66"/>
      <c r="P100" s="203">
        <f t="shared" si="1"/>
        <v>0</v>
      </c>
      <c r="Q100" s="203">
        <v>0</v>
      </c>
      <c r="R100" s="203">
        <f t="shared" si="2"/>
        <v>0</v>
      </c>
      <c r="S100" s="203">
        <v>0</v>
      </c>
      <c r="T100" s="204">
        <f t="shared" si="3"/>
        <v>0</v>
      </c>
      <c r="U100" s="36"/>
      <c r="V100" s="36"/>
      <c r="W100" s="36"/>
      <c r="X100" s="36"/>
      <c r="Y100" s="36"/>
      <c r="Z100" s="36"/>
      <c r="AA100" s="36"/>
      <c r="AB100" s="36"/>
      <c r="AC100" s="36"/>
      <c r="AD100" s="36"/>
      <c r="AE100" s="36"/>
      <c r="AR100" s="205" t="s">
        <v>358</v>
      </c>
      <c r="AT100" s="205" t="s">
        <v>315</v>
      </c>
      <c r="AU100" s="205" t="s">
        <v>80</v>
      </c>
      <c r="AY100" s="19" t="s">
        <v>169</v>
      </c>
      <c r="BE100" s="206">
        <f t="shared" si="4"/>
        <v>0</v>
      </c>
      <c r="BF100" s="206">
        <f t="shared" si="5"/>
        <v>0</v>
      </c>
      <c r="BG100" s="206">
        <f t="shared" si="6"/>
        <v>0</v>
      </c>
      <c r="BH100" s="206">
        <f t="shared" si="7"/>
        <v>0</v>
      </c>
      <c r="BI100" s="206">
        <f t="shared" si="8"/>
        <v>0</v>
      </c>
      <c r="BJ100" s="19" t="s">
        <v>80</v>
      </c>
      <c r="BK100" s="206">
        <f t="shared" si="9"/>
        <v>0</v>
      </c>
      <c r="BL100" s="19" t="s">
        <v>273</v>
      </c>
      <c r="BM100" s="205" t="s">
        <v>1263</v>
      </c>
    </row>
    <row r="101" spans="1:65" s="2" customFormat="1" ht="16.5" customHeight="1">
      <c r="A101" s="36"/>
      <c r="B101" s="37"/>
      <c r="C101" s="254" t="s">
        <v>215</v>
      </c>
      <c r="D101" s="254" t="s">
        <v>315</v>
      </c>
      <c r="E101" s="255" t="s">
        <v>1264</v>
      </c>
      <c r="F101" s="256" t="s">
        <v>1265</v>
      </c>
      <c r="G101" s="257" t="s">
        <v>324</v>
      </c>
      <c r="H101" s="258">
        <v>50</v>
      </c>
      <c r="I101" s="259"/>
      <c r="J101" s="260">
        <f t="shared" si="0"/>
        <v>0</v>
      </c>
      <c r="K101" s="256" t="s">
        <v>19</v>
      </c>
      <c r="L101" s="261"/>
      <c r="M101" s="262" t="s">
        <v>19</v>
      </c>
      <c r="N101" s="263" t="s">
        <v>43</v>
      </c>
      <c r="O101" s="66"/>
      <c r="P101" s="203">
        <f t="shared" si="1"/>
        <v>0</v>
      </c>
      <c r="Q101" s="203">
        <v>0</v>
      </c>
      <c r="R101" s="203">
        <f t="shared" si="2"/>
        <v>0</v>
      </c>
      <c r="S101" s="203">
        <v>0</v>
      </c>
      <c r="T101" s="204">
        <f t="shared" si="3"/>
        <v>0</v>
      </c>
      <c r="U101" s="36"/>
      <c r="V101" s="36"/>
      <c r="W101" s="36"/>
      <c r="X101" s="36"/>
      <c r="Y101" s="36"/>
      <c r="Z101" s="36"/>
      <c r="AA101" s="36"/>
      <c r="AB101" s="36"/>
      <c r="AC101" s="36"/>
      <c r="AD101" s="36"/>
      <c r="AE101" s="36"/>
      <c r="AR101" s="205" t="s">
        <v>358</v>
      </c>
      <c r="AT101" s="205" t="s">
        <v>315</v>
      </c>
      <c r="AU101" s="205" t="s">
        <v>80</v>
      </c>
      <c r="AY101" s="19" t="s">
        <v>169</v>
      </c>
      <c r="BE101" s="206">
        <f t="shared" si="4"/>
        <v>0</v>
      </c>
      <c r="BF101" s="206">
        <f t="shared" si="5"/>
        <v>0</v>
      </c>
      <c r="BG101" s="206">
        <f t="shared" si="6"/>
        <v>0</v>
      </c>
      <c r="BH101" s="206">
        <f t="shared" si="7"/>
        <v>0</v>
      </c>
      <c r="BI101" s="206">
        <f t="shared" si="8"/>
        <v>0</v>
      </c>
      <c r="BJ101" s="19" t="s">
        <v>80</v>
      </c>
      <c r="BK101" s="206">
        <f t="shared" si="9"/>
        <v>0</v>
      </c>
      <c r="BL101" s="19" t="s">
        <v>273</v>
      </c>
      <c r="BM101" s="205" t="s">
        <v>1266</v>
      </c>
    </row>
    <row r="102" spans="1:65" s="2" customFormat="1" ht="16.5" customHeight="1">
      <c r="A102" s="36"/>
      <c r="B102" s="37"/>
      <c r="C102" s="254" t="s">
        <v>222</v>
      </c>
      <c r="D102" s="254" t="s">
        <v>315</v>
      </c>
      <c r="E102" s="255" t="s">
        <v>1267</v>
      </c>
      <c r="F102" s="256" t="s">
        <v>1268</v>
      </c>
      <c r="G102" s="257" t="s">
        <v>324</v>
      </c>
      <c r="H102" s="258">
        <v>9</v>
      </c>
      <c r="I102" s="259"/>
      <c r="J102" s="260">
        <f t="shared" si="0"/>
        <v>0</v>
      </c>
      <c r="K102" s="256" t="s">
        <v>19</v>
      </c>
      <c r="L102" s="261"/>
      <c r="M102" s="262" t="s">
        <v>19</v>
      </c>
      <c r="N102" s="263" t="s">
        <v>43</v>
      </c>
      <c r="O102" s="66"/>
      <c r="P102" s="203">
        <f t="shared" si="1"/>
        <v>0</v>
      </c>
      <c r="Q102" s="203">
        <v>0</v>
      </c>
      <c r="R102" s="203">
        <f t="shared" si="2"/>
        <v>0</v>
      </c>
      <c r="S102" s="203">
        <v>0</v>
      </c>
      <c r="T102" s="204">
        <f t="shared" si="3"/>
        <v>0</v>
      </c>
      <c r="U102" s="36"/>
      <c r="V102" s="36"/>
      <c r="W102" s="36"/>
      <c r="X102" s="36"/>
      <c r="Y102" s="36"/>
      <c r="Z102" s="36"/>
      <c r="AA102" s="36"/>
      <c r="AB102" s="36"/>
      <c r="AC102" s="36"/>
      <c r="AD102" s="36"/>
      <c r="AE102" s="36"/>
      <c r="AR102" s="205" t="s">
        <v>358</v>
      </c>
      <c r="AT102" s="205" t="s">
        <v>315</v>
      </c>
      <c r="AU102" s="205" t="s">
        <v>80</v>
      </c>
      <c r="AY102" s="19" t="s">
        <v>169</v>
      </c>
      <c r="BE102" s="206">
        <f t="shared" si="4"/>
        <v>0</v>
      </c>
      <c r="BF102" s="206">
        <f t="shared" si="5"/>
        <v>0</v>
      </c>
      <c r="BG102" s="206">
        <f t="shared" si="6"/>
        <v>0</v>
      </c>
      <c r="BH102" s="206">
        <f t="shared" si="7"/>
        <v>0</v>
      </c>
      <c r="BI102" s="206">
        <f t="shared" si="8"/>
        <v>0</v>
      </c>
      <c r="BJ102" s="19" t="s">
        <v>80</v>
      </c>
      <c r="BK102" s="206">
        <f t="shared" si="9"/>
        <v>0</v>
      </c>
      <c r="BL102" s="19" t="s">
        <v>273</v>
      </c>
      <c r="BM102" s="205" t="s">
        <v>1269</v>
      </c>
    </row>
    <row r="103" spans="1:65" s="2" customFormat="1" ht="16.5" customHeight="1">
      <c r="A103" s="36"/>
      <c r="B103" s="37"/>
      <c r="C103" s="254" t="s">
        <v>228</v>
      </c>
      <c r="D103" s="254" t="s">
        <v>315</v>
      </c>
      <c r="E103" s="255" t="s">
        <v>1270</v>
      </c>
      <c r="F103" s="256" t="s">
        <v>1271</v>
      </c>
      <c r="G103" s="257" t="s">
        <v>1245</v>
      </c>
      <c r="H103" s="258">
        <v>1</v>
      </c>
      <c r="I103" s="259"/>
      <c r="J103" s="260">
        <f t="shared" si="0"/>
        <v>0</v>
      </c>
      <c r="K103" s="256" t="s">
        <v>19</v>
      </c>
      <c r="L103" s="261"/>
      <c r="M103" s="262" t="s">
        <v>19</v>
      </c>
      <c r="N103" s="263" t="s">
        <v>43</v>
      </c>
      <c r="O103" s="66"/>
      <c r="P103" s="203">
        <f t="shared" si="1"/>
        <v>0</v>
      </c>
      <c r="Q103" s="203">
        <v>0</v>
      </c>
      <c r="R103" s="203">
        <f t="shared" si="2"/>
        <v>0</v>
      </c>
      <c r="S103" s="203">
        <v>0</v>
      </c>
      <c r="T103" s="204">
        <f t="shared" si="3"/>
        <v>0</v>
      </c>
      <c r="U103" s="36"/>
      <c r="V103" s="36"/>
      <c r="W103" s="36"/>
      <c r="X103" s="36"/>
      <c r="Y103" s="36"/>
      <c r="Z103" s="36"/>
      <c r="AA103" s="36"/>
      <c r="AB103" s="36"/>
      <c r="AC103" s="36"/>
      <c r="AD103" s="36"/>
      <c r="AE103" s="36"/>
      <c r="AR103" s="205" t="s">
        <v>358</v>
      </c>
      <c r="AT103" s="205" t="s">
        <v>315</v>
      </c>
      <c r="AU103" s="205" t="s">
        <v>80</v>
      </c>
      <c r="AY103" s="19" t="s">
        <v>169</v>
      </c>
      <c r="BE103" s="206">
        <f t="shared" si="4"/>
        <v>0</v>
      </c>
      <c r="BF103" s="206">
        <f t="shared" si="5"/>
        <v>0</v>
      </c>
      <c r="BG103" s="206">
        <f t="shared" si="6"/>
        <v>0</v>
      </c>
      <c r="BH103" s="206">
        <f t="shared" si="7"/>
        <v>0</v>
      </c>
      <c r="BI103" s="206">
        <f t="shared" si="8"/>
        <v>0</v>
      </c>
      <c r="BJ103" s="19" t="s">
        <v>80</v>
      </c>
      <c r="BK103" s="206">
        <f t="shared" si="9"/>
        <v>0</v>
      </c>
      <c r="BL103" s="19" t="s">
        <v>273</v>
      </c>
      <c r="BM103" s="205" t="s">
        <v>1272</v>
      </c>
    </row>
    <row r="104" spans="1:65" s="2" customFormat="1" ht="16.5" customHeight="1">
      <c r="A104" s="36"/>
      <c r="B104" s="37"/>
      <c r="C104" s="254" t="s">
        <v>232</v>
      </c>
      <c r="D104" s="254" t="s">
        <v>315</v>
      </c>
      <c r="E104" s="255" t="s">
        <v>1273</v>
      </c>
      <c r="F104" s="256" t="s">
        <v>1274</v>
      </c>
      <c r="G104" s="257" t="s">
        <v>1245</v>
      </c>
      <c r="H104" s="258">
        <v>1</v>
      </c>
      <c r="I104" s="259"/>
      <c r="J104" s="260">
        <f t="shared" si="0"/>
        <v>0</v>
      </c>
      <c r="K104" s="256" t="s">
        <v>19</v>
      </c>
      <c r="L104" s="261"/>
      <c r="M104" s="262" t="s">
        <v>19</v>
      </c>
      <c r="N104" s="263" t="s">
        <v>43</v>
      </c>
      <c r="O104" s="66"/>
      <c r="P104" s="203">
        <f t="shared" si="1"/>
        <v>0</v>
      </c>
      <c r="Q104" s="203">
        <v>0</v>
      </c>
      <c r="R104" s="203">
        <f t="shared" si="2"/>
        <v>0</v>
      </c>
      <c r="S104" s="203">
        <v>0</v>
      </c>
      <c r="T104" s="204">
        <f t="shared" si="3"/>
        <v>0</v>
      </c>
      <c r="U104" s="36"/>
      <c r="V104" s="36"/>
      <c r="W104" s="36"/>
      <c r="X104" s="36"/>
      <c r="Y104" s="36"/>
      <c r="Z104" s="36"/>
      <c r="AA104" s="36"/>
      <c r="AB104" s="36"/>
      <c r="AC104" s="36"/>
      <c r="AD104" s="36"/>
      <c r="AE104" s="36"/>
      <c r="AR104" s="205" t="s">
        <v>358</v>
      </c>
      <c r="AT104" s="205" t="s">
        <v>315</v>
      </c>
      <c r="AU104" s="205" t="s">
        <v>80</v>
      </c>
      <c r="AY104" s="19" t="s">
        <v>169</v>
      </c>
      <c r="BE104" s="206">
        <f t="shared" si="4"/>
        <v>0</v>
      </c>
      <c r="BF104" s="206">
        <f t="shared" si="5"/>
        <v>0</v>
      </c>
      <c r="BG104" s="206">
        <f t="shared" si="6"/>
        <v>0</v>
      </c>
      <c r="BH104" s="206">
        <f t="shared" si="7"/>
        <v>0</v>
      </c>
      <c r="BI104" s="206">
        <f t="shared" si="8"/>
        <v>0</v>
      </c>
      <c r="BJ104" s="19" t="s">
        <v>80</v>
      </c>
      <c r="BK104" s="206">
        <f t="shared" si="9"/>
        <v>0</v>
      </c>
      <c r="BL104" s="19" t="s">
        <v>273</v>
      </c>
      <c r="BM104" s="205" t="s">
        <v>1275</v>
      </c>
    </row>
    <row r="105" spans="1:65" s="2" customFormat="1" ht="16.5" customHeight="1">
      <c r="A105" s="36"/>
      <c r="B105" s="37"/>
      <c r="C105" s="254" t="s">
        <v>240</v>
      </c>
      <c r="D105" s="254" t="s">
        <v>315</v>
      </c>
      <c r="E105" s="255" t="s">
        <v>1276</v>
      </c>
      <c r="F105" s="256" t="s">
        <v>1277</v>
      </c>
      <c r="G105" s="257" t="s">
        <v>1245</v>
      </c>
      <c r="H105" s="258">
        <v>1</v>
      </c>
      <c r="I105" s="259"/>
      <c r="J105" s="260">
        <f t="shared" si="0"/>
        <v>0</v>
      </c>
      <c r="K105" s="256" t="s">
        <v>19</v>
      </c>
      <c r="L105" s="261"/>
      <c r="M105" s="262" t="s">
        <v>19</v>
      </c>
      <c r="N105" s="263" t="s">
        <v>43</v>
      </c>
      <c r="O105" s="66"/>
      <c r="P105" s="203">
        <f t="shared" si="1"/>
        <v>0</v>
      </c>
      <c r="Q105" s="203">
        <v>0</v>
      </c>
      <c r="R105" s="203">
        <f t="shared" si="2"/>
        <v>0</v>
      </c>
      <c r="S105" s="203">
        <v>0</v>
      </c>
      <c r="T105" s="204">
        <f t="shared" si="3"/>
        <v>0</v>
      </c>
      <c r="U105" s="36"/>
      <c r="V105" s="36"/>
      <c r="W105" s="36"/>
      <c r="X105" s="36"/>
      <c r="Y105" s="36"/>
      <c r="Z105" s="36"/>
      <c r="AA105" s="36"/>
      <c r="AB105" s="36"/>
      <c r="AC105" s="36"/>
      <c r="AD105" s="36"/>
      <c r="AE105" s="36"/>
      <c r="AR105" s="205" t="s">
        <v>358</v>
      </c>
      <c r="AT105" s="205" t="s">
        <v>315</v>
      </c>
      <c r="AU105" s="205" t="s">
        <v>80</v>
      </c>
      <c r="AY105" s="19" t="s">
        <v>169</v>
      </c>
      <c r="BE105" s="206">
        <f t="shared" si="4"/>
        <v>0</v>
      </c>
      <c r="BF105" s="206">
        <f t="shared" si="5"/>
        <v>0</v>
      </c>
      <c r="BG105" s="206">
        <f t="shared" si="6"/>
        <v>0</v>
      </c>
      <c r="BH105" s="206">
        <f t="shared" si="7"/>
        <v>0</v>
      </c>
      <c r="BI105" s="206">
        <f t="shared" si="8"/>
        <v>0</v>
      </c>
      <c r="BJ105" s="19" t="s">
        <v>80</v>
      </c>
      <c r="BK105" s="206">
        <f t="shared" si="9"/>
        <v>0</v>
      </c>
      <c r="BL105" s="19" t="s">
        <v>273</v>
      </c>
      <c r="BM105" s="205" t="s">
        <v>1278</v>
      </c>
    </row>
    <row r="106" spans="1:65" s="2" customFormat="1" ht="16.5" customHeight="1">
      <c r="A106" s="36"/>
      <c r="B106" s="37"/>
      <c r="C106" s="254" t="s">
        <v>245</v>
      </c>
      <c r="D106" s="254" t="s">
        <v>315</v>
      </c>
      <c r="E106" s="255" t="s">
        <v>1279</v>
      </c>
      <c r="F106" s="256" t="s">
        <v>1280</v>
      </c>
      <c r="G106" s="257" t="s">
        <v>1245</v>
      </c>
      <c r="H106" s="258">
        <v>1</v>
      </c>
      <c r="I106" s="259"/>
      <c r="J106" s="260">
        <f t="shared" si="0"/>
        <v>0</v>
      </c>
      <c r="K106" s="256" t="s">
        <v>19</v>
      </c>
      <c r="L106" s="261"/>
      <c r="M106" s="262" t="s">
        <v>19</v>
      </c>
      <c r="N106" s="263" t="s">
        <v>43</v>
      </c>
      <c r="O106" s="66"/>
      <c r="P106" s="203">
        <f t="shared" si="1"/>
        <v>0</v>
      </c>
      <c r="Q106" s="203">
        <v>0</v>
      </c>
      <c r="R106" s="203">
        <f t="shared" si="2"/>
        <v>0</v>
      </c>
      <c r="S106" s="203">
        <v>0</v>
      </c>
      <c r="T106" s="204">
        <f t="shared" si="3"/>
        <v>0</v>
      </c>
      <c r="U106" s="36"/>
      <c r="V106" s="36"/>
      <c r="W106" s="36"/>
      <c r="X106" s="36"/>
      <c r="Y106" s="36"/>
      <c r="Z106" s="36"/>
      <c r="AA106" s="36"/>
      <c r="AB106" s="36"/>
      <c r="AC106" s="36"/>
      <c r="AD106" s="36"/>
      <c r="AE106" s="36"/>
      <c r="AR106" s="205" t="s">
        <v>358</v>
      </c>
      <c r="AT106" s="205" t="s">
        <v>315</v>
      </c>
      <c r="AU106" s="205" t="s">
        <v>80</v>
      </c>
      <c r="AY106" s="19" t="s">
        <v>169</v>
      </c>
      <c r="BE106" s="206">
        <f t="shared" si="4"/>
        <v>0</v>
      </c>
      <c r="BF106" s="206">
        <f t="shared" si="5"/>
        <v>0</v>
      </c>
      <c r="BG106" s="206">
        <f t="shared" si="6"/>
        <v>0</v>
      </c>
      <c r="BH106" s="206">
        <f t="shared" si="7"/>
        <v>0</v>
      </c>
      <c r="BI106" s="206">
        <f t="shared" si="8"/>
        <v>0</v>
      </c>
      <c r="BJ106" s="19" t="s">
        <v>80</v>
      </c>
      <c r="BK106" s="206">
        <f t="shared" si="9"/>
        <v>0</v>
      </c>
      <c r="BL106" s="19" t="s">
        <v>273</v>
      </c>
      <c r="BM106" s="205" t="s">
        <v>1281</v>
      </c>
    </row>
    <row r="107" spans="1:65" s="2" customFormat="1" ht="16.5" customHeight="1">
      <c r="A107" s="36"/>
      <c r="B107" s="37"/>
      <c r="C107" s="254" t="s">
        <v>251</v>
      </c>
      <c r="D107" s="254" t="s">
        <v>315</v>
      </c>
      <c r="E107" s="255" t="s">
        <v>1282</v>
      </c>
      <c r="F107" s="256" t="s">
        <v>1283</v>
      </c>
      <c r="G107" s="257" t="s">
        <v>1245</v>
      </c>
      <c r="H107" s="258">
        <v>14</v>
      </c>
      <c r="I107" s="259"/>
      <c r="J107" s="260">
        <f t="shared" si="0"/>
        <v>0</v>
      </c>
      <c r="K107" s="256" t="s">
        <v>19</v>
      </c>
      <c r="L107" s="261"/>
      <c r="M107" s="262" t="s">
        <v>19</v>
      </c>
      <c r="N107" s="263" t="s">
        <v>43</v>
      </c>
      <c r="O107" s="66"/>
      <c r="P107" s="203">
        <f t="shared" si="1"/>
        <v>0</v>
      </c>
      <c r="Q107" s="203">
        <v>0</v>
      </c>
      <c r="R107" s="203">
        <f t="shared" si="2"/>
        <v>0</v>
      </c>
      <c r="S107" s="203">
        <v>0</v>
      </c>
      <c r="T107" s="204">
        <f t="shared" si="3"/>
        <v>0</v>
      </c>
      <c r="U107" s="36"/>
      <c r="V107" s="36"/>
      <c r="W107" s="36"/>
      <c r="X107" s="36"/>
      <c r="Y107" s="36"/>
      <c r="Z107" s="36"/>
      <c r="AA107" s="36"/>
      <c r="AB107" s="36"/>
      <c r="AC107" s="36"/>
      <c r="AD107" s="36"/>
      <c r="AE107" s="36"/>
      <c r="AR107" s="205" t="s">
        <v>358</v>
      </c>
      <c r="AT107" s="205" t="s">
        <v>315</v>
      </c>
      <c r="AU107" s="205" t="s">
        <v>80</v>
      </c>
      <c r="AY107" s="19" t="s">
        <v>169</v>
      </c>
      <c r="BE107" s="206">
        <f t="shared" si="4"/>
        <v>0</v>
      </c>
      <c r="BF107" s="206">
        <f t="shared" si="5"/>
        <v>0</v>
      </c>
      <c r="BG107" s="206">
        <f t="shared" si="6"/>
        <v>0</v>
      </c>
      <c r="BH107" s="206">
        <f t="shared" si="7"/>
        <v>0</v>
      </c>
      <c r="BI107" s="206">
        <f t="shared" si="8"/>
        <v>0</v>
      </c>
      <c r="BJ107" s="19" t="s">
        <v>80</v>
      </c>
      <c r="BK107" s="206">
        <f t="shared" si="9"/>
        <v>0</v>
      </c>
      <c r="BL107" s="19" t="s">
        <v>273</v>
      </c>
      <c r="BM107" s="205" t="s">
        <v>1284</v>
      </c>
    </row>
    <row r="108" spans="1:65" s="2" customFormat="1" ht="16.5" customHeight="1">
      <c r="A108" s="36"/>
      <c r="B108" s="37"/>
      <c r="C108" s="254" t="s">
        <v>256</v>
      </c>
      <c r="D108" s="254" t="s">
        <v>315</v>
      </c>
      <c r="E108" s="255" t="s">
        <v>1285</v>
      </c>
      <c r="F108" s="256" t="s">
        <v>1286</v>
      </c>
      <c r="G108" s="257" t="s">
        <v>1245</v>
      </c>
      <c r="H108" s="258">
        <v>6</v>
      </c>
      <c r="I108" s="259"/>
      <c r="J108" s="260">
        <f t="shared" si="0"/>
        <v>0</v>
      </c>
      <c r="K108" s="256" t="s">
        <v>19</v>
      </c>
      <c r="L108" s="261"/>
      <c r="M108" s="262" t="s">
        <v>19</v>
      </c>
      <c r="N108" s="263" t="s">
        <v>43</v>
      </c>
      <c r="O108" s="66"/>
      <c r="P108" s="203">
        <f t="shared" si="1"/>
        <v>0</v>
      </c>
      <c r="Q108" s="203">
        <v>0</v>
      </c>
      <c r="R108" s="203">
        <f t="shared" si="2"/>
        <v>0</v>
      </c>
      <c r="S108" s="203">
        <v>0</v>
      </c>
      <c r="T108" s="204">
        <f t="shared" si="3"/>
        <v>0</v>
      </c>
      <c r="U108" s="36"/>
      <c r="V108" s="36"/>
      <c r="W108" s="36"/>
      <c r="X108" s="36"/>
      <c r="Y108" s="36"/>
      <c r="Z108" s="36"/>
      <c r="AA108" s="36"/>
      <c r="AB108" s="36"/>
      <c r="AC108" s="36"/>
      <c r="AD108" s="36"/>
      <c r="AE108" s="36"/>
      <c r="AR108" s="205" t="s">
        <v>358</v>
      </c>
      <c r="AT108" s="205" t="s">
        <v>315</v>
      </c>
      <c r="AU108" s="205" t="s">
        <v>80</v>
      </c>
      <c r="AY108" s="19" t="s">
        <v>169</v>
      </c>
      <c r="BE108" s="206">
        <f t="shared" si="4"/>
        <v>0</v>
      </c>
      <c r="BF108" s="206">
        <f t="shared" si="5"/>
        <v>0</v>
      </c>
      <c r="BG108" s="206">
        <f t="shared" si="6"/>
        <v>0</v>
      </c>
      <c r="BH108" s="206">
        <f t="shared" si="7"/>
        <v>0</v>
      </c>
      <c r="BI108" s="206">
        <f t="shared" si="8"/>
        <v>0</v>
      </c>
      <c r="BJ108" s="19" t="s">
        <v>80</v>
      </c>
      <c r="BK108" s="206">
        <f t="shared" si="9"/>
        <v>0</v>
      </c>
      <c r="BL108" s="19" t="s">
        <v>273</v>
      </c>
      <c r="BM108" s="205" t="s">
        <v>1287</v>
      </c>
    </row>
    <row r="109" spans="1:65" s="2" customFormat="1" ht="16.5" customHeight="1">
      <c r="A109" s="36"/>
      <c r="B109" s="37"/>
      <c r="C109" s="254" t="s">
        <v>8</v>
      </c>
      <c r="D109" s="254" t="s">
        <v>315</v>
      </c>
      <c r="E109" s="255" t="s">
        <v>1288</v>
      </c>
      <c r="F109" s="256" t="s">
        <v>1289</v>
      </c>
      <c r="G109" s="257" t="s">
        <v>324</v>
      </c>
      <c r="H109" s="258">
        <v>30</v>
      </c>
      <c r="I109" s="259"/>
      <c r="J109" s="260">
        <f t="shared" si="0"/>
        <v>0</v>
      </c>
      <c r="K109" s="256" t="s">
        <v>19</v>
      </c>
      <c r="L109" s="261"/>
      <c r="M109" s="262" t="s">
        <v>19</v>
      </c>
      <c r="N109" s="263" t="s">
        <v>43</v>
      </c>
      <c r="O109" s="66"/>
      <c r="P109" s="203">
        <f t="shared" si="1"/>
        <v>0</v>
      </c>
      <c r="Q109" s="203">
        <v>0</v>
      </c>
      <c r="R109" s="203">
        <f t="shared" si="2"/>
        <v>0</v>
      </c>
      <c r="S109" s="203">
        <v>0</v>
      </c>
      <c r="T109" s="204">
        <f t="shared" si="3"/>
        <v>0</v>
      </c>
      <c r="U109" s="36"/>
      <c r="V109" s="36"/>
      <c r="W109" s="36"/>
      <c r="X109" s="36"/>
      <c r="Y109" s="36"/>
      <c r="Z109" s="36"/>
      <c r="AA109" s="36"/>
      <c r="AB109" s="36"/>
      <c r="AC109" s="36"/>
      <c r="AD109" s="36"/>
      <c r="AE109" s="36"/>
      <c r="AR109" s="205" t="s">
        <v>358</v>
      </c>
      <c r="AT109" s="205" t="s">
        <v>315</v>
      </c>
      <c r="AU109" s="205" t="s">
        <v>80</v>
      </c>
      <c r="AY109" s="19" t="s">
        <v>169</v>
      </c>
      <c r="BE109" s="206">
        <f t="shared" si="4"/>
        <v>0</v>
      </c>
      <c r="BF109" s="206">
        <f t="shared" si="5"/>
        <v>0</v>
      </c>
      <c r="BG109" s="206">
        <f t="shared" si="6"/>
        <v>0</v>
      </c>
      <c r="BH109" s="206">
        <f t="shared" si="7"/>
        <v>0</v>
      </c>
      <c r="BI109" s="206">
        <f t="shared" si="8"/>
        <v>0</v>
      </c>
      <c r="BJ109" s="19" t="s">
        <v>80</v>
      </c>
      <c r="BK109" s="206">
        <f t="shared" si="9"/>
        <v>0</v>
      </c>
      <c r="BL109" s="19" t="s">
        <v>273</v>
      </c>
      <c r="BM109" s="205" t="s">
        <v>1290</v>
      </c>
    </row>
    <row r="110" spans="1:65" s="2" customFormat="1" ht="16.5" customHeight="1">
      <c r="A110" s="36"/>
      <c r="B110" s="37"/>
      <c r="C110" s="254" t="s">
        <v>273</v>
      </c>
      <c r="D110" s="254" t="s">
        <v>315</v>
      </c>
      <c r="E110" s="255" t="s">
        <v>1291</v>
      </c>
      <c r="F110" s="256" t="s">
        <v>1292</v>
      </c>
      <c r="G110" s="257" t="s">
        <v>1245</v>
      </c>
      <c r="H110" s="258">
        <v>4</v>
      </c>
      <c r="I110" s="259"/>
      <c r="J110" s="260">
        <f t="shared" si="0"/>
        <v>0</v>
      </c>
      <c r="K110" s="256" t="s">
        <v>19</v>
      </c>
      <c r="L110" s="261"/>
      <c r="M110" s="262" t="s">
        <v>19</v>
      </c>
      <c r="N110" s="263" t="s">
        <v>43</v>
      </c>
      <c r="O110" s="66"/>
      <c r="P110" s="203">
        <f t="shared" si="1"/>
        <v>0</v>
      </c>
      <c r="Q110" s="203">
        <v>0</v>
      </c>
      <c r="R110" s="203">
        <f t="shared" si="2"/>
        <v>0</v>
      </c>
      <c r="S110" s="203">
        <v>0</v>
      </c>
      <c r="T110" s="204">
        <f t="shared" si="3"/>
        <v>0</v>
      </c>
      <c r="U110" s="36"/>
      <c r="V110" s="36"/>
      <c r="W110" s="36"/>
      <c r="X110" s="36"/>
      <c r="Y110" s="36"/>
      <c r="Z110" s="36"/>
      <c r="AA110" s="36"/>
      <c r="AB110" s="36"/>
      <c r="AC110" s="36"/>
      <c r="AD110" s="36"/>
      <c r="AE110" s="36"/>
      <c r="AR110" s="205" t="s">
        <v>358</v>
      </c>
      <c r="AT110" s="205" t="s">
        <v>315</v>
      </c>
      <c r="AU110" s="205" t="s">
        <v>80</v>
      </c>
      <c r="AY110" s="19" t="s">
        <v>169</v>
      </c>
      <c r="BE110" s="206">
        <f t="shared" si="4"/>
        <v>0</v>
      </c>
      <c r="BF110" s="206">
        <f t="shared" si="5"/>
        <v>0</v>
      </c>
      <c r="BG110" s="206">
        <f t="shared" si="6"/>
        <v>0</v>
      </c>
      <c r="BH110" s="206">
        <f t="shared" si="7"/>
        <v>0</v>
      </c>
      <c r="BI110" s="206">
        <f t="shared" si="8"/>
        <v>0</v>
      </c>
      <c r="BJ110" s="19" t="s">
        <v>80</v>
      </c>
      <c r="BK110" s="206">
        <f t="shared" si="9"/>
        <v>0</v>
      </c>
      <c r="BL110" s="19" t="s">
        <v>273</v>
      </c>
      <c r="BM110" s="205" t="s">
        <v>1293</v>
      </c>
    </row>
    <row r="111" spans="1:65" s="2" customFormat="1" ht="16.5" customHeight="1">
      <c r="A111" s="36"/>
      <c r="B111" s="37"/>
      <c r="C111" s="254" t="s">
        <v>279</v>
      </c>
      <c r="D111" s="254" t="s">
        <v>315</v>
      </c>
      <c r="E111" s="255" t="s">
        <v>1294</v>
      </c>
      <c r="F111" s="256" t="s">
        <v>1295</v>
      </c>
      <c r="G111" s="257" t="s">
        <v>1245</v>
      </c>
      <c r="H111" s="258">
        <v>6</v>
      </c>
      <c r="I111" s="259"/>
      <c r="J111" s="260">
        <f t="shared" si="0"/>
        <v>0</v>
      </c>
      <c r="K111" s="256" t="s">
        <v>19</v>
      </c>
      <c r="L111" s="261"/>
      <c r="M111" s="262" t="s">
        <v>19</v>
      </c>
      <c r="N111" s="263" t="s">
        <v>43</v>
      </c>
      <c r="O111" s="66"/>
      <c r="P111" s="203">
        <f t="shared" si="1"/>
        <v>0</v>
      </c>
      <c r="Q111" s="203">
        <v>0</v>
      </c>
      <c r="R111" s="203">
        <f t="shared" si="2"/>
        <v>0</v>
      </c>
      <c r="S111" s="203">
        <v>0</v>
      </c>
      <c r="T111" s="204">
        <f t="shared" si="3"/>
        <v>0</v>
      </c>
      <c r="U111" s="36"/>
      <c r="V111" s="36"/>
      <c r="W111" s="36"/>
      <c r="X111" s="36"/>
      <c r="Y111" s="36"/>
      <c r="Z111" s="36"/>
      <c r="AA111" s="36"/>
      <c r="AB111" s="36"/>
      <c r="AC111" s="36"/>
      <c r="AD111" s="36"/>
      <c r="AE111" s="36"/>
      <c r="AR111" s="205" t="s">
        <v>358</v>
      </c>
      <c r="AT111" s="205" t="s">
        <v>315</v>
      </c>
      <c r="AU111" s="205" t="s">
        <v>80</v>
      </c>
      <c r="AY111" s="19" t="s">
        <v>169</v>
      </c>
      <c r="BE111" s="206">
        <f t="shared" si="4"/>
        <v>0</v>
      </c>
      <c r="BF111" s="206">
        <f t="shared" si="5"/>
        <v>0</v>
      </c>
      <c r="BG111" s="206">
        <f t="shared" si="6"/>
        <v>0</v>
      </c>
      <c r="BH111" s="206">
        <f t="shared" si="7"/>
        <v>0</v>
      </c>
      <c r="BI111" s="206">
        <f t="shared" si="8"/>
        <v>0</v>
      </c>
      <c r="BJ111" s="19" t="s">
        <v>80</v>
      </c>
      <c r="BK111" s="206">
        <f t="shared" si="9"/>
        <v>0</v>
      </c>
      <c r="BL111" s="19" t="s">
        <v>273</v>
      </c>
      <c r="BM111" s="205" t="s">
        <v>1296</v>
      </c>
    </row>
    <row r="112" spans="1:65" s="2" customFormat="1" ht="16.5" customHeight="1">
      <c r="A112" s="36"/>
      <c r="B112" s="37"/>
      <c r="C112" s="254" t="s">
        <v>283</v>
      </c>
      <c r="D112" s="254" t="s">
        <v>315</v>
      </c>
      <c r="E112" s="255" t="s">
        <v>1297</v>
      </c>
      <c r="F112" s="256" t="s">
        <v>1298</v>
      </c>
      <c r="G112" s="257" t="s">
        <v>1245</v>
      </c>
      <c r="H112" s="258">
        <v>2</v>
      </c>
      <c r="I112" s="259"/>
      <c r="J112" s="260">
        <f t="shared" si="0"/>
        <v>0</v>
      </c>
      <c r="K112" s="256" t="s">
        <v>19</v>
      </c>
      <c r="L112" s="261"/>
      <c r="M112" s="262" t="s">
        <v>19</v>
      </c>
      <c r="N112" s="263" t="s">
        <v>43</v>
      </c>
      <c r="O112" s="66"/>
      <c r="P112" s="203">
        <f t="shared" si="1"/>
        <v>0</v>
      </c>
      <c r="Q112" s="203">
        <v>0</v>
      </c>
      <c r="R112" s="203">
        <f t="shared" si="2"/>
        <v>0</v>
      </c>
      <c r="S112" s="203">
        <v>0</v>
      </c>
      <c r="T112" s="204">
        <f t="shared" si="3"/>
        <v>0</v>
      </c>
      <c r="U112" s="36"/>
      <c r="V112" s="36"/>
      <c r="W112" s="36"/>
      <c r="X112" s="36"/>
      <c r="Y112" s="36"/>
      <c r="Z112" s="36"/>
      <c r="AA112" s="36"/>
      <c r="AB112" s="36"/>
      <c r="AC112" s="36"/>
      <c r="AD112" s="36"/>
      <c r="AE112" s="36"/>
      <c r="AR112" s="205" t="s">
        <v>358</v>
      </c>
      <c r="AT112" s="205" t="s">
        <v>315</v>
      </c>
      <c r="AU112" s="205" t="s">
        <v>80</v>
      </c>
      <c r="AY112" s="19" t="s">
        <v>169</v>
      </c>
      <c r="BE112" s="206">
        <f t="shared" si="4"/>
        <v>0</v>
      </c>
      <c r="BF112" s="206">
        <f t="shared" si="5"/>
        <v>0</v>
      </c>
      <c r="BG112" s="206">
        <f t="shared" si="6"/>
        <v>0</v>
      </c>
      <c r="BH112" s="206">
        <f t="shared" si="7"/>
        <v>0</v>
      </c>
      <c r="BI112" s="206">
        <f t="shared" si="8"/>
        <v>0</v>
      </c>
      <c r="BJ112" s="19" t="s">
        <v>80</v>
      </c>
      <c r="BK112" s="206">
        <f t="shared" si="9"/>
        <v>0</v>
      </c>
      <c r="BL112" s="19" t="s">
        <v>273</v>
      </c>
      <c r="BM112" s="205" t="s">
        <v>1299</v>
      </c>
    </row>
    <row r="113" spans="1:65" s="2" customFormat="1" ht="16.5" customHeight="1">
      <c r="A113" s="36"/>
      <c r="B113" s="37"/>
      <c r="C113" s="254" t="s">
        <v>288</v>
      </c>
      <c r="D113" s="254" t="s">
        <v>315</v>
      </c>
      <c r="E113" s="255" t="s">
        <v>1300</v>
      </c>
      <c r="F113" s="256" t="s">
        <v>1301</v>
      </c>
      <c r="G113" s="257" t="s">
        <v>1245</v>
      </c>
      <c r="H113" s="258">
        <v>4</v>
      </c>
      <c r="I113" s="259"/>
      <c r="J113" s="260">
        <f t="shared" si="0"/>
        <v>0</v>
      </c>
      <c r="K113" s="256" t="s">
        <v>19</v>
      </c>
      <c r="L113" s="261"/>
      <c r="M113" s="262" t="s">
        <v>19</v>
      </c>
      <c r="N113" s="263" t="s">
        <v>43</v>
      </c>
      <c r="O113" s="66"/>
      <c r="P113" s="203">
        <f t="shared" si="1"/>
        <v>0</v>
      </c>
      <c r="Q113" s="203">
        <v>0</v>
      </c>
      <c r="R113" s="203">
        <f t="shared" si="2"/>
        <v>0</v>
      </c>
      <c r="S113" s="203">
        <v>0</v>
      </c>
      <c r="T113" s="204">
        <f t="shared" si="3"/>
        <v>0</v>
      </c>
      <c r="U113" s="36"/>
      <c r="V113" s="36"/>
      <c r="W113" s="36"/>
      <c r="X113" s="36"/>
      <c r="Y113" s="36"/>
      <c r="Z113" s="36"/>
      <c r="AA113" s="36"/>
      <c r="AB113" s="36"/>
      <c r="AC113" s="36"/>
      <c r="AD113" s="36"/>
      <c r="AE113" s="36"/>
      <c r="AR113" s="205" t="s">
        <v>358</v>
      </c>
      <c r="AT113" s="205" t="s">
        <v>315</v>
      </c>
      <c r="AU113" s="205" t="s">
        <v>80</v>
      </c>
      <c r="AY113" s="19" t="s">
        <v>169</v>
      </c>
      <c r="BE113" s="206">
        <f t="shared" si="4"/>
        <v>0</v>
      </c>
      <c r="BF113" s="206">
        <f t="shared" si="5"/>
        <v>0</v>
      </c>
      <c r="BG113" s="206">
        <f t="shared" si="6"/>
        <v>0</v>
      </c>
      <c r="BH113" s="206">
        <f t="shared" si="7"/>
        <v>0</v>
      </c>
      <c r="BI113" s="206">
        <f t="shared" si="8"/>
        <v>0</v>
      </c>
      <c r="BJ113" s="19" t="s">
        <v>80</v>
      </c>
      <c r="BK113" s="206">
        <f t="shared" si="9"/>
        <v>0</v>
      </c>
      <c r="BL113" s="19" t="s">
        <v>273</v>
      </c>
      <c r="BM113" s="205" t="s">
        <v>1302</v>
      </c>
    </row>
    <row r="114" spans="1:65" s="2" customFormat="1" ht="16.5" customHeight="1">
      <c r="A114" s="36"/>
      <c r="B114" s="37"/>
      <c r="C114" s="254" t="s">
        <v>293</v>
      </c>
      <c r="D114" s="254" t="s">
        <v>315</v>
      </c>
      <c r="E114" s="255" t="s">
        <v>1303</v>
      </c>
      <c r="F114" s="256" t="s">
        <v>1304</v>
      </c>
      <c r="G114" s="257" t="s">
        <v>1245</v>
      </c>
      <c r="H114" s="258">
        <v>2</v>
      </c>
      <c r="I114" s="259"/>
      <c r="J114" s="260">
        <f t="shared" si="0"/>
        <v>0</v>
      </c>
      <c r="K114" s="256" t="s">
        <v>19</v>
      </c>
      <c r="L114" s="261"/>
      <c r="M114" s="262" t="s">
        <v>19</v>
      </c>
      <c r="N114" s="263" t="s">
        <v>43</v>
      </c>
      <c r="O114" s="66"/>
      <c r="P114" s="203">
        <f t="shared" si="1"/>
        <v>0</v>
      </c>
      <c r="Q114" s="203">
        <v>0</v>
      </c>
      <c r="R114" s="203">
        <f t="shared" si="2"/>
        <v>0</v>
      </c>
      <c r="S114" s="203">
        <v>0</v>
      </c>
      <c r="T114" s="204">
        <f t="shared" si="3"/>
        <v>0</v>
      </c>
      <c r="U114" s="36"/>
      <c r="V114" s="36"/>
      <c r="W114" s="36"/>
      <c r="X114" s="36"/>
      <c r="Y114" s="36"/>
      <c r="Z114" s="36"/>
      <c r="AA114" s="36"/>
      <c r="AB114" s="36"/>
      <c r="AC114" s="36"/>
      <c r="AD114" s="36"/>
      <c r="AE114" s="36"/>
      <c r="AR114" s="205" t="s">
        <v>358</v>
      </c>
      <c r="AT114" s="205" t="s">
        <v>315</v>
      </c>
      <c r="AU114" s="205" t="s">
        <v>80</v>
      </c>
      <c r="AY114" s="19" t="s">
        <v>169</v>
      </c>
      <c r="BE114" s="206">
        <f t="shared" si="4"/>
        <v>0</v>
      </c>
      <c r="BF114" s="206">
        <f t="shared" si="5"/>
        <v>0</v>
      </c>
      <c r="BG114" s="206">
        <f t="shared" si="6"/>
        <v>0</v>
      </c>
      <c r="BH114" s="206">
        <f t="shared" si="7"/>
        <v>0</v>
      </c>
      <c r="BI114" s="206">
        <f t="shared" si="8"/>
        <v>0</v>
      </c>
      <c r="BJ114" s="19" t="s">
        <v>80</v>
      </c>
      <c r="BK114" s="206">
        <f t="shared" si="9"/>
        <v>0</v>
      </c>
      <c r="BL114" s="19" t="s">
        <v>273</v>
      </c>
      <c r="BM114" s="205" t="s">
        <v>1305</v>
      </c>
    </row>
    <row r="115" spans="1:65" s="2" customFormat="1" ht="16.5" customHeight="1">
      <c r="A115" s="36"/>
      <c r="B115" s="37"/>
      <c r="C115" s="254" t="s">
        <v>7</v>
      </c>
      <c r="D115" s="254" t="s">
        <v>315</v>
      </c>
      <c r="E115" s="255" t="s">
        <v>1306</v>
      </c>
      <c r="F115" s="256" t="s">
        <v>1307</v>
      </c>
      <c r="G115" s="257" t="s">
        <v>1245</v>
      </c>
      <c r="H115" s="258">
        <v>2</v>
      </c>
      <c r="I115" s="259"/>
      <c r="J115" s="260">
        <f t="shared" si="0"/>
        <v>0</v>
      </c>
      <c r="K115" s="256" t="s">
        <v>19</v>
      </c>
      <c r="L115" s="261"/>
      <c r="M115" s="262" t="s">
        <v>19</v>
      </c>
      <c r="N115" s="263" t="s">
        <v>43</v>
      </c>
      <c r="O115" s="66"/>
      <c r="P115" s="203">
        <f t="shared" si="1"/>
        <v>0</v>
      </c>
      <c r="Q115" s="203">
        <v>0</v>
      </c>
      <c r="R115" s="203">
        <f t="shared" si="2"/>
        <v>0</v>
      </c>
      <c r="S115" s="203">
        <v>0</v>
      </c>
      <c r="T115" s="204">
        <f t="shared" si="3"/>
        <v>0</v>
      </c>
      <c r="U115" s="36"/>
      <c r="V115" s="36"/>
      <c r="W115" s="36"/>
      <c r="X115" s="36"/>
      <c r="Y115" s="36"/>
      <c r="Z115" s="36"/>
      <c r="AA115" s="36"/>
      <c r="AB115" s="36"/>
      <c r="AC115" s="36"/>
      <c r="AD115" s="36"/>
      <c r="AE115" s="36"/>
      <c r="AR115" s="205" t="s">
        <v>358</v>
      </c>
      <c r="AT115" s="205" t="s">
        <v>315</v>
      </c>
      <c r="AU115" s="205" t="s">
        <v>80</v>
      </c>
      <c r="AY115" s="19" t="s">
        <v>169</v>
      </c>
      <c r="BE115" s="206">
        <f t="shared" si="4"/>
        <v>0</v>
      </c>
      <c r="BF115" s="206">
        <f t="shared" si="5"/>
        <v>0</v>
      </c>
      <c r="BG115" s="206">
        <f t="shared" si="6"/>
        <v>0</v>
      </c>
      <c r="BH115" s="206">
        <f t="shared" si="7"/>
        <v>0</v>
      </c>
      <c r="BI115" s="206">
        <f t="shared" si="8"/>
        <v>0</v>
      </c>
      <c r="BJ115" s="19" t="s">
        <v>80</v>
      </c>
      <c r="BK115" s="206">
        <f t="shared" si="9"/>
        <v>0</v>
      </c>
      <c r="BL115" s="19" t="s">
        <v>273</v>
      </c>
      <c r="BM115" s="205" t="s">
        <v>1308</v>
      </c>
    </row>
    <row r="116" spans="1:65" s="2" customFormat="1" ht="16.5" customHeight="1">
      <c r="A116" s="36"/>
      <c r="B116" s="37"/>
      <c r="C116" s="254" t="s">
        <v>300</v>
      </c>
      <c r="D116" s="254" t="s">
        <v>315</v>
      </c>
      <c r="E116" s="255" t="s">
        <v>1309</v>
      </c>
      <c r="F116" s="256" t="s">
        <v>1310</v>
      </c>
      <c r="G116" s="257" t="s">
        <v>1245</v>
      </c>
      <c r="H116" s="258">
        <v>2</v>
      </c>
      <c r="I116" s="259"/>
      <c r="J116" s="260">
        <f t="shared" si="0"/>
        <v>0</v>
      </c>
      <c r="K116" s="256" t="s">
        <v>19</v>
      </c>
      <c r="L116" s="261"/>
      <c r="M116" s="262" t="s">
        <v>19</v>
      </c>
      <c r="N116" s="263" t="s">
        <v>43</v>
      </c>
      <c r="O116" s="66"/>
      <c r="P116" s="203">
        <f t="shared" si="1"/>
        <v>0</v>
      </c>
      <c r="Q116" s="203">
        <v>0</v>
      </c>
      <c r="R116" s="203">
        <f t="shared" si="2"/>
        <v>0</v>
      </c>
      <c r="S116" s="203">
        <v>0</v>
      </c>
      <c r="T116" s="204">
        <f t="shared" si="3"/>
        <v>0</v>
      </c>
      <c r="U116" s="36"/>
      <c r="V116" s="36"/>
      <c r="W116" s="36"/>
      <c r="X116" s="36"/>
      <c r="Y116" s="36"/>
      <c r="Z116" s="36"/>
      <c r="AA116" s="36"/>
      <c r="AB116" s="36"/>
      <c r="AC116" s="36"/>
      <c r="AD116" s="36"/>
      <c r="AE116" s="36"/>
      <c r="AR116" s="205" t="s">
        <v>358</v>
      </c>
      <c r="AT116" s="205" t="s">
        <v>315</v>
      </c>
      <c r="AU116" s="205" t="s">
        <v>80</v>
      </c>
      <c r="AY116" s="19" t="s">
        <v>169</v>
      </c>
      <c r="BE116" s="206">
        <f t="shared" si="4"/>
        <v>0</v>
      </c>
      <c r="BF116" s="206">
        <f t="shared" si="5"/>
        <v>0</v>
      </c>
      <c r="BG116" s="206">
        <f t="shared" si="6"/>
        <v>0</v>
      </c>
      <c r="BH116" s="206">
        <f t="shared" si="7"/>
        <v>0</v>
      </c>
      <c r="BI116" s="206">
        <f t="shared" si="8"/>
        <v>0</v>
      </c>
      <c r="BJ116" s="19" t="s">
        <v>80</v>
      </c>
      <c r="BK116" s="206">
        <f t="shared" si="9"/>
        <v>0</v>
      </c>
      <c r="BL116" s="19" t="s">
        <v>273</v>
      </c>
      <c r="BM116" s="205" t="s">
        <v>1311</v>
      </c>
    </row>
    <row r="117" spans="1:65" s="2" customFormat="1" ht="16.5" customHeight="1">
      <c r="A117" s="36"/>
      <c r="B117" s="37"/>
      <c r="C117" s="254" t="s">
        <v>305</v>
      </c>
      <c r="D117" s="254" t="s">
        <v>315</v>
      </c>
      <c r="E117" s="255" t="s">
        <v>1312</v>
      </c>
      <c r="F117" s="256" t="s">
        <v>1313</v>
      </c>
      <c r="G117" s="257" t="s">
        <v>1245</v>
      </c>
      <c r="H117" s="258">
        <v>2</v>
      </c>
      <c r="I117" s="259"/>
      <c r="J117" s="260">
        <f t="shared" si="0"/>
        <v>0</v>
      </c>
      <c r="K117" s="256" t="s">
        <v>19</v>
      </c>
      <c r="L117" s="261"/>
      <c r="M117" s="262" t="s">
        <v>19</v>
      </c>
      <c r="N117" s="263" t="s">
        <v>43</v>
      </c>
      <c r="O117" s="66"/>
      <c r="P117" s="203">
        <f t="shared" si="1"/>
        <v>0</v>
      </c>
      <c r="Q117" s="203">
        <v>0</v>
      </c>
      <c r="R117" s="203">
        <f t="shared" si="2"/>
        <v>0</v>
      </c>
      <c r="S117" s="203">
        <v>0</v>
      </c>
      <c r="T117" s="204">
        <f t="shared" si="3"/>
        <v>0</v>
      </c>
      <c r="U117" s="36"/>
      <c r="V117" s="36"/>
      <c r="W117" s="36"/>
      <c r="X117" s="36"/>
      <c r="Y117" s="36"/>
      <c r="Z117" s="36"/>
      <c r="AA117" s="36"/>
      <c r="AB117" s="36"/>
      <c r="AC117" s="36"/>
      <c r="AD117" s="36"/>
      <c r="AE117" s="36"/>
      <c r="AR117" s="205" t="s">
        <v>358</v>
      </c>
      <c r="AT117" s="205" t="s">
        <v>315</v>
      </c>
      <c r="AU117" s="205" t="s">
        <v>80</v>
      </c>
      <c r="AY117" s="19" t="s">
        <v>169</v>
      </c>
      <c r="BE117" s="206">
        <f t="shared" si="4"/>
        <v>0</v>
      </c>
      <c r="BF117" s="206">
        <f t="shared" si="5"/>
        <v>0</v>
      </c>
      <c r="BG117" s="206">
        <f t="shared" si="6"/>
        <v>0</v>
      </c>
      <c r="BH117" s="206">
        <f t="shared" si="7"/>
        <v>0</v>
      </c>
      <c r="BI117" s="206">
        <f t="shared" si="8"/>
        <v>0</v>
      </c>
      <c r="BJ117" s="19" t="s">
        <v>80</v>
      </c>
      <c r="BK117" s="206">
        <f t="shared" si="9"/>
        <v>0</v>
      </c>
      <c r="BL117" s="19" t="s">
        <v>273</v>
      </c>
      <c r="BM117" s="205" t="s">
        <v>1314</v>
      </c>
    </row>
    <row r="118" spans="1:65" s="2" customFormat="1" ht="16.5" customHeight="1">
      <c r="A118" s="36"/>
      <c r="B118" s="37"/>
      <c r="C118" s="254" t="s">
        <v>309</v>
      </c>
      <c r="D118" s="254" t="s">
        <v>315</v>
      </c>
      <c r="E118" s="255" t="s">
        <v>1315</v>
      </c>
      <c r="F118" s="256" t="s">
        <v>1316</v>
      </c>
      <c r="G118" s="257" t="s">
        <v>1245</v>
      </c>
      <c r="H118" s="258">
        <v>6</v>
      </c>
      <c r="I118" s="259"/>
      <c r="J118" s="260">
        <f t="shared" si="0"/>
        <v>0</v>
      </c>
      <c r="K118" s="256" t="s">
        <v>19</v>
      </c>
      <c r="L118" s="261"/>
      <c r="M118" s="262" t="s">
        <v>19</v>
      </c>
      <c r="N118" s="263" t="s">
        <v>43</v>
      </c>
      <c r="O118" s="66"/>
      <c r="P118" s="203">
        <f t="shared" si="1"/>
        <v>0</v>
      </c>
      <c r="Q118" s="203">
        <v>0</v>
      </c>
      <c r="R118" s="203">
        <f t="shared" si="2"/>
        <v>0</v>
      </c>
      <c r="S118" s="203">
        <v>0</v>
      </c>
      <c r="T118" s="204">
        <f t="shared" si="3"/>
        <v>0</v>
      </c>
      <c r="U118" s="36"/>
      <c r="V118" s="36"/>
      <c r="W118" s="36"/>
      <c r="X118" s="36"/>
      <c r="Y118" s="36"/>
      <c r="Z118" s="36"/>
      <c r="AA118" s="36"/>
      <c r="AB118" s="36"/>
      <c r="AC118" s="36"/>
      <c r="AD118" s="36"/>
      <c r="AE118" s="36"/>
      <c r="AR118" s="205" t="s">
        <v>358</v>
      </c>
      <c r="AT118" s="205" t="s">
        <v>315</v>
      </c>
      <c r="AU118" s="205" t="s">
        <v>80</v>
      </c>
      <c r="AY118" s="19" t="s">
        <v>169</v>
      </c>
      <c r="BE118" s="206">
        <f t="shared" si="4"/>
        <v>0</v>
      </c>
      <c r="BF118" s="206">
        <f t="shared" si="5"/>
        <v>0</v>
      </c>
      <c r="BG118" s="206">
        <f t="shared" si="6"/>
        <v>0</v>
      </c>
      <c r="BH118" s="206">
        <f t="shared" si="7"/>
        <v>0</v>
      </c>
      <c r="BI118" s="206">
        <f t="shared" si="8"/>
        <v>0</v>
      </c>
      <c r="BJ118" s="19" t="s">
        <v>80</v>
      </c>
      <c r="BK118" s="206">
        <f t="shared" si="9"/>
        <v>0</v>
      </c>
      <c r="BL118" s="19" t="s">
        <v>273</v>
      </c>
      <c r="BM118" s="205" t="s">
        <v>1317</v>
      </c>
    </row>
    <row r="119" spans="1:65" s="2" customFormat="1" ht="16.5" customHeight="1">
      <c r="A119" s="36"/>
      <c r="B119" s="37"/>
      <c r="C119" s="254" t="s">
        <v>314</v>
      </c>
      <c r="D119" s="254" t="s">
        <v>315</v>
      </c>
      <c r="E119" s="255" t="s">
        <v>1318</v>
      </c>
      <c r="F119" s="256" t="s">
        <v>1319</v>
      </c>
      <c r="G119" s="257" t="s">
        <v>1320</v>
      </c>
      <c r="H119" s="258">
        <v>22</v>
      </c>
      <c r="I119" s="259"/>
      <c r="J119" s="260">
        <f t="shared" si="0"/>
        <v>0</v>
      </c>
      <c r="K119" s="256" t="s">
        <v>19</v>
      </c>
      <c r="L119" s="261"/>
      <c r="M119" s="262" t="s">
        <v>19</v>
      </c>
      <c r="N119" s="263" t="s">
        <v>43</v>
      </c>
      <c r="O119" s="66"/>
      <c r="P119" s="203">
        <f t="shared" si="1"/>
        <v>0</v>
      </c>
      <c r="Q119" s="203">
        <v>0</v>
      </c>
      <c r="R119" s="203">
        <f t="shared" si="2"/>
        <v>0</v>
      </c>
      <c r="S119" s="203">
        <v>0</v>
      </c>
      <c r="T119" s="204">
        <f t="shared" si="3"/>
        <v>0</v>
      </c>
      <c r="U119" s="36"/>
      <c r="V119" s="36"/>
      <c r="W119" s="36"/>
      <c r="X119" s="36"/>
      <c r="Y119" s="36"/>
      <c r="Z119" s="36"/>
      <c r="AA119" s="36"/>
      <c r="AB119" s="36"/>
      <c r="AC119" s="36"/>
      <c r="AD119" s="36"/>
      <c r="AE119" s="36"/>
      <c r="AR119" s="205" t="s">
        <v>358</v>
      </c>
      <c r="AT119" s="205" t="s">
        <v>315</v>
      </c>
      <c r="AU119" s="205" t="s">
        <v>80</v>
      </c>
      <c r="AY119" s="19" t="s">
        <v>169</v>
      </c>
      <c r="BE119" s="206">
        <f t="shared" si="4"/>
        <v>0</v>
      </c>
      <c r="BF119" s="206">
        <f t="shared" si="5"/>
        <v>0</v>
      </c>
      <c r="BG119" s="206">
        <f t="shared" si="6"/>
        <v>0</v>
      </c>
      <c r="BH119" s="206">
        <f t="shared" si="7"/>
        <v>0</v>
      </c>
      <c r="BI119" s="206">
        <f t="shared" si="8"/>
        <v>0</v>
      </c>
      <c r="BJ119" s="19" t="s">
        <v>80</v>
      </c>
      <c r="BK119" s="206">
        <f t="shared" si="9"/>
        <v>0</v>
      </c>
      <c r="BL119" s="19" t="s">
        <v>273</v>
      </c>
      <c r="BM119" s="205" t="s">
        <v>1321</v>
      </c>
    </row>
    <row r="120" spans="1:65" s="2" customFormat="1" ht="16.5" customHeight="1">
      <c r="A120" s="36"/>
      <c r="B120" s="37"/>
      <c r="C120" s="254" t="s">
        <v>321</v>
      </c>
      <c r="D120" s="254" t="s">
        <v>315</v>
      </c>
      <c r="E120" s="255" t="s">
        <v>1322</v>
      </c>
      <c r="F120" s="256" t="s">
        <v>1323</v>
      </c>
      <c r="G120" s="257" t="s">
        <v>1245</v>
      </c>
      <c r="H120" s="258">
        <v>40</v>
      </c>
      <c r="I120" s="259"/>
      <c r="J120" s="260">
        <f t="shared" si="0"/>
        <v>0</v>
      </c>
      <c r="K120" s="256" t="s">
        <v>19</v>
      </c>
      <c r="L120" s="261"/>
      <c r="M120" s="262" t="s">
        <v>19</v>
      </c>
      <c r="N120" s="263" t="s">
        <v>43</v>
      </c>
      <c r="O120" s="66"/>
      <c r="P120" s="203">
        <f t="shared" si="1"/>
        <v>0</v>
      </c>
      <c r="Q120" s="203">
        <v>0</v>
      </c>
      <c r="R120" s="203">
        <f t="shared" si="2"/>
        <v>0</v>
      </c>
      <c r="S120" s="203">
        <v>0</v>
      </c>
      <c r="T120" s="204">
        <f t="shared" si="3"/>
        <v>0</v>
      </c>
      <c r="U120" s="36"/>
      <c r="V120" s="36"/>
      <c r="W120" s="36"/>
      <c r="X120" s="36"/>
      <c r="Y120" s="36"/>
      <c r="Z120" s="36"/>
      <c r="AA120" s="36"/>
      <c r="AB120" s="36"/>
      <c r="AC120" s="36"/>
      <c r="AD120" s="36"/>
      <c r="AE120" s="36"/>
      <c r="AR120" s="205" t="s">
        <v>358</v>
      </c>
      <c r="AT120" s="205" t="s">
        <v>315</v>
      </c>
      <c r="AU120" s="205" t="s">
        <v>80</v>
      </c>
      <c r="AY120" s="19" t="s">
        <v>169</v>
      </c>
      <c r="BE120" s="206">
        <f t="shared" si="4"/>
        <v>0</v>
      </c>
      <c r="BF120" s="206">
        <f t="shared" si="5"/>
        <v>0</v>
      </c>
      <c r="BG120" s="206">
        <f t="shared" si="6"/>
        <v>0</v>
      </c>
      <c r="BH120" s="206">
        <f t="shared" si="7"/>
        <v>0</v>
      </c>
      <c r="BI120" s="206">
        <f t="shared" si="8"/>
        <v>0</v>
      </c>
      <c r="BJ120" s="19" t="s">
        <v>80</v>
      </c>
      <c r="BK120" s="206">
        <f t="shared" si="9"/>
        <v>0</v>
      </c>
      <c r="BL120" s="19" t="s">
        <v>273</v>
      </c>
      <c r="BM120" s="205" t="s">
        <v>1324</v>
      </c>
    </row>
    <row r="121" spans="1:65" s="2" customFormat="1" ht="16.5" customHeight="1">
      <c r="A121" s="36"/>
      <c r="B121" s="37"/>
      <c r="C121" s="254" t="s">
        <v>331</v>
      </c>
      <c r="D121" s="254" t="s">
        <v>315</v>
      </c>
      <c r="E121" s="255" t="s">
        <v>1325</v>
      </c>
      <c r="F121" s="256" t="s">
        <v>1326</v>
      </c>
      <c r="G121" s="257" t="s">
        <v>324</v>
      </c>
      <c r="H121" s="258">
        <v>40</v>
      </c>
      <c r="I121" s="259"/>
      <c r="J121" s="260">
        <f t="shared" si="0"/>
        <v>0</v>
      </c>
      <c r="K121" s="256" t="s">
        <v>19</v>
      </c>
      <c r="L121" s="261"/>
      <c r="M121" s="262" t="s">
        <v>19</v>
      </c>
      <c r="N121" s="263" t="s">
        <v>43</v>
      </c>
      <c r="O121" s="66"/>
      <c r="P121" s="203">
        <f t="shared" si="1"/>
        <v>0</v>
      </c>
      <c r="Q121" s="203">
        <v>0</v>
      </c>
      <c r="R121" s="203">
        <f t="shared" si="2"/>
        <v>0</v>
      </c>
      <c r="S121" s="203">
        <v>0</v>
      </c>
      <c r="T121" s="204">
        <f t="shared" si="3"/>
        <v>0</v>
      </c>
      <c r="U121" s="36"/>
      <c r="V121" s="36"/>
      <c r="W121" s="36"/>
      <c r="X121" s="36"/>
      <c r="Y121" s="36"/>
      <c r="Z121" s="36"/>
      <c r="AA121" s="36"/>
      <c r="AB121" s="36"/>
      <c r="AC121" s="36"/>
      <c r="AD121" s="36"/>
      <c r="AE121" s="36"/>
      <c r="AR121" s="205" t="s">
        <v>358</v>
      </c>
      <c r="AT121" s="205" t="s">
        <v>315</v>
      </c>
      <c r="AU121" s="205" t="s">
        <v>80</v>
      </c>
      <c r="AY121" s="19" t="s">
        <v>169</v>
      </c>
      <c r="BE121" s="206">
        <f t="shared" si="4"/>
        <v>0</v>
      </c>
      <c r="BF121" s="206">
        <f t="shared" si="5"/>
        <v>0</v>
      </c>
      <c r="BG121" s="206">
        <f t="shared" si="6"/>
        <v>0</v>
      </c>
      <c r="BH121" s="206">
        <f t="shared" si="7"/>
        <v>0</v>
      </c>
      <c r="BI121" s="206">
        <f t="shared" si="8"/>
        <v>0</v>
      </c>
      <c r="BJ121" s="19" t="s">
        <v>80</v>
      </c>
      <c r="BK121" s="206">
        <f t="shared" si="9"/>
        <v>0</v>
      </c>
      <c r="BL121" s="19" t="s">
        <v>273</v>
      </c>
      <c r="BM121" s="205" t="s">
        <v>1327</v>
      </c>
    </row>
    <row r="122" spans="1:65" s="2" customFormat="1" ht="16.5" customHeight="1">
      <c r="A122" s="36"/>
      <c r="B122" s="37"/>
      <c r="C122" s="254" t="s">
        <v>335</v>
      </c>
      <c r="D122" s="254" t="s">
        <v>315</v>
      </c>
      <c r="E122" s="255" t="s">
        <v>1328</v>
      </c>
      <c r="F122" s="256" t="s">
        <v>1329</v>
      </c>
      <c r="G122" s="257" t="s">
        <v>1245</v>
      </c>
      <c r="H122" s="258">
        <v>1</v>
      </c>
      <c r="I122" s="259"/>
      <c r="J122" s="260">
        <f t="shared" si="0"/>
        <v>0</v>
      </c>
      <c r="K122" s="256" t="s">
        <v>19</v>
      </c>
      <c r="L122" s="261"/>
      <c r="M122" s="262" t="s">
        <v>19</v>
      </c>
      <c r="N122" s="263" t="s">
        <v>43</v>
      </c>
      <c r="O122" s="66"/>
      <c r="P122" s="203">
        <f t="shared" si="1"/>
        <v>0</v>
      </c>
      <c r="Q122" s="203">
        <v>0</v>
      </c>
      <c r="R122" s="203">
        <f t="shared" si="2"/>
        <v>0</v>
      </c>
      <c r="S122" s="203">
        <v>0</v>
      </c>
      <c r="T122" s="204">
        <f t="shared" si="3"/>
        <v>0</v>
      </c>
      <c r="U122" s="36"/>
      <c r="V122" s="36"/>
      <c r="W122" s="36"/>
      <c r="X122" s="36"/>
      <c r="Y122" s="36"/>
      <c r="Z122" s="36"/>
      <c r="AA122" s="36"/>
      <c r="AB122" s="36"/>
      <c r="AC122" s="36"/>
      <c r="AD122" s="36"/>
      <c r="AE122" s="36"/>
      <c r="AR122" s="205" t="s">
        <v>358</v>
      </c>
      <c r="AT122" s="205" t="s">
        <v>315</v>
      </c>
      <c r="AU122" s="205" t="s">
        <v>80</v>
      </c>
      <c r="AY122" s="19" t="s">
        <v>169</v>
      </c>
      <c r="BE122" s="206">
        <f t="shared" si="4"/>
        <v>0</v>
      </c>
      <c r="BF122" s="206">
        <f t="shared" si="5"/>
        <v>0</v>
      </c>
      <c r="BG122" s="206">
        <f t="shared" si="6"/>
        <v>0</v>
      </c>
      <c r="BH122" s="206">
        <f t="shared" si="7"/>
        <v>0</v>
      </c>
      <c r="BI122" s="206">
        <f t="shared" si="8"/>
        <v>0</v>
      </c>
      <c r="BJ122" s="19" t="s">
        <v>80</v>
      </c>
      <c r="BK122" s="206">
        <f t="shared" si="9"/>
        <v>0</v>
      </c>
      <c r="BL122" s="19" t="s">
        <v>273</v>
      </c>
      <c r="BM122" s="205" t="s">
        <v>1330</v>
      </c>
    </row>
    <row r="123" spans="1:65" s="2" customFormat="1" ht="16.5" customHeight="1">
      <c r="A123" s="36"/>
      <c r="B123" s="37"/>
      <c r="C123" s="254" t="s">
        <v>341</v>
      </c>
      <c r="D123" s="254" t="s">
        <v>315</v>
      </c>
      <c r="E123" s="255" t="s">
        <v>1331</v>
      </c>
      <c r="F123" s="256" t="s">
        <v>1332</v>
      </c>
      <c r="G123" s="257" t="s">
        <v>1245</v>
      </c>
      <c r="H123" s="258">
        <v>1</v>
      </c>
      <c r="I123" s="259"/>
      <c r="J123" s="260">
        <f t="shared" si="0"/>
        <v>0</v>
      </c>
      <c r="K123" s="256" t="s">
        <v>19</v>
      </c>
      <c r="L123" s="261"/>
      <c r="M123" s="262" t="s">
        <v>19</v>
      </c>
      <c r="N123" s="263" t="s">
        <v>43</v>
      </c>
      <c r="O123" s="66"/>
      <c r="P123" s="203">
        <f t="shared" si="1"/>
        <v>0</v>
      </c>
      <c r="Q123" s="203">
        <v>0</v>
      </c>
      <c r="R123" s="203">
        <f t="shared" si="2"/>
        <v>0</v>
      </c>
      <c r="S123" s="203">
        <v>0</v>
      </c>
      <c r="T123" s="204">
        <f t="shared" si="3"/>
        <v>0</v>
      </c>
      <c r="U123" s="36"/>
      <c r="V123" s="36"/>
      <c r="W123" s="36"/>
      <c r="X123" s="36"/>
      <c r="Y123" s="36"/>
      <c r="Z123" s="36"/>
      <c r="AA123" s="36"/>
      <c r="AB123" s="36"/>
      <c r="AC123" s="36"/>
      <c r="AD123" s="36"/>
      <c r="AE123" s="36"/>
      <c r="AR123" s="205" t="s">
        <v>358</v>
      </c>
      <c r="AT123" s="205" t="s">
        <v>315</v>
      </c>
      <c r="AU123" s="205" t="s">
        <v>80</v>
      </c>
      <c r="AY123" s="19" t="s">
        <v>169</v>
      </c>
      <c r="BE123" s="206">
        <f t="shared" si="4"/>
        <v>0</v>
      </c>
      <c r="BF123" s="206">
        <f t="shared" si="5"/>
        <v>0</v>
      </c>
      <c r="BG123" s="206">
        <f t="shared" si="6"/>
        <v>0</v>
      </c>
      <c r="BH123" s="206">
        <f t="shared" si="7"/>
        <v>0</v>
      </c>
      <c r="BI123" s="206">
        <f t="shared" si="8"/>
        <v>0</v>
      </c>
      <c r="BJ123" s="19" t="s">
        <v>80</v>
      </c>
      <c r="BK123" s="206">
        <f t="shared" si="9"/>
        <v>0</v>
      </c>
      <c r="BL123" s="19" t="s">
        <v>273</v>
      </c>
      <c r="BM123" s="205" t="s">
        <v>1333</v>
      </c>
    </row>
    <row r="124" spans="1:65" s="12" customFormat="1" ht="25.9" customHeight="1">
      <c r="B124" s="178"/>
      <c r="C124" s="179"/>
      <c r="D124" s="180" t="s">
        <v>71</v>
      </c>
      <c r="E124" s="181" t="s">
        <v>1334</v>
      </c>
      <c r="F124" s="181" t="s">
        <v>1335</v>
      </c>
      <c r="G124" s="179"/>
      <c r="H124" s="179"/>
      <c r="I124" s="182"/>
      <c r="J124" s="183">
        <f>BK124</f>
        <v>0</v>
      </c>
      <c r="K124" s="179"/>
      <c r="L124" s="184"/>
      <c r="M124" s="185"/>
      <c r="N124" s="186"/>
      <c r="O124" s="186"/>
      <c r="P124" s="187">
        <f>SUM(P125:P131)</f>
        <v>0</v>
      </c>
      <c r="Q124" s="186"/>
      <c r="R124" s="187">
        <f>SUM(R125:R131)</f>
        <v>0</v>
      </c>
      <c r="S124" s="186"/>
      <c r="T124" s="188">
        <f>SUM(T125:T131)</f>
        <v>0</v>
      </c>
      <c r="AR124" s="189" t="s">
        <v>80</v>
      </c>
      <c r="AT124" s="190" t="s">
        <v>71</v>
      </c>
      <c r="AU124" s="190" t="s">
        <v>72</v>
      </c>
      <c r="AY124" s="189" t="s">
        <v>169</v>
      </c>
      <c r="BK124" s="191">
        <f>SUM(BK125:BK131)</f>
        <v>0</v>
      </c>
    </row>
    <row r="125" spans="1:65" s="2" customFormat="1" ht="16.5" customHeight="1">
      <c r="A125" s="36"/>
      <c r="B125" s="37"/>
      <c r="C125" s="254" t="s">
        <v>346</v>
      </c>
      <c r="D125" s="254" t="s">
        <v>315</v>
      </c>
      <c r="E125" s="255" t="s">
        <v>1336</v>
      </c>
      <c r="F125" s="256" t="s">
        <v>1337</v>
      </c>
      <c r="G125" s="257" t="s">
        <v>324</v>
      </c>
      <c r="H125" s="258">
        <v>175</v>
      </c>
      <c r="I125" s="259"/>
      <c r="J125" s="260">
        <f t="shared" ref="J125:J131" si="10">ROUND(I125*H125,2)</f>
        <v>0</v>
      </c>
      <c r="K125" s="256" t="s">
        <v>19</v>
      </c>
      <c r="L125" s="261"/>
      <c r="M125" s="262" t="s">
        <v>19</v>
      </c>
      <c r="N125" s="263" t="s">
        <v>43</v>
      </c>
      <c r="O125" s="66"/>
      <c r="P125" s="203">
        <f t="shared" ref="P125:P131" si="11">O125*H125</f>
        <v>0</v>
      </c>
      <c r="Q125" s="203">
        <v>0</v>
      </c>
      <c r="R125" s="203">
        <f t="shared" ref="R125:R131" si="12">Q125*H125</f>
        <v>0</v>
      </c>
      <c r="S125" s="203">
        <v>0</v>
      </c>
      <c r="T125" s="204">
        <f t="shared" ref="T125:T131" si="13">S125*H125</f>
        <v>0</v>
      </c>
      <c r="U125" s="36"/>
      <c r="V125" s="36"/>
      <c r="W125" s="36"/>
      <c r="X125" s="36"/>
      <c r="Y125" s="36"/>
      <c r="Z125" s="36"/>
      <c r="AA125" s="36"/>
      <c r="AB125" s="36"/>
      <c r="AC125" s="36"/>
      <c r="AD125" s="36"/>
      <c r="AE125" s="36"/>
      <c r="AR125" s="205" t="s">
        <v>358</v>
      </c>
      <c r="AT125" s="205" t="s">
        <v>315</v>
      </c>
      <c r="AU125" s="205" t="s">
        <v>80</v>
      </c>
      <c r="AY125" s="19" t="s">
        <v>169</v>
      </c>
      <c r="BE125" s="206">
        <f t="shared" ref="BE125:BE131" si="14">IF(N125="základní",J125,0)</f>
        <v>0</v>
      </c>
      <c r="BF125" s="206">
        <f t="shared" ref="BF125:BF131" si="15">IF(N125="snížená",J125,0)</f>
        <v>0</v>
      </c>
      <c r="BG125" s="206">
        <f t="shared" ref="BG125:BG131" si="16">IF(N125="zákl. přenesená",J125,0)</f>
        <v>0</v>
      </c>
      <c r="BH125" s="206">
        <f t="shared" ref="BH125:BH131" si="17">IF(N125="sníž. přenesená",J125,0)</f>
        <v>0</v>
      </c>
      <c r="BI125" s="206">
        <f t="shared" ref="BI125:BI131" si="18">IF(N125="nulová",J125,0)</f>
        <v>0</v>
      </c>
      <c r="BJ125" s="19" t="s">
        <v>80</v>
      </c>
      <c r="BK125" s="206">
        <f t="shared" ref="BK125:BK131" si="19">ROUND(I125*H125,2)</f>
        <v>0</v>
      </c>
      <c r="BL125" s="19" t="s">
        <v>273</v>
      </c>
      <c r="BM125" s="205" t="s">
        <v>1338</v>
      </c>
    </row>
    <row r="126" spans="1:65" s="2" customFormat="1" ht="16.5" customHeight="1">
      <c r="A126" s="36"/>
      <c r="B126" s="37"/>
      <c r="C126" s="254" t="s">
        <v>351</v>
      </c>
      <c r="D126" s="254" t="s">
        <v>315</v>
      </c>
      <c r="E126" s="255" t="s">
        <v>1339</v>
      </c>
      <c r="F126" s="256" t="s">
        <v>1340</v>
      </c>
      <c r="G126" s="257" t="s">
        <v>324</v>
      </c>
      <c r="H126" s="258">
        <v>175</v>
      </c>
      <c r="I126" s="259"/>
      <c r="J126" s="260">
        <f t="shared" si="10"/>
        <v>0</v>
      </c>
      <c r="K126" s="256" t="s">
        <v>19</v>
      </c>
      <c r="L126" s="261"/>
      <c r="M126" s="262" t="s">
        <v>19</v>
      </c>
      <c r="N126" s="263" t="s">
        <v>43</v>
      </c>
      <c r="O126" s="66"/>
      <c r="P126" s="203">
        <f t="shared" si="11"/>
        <v>0</v>
      </c>
      <c r="Q126" s="203">
        <v>0</v>
      </c>
      <c r="R126" s="203">
        <f t="shared" si="12"/>
        <v>0</v>
      </c>
      <c r="S126" s="203">
        <v>0</v>
      </c>
      <c r="T126" s="204">
        <f t="shared" si="13"/>
        <v>0</v>
      </c>
      <c r="U126" s="36"/>
      <c r="V126" s="36"/>
      <c r="W126" s="36"/>
      <c r="X126" s="36"/>
      <c r="Y126" s="36"/>
      <c r="Z126" s="36"/>
      <c r="AA126" s="36"/>
      <c r="AB126" s="36"/>
      <c r="AC126" s="36"/>
      <c r="AD126" s="36"/>
      <c r="AE126" s="36"/>
      <c r="AR126" s="205" t="s">
        <v>358</v>
      </c>
      <c r="AT126" s="205" t="s">
        <v>315</v>
      </c>
      <c r="AU126" s="205" t="s">
        <v>80</v>
      </c>
      <c r="AY126" s="19" t="s">
        <v>169</v>
      </c>
      <c r="BE126" s="206">
        <f t="shared" si="14"/>
        <v>0</v>
      </c>
      <c r="BF126" s="206">
        <f t="shared" si="15"/>
        <v>0</v>
      </c>
      <c r="BG126" s="206">
        <f t="shared" si="16"/>
        <v>0</v>
      </c>
      <c r="BH126" s="206">
        <f t="shared" si="17"/>
        <v>0</v>
      </c>
      <c r="BI126" s="206">
        <f t="shared" si="18"/>
        <v>0</v>
      </c>
      <c r="BJ126" s="19" t="s">
        <v>80</v>
      </c>
      <c r="BK126" s="206">
        <f t="shared" si="19"/>
        <v>0</v>
      </c>
      <c r="BL126" s="19" t="s">
        <v>273</v>
      </c>
      <c r="BM126" s="205" t="s">
        <v>1341</v>
      </c>
    </row>
    <row r="127" spans="1:65" s="2" customFormat="1" ht="16.5" customHeight="1">
      <c r="A127" s="36"/>
      <c r="B127" s="37"/>
      <c r="C127" s="254" t="s">
        <v>358</v>
      </c>
      <c r="D127" s="254" t="s">
        <v>315</v>
      </c>
      <c r="E127" s="255" t="s">
        <v>1342</v>
      </c>
      <c r="F127" s="256" t="s">
        <v>1343</v>
      </c>
      <c r="G127" s="257" t="s">
        <v>1245</v>
      </c>
      <c r="H127" s="258">
        <v>29</v>
      </c>
      <c r="I127" s="259"/>
      <c r="J127" s="260">
        <f t="shared" si="10"/>
        <v>0</v>
      </c>
      <c r="K127" s="256" t="s">
        <v>19</v>
      </c>
      <c r="L127" s="261"/>
      <c r="M127" s="262" t="s">
        <v>19</v>
      </c>
      <c r="N127" s="263" t="s">
        <v>43</v>
      </c>
      <c r="O127" s="66"/>
      <c r="P127" s="203">
        <f t="shared" si="11"/>
        <v>0</v>
      </c>
      <c r="Q127" s="203">
        <v>0</v>
      </c>
      <c r="R127" s="203">
        <f t="shared" si="12"/>
        <v>0</v>
      </c>
      <c r="S127" s="203">
        <v>0</v>
      </c>
      <c r="T127" s="204">
        <f t="shared" si="13"/>
        <v>0</v>
      </c>
      <c r="U127" s="36"/>
      <c r="V127" s="36"/>
      <c r="W127" s="36"/>
      <c r="X127" s="36"/>
      <c r="Y127" s="36"/>
      <c r="Z127" s="36"/>
      <c r="AA127" s="36"/>
      <c r="AB127" s="36"/>
      <c r="AC127" s="36"/>
      <c r="AD127" s="36"/>
      <c r="AE127" s="36"/>
      <c r="AR127" s="205" t="s">
        <v>358</v>
      </c>
      <c r="AT127" s="205" t="s">
        <v>315</v>
      </c>
      <c r="AU127" s="205" t="s">
        <v>80</v>
      </c>
      <c r="AY127" s="19" t="s">
        <v>169</v>
      </c>
      <c r="BE127" s="206">
        <f t="shared" si="14"/>
        <v>0</v>
      </c>
      <c r="BF127" s="206">
        <f t="shared" si="15"/>
        <v>0</v>
      </c>
      <c r="BG127" s="206">
        <f t="shared" si="16"/>
        <v>0</v>
      </c>
      <c r="BH127" s="206">
        <f t="shared" si="17"/>
        <v>0</v>
      </c>
      <c r="BI127" s="206">
        <f t="shared" si="18"/>
        <v>0</v>
      </c>
      <c r="BJ127" s="19" t="s">
        <v>80</v>
      </c>
      <c r="BK127" s="206">
        <f t="shared" si="19"/>
        <v>0</v>
      </c>
      <c r="BL127" s="19" t="s">
        <v>273</v>
      </c>
      <c r="BM127" s="205" t="s">
        <v>1344</v>
      </c>
    </row>
    <row r="128" spans="1:65" s="2" customFormat="1" ht="16.5" customHeight="1">
      <c r="A128" s="36"/>
      <c r="B128" s="37"/>
      <c r="C128" s="254" t="s">
        <v>362</v>
      </c>
      <c r="D128" s="254" t="s">
        <v>315</v>
      </c>
      <c r="E128" s="255" t="s">
        <v>1336</v>
      </c>
      <c r="F128" s="256" t="s">
        <v>1337</v>
      </c>
      <c r="G128" s="257" t="s">
        <v>324</v>
      </c>
      <c r="H128" s="258">
        <v>80</v>
      </c>
      <c r="I128" s="259"/>
      <c r="J128" s="260">
        <f t="shared" si="10"/>
        <v>0</v>
      </c>
      <c r="K128" s="256" t="s">
        <v>19</v>
      </c>
      <c r="L128" s="261"/>
      <c r="M128" s="262" t="s">
        <v>19</v>
      </c>
      <c r="N128" s="263" t="s">
        <v>43</v>
      </c>
      <c r="O128" s="66"/>
      <c r="P128" s="203">
        <f t="shared" si="11"/>
        <v>0</v>
      </c>
      <c r="Q128" s="203">
        <v>0</v>
      </c>
      <c r="R128" s="203">
        <f t="shared" si="12"/>
        <v>0</v>
      </c>
      <c r="S128" s="203">
        <v>0</v>
      </c>
      <c r="T128" s="204">
        <f t="shared" si="13"/>
        <v>0</v>
      </c>
      <c r="U128" s="36"/>
      <c r="V128" s="36"/>
      <c r="W128" s="36"/>
      <c r="X128" s="36"/>
      <c r="Y128" s="36"/>
      <c r="Z128" s="36"/>
      <c r="AA128" s="36"/>
      <c r="AB128" s="36"/>
      <c r="AC128" s="36"/>
      <c r="AD128" s="36"/>
      <c r="AE128" s="36"/>
      <c r="AR128" s="205" t="s">
        <v>358</v>
      </c>
      <c r="AT128" s="205" t="s">
        <v>315</v>
      </c>
      <c r="AU128" s="205" t="s">
        <v>80</v>
      </c>
      <c r="AY128" s="19" t="s">
        <v>169</v>
      </c>
      <c r="BE128" s="206">
        <f t="shared" si="14"/>
        <v>0</v>
      </c>
      <c r="BF128" s="206">
        <f t="shared" si="15"/>
        <v>0</v>
      </c>
      <c r="BG128" s="206">
        <f t="shared" si="16"/>
        <v>0</v>
      </c>
      <c r="BH128" s="206">
        <f t="shared" si="17"/>
        <v>0</v>
      </c>
      <c r="BI128" s="206">
        <f t="shared" si="18"/>
        <v>0</v>
      </c>
      <c r="BJ128" s="19" t="s">
        <v>80</v>
      </c>
      <c r="BK128" s="206">
        <f t="shared" si="19"/>
        <v>0</v>
      </c>
      <c r="BL128" s="19" t="s">
        <v>273</v>
      </c>
      <c r="BM128" s="205" t="s">
        <v>1345</v>
      </c>
    </row>
    <row r="129" spans="1:65" s="2" customFormat="1" ht="16.5" customHeight="1">
      <c r="A129" s="36"/>
      <c r="B129" s="37"/>
      <c r="C129" s="254" t="s">
        <v>369</v>
      </c>
      <c r="D129" s="254" t="s">
        <v>315</v>
      </c>
      <c r="E129" s="255" t="s">
        <v>1339</v>
      </c>
      <c r="F129" s="256" t="s">
        <v>1340</v>
      </c>
      <c r="G129" s="257" t="s">
        <v>324</v>
      </c>
      <c r="H129" s="258">
        <v>160</v>
      </c>
      <c r="I129" s="259"/>
      <c r="J129" s="260">
        <f t="shared" si="10"/>
        <v>0</v>
      </c>
      <c r="K129" s="256" t="s">
        <v>19</v>
      </c>
      <c r="L129" s="261"/>
      <c r="M129" s="262" t="s">
        <v>19</v>
      </c>
      <c r="N129" s="263" t="s">
        <v>43</v>
      </c>
      <c r="O129" s="66"/>
      <c r="P129" s="203">
        <f t="shared" si="11"/>
        <v>0</v>
      </c>
      <c r="Q129" s="203">
        <v>0</v>
      </c>
      <c r="R129" s="203">
        <f t="shared" si="12"/>
        <v>0</v>
      </c>
      <c r="S129" s="203">
        <v>0</v>
      </c>
      <c r="T129" s="204">
        <f t="shared" si="13"/>
        <v>0</v>
      </c>
      <c r="U129" s="36"/>
      <c r="V129" s="36"/>
      <c r="W129" s="36"/>
      <c r="X129" s="36"/>
      <c r="Y129" s="36"/>
      <c r="Z129" s="36"/>
      <c r="AA129" s="36"/>
      <c r="AB129" s="36"/>
      <c r="AC129" s="36"/>
      <c r="AD129" s="36"/>
      <c r="AE129" s="36"/>
      <c r="AR129" s="205" t="s">
        <v>358</v>
      </c>
      <c r="AT129" s="205" t="s">
        <v>315</v>
      </c>
      <c r="AU129" s="205" t="s">
        <v>80</v>
      </c>
      <c r="AY129" s="19" t="s">
        <v>169</v>
      </c>
      <c r="BE129" s="206">
        <f t="shared" si="14"/>
        <v>0</v>
      </c>
      <c r="BF129" s="206">
        <f t="shared" si="15"/>
        <v>0</v>
      </c>
      <c r="BG129" s="206">
        <f t="shared" si="16"/>
        <v>0</v>
      </c>
      <c r="BH129" s="206">
        <f t="shared" si="17"/>
        <v>0</v>
      </c>
      <c r="BI129" s="206">
        <f t="shared" si="18"/>
        <v>0</v>
      </c>
      <c r="BJ129" s="19" t="s">
        <v>80</v>
      </c>
      <c r="BK129" s="206">
        <f t="shared" si="19"/>
        <v>0</v>
      </c>
      <c r="BL129" s="19" t="s">
        <v>273</v>
      </c>
      <c r="BM129" s="205" t="s">
        <v>1346</v>
      </c>
    </row>
    <row r="130" spans="1:65" s="2" customFormat="1" ht="16.5" customHeight="1">
      <c r="A130" s="36"/>
      <c r="B130" s="37"/>
      <c r="C130" s="254" t="s">
        <v>373</v>
      </c>
      <c r="D130" s="254" t="s">
        <v>315</v>
      </c>
      <c r="E130" s="255" t="s">
        <v>1342</v>
      </c>
      <c r="F130" s="256" t="s">
        <v>1343</v>
      </c>
      <c r="G130" s="257" t="s">
        <v>1245</v>
      </c>
      <c r="H130" s="258">
        <v>27</v>
      </c>
      <c r="I130" s="259"/>
      <c r="J130" s="260">
        <f t="shared" si="10"/>
        <v>0</v>
      </c>
      <c r="K130" s="256" t="s">
        <v>19</v>
      </c>
      <c r="L130" s="261"/>
      <c r="M130" s="262" t="s">
        <v>19</v>
      </c>
      <c r="N130" s="263" t="s">
        <v>43</v>
      </c>
      <c r="O130" s="66"/>
      <c r="P130" s="203">
        <f t="shared" si="11"/>
        <v>0</v>
      </c>
      <c r="Q130" s="203">
        <v>0</v>
      </c>
      <c r="R130" s="203">
        <f t="shared" si="12"/>
        <v>0</v>
      </c>
      <c r="S130" s="203">
        <v>0</v>
      </c>
      <c r="T130" s="204">
        <f t="shared" si="13"/>
        <v>0</v>
      </c>
      <c r="U130" s="36"/>
      <c r="V130" s="36"/>
      <c r="W130" s="36"/>
      <c r="X130" s="36"/>
      <c r="Y130" s="36"/>
      <c r="Z130" s="36"/>
      <c r="AA130" s="36"/>
      <c r="AB130" s="36"/>
      <c r="AC130" s="36"/>
      <c r="AD130" s="36"/>
      <c r="AE130" s="36"/>
      <c r="AR130" s="205" t="s">
        <v>358</v>
      </c>
      <c r="AT130" s="205" t="s">
        <v>315</v>
      </c>
      <c r="AU130" s="205" t="s">
        <v>80</v>
      </c>
      <c r="AY130" s="19" t="s">
        <v>169</v>
      </c>
      <c r="BE130" s="206">
        <f t="shared" si="14"/>
        <v>0</v>
      </c>
      <c r="BF130" s="206">
        <f t="shared" si="15"/>
        <v>0</v>
      </c>
      <c r="BG130" s="206">
        <f t="shared" si="16"/>
        <v>0</v>
      </c>
      <c r="BH130" s="206">
        <f t="shared" si="17"/>
        <v>0</v>
      </c>
      <c r="BI130" s="206">
        <f t="shared" si="18"/>
        <v>0</v>
      </c>
      <c r="BJ130" s="19" t="s">
        <v>80</v>
      </c>
      <c r="BK130" s="206">
        <f t="shared" si="19"/>
        <v>0</v>
      </c>
      <c r="BL130" s="19" t="s">
        <v>273</v>
      </c>
      <c r="BM130" s="205" t="s">
        <v>1347</v>
      </c>
    </row>
    <row r="131" spans="1:65" s="2" customFormat="1" ht="16.5" customHeight="1">
      <c r="A131" s="36"/>
      <c r="B131" s="37"/>
      <c r="C131" s="254" t="s">
        <v>379</v>
      </c>
      <c r="D131" s="254" t="s">
        <v>315</v>
      </c>
      <c r="E131" s="255" t="s">
        <v>1348</v>
      </c>
      <c r="F131" s="256" t="s">
        <v>1349</v>
      </c>
      <c r="G131" s="257" t="s">
        <v>1350</v>
      </c>
      <c r="H131" s="258">
        <v>2</v>
      </c>
      <c r="I131" s="259"/>
      <c r="J131" s="260">
        <f t="shared" si="10"/>
        <v>0</v>
      </c>
      <c r="K131" s="256" t="s">
        <v>19</v>
      </c>
      <c r="L131" s="261"/>
      <c r="M131" s="262" t="s">
        <v>19</v>
      </c>
      <c r="N131" s="263" t="s">
        <v>43</v>
      </c>
      <c r="O131" s="66"/>
      <c r="P131" s="203">
        <f t="shared" si="11"/>
        <v>0</v>
      </c>
      <c r="Q131" s="203">
        <v>0</v>
      </c>
      <c r="R131" s="203">
        <f t="shared" si="12"/>
        <v>0</v>
      </c>
      <c r="S131" s="203">
        <v>0</v>
      </c>
      <c r="T131" s="204">
        <f t="shared" si="13"/>
        <v>0</v>
      </c>
      <c r="U131" s="36"/>
      <c r="V131" s="36"/>
      <c r="W131" s="36"/>
      <c r="X131" s="36"/>
      <c r="Y131" s="36"/>
      <c r="Z131" s="36"/>
      <c r="AA131" s="36"/>
      <c r="AB131" s="36"/>
      <c r="AC131" s="36"/>
      <c r="AD131" s="36"/>
      <c r="AE131" s="36"/>
      <c r="AR131" s="205" t="s">
        <v>358</v>
      </c>
      <c r="AT131" s="205" t="s">
        <v>315</v>
      </c>
      <c r="AU131" s="205" t="s">
        <v>80</v>
      </c>
      <c r="AY131" s="19" t="s">
        <v>169</v>
      </c>
      <c r="BE131" s="206">
        <f t="shared" si="14"/>
        <v>0</v>
      </c>
      <c r="BF131" s="206">
        <f t="shared" si="15"/>
        <v>0</v>
      </c>
      <c r="BG131" s="206">
        <f t="shared" si="16"/>
        <v>0</v>
      </c>
      <c r="BH131" s="206">
        <f t="shared" si="17"/>
        <v>0</v>
      </c>
      <c r="BI131" s="206">
        <f t="shared" si="18"/>
        <v>0</v>
      </c>
      <c r="BJ131" s="19" t="s">
        <v>80</v>
      </c>
      <c r="BK131" s="206">
        <f t="shared" si="19"/>
        <v>0</v>
      </c>
      <c r="BL131" s="19" t="s">
        <v>273</v>
      </c>
      <c r="BM131" s="205" t="s">
        <v>1351</v>
      </c>
    </row>
    <row r="132" spans="1:65" s="12" customFormat="1" ht="25.9" customHeight="1">
      <c r="B132" s="178"/>
      <c r="C132" s="179"/>
      <c r="D132" s="180" t="s">
        <v>71</v>
      </c>
      <c r="E132" s="181" t="s">
        <v>1352</v>
      </c>
      <c r="F132" s="181" t="s">
        <v>1353</v>
      </c>
      <c r="G132" s="179"/>
      <c r="H132" s="179"/>
      <c r="I132" s="182"/>
      <c r="J132" s="183">
        <f>BK132</f>
        <v>0</v>
      </c>
      <c r="K132" s="179"/>
      <c r="L132" s="184"/>
      <c r="M132" s="185"/>
      <c r="N132" s="186"/>
      <c r="O132" s="186"/>
      <c r="P132" s="187">
        <f>SUM(P133:P156)</f>
        <v>0</v>
      </c>
      <c r="Q132" s="186"/>
      <c r="R132" s="187">
        <f>SUM(R133:R156)</f>
        <v>0</v>
      </c>
      <c r="S132" s="186"/>
      <c r="T132" s="188">
        <f>SUM(T133:T156)</f>
        <v>0</v>
      </c>
      <c r="AR132" s="189" t="s">
        <v>80</v>
      </c>
      <c r="AT132" s="190" t="s">
        <v>71</v>
      </c>
      <c r="AU132" s="190" t="s">
        <v>72</v>
      </c>
      <c r="AY132" s="189" t="s">
        <v>169</v>
      </c>
      <c r="BK132" s="191">
        <f>SUM(BK133:BK156)</f>
        <v>0</v>
      </c>
    </row>
    <row r="133" spans="1:65" s="2" customFormat="1" ht="16.5" customHeight="1">
      <c r="A133" s="36"/>
      <c r="B133" s="37"/>
      <c r="C133" s="194" t="s">
        <v>386</v>
      </c>
      <c r="D133" s="194" t="s">
        <v>171</v>
      </c>
      <c r="E133" s="195" t="s">
        <v>1354</v>
      </c>
      <c r="F133" s="196" t="s">
        <v>1355</v>
      </c>
      <c r="G133" s="197" t="s">
        <v>324</v>
      </c>
      <c r="H133" s="198">
        <v>5</v>
      </c>
      <c r="I133" s="199"/>
      <c r="J133" s="200">
        <f t="shared" ref="J133:J156" si="20">ROUND(I133*H133,2)</f>
        <v>0</v>
      </c>
      <c r="K133" s="196" t="s">
        <v>19</v>
      </c>
      <c r="L133" s="41"/>
      <c r="M133" s="201" t="s">
        <v>19</v>
      </c>
      <c r="N133" s="202" t="s">
        <v>43</v>
      </c>
      <c r="O133" s="66"/>
      <c r="P133" s="203">
        <f t="shared" ref="P133:P156" si="21">O133*H133</f>
        <v>0</v>
      </c>
      <c r="Q133" s="203">
        <v>0</v>
      </c>
      <c r="R133" s="203">
        <f t="shared" ref="R133:R156" si="22">Q133*H133</f>
        <v>0</v>
      </c>
      <c r="S133" s="203">
        <v>0</v>
      </c>
      <c r="T133" s="204">
        <f t="shared" ref="T133:T156" si="23">S133*H133</f>
        <v>0</v>
      </c>
      <c r="U133" s="36"/>
      <c r="V133" s="36"/>
      <c r="W133" s="36"/>
      <c r="X133" s="36"/>
      <c r="Y133" s="36"/>
      <c r="Z133" s="36"/>
      <c r="AA133" s="36"/>
      <c r="AB133" s="36"/>
      <c r="AC133" s="36"/>
      <c r="AD133" s="36"/>
      <c r="AE133" s="36"/>
      <c r="AR133" s="205" t="s">
        <v>273</v>
      </c>
      <c r="AT133" s="205" t="s">
        <v>171</v>
      </c>
      <c r="AU133" s="205" t="s">
        <v>80</v>
      </c>
      <c r="AY133" s="19" t="s">
        <v>169</v>
      </c>
      <c r="BE133" s="206">
        <f t="shared" ref="BE133:BE156" si="24">IF(N133="základní",J133,0)</f>
        <v>0</v>
      </c>
      <c r="BF133" s="206">
        <f t="shared" ref="BF133:BF156" si="25">IF(N133="snížená",J133,0)</f>
        <v>0</v>
      </c>
      <c r="BG133" s="206">
        <f t="shared" ref="BG133:BG156" si="26">IF(N133="zákl. přenesená",J133,0)</f>
        <v>0</v>
      </c>
      <c r="BH133" s="206">
        <f t="shared" ref="BH133:BH156" si="27">IF(N133="sníž. přenesená",J133,0)</f>
        <v>0</v>
      </c>
      <c r="BI133" s="206">
        <f t="shared" ref="BI133:BI156" si="28">IF(N133="nulová",J133,0)</f>
        <v>0</v>
      </c>
      <c r="BJ133" s="19" t="s">
        <v>80</v>
      </c>
      <c r="BK133" s="206">
        <f t="shared" ref="BK133:BK156" si="29">ROUND(I133*H133,2)</f>
        <v>0</v>
      </c>
      <c r="BL133" s="19" t="s">
        <v>273</v>
      </c>
      <c r="BM133" s="205" t="s">
        <v>1356</v>
      </c>
    </row>
    <row r="134" spans="1:65" s="2" customFormat="1" ht="16.5" customHeight="1">
      <c r="A134" s="36"/>
      <c r="B134" s="37"/>
      <c r="C134" s="194" t="s">
        <v>391</v>
      </c>
      <c r="D134" s="194" t="s">
        <v>171</v>
      </c>
      <c r="E134" s="195" t="s">
        <v>1357</v>
      </c>
      <c r="F134" s="196" t="s">
        <v>1358</v>
      </c>
      <c r="G134" s="197" t="s">
        <v>324</v>
      </c>
      <c r="H134" s="198">
        <v>250</v>
      </c>
      <c r="I134" s="199"/>
      <c r="J134" s="200">
        <f t="shared" si="20"/>
        <v>0</v>
      </c>
      <c r="K134" s="196" t="s">
        <v>19</v>
      </c>
      <c r="L134" s="41"/>
      <c r="M134" s="201" t="s">
        <v>19</v>
      </c>
      <c r="N134" s="202" t="s">
        <v>43</v>
      </c>
      <c r="O134" s="66"/>
      <c r="P134" s="203">
        <f t="shared" si="21"/>
        <v>0</v>
      </c>
      <c r="Q134" s="203">
        <v>0</v>
      </c>
      <c r="R134" s="203">
        <f t="shared" si="22"/>
        <v>0</v>
      </c>
      <c r="S134" s="203">
        <v>0</v>
      </c>
      <c r="T134" s="204">
        <f t="shared" si="23"/>
        <v>0</v>
      </c>
      <c r="U134" s="36"/>
      <c r="V134" s="36"/>
      <c r="W134" s="36"/>
      <c r="X134" s="36"/>
      <c r="Y134" s="36"/>
      <c r="Z134" s="36"/>
      <c r="AA134" s="36"/>
      <c r="AB134" s="36"/>
      <c r="AC134" s="36"/>
      <c r="AD134" s="36"/>
      <c r="AE134" s="36"/>
      <c r="AR134" s="205" t="s">
        <v>273</v>
      </c>
      <c r="AT134" s="205" t="s">
        <v>171</v>
      </c>
      <c r="AU134" s="205" t="s">
        <v>80</v>
      </c>
      <c r="AY134" s="19" t="s">
        <v>169</v>
      </c>
      <c r="BE134" s="206">
        <f t="shared" si="24"/>
        <v>0</v>
      </c>
      <c r="BF134" s="206">
        <f t="shared" si="25"/>
        <v>0</v>
      </c>
      <c r="BG134" s="206">
        <f t="shared" si="26"/>
        <v>0</v>
      </c>
      <c r="BH134" s="206">
        <f t="shared" si="27"/>
        <v>0</v>
      </c>
      <c r="BI134" s="206">
        <f t="shared" si="28"/>
        <v>0</v>
      </c>
      <c r="BJ134" s="19" t="s">
        <v>80</v>
      </c>
      <c r="BK134" s="206">
        <f t="shared" si="29"/>
        <v>0</v>
      </c>
      <c r="BL134" s="19" t="s">
        <v>273</v>
      </c>
      <c r="BM134" s="205" t="s">
        <v>1359</v>
      </c>
    </row>
    <row r="135" spans="1:65" s="2" customFormat="1" ht="16.5" customHeight="1">
      <c r="A135" s="36"/>
      <c r="B135" s="37"/>
      <c r="C135" s="194" t="s">
        <v>395</v>
      </c>
      <c r="D135" s="194" t="s">
        <v>171</v>
      </c>
      <c r="E135" s="195" t="s">
        <v>1357</v>
      </c>
      <c r="F135" s="196" t="s">
        <v>1358</v>
      </c>
      <c r="G135" s="197" t="s">
        <v>324</v>
      </c>
      <c r="H135" s="198">
        <v>50</v>
      </c>
      <c r="I135" s="199"/>
      <c r="J135" s="200">
        <f t="shared" si="20"/>
        <v>0</v>
      </c>
      <c r="K135" s="196" t="s">
        <v>19</v>
      </c>
      <c r="L135" s="41"/>
      <c r="M135" s="201" t="s">
        <v>19</v>
      </c>
      <c r="N135" s="202" t="s">
        <v>43</v>
      </c>
      <c r="O135" s="66"/>
      <c r="P135" s="203">
        <f t="shared" si="21"/>
        <v>0</v>
      </c>
      <c r="Q135" s="203">
        <v>0</v>
      </c>
      <c r="R135" s="203">
        <f t="shared" si="22"/>
        <v>0</v>
      </c>
      <c r="S135" s="203">
        <v>0</v>
      </c>
      <c r="T135" s="204">
        <f t="shared" si="23"/>
        <v>0</v>
      </c>
      <c r="U135" s="36"/>
      <c r="V135" s="36"/>
      <c r="W135" s="36"/>
      <c r="X135" s="36"/>
      <c r="Y135" s="36"/>
      <c r="Z135" s="36"/>
      <c r="AA135" s="36"/>
      <c r="AB135" s="36"/>
      <c r="AC135" s="36"/>
      <c r="AD135" s="36"/>
      <c r="AE135" s="36"/>
      <c r="AR135" s="205" t="s">
        <v>273</v>
      </c>
      <c r="AT135" s="205" t="s">
        <v>171</v>
      </c>
      <c r="AU135" s="205" t="s">
        <v>80</v>
      </c>
      <c r="AY135" s="19" t="s">
        <v>169</v>
      </c>
      <c r="BE135" s="206">
        <f t="shared" si="24"/>
        <v>0</v>
      </c>
      <c r="BF135" s="206">
        <f t="shared" si="25"/>
        <v>0</v>
      </c>
      <c r="BG135" s="206">
        <f t="shared" si="26"/>
        <v>0</v>
      </c>
      <c r="BH135" s="206">
        <f t="shared" si="27"/>
        <v>0</v>
      </c>
      <c r="BI135" s="206">
        <f t="shared" si="28"/>
        <v>0</v>
      </c>
      <c r="BJ135" s="19" t="s">
        <v>80</v>
      </c>
      <c r="BK135" s="206">
        <f t="shared" si="29"/>
        <v>0</v>
      </c>
      <c r="BL135" s="19" t="s">
        <v>273</v>
      </c>
      <c r="BM135" s="205" t="s">
        <v>1360</v>
      </c>
    </row>
    <row r="136" spans="1:65" s="2" customFormat="1" ht="16.5" customHeight="1">
      <c r="A136" s="36"/>
      <c r="B136" s="37"/>
      <c r="C136" s="194" t="s">
        <v>401</v>
      </c>
      <c r="D136" s="194" t="s">
        <v>171</v>
      </c>
      <c r="E136" s="195" t="s">
        <v>1361</v>
      </c>
      <c r="F136" s="196" t="s">
        <v>1362</v>
      </c>
      <c r="G136" s="197" t="s">
        <v>324</v>
      </c>
      <c r="H136" s="198">
        <v>70</v>
      </c>
      <c r="I136" s="199"/>
      <c r="J136" s="200">
        <f t="shared" si="20"/>
        <v>0</v>
      </c>
      <c r="K136" s="196" t="s">
        <v>19</v>
      </c>
      <c r="L136" s="41"/>
      <c r="M136" s="201" t="s">
        <v>19</v>
      </c>
      <c r="N136" s="202" t="s">
        <v>43</v>
      </c>
      <c r="O136" s="66"/>
      <c r="P136" s="203">
        <f t="shared" si="21"/>
        <v>0</v>
      </c>
      <c r="Q136" s="203">
        <v>0</v>
      </c>
      <c r="R136" s="203">
        <f t="shared" si="22"/>
        <v>0</v>
      </c>
      <c r="S136" s="203">
        <v>0</v>
      </c>
      <c r="T136" s="204">
        <f t="shared" si="23"/>
        <v>0</v>
      </c>
      <c r="U136" s="36"/>
      <c r="V136" s="36"/>
      <c r="W136" s="36"/>
      <c r="X136" s="36"/>
      <c r="Y136" s="36"/>
      <c r="Z136" s="36"/>
      <c r="AA136" s="36"/>
      <c r="AB136" s="36"/>
      <c r="AC136" s="36"/>
      <c r="AD136" s="36"/>
      <c r="AE136" s="36"/>
      <c r="AR136" s="205" t="s">
        <v>273</v>
      </c>
      <c r="AT136" s="205" t="s">
        <v>171</v>
      </c>
      <c r="AU136" s="205" t="s">
        <v>80</v>
      </c>
      <c r="AY136" s="19" t="s">
        <v>169</v>
      </c>
      <c r="BE136" s="206">
        <f t="shared" si="24"/>
        <v>0</v>
      </c>
      <c r="BF136" s="206">
        <f t="shared" si="25"/>
        <v>0</v>
      </c>
      <c r="BG136" s="206">
        <f t="shared" si="26"/>
        <v>0</v>
      </c>
      <c r="BH136" s="206">
        <f t="shared" si="27"/>
        <v>0</v>
      </c>
      <c r="BI136" s="206">
        <f t="shared" si="28"/>
        <v>0</v>
      </c>
      <c r="BJ136" s="19" t="s">
        <v>80</v>
      </c>
      <c r="BK136" s="206">
        <f t="shared" si="29"/>
        <v>0</v>
      </c>
      <c r="BL136" s="19" t="s">
        <v>273</v>
      </c>
      <c r="BM136" s="205" t="s">
        <v>1363</v>
      </c>
    </row>
    <row r="137" spans="1:65" s="2" customFormat="1" ht="16.5" customHeight="1">
      <c r="A137" s="36"/>
      <c r="B137" s="37"/>
      <c r="C137" s="194" t="s">
        <v>407</v>
      </c>
      <c r="D137" s="194" t="s">
        <v>171</v>
      </c>
      <c r="E137" s="195" t="s">
        <v>1357</v>
      </c>
      <c r="F137" s="196" t="s">
        <v>1358</v>
      </c>
      <c r="G137" s="197" t="s">
        <v>324</v>
      </c>
      <c r="H137" s="198">
        <v>25</v>
      </c>
      <c r="I137" s="199"/>
      <c r="J137" s="200">
        <f t="shared" si="20"/>
        <v>0</v>
      </c>
      <c r="K137" s="196" t="s">
        <v>19</v>
      </c>
      <c r="L137" s="41"/>
      <c r="M137" s="201" t="s">
        <v>19</v>
      </c>
      <c r="N137" s="202" t="s">
        <v>43</v>
      </c>
      <c r="O137" s="66"/>
      <c r="P137" s="203">
        <f t="shared" si="21"/>
        <v>0</v>
      </c>
      <c r="Q137" s="203">
        <v>0</v>
      </c>
      <c r="R137" s="203">
        <f t="shared" si="22"/>
        <v>0</v>
      </c>
      <c r="S137" s="203">
        <v>0</v>
      </c>
      <c r="T137" s="204">
        <f t="shared" si="23"/>
        <v>0</v>
      </c>
      <c r="U137" s="36"/>
      <c r="V137" s="36"/>
      <c r="W137" s="36"/>
      <c r="X137" s="36"/>
      <c r="Y137" s="36"/>
      <c r="Z137" s="36"/>
      <c r="AA137" s="36"/>
      <c r="AB137" s="36"/>
      <c r="AC137" s="36"/>
      <c r="AD137" s="36"/>
      <c r="AE137" s="36"/>
      <c r="AR137" s="205" t="s">
        <v>273</v>
      </c>
      <c r="AT137" s="205" t="s">
        <v>171</v>
      </c>
      <c r="AU137" s="205" t="s">
        <v>80</v>
      </c>
      <c r="AY137" s="19" t="s">
        <v>169</v>
      </c>
      <c r="BE137" s="206">
        <f t="shared" si="24"/>
        <v>0</v>
      </c>
      <c r="BF137" s="206">
        <f t="shared" si="25"/>
        <v>0</v>
      </c>
      <c r="BG137" s="206">
        <f t="shared" si="26"/>
        <v>0</v>
      </c>
      <c r="BH137" s="206">
        <f t="shared" si="27"/>
        <v>0</v>
      </c>
      <c r="BI137" s="206">
        <f t="shared" si="28"/>
        <v>0</v>
      </c>
      <c r="BJ137" s="19" t="s">
        <v>80</v>
      </c>
      <c r="BK137" s="206">
        <f t="shared" si="29"/>
        <v>0</v>
      </c>
      <c r="BL137" s="19" t="s">
        <v>273</v>
      </c>
      <c r="BM137" s="205" t="s">
        <v>1364</v>
      </c>
    </row>
    <row r="138" spans="1:65" s="2" customFormat="1" ht="16.5" customHeight="1">
      <c r="A138" s="36"/>
      <c r="B138" s="37"/>
      <c r="C138" s="194" t="s">
        <v>568</v>
      </c>
      <c r="D138" s="194" t="s">
        <v>171</v>
      </c>
      <c r="E138" s="195" t="s">
        <v>1365</v>
      </c>
      <c r="F138" s="196" t="s">
        <v>1366</v>
      </c>
      <c r="G138" s="197" t="s">
        <v>324</v>
      </c>
      <c r="H138" s="198">
        <v>50</v>
      </c>
      <c r="I138" s="199"/>
      <c r="J138" s="200">
        <f t="shared" si="20"/>
        <v>0</v>
      </c>
      <c r="K138" s="196" t="s">
        <v>19</v>
      </c>
      <c r="L138" s="41"/>
      <c r="M138" s="201" t="s">
        <v>19</v>
      </c>
      <c r="N138" s="202" t="s">
        <v>43</v>
      </c>
      <c r="O138" s="66"/>
      <c r="P138" s="203">
        <f t="shared" si="21"/>
        <v>0</v>
      </c>
      <c r="Q138" s="203">
        <v>0</v>
      </c>
      <c r="R138" s="203">
        <f t="shared" si="22"/>
        <v>0</v>
      </c>
      <c r="S138" s="203">
        <v>0</v>
      </c>
      <c r="T138" s="204">
        <f t="shared" si="23"/>
        <v>0</v>
      </c>
      <c r="U138" s="36"/>
      <c r="V138" s="36"/>
      <c r="W138" s="36"/>
      <c r="X138" s="36"/>
      <c r="Y138" s="36"/>
      <c r="Z138" s="36"/>
      <c r="AA138" s="36"/>
      <c r="AB138" s="36"/>
      <c r="AC138" s="36"/>
      <c r="AD138" s="36"/>
      <c r="AE138" s="36"/>
      <c r="AR138" s="205" t="s">
        <v>273</v>
      </c>
      <c r="AT138" s="205" t="s">
        <v>171</v>
      </c>
      <c r="AU138" s="205" t="s">
        <v>80</v>
      </c>
      <c r="AY138" s="19" t="s">
        <v>169</v>
      </c>
      <c r="BE138" s="206">
        <f t="shared" si="24"/>
        <v>0</v>
      </c>
      <c r="BF138" s="206">
        <f t="shared" si="25"/>
        <v>0</v>
      </c>
      <c r="BG138" s="206">
        <f t="shared" si="26"/>
        <v>0</v>
      </c>
      <c r="BH138" s="206">
        <f t="shared" si="27"/>
        <v>0</v>
      </c>
      <c r="BI138" s="206">
        <f t="shared" si="28"/>
        <v>0</v>
      </c>
      <c r="BJ138" s="19" t="s">
        <v>80</v>
      </c>
      <c r="BK138" s="206">
        <f t="shared" si="29"/>
        <v>0</v>
      </c>
      <c r="BL138" s="19" t="s">
        <v>273</v>
      </c>
      <c r="BM138" s="205" t="s">
        <v>1367</v>
      </c>
    </row>
    <row r="139" spans="1:65" s="2" customFormat="1" ht="16.5" customHeight="1">
      <c r="A139" s="36"/>
      <c r="B139" s="37"/>
      <c r="C139" s="194" t="s">
        <v>572</v>
      </c>
      <c r="D139" s="194" t="s">
        <v>171</v>
      </c>
      <c r="E139" s="195" t="s">
        <v>1368</v>
      </c>
      <c r="F139" s="196" t="s">
        <v>1369</v>
      </c>
      <c r="G139" s="197" t="s">
        <v>324</v>
      </c>
      <c r="H139" s="198">
        <v>9</v>
      </c>
      <c r="I139" s="199"/>
      <c r="J139" s="200">
        <f t="shared" si="20"/>
        <v>0</v>
      </c>
      <c r="K139" s="196" t="s">
        <v>19</v>
      </c>
      <c r="L139" s="41"/>
      <c r="M139" s="201" t="s">
        <v>19</v>
      </c>
      <c r="N139" s="202" t="s">
        <v>43</v>
      </c>
      <c r="O139" s="66"/>
      <c r="P139" s="203">
        <f t="shared" si="21"/>
        <v>0</v>
      </c>
      <c r="Q139" s="203">
        <v>0</v>
      </c>
      <c r="R139" s="203">
        <f t="shared" si="22"/>
        <v>0</v>
      </c>
      <c r="S139" s="203">
        <v>0</v>
      </c>
      <c r="T139" s="204">
        <f t="shared" si="23"/>
        <v>0</v>
      </c>
      <c r="U139" s="36"/>
      <c r="V139" s="36"/>
      <c r="W139" s="36"/>
      <c r="X139" s="36"/>
      <c r="Y139" s="36"/>
      <c r="Z139" s="36"/>
      <c r="AA139" s="36"/>
      <c r="AB139" s="36"/>
      <c r="AC139" s="36"/>
      <c r="AD139" s="36"/>
      <c r="AE139" s="36"/>
      <c r="AR139" s="205" t="s">
        <v>273</v>
      </c>
      <c r="AT139" s="205" t="s">
        <v>171</v>
      </c>
      <c r="AU139" s="205" t="s">
        <v>80</v>
      </c>
      <c r="AY139" s="19" t="s">
        <v>169</v>
      </c>
      <c r="BE139" s="206">
        <f t="shared" si="24"/>
        <v>0</v>
      </c>
      <c r="BF139" s="206">
        <f t="shared" si="25"/>
        <v>0</v>
      </c>
      <c r="BG139" s="206">
        <f t="shared" si="26"/>
        <v>0</v>
      </c>
      <c r="BH139" s="206">
        <f t="shared" si="27"/>
        <v>0</v>
      </c>
      <c r="BI139" s="206">
        <f t="shared" si="28"/>
        <v>0</v>
      </c>
      <c r="BJ139" s="19" t="s">
        <v>80</v>
      </c>
      <c r="BK139" s="206">
        <f t="shared" si="29"/>
        <v>0</v>
      </c>
      <c r="BL139" s="19" t="s">
        <v>273</v>
      </c>
      <c r="BM139" s="205" t="s">
        <v>1370</v>
      </c>
    </row>
    <row r="140" spans="1:65" s="2" customFormat="1" ht="16.5" customHeight="1">
      <c r="A140" s="36"/>
      <c r="B140" s="37"/>
      <c r="C140" s="194" t="s">
        <v>576</v>
      </c>
      <c r="D140" s="194" t="s">
        <v>171</v>
      </c>
      <c r="E140" s="195" t="s">
        <v>1371</v>
      </c>
      <c r="F140" s="196" t="s">
        <v>1372</v>
      </c>
      <c r="G140" s="197" t="s">
        <v>1245</v>
      </c>
      <c r="H140" s="198">
        <v>1</v>
      </c>
      <c r="I140" s="199"/>
      <c r="J140" s="200">
        <f t="shared" si="20"/>
        <v>0</v>
      </c>
      <c r="K140" s="196" t="s">
        <v>19</v>
      </c>
      <c r="L140" s="41"/>
      <c r="M140" s="201" t="s">
        <v>19</v>
      </c>
      <c r="N140" s="202" t="s">
        <v>43</v>
      </c>
      <c r="O140" s="66"/>
      <c r="P140" s="203">
        <f t="shared" si="21"/>
        <v>0</v>
      </c>
      <c r="Q140" s="203">
        <v>0</v>
      </c>
      <c r="R140" s="203">
        <f t="shared" si="22"/>
        <v>0</v>
      </c>
      <c r="S140" s="203">
        <v>0</v>
      </c>
      <c r="T140" s="204">
        <f t="shared" si="23"/>
        <v>0</v>
      </c>
      <c r="U140" s="36"/>
      <c r="V140" s="36"/>
      <c r="W140" s="36"/>
      <c r="X140" s="36"/>
      <c r="Y140" s="36"/>
      <c r="Z140" s="36"/>
      <c r="AA140" s="36"/>
      <c r="AB140" s="36"/>
      <c r="AC140" s="36"/>
      <c r="AD140" s="36"/>
      <c r="AE140" s="36"/>
      <c r="AR140" s="205" t="s">
        <v>273</v>
      </c>
      <c r="AT140" s="205" t="s">
        <v>171</v>
      </c>
      <c r="AU140" s="205" t="s">
        <v>80</v>
      </c>
      <c r="AY140" s="19" t="s">
        <v>169</v>
      </c>
      <c r="BE140" s="206">
        <f t="shared" si="24"/>
        <v>0</v>
      </c>
      <c r="BF140" s="206">
        <f t="shared" si="25"/>
        <v>0</v>
      </c>
      <c r="BG140" s="206">
        <f t="shared" si="26"/>
        <v>0</v>
      </c>
      <c r="BH140" s="206">
        <f t="shared" si="27"/>
        <v>0</v>
      </c>
      <c r="BI140" s="206">
        <f t="shared" si="28"/>
        <v>0</v>
      </c>
      <c r="BJ140" s="19" t="s">
        <v>80</v>
      </c>
      <c r="BK140" s="206">
        <f t="shared" si="29"/>
        <v>0</v>
      </c>
      <c r="BL140" s="19" t="s">
        <v>273</v>
      </c>
      <c r="BM140" s="205" t="s">
        <v>1373</v>
      </c>
    </row>
    <row r="141" spans="1:65" s="2" customFormat="1" ht="16.5" customHeight="1">
      <c r="A141" s="36"/>
      <c r="B141" s="37"/>
      <c r="C141" s="194" t="s">
        <v>581</v>
      </c>
      <c r="D141" s="194" t="s">
        <v>171</v>
      </c>
      <c r="E141" s="195" t="s">
        <v>1374</v>
      </c>
      <c r="F141" s="196" t="s">
        <v>1375</v>
      </c>
      <c r="G141" s="197" t="s">
        <v>1245</v>
      </c>
      <c r="H141" s="198">
        <v>1</v>
      </c>
      <c r="I141" s="199"/>
      <c r="J141" s="200">
        <f t="shared" si="20"/>
        <v>0</v>
      </c>
      <c r="K141" s="196" t="s">
        <v>19</v>
      </c>
      <c r="L141" s="41"/>
      <c r="M141" s="201" t="s">
        <v>19</v>
      </c>
      <c r="N141" s="202" t="s">
        <v>43</v>
      </c>
      <c r="O141" s="66"/>
      <c r="P141" s="203">
        <f t="shared" si="21"/>
        <v>0</v>
      </c>
      <c r="Q141" s="203">
        <v>0</v>
      </c>
      <c r="R141" s="203">
        <f t="shared" si="22"/>
        <v>0</v>
      </c>
      <c r="S141" s="203">
        <v>0</v>
      </c>
      <c r="T141" s="204">
        <f t="shared" si="23"/>
        <v>0</v>
      </c>
      <c r="U141" s="36"/>
      <c r="V141" s="36"/>
      <c r="W141" s="36"/>
      <c r="X141" s="36"/>
      <c r="Y141" s="36"/>
      <c r="Z141" s="36"/>
      <c r="AA141" s="36"/>
      <c r="AB141" s="36"/>
      <c r="AC141" s="36"/>
      <c r="AD141" s="36"/>
      <c r="AE141" s="36"/>
      <c r="AR141" s="205" t="s">
        <v>273</v>
      </c>
      <c r="AT141" s="205" t="s">
        <v>171</v>
      </c>
      <c r="AU141" s="205" t="s">
        <v>80</v>
      </c>
      <c r="AY141" s="19" t="s">
        <v>169</v>
      </c>
      <c r="BE141" s="206">
        <f t="shared" si="24"/>
        <v>0</v>
      </c>
      <c r="BF141" s="206">
        <f t="shared" si="25"/>
        <v>0</v>
      </c>
      <c r="BG141" s="206">
        <f t="shared" si="26"/>
        <v>0</v>
      </c>
      <c r="BH141" s="206">
        <f t="shared" si="27"/>
        <v>0</v>
      </c>
      <c r="BI141" s="206">
        <f t="shared" si="28"/>
        <v>0</v>
      </c>
      <c r="BJ141" s="19" t="s">
        <v>80</v>
      </c>
      <c r="BK141" s="206">
        <f t="shared" si="29"/>
        <v>0</v>
      </c>
      <c r="BL141" s="19" t="s">
        <v>273</v>
      </c>
      <c r="BM141" s="205" t="s">
        <v>1376</v>
      </c>
    </row>
    <row r="142" spans="1:65" s="2" customFormat="1" ht="16.5" customHeight="1">
      <c r="A142" s="36"/>
      <c r="B142" s="37"/>
      <c r="C142" s="194" t="s">
        <v>585</v>
      </c>
      <c r="D142" s="194" t="s">
        <v>171</v>
      </c>
      <c r="E142" s="195" t="s">
        <v>1377</v>
      </c>
      <c r="F142" s="196" t="s">
        <v>1378</v>
      </c>
      <c r="G142" s="197" t="s">
        <v>1245</v>
      </c>
      <c r="H142" s="198">
        <v>1</v>
      </c>
      <c r="I142" s="199"/>
      <c r="J142" s="200">
        <f t="shared" si="20"/>
        <v>0</v>
      </c>
      <c r="K142" s="196" t="s">
        <v>19</v>
      </c>
      <c r="L142" s="41"/>
      <c r="M142" s="201" t="s">
        <v>19</v>
      </c>
      <c r="N142" s="202" t="s">
        <v>43</v>
      </c>
      <c r="O142" s="66"/>
      <c r="P142" s="203">
        <f t="shared" si="21"/>
        <v>0</v>
      </c>
      <c r="Q142" s="203">
        <v>0</v>
      </c>
      <c r="R142" s="203">
        <f t="shared" si="22"/>
        <v>0</v>
      </c>
      <c r="S142" s="203">
        <v>0</v>
      </c>
      <c r="T142" s="204">
        <f t="shared" si="23"/>
        <v>0</v>
      </c>
      <c r="U142" s="36"/>
      <c r="V142" s="36"/>
      <c r="W142" s="36"/>
      <c r="X142" s="36"/>
      <c r="Y142" s="36"/>
      <c r="Z142" s="36"/>
      <c r="AA142" s="36"/>
      <c r="AB142" s="36"/>
      <c r="AC142" s="36"/>
      <c r="AD142" s="36"/>
      <c r="AE142" s="36"/>
      <c r="AR142" s="205" t="s">
        <v>273</v>
      </c>
      <c r="AT142" s="205" t="s">
        <v>171</v>
      </c>
      <c r="AU142" s="205" t="s">
        <v>80</v>
      </c>
      <c r="AY142" s="19" t="s">
        <v>169</v>
      </c>
      <c r="BE142" s="206">
        <f t="shared" si="24"/>
        <v>0</v>
      </c>
      <c r="BF142" s="206">
        <f t="shared" si="25"/>
        <v>0</v>
      </c>
      <c r="BG142" s="206">
        <f t="shared" si="26"/>
        <v>0</v>
      </c>
      <c r="BH142" s="206">
        <f t="shared" si="27"/>
        <v>0</v>
      </c>
      <c r="BI142" s="206">
        <f t="shared" si="28"/>
        <v>0</v>
      </c>
      <c r="BJ142" s="19" t="s">
        <v>80</v>
      </c>
      <c r="BK142" s="206">
        <f t="shared" si="29"/>
        <v>0</v>
      </c>
      <c r="BL142" s="19" t="s">
        <v>273</v>
      </c>
      <c r="BM142" s="205" t="s">
        <v>1379</v>
      </c>
    </row>
    <row r="143" spans="1:65" s="2" customFormat="1" ht="16.5" customHeight="1">
      <c r="A143" s="36"/>
      <c r="B143" s="37"/>
      <c r="C143" s="194" t="s">
        <v>590</v>
      </c>
      <c r="D143" s="194" t="s">
        <v>171</v>
      </c>
      <c r="E143" s="195" t="s">
        <v>1380</v>
      </c>
      <c r="F143" s="196" t="s">
        <v>1381</v>
      </c>
      <c r="G143" s="197" t="s">
        <v>1245</v>
      </c>
      <c r="H143" s="198">
        <v>7</v>
      </c>
      <c r="I143" s="199"/>
      <c r="J143" s="200">
        <f t="shared" si="20"/>
        <v>0</v>
      </c>
      <c r="K143" s="196" t="s">
        <v>19</v>
      </c>
      <c r="L143" s="41"/>
      <c r="M143" s="201" t="s">
        <v>19</v>
      </c>
      <c r="N143" s="202" t="s">
        <v>43</v>
      </c>
      <c r="O143" s="66"/>
      <c r="P143" s="203">
        <f t="shared" si="21"/>
        <v>0</v>
      </c>
      <c r="Q143" s="203">
        <v>0</v>
      </c>
      <c r="R143" s="203">
        <f t="shared" si="22"/>
        <v>0</v>
      </c>
      <c r="S143" s="203">
        <v>0</v>
      </c>
      <c r="T143" s="204">
        <f t="shared" si="23"/>
        <v>0</v>
      </c>
      <c r="U143" s="36"/>
      <c r="V143" s="36"/>
      <c r="W143" s="36"/>
      <c r="X143" s="36"/>
      <c r="Y143" s="36"/>
      <c r="Z143" s="36"/>
      <c r="AA143" s="36"/>
      <c r="AB143" s="36"/>
      <c r="AC143" s="36"/>
      <c r="AD143" s="36"/>
      <c r="AE143" s="36"/>
      <c r="AR143" s="205" t="s">
        <v>273</v>
      </c>
      <c r="AT143" s="205" t="s">
        <v>171</v>
      </c>
      <c r="AU143" s="205" t="s">
        <v>80</v>
      </c>
      <c r="AY143" s="19" t="s">
        <v>169</v>
      </c>
      <c r="BE143" s="206">
        <f t="shared" si="24"/>
        <v>0</v>
      </c>
      <c r="BF143" s="206">
        <f t="shared" si="25"/>
        <v>0</v>
      </c>
      <c r="BG143" s="206">
        <f t="shared" si="26"/>
        <v>0</v>
      </c>
      <c r="BH143" s="206">
        <f t="shared" si="27"/>
        <v>0</v>
      </c>
      <c r="BI143" s="206">
        <f t="shared" si="28"/>
        <v>0</v>
      </c>
      <c r="BJ143" s="19" t="s">
        <v>80</v>
      </c>
      <c r="BK143" s="206">
        <f t="shared" si="29"/>
        <v>0</v>
      </c>
      <c r="BL143" s="19" t="s">
        <v>273</v>
      </c>
      <c r="BM143" s="205" t="s">
        <v>1382</v>
      </c>
    </row>
    <row r="144" spans="1:65" s="2" customFormat="1" ht="16.5" customHeight="1">
      <c r="A144" s="36"/>
      <c r="B144" s="37"/>
      <c r="C144" s="194" t="s">
        <v>594</v>
      </c>
      <c r="D144" s="194" t="s">
        <v>171</v>
      </c>
      <c r="E144" s="195" t="s">
        <v>1383</v>
      </c>
      <c r="F144" s="196" t="s">
        <v>1384</v>
      </c>
      <c r="G144" s="197" t="s">
        <v>1245</v>
      </c>
      <c r="H144" s="198">
        <v>6</v>
      </c>
      <c r="I144" s="199"/>
      <c r="J144" s="200">
        <f t="shared" si="20"/>
        <v>0</v>
      </c>
      <c r="K144" s="196" t="s">
        <v>19</v>
      </c>
      <c r="L144" s="41"/>
      <c r="M144" s="201" t="s">
        <v>19</v>
      </c>
      <c r="N144" s="202" t="s">
        <v>43</v>
      </c>
      <c r="O144" s="66"/>
      <c r="P144" s="203">
        <f t="shared" si="21"/>
        <v>0</v>
      </c>
      <c r="Q144" s="203">
        <v>0</v>
      </c>
      <c r="R144" s="203">
        <f t="shared" si="22"/>
        <v>0</v>
      </c>
      <c r="S144" s="203">
        <v>0</v>
      </c>
      <c r="T144" s="204">
        <f t="shared" si="23"/>
        <v>0</v>
      </c>
      <c r="U144" s="36"/>
      <c r="V144" s="36"/>
      <c r="W144" s="36"/>
      <c r="X144" s="36"/>
      <c r="Y144" s="36"/>
      <c r="Z144" s="36"/>
      <c r="AA144" s="36"/>
      <c r="AB144" s="36"/>
      <c r="AC144" s="36"/>
      <c r="AD144" s="36"/>
      <c r="AE144" s="36"/>
      <c r="AR144" s="205" t="s">
        <v>273</v>
      </c>
      <c r="AT144" s="205" t="s">
        <v>171</v>
      </c>
      <c r="AU144" s="205" t="s">
        <v>80</v>
      </c>
      <c r="AY144" s="19" t="s">
        <v>169</v>
      </c>
      <c r="BE144" s="206">
        <f t="shared" si="24"/>
        <v>0</v>
      </c>
      <c r="BF144" s="206">
        <f t="shared" si="25"/>
        <v>0</v>
      </c>
      <c r="BG144" s="206">
        <f t="shared" si="26"/>
        <v>0</v>
      </c>
      <c r="BH144" s="206">
        <f t="shared" si="27"/>
        <v>0</v>
      </c>
      <c r="BI144" s="206">
        <f t="shared" si="28"/>
        <v>0</v>
      </c>
      <c r="BJ144" s="19" t="s">
        <v>80</v>
      </c>
      <c r="BK144" s="206">
        <f t="shared" si="29"/>
        <v>0</v>
      </c>
      <c r="BL144" s="19" t="s">
        <v>273</v>
      </c>
      <c r="BM144" s="205" t="s">
        <v>1385</v>
      </c>
    </row>
    <row r="145" spans="1:65" s="2" customFormat="1" ht="16.5" customHeight="1">
      <c r="A145" s="36"/>
      <c r="B145" s="37"/>
      <c r="C145" s="194" t="s">
        <v>598</v>
      </c>
      <c r="D145" s="194" t="s">
        <v>171</v>
      </c>
      <c r="E145" s="195" t="s">
        <v>1386</v>
      </c>
      <c r="F145" s="196" t="s">
        <v>1387</v>
      </c>
      <c r="G145" s="197" t="s">
        <v>324</v>
      </c>
      <c r="H145" s="198">
        <v>30</v>
      </c>
      <c r="I145" s="199"/>
      <c r="J145" s="200">
        <f t="shared" si="20"/>
        <v>0</v>
      </c>
      <c r="K145" s="196" t="s">
        <v>19</v>
      </c>
      <c r="L145" s="41"/>
      <c r="M145" s="201" t="s">
        <v>19</v>
      </c>
      <c r="N145" s="202" t="s">
        <v>43</v>
      </c>
      <c r="O145" s="66"/>
      <c r="P145" s="203">
        <f t="shared" si="21"/>
        <v>0</v>
      </c>
      <c r="Q145" s="203">
        <v>0</v>
      </c>
      <c r="R145" s="203">
        <f t="shared" si="22"/>
        <v>0</v>
      </c>
      <c r="S145" s="203">
        <v>0</v>
      </c>
      <c r="T145" s="204">
        <f t="shared" si="23"/>
        <v>0</v>
      </c>
      <c r="U145" s="36"/>
      <c r="V145" s="36"/>
      <c r="W145" s="36"/>
      <c r="X145" s="36"/>
      <c r="Y145" s="36"/>
      <c r="Z145" s="36"/>
      <c r="AA145" s="36"/>
      <c r="AB145" s="36"/>
      <c r="AC145" s="36"/>
      <c r="AD145" s="36"/>
      <c r="AE145" s="36"/>
      <c r="AR145" s="205" t="s">
        <v>273</v>
      </c>
      <c r="AT145" s="205" t="s">
        <v>171</v>
      </c>
      <c r="AU145" s="205" t="s">
        <v>80</v>
      </c>
      <c r="AY145" s="19" t="s">
        <v>169</v>
      </c>
      <c r="BE145" s="206">
        <f t="shared" si="24"/>
        <v>0</v>
      </c>
      <c r="BF145" s="206">
        <f t="shared" si="25"/>
        <v>0</v>
      </c>
      <c r="BG145" s="206">
        <f t="shared" si="26"/>
        <v>0</v>
      </c>
      <c r="BH145" s="206">
        <f t="shared" si="27"/>
        <v>0</v>
      </c>
      <c r="BI145" s="206">
        <f t="shared" si="28"/>
        <v>0</v>
      </c>
      <c r="BJ145" s="19" t="s">
        <v>80</v>
      </c>
      <c r="BK145" s="206">
        <f t="shared" si="29"/>
        <v>0</v>
      </c>
      <c r="BL145" s="19" t="s">
        <v>273</v>
      </c>
      <c r="BM145" s="205" t="s">
        <v>1388</v>
      </c>
    </row>
    <row r="146" spans="1:65" s="2" customFormat="1" ht="16.5" customHeight="1">
      <c r="A146" s="36"/>
      <c r="B146" s="37"/>
      <c r="C146" s="194" t="s">
        <v>602</v>
      </c>
      <c r="D146" s="194" t="s">
        <v>171</v>
      </c>
      <c r="E146" s="195" t="s">
        <v>1389</v>
      </c>
      <c r="F146" s="196" t="s">
        <v>1390</v>
      </c>
      <c r="G146" s="197" t="s">
        <v>1245</v>
      </c>
      <c r="H146" s="198">
        <v>4</v>
      </c>
      <c r="I146" s="199"/>
      <c r="J146" s="200">
        <f t="shared" si="20"/>
        <v>0</v>
      </c>
      <c r="K146" s="196" t="s">
        <v>19</v>
      </c>
      <c r="L146" s="41"/>
      <c r="M146" s="201" t="s">
        <v>19</v>
      </c>
      <c r="N146" s="202" t="s">
        <v>43</v>
      </c>
      <c r="O146" s="66"/>
      <c r="P146" s="203">
        <f t="shared" si="21"/>
        <v>0</v>
      </c>
      <c r="Q146" s="203">
        <v>0</v>
      </c>
      <c r="R146" s="203">
        <f t="shared" si="22"/>
        <v>0</v>
      </c>
      <c r="S146" s="203">
        <v>0</v>
      </c>
      <c r="T146" s="204">
        <f t="shared" si="23"/>
        <v>0</v>
      </c>
      <c r="U146" s="36"/>
      <c r="V146" s="36"/>
      <c r="W146" s="36"/>
      <c r="X146" s="36"/>
      <c r="Y146" s="36"/>
      <c r="Z146" s="36"/>
      <c r="AA146" s="36"/>
      <c r="AB146" s="36"/>
      <c r="AC146" s="36"/>
      <c r="AD146" s="36"/>
      <c r="AE146" s="36"/>
      <c r="AR146" s="205" t="s">
        <v>273</v>
      </c>
      <c r="AT146" s="205" t="s">
        <v>171</v>
      </c>
      <c r="AU146" s="205" t="s">
        <v>80</v>
      </c>
      <c r="AY146" s="19" t="s">
        <v>169</v>
      </c>
      <c r="BE146" s="206">
        <f t="shared" si="24"/>
        <v>0</v>
      </c>
      <c r="BF146" s="206">
        <f t="shared" si="25"/>
        <v>0</v>
      </c>
      <c r="BG146" s="206">
        <f t="shared" si="26"/>
        <v>0</v>
      </c>
      <c r="BH146" s="206">
        <f t="shared" si="27"/>
        <v>0</v>
      </c>
      <c r="BI146" s="206">
        <f t="shared" si="28"/>
        <v>0</v>
      </c>
      <c r="BJ146" s="19" t="s">
        <v>80</v>
      </c>
      <c r="BK146" s="206">
        <f t="shared" si="29"/>
        <v>0</v>
      </c>
      <c r="BL146" s="19" t="s">
        <v>273</v>
      </c>
      <c r="BM146" s="205" t="s">
        <v>1391</v>
      </c>
    </row>
    <row r="147" spans="1:65" s="2" customFormat="1" ht="16.5" customHeight="1">
      <c r="A147" s="36"/>
      <c r="B147" s="37"/>
      <c r="C147" s="194" t="s">
        <v>893</v>
      </c>
      <c r="D147" s="194" t="s">
        <v>171</v>
      </c>
      <c r="E147" s="195" t="s">
        <v>1392</v>
      </c>
      <c r="F147" s="196" t="s">
        <v>1393</v>
      </c>
      <c r="G147" s="197" t="s">
        <v>1245</v>
      </c>
      <c r="H147" s="198">
        <v>10</v>
      </c>
      <c r="I147" s="199"/>
      <c r="J147" s="200">
        <f t="shared" si="20"/>
        <v>0</v>
      </c>
      <c r="K147" s="196" t="s">
        <v>19</v>
      </c>
      <c r="L147" s="41"/>
      <c r="M147" s="201" t="s">
        <v>19</v>
      </c>
      <c r="N147" s="202" t="s">
        <v>43</v>
      </c>
      <c r="O147" s="66"/>
      <c r="P147" s="203">
        <f t="shared" si="21"/>
        <v>0</v>
      </c>
      <c r="Q147" s="203">
        <v>0</v>
      </c>
      <c r="R147" s="203">
        <f t="shared" si="22"/>
        <v>0</v>
      </c>
      <c r="S147" s="203">
        <v>0</v>
      </c>
      <c r="T147" s="204">
        <f t="shared" si="23"/>
        <v>0</v>
      </c>
      <c r="U147" s="36"/>
      <c r="V147" s="36"/>
      <c r="W147" s="36"/>
      <c r="X147" s="36"/>
      <c r="Y147" s="36"/>
      <c r="Z147" s="36"/>
      <c r="AA147" s="36"/>
      <c r="AB147" s="36"/>
      <c r="AC147" s="36"/>
      <c r="AD147" s="36"/>
      <c r="AE147" s="36"/>
      <c r="AR147" s="205" t="s">
        <v>273</v>
      </c>
      <c r="AT147" s="205" t="s">
        <v>171</v>
      </c>
      <c r="AU147" s="205" t="s">
        <v>80</v>
      </c>
      <c r="AY147" s="19" t="s">
        <v>169</v>
      </c>
      <c r="BE147" s="206">
        <f t="shared" si="24"/>
        <v>0</v>
      </c>
      <c r="BF147" s="206">
        <f t="shared" si="25"/>
        <v>0</v>
      </c>
      <c r="BG147" s="206">
        <f t="shared" si="26"/>
        <v>0</v>
      </c>
      <c r="BH147" s="206">
        <f t="shared" si="27"/>
        <v>0</v>
      </c>
      <c r="BI147" s="206">
        <f t="shared" si="28"/>
        <v>0</v>
      </c>
      <c r="BJ147" s="19" t="s">
        <v>80</v>
      </c>
      <c r="BK147" s="206">
        <f t="shared" si="29"/>
        <v>0</v>
      </c>
      <c r="BL147" s="19" t="s">
        <v>273</v>
      </c>
      <c r="BM147" s="205" t="s">
        <v>1394</v>
      </c>
    </row>
    <row r="148" spans="1:65" s="2" customFormat="1" ht="16.5" customHeight="1">
      <c r="A148" s="36"/>
      <c r="B148" s="37"/>
      <c r="C148" s="194" t="s">
        <v>897</v>
      </c>
      <c r="D148" s="194" t="s">
        <v>171</v>
      </c>
      <c r="E148" s="195" t="s">
        <v>1395</v>
      </c>
      <c r="F148" s="196" t="s">
        <v>1396</v>
      </c>
      <c r="G148" s="197" t="s">
        <v>1245</v>
      </c>
      <c r="H148" s="198">
        <v>4</v>
      </c>
      <c r="I148" s="199"/>
      <c r="J148" s="200">
        <f t="shared" si="20"/>
        <v>0</v>
      </c>
      <c r="K148" s="196" t="s">
        <v>19</v>
      </c>
      <c r="L148" s="41"/>
      <c r="M148" s="201" t="s">
        <v>19</v>
      </c>
      <c r="N148" s="202" t="s">
        <v>43</v>
      </c>
      <c r="O148" s="66"/>
      <c r="P148" s="203">
        <f t="shared" si="21"/>
        <v>0</v>
      </c>
      <c r="Q148" s="203">
        <v>0</v>
      </c>
      <c r="R148" s="203">
        <f t="shared" si="22"/>
        <v>0</v>
      </c>
      <c r="S148" s="203">
        <v>0</v>
      </c>
      <c r="T148" s="204">
        <f t="shared" si="23"/>
        <v>0</v>
      </c>
      <c r="U148" s="36"/>
      <c r="V148" s="36"/>
      <c r="W148" s="36"/>
      <c r="X148" s="36"/>
      <c r="Y148" s="36"/>
      <c r="Z148" s="36"/>
      <c r="AA148" s="36"/>
      <c r="AB148" s="36"/>
      <c r="AC148" s="36"/>
      <c r="AD148" s="36"/>
      <c r="AE148" s="36"/>
      <c r="AR148" s="205" t="s">
        <v>273</v>
      </c>
      <c r="AT148" s="205" t="s">
        <v>171</v>
      </c>
      <c r="AU148" s="205" t="s">
        <v>80</v>
      </c>
      <c r="AY148" s="19" t="s">
        <v>169</v>
      </c>
      <c r="BE148" s="206">
        <f t="shared" si="24"/>
        <v>0</v>
      </c>
      <c r="BF148" s="206">
        <f t="shared" si="25"/>
        <v>0</v>
      </c>
      <c r="BG148" s="206">
        <f t="shared" si="26"/>
        <v>0</v>
      </c>
      <c r="BH148" s="206">
        <f t="shared" si="27"/>
        <v>0</v>
      </c>
      <c r="BI148" s="206">
        <f t="shared" si="28"/>
        <v>0</v>
      </c>
      <c r="BJ148" s="19" t="s">
        <v>80</v>
      </c>
      <c r="BK148" s="206">
        <f t="shared" si="29"/>
        <v>0</v>
      </c>
      <c r="BL148" s="19" t="s">
        <v>273</v>
      </c>
      <c r="BM148" s="205" t="s">
        <v>1397</v>
      </c>
    </row>
    <row r="149" spans="1:65" s="2" customFormat="1" ht="16.5" customHeight="1">
      <c r="A149" s="36"/>
      <c r="B149" s="37"/>
      <c r="C149" s="194" t="s">
        <v>606</v>
      </c>
      <c r="D149" s="194" t="s">
        <v>171</v>
      </c>
      <c r="E149" s="195" t="s">
        <v>1398</v>
      </c>
      <c r="F149" s="196" t="s">
        <v>1399</v>
      </c>
      <c r="G149" s="197" t="s">
        <v>1245</v>
      </c>
      <c r="H149" s="198">
        <v>2</v>
      </c>
      <c r="I149" s="199"/>
      <c r="J149" s="200">
        <f t="shared" si="20"/>
        <v>0</v>
      </c>
      <c r="K149" s="196" t="s">
        <v>19</v>
      </c>
      <c r="L149" s="41"/>
      <c r="M149" s="201" t="s">
        <v>19</v>
      </c>
      <c r="N149" s="202" t="s">
        <v>43</v>
      </c>
      <c r="O149" s="66"/>
      <c r="P149" s="203">
        <f t="shared" si="21"/>
        <v>0</v>
      </c>
      <c r="Q149" s="203">
        <v>0</v>
      </c>
      <c r="R149" s="203">
        <f t="shared" si="22"/>
        <v>0</v>
      </c>
      <c r="S149" s="203">
        <v>0</v>
      </c>
      <c r="T149" s="204">
        <f t="shared" si="23"/>
        <v>0</v>
      </c>
      <c r="U149" s="36"/>
      <c r="V149" s="36"/>
      <c r="W149" s="36"/>
      <c r="X149" s="36"/>
      <c r="Y149" s="36"/>
      <c r="Z149" s="36"/>
      <c r="AA149" s="36"/>
      <c r="AB149" s="36"/>
      <c r="AC149" s="36"/>
      <c r="AD149" s="36"/>
      <c r="AE149" s="36"/>
      <c r="AR149" s="205" t="s">
        <v>273</v>
      </c>
      <c r="AT149" s="205" t="s">
        <v>171</v>
      </c>
      <c r="AU149" s="205" t="s">
        <v>80</v>
      </c>
      <c r="AY149" s="19" t="s">
        <v>169</v>
      </c>
      <c r="BE149" s="206">
        <f t="shared" si="24"/>
        <v>0</v>
      </c>
      <c r="BF149" s="206">
        <f t="shared" si="25"/>
        <v>0</v>
      </c>
      <c r="BG149" s="206">
        <f t="shared" si="26"/>
        <v>0</v>
      </c>
      <c r="BH149" s="206">
        <f t="shared" si="27"/>
        <v>0</v>
      </c>
      <c r="BI149" s="206">
        <f t="shared" si="28"/>
        <v>0</v>
      </c>
      <c r="BJ149" s="19" t="s">
        <v>80</v>
      </c>
      <c r="BK149" s="206">
        <f t="shared" si="29"/>
        <v>0</v>
      </c>
      <c r="BL149" s="19" t="s">
        <v>273</v>
      </c>
      <c r="BM149" s="205" t="s">
        <v>1400</v>
      </c>
    </row>
    <row r="150" spans="1:65" s="2" customFormat="1" ht="16.5" customHeight="1">
      <c r="A150" s="36"/>
      <c r="B150" s="37"/>
      <c r="C150" s="194" t="s">
        <v>610</v>
      </c>
      <c r="D150" s="194" t="s">
        <v>171</v>
      </c>
      <c r="E150" s="195" t="s">
        <v>1395</v>
      </c>
      <c r="F150" s="196" t="s">
        <v>1396</v>
      </c>
      <c r="G150" s="197" t="s">
        <v>1245</v>
      </c>
      <c r="H150" s="198">
        <v>2</v>
      </c>
      <c r="I150" s="199"/>
      <c r="J150" s="200">
        <f t="shared" si="20"/>
        <v>0</v>
      </c>
      <c r="K150" s="196" t="s">
        <v>19</v>
      </c>
      <c r="L150" s="41"/>
      <c r="M150" s="201" t="s">
        <v>19</v>
      </c>
      <c r="N150" s="202" t="s">
        <v>43</v>
      </c>
      <c r="O150" s="66"/>
      <c r="P150" s="203">
        <f t="shared" si="21"/>
        <v>0</v>
      </c>
      <c r="Q150" s="203">
        <v>0</v>
      </c>
      <c r="R150" s="203">
        <f t="shared" si="22"/>
        <v>0</v>
      </c>
      <c r="S150" s="203">
        <v>0</v>
      </c>
      <c r="T150" s="204">
        <f t="shared" si="23"/>
        <v>0</v>
      </c>
      <c r="U150" s="36"/>
      <c r="V150" s="36"/>
      <c r="W150" s="36"/>
      <c r="X150" s="36"/>
      <c r="Y150" s="36"/>
      <c r="Z150" s="36"/>
      <c r="AA150" s="36"/>
      <c r="AB150" s="36"/>
      <c r="AC150" s="36"/>
      <c r="AD150" s="36"/>
      <c r="AE150" s="36"/>
      <c r="AR150" s="205" t="s">
        <v>273</v>
      </c>
      <c r="AT150" s="205" t="s">
        <v>171</v>
      </c>
      <c r="AU150" s="205" t="s">
        <v>80</v>
      </c>
      <c r="AY150" s="19" t="s">
        <v>169</v>
      </c>
      <c r="BE150" s="206">
        <f t="shared" si="24"/>
        <v>0</v>
      </c>
      <c r="BF150" s="206">
        <f t="shared" si="25"/>
        <v>0</v>
      </c>
      <c r="BG150" s="206">
        <f t="shared" si="26"/>
        <v>0</v>
      </c>
      <c r="BH150" s="206">
        <f t="shared" si="27"/>
        <v>0</v>
      </c>
      <c r="BI150" s="206">
        <f t="shared" si="28"/>
        <v>0</v>
      </c>
      <c r="BJ150" s="19" t="s">
        <v>80</v>
      </c>
      <c r="BK150" s="206">
        <f t="shared" si="29"/>
        <v>0</v>
      </c>
      <c r="BL150" s="19" t="s">
        <v>273</v>
      </c>
      <c r="BM150" s="205" t="s">
        <v>1401</v>
      </c>
    </row>
    <row r="151" spans="1:65" s="2" customFormat="1" ht="16.5" customHeight="1">
      <c r="A151" s="36"/>
      <c r="B151" s="37"/>
      <c r="C151" s="194" t="s">
        <v>615</v>
      </c>
      <c r="D151" s="194" t="s">
        <v>171</v>
      </c>
      <c r="E151" s="195" t="s">
        <v>1402</v>
      </c>
      <c r="F151" s="196" t="s">
        <v>1403</v>
      </c>
      <c r="G151" s="197" t="s">
        <v>1245</v>
      </c>
      <c r="H151" s="198">
        <v>2</v>
      </c>
      <c r="I151" s="199"/>
      <c r="J151" s="200">
        <f t="shared" si="20"/>
        <v>0</v>
      </c>
      <c r="K151" s="196" t="s">
        <v>19</v>
      </c>
      <c r="L151" s="41"/>
      <c r="M151" s="201" t="s">
        <v>19</v>
      </c>
      <c r="N151" s="202" t="s">
        <v>43</v>
      </c>
      <c r="O151" s="66"/>
      <c r="P151" s="203">
        <f t="shared" si="21"/>
        <v>0</v>
      </c>
      <c r="Q151" s="203">
        <v>0</v>
      </c>
      <c r="R151" s="203">
        <f t="shared" si="22"/>
        <v>0</v>
      </c>
      <c r="S151" s="203">
        <v>0</v>
      </c>
      <c r="T151" s="204">
        <f t="shared" si="23"/>
        <v>0</v>
      </c>
      <c r="U151" s="36"/>
      <c r="V151" s="36"/>
      <c r="W151" s="36"/>
      <c r="X151" s="36"/>
      <c r="Y151" s="36"/>
      <c r="Z151" s="36"/>
      <c r="AA151" s="36"/>
      <c r="AB151" s="36"/>
      <c r="AC151" s="36"/>
      <c r="AD151" s="36"/>
      <c r="AE151" s="36"/>
      <c r="AR151" s="205" t="s">
        <v>273</v>
      </c>
      <c r="AT151" s="205" t="s">
        <v>171</v>
      </c>
      <c r="AU151" s="205" t="s">
        <v>80</v>
      </c>
      <c r="AY151" s="19" t="s">
        <v>169</v>
      </c>
      <c r="BE151" s="206">
        <f t="shared" si="24"/>
        <v>0</v>
      </c>
      <c r="BF151" s="206">
        <f t="shared" si="25"/>
        <v>0</v>
      </c>
      <c r="BG151" s="206">
        <f t="shared" si="26"/>
        <v>0</v>
      </c>
      <c r="BH151" s="206">
        <f t="shared" si="27"/>
        <v>0</v>
      </c>
      <c r="BI151" s="206">
        <f t="shared" si="28"/>
        <v>0</v>
      </c>
      <c r="BJ151" s="19" t="s">
        <v>80</v>
      </c>
      <c r="BK151" s="206">
        <f t="shared" si="29"/>
        <v>0</v>
      </c>
      <c r="BL151" s="19" t="s">
        <v>273</v>
      </c>
      <c r="BM151" s="205" t="s">
        <v>1404</v>
      </c>
    </row>
    <row r="152" spans="1:65" s="2" customFormat="1" ht="16.5" customHeight="1">
      <c r="A152" s="36"/>
      <c r="B152" s="37"/>
      <c r="C152" s="194" t="s">
        <v>620</v>
      </c>
      <c r="D152" s="194" t="s">
        <v>171</v>
      </c>
      <c r="E152" s="195" t="s">
        <v>1395</v>
      </c>
      <c r="F152" s="196" t="s">
        <v>1396</v>
      </c>
      <c r="G152" s="197" t="s">
        <v>1245</v>
      </c>
      <c r="H152" s="198">
        <v>2</v>
      </c>
      <c r="I152" s="199"/>
      <c r="J152" s="200">
        <f t="shared" si="20"/>
        <v>0</v>
      </c>
      <c r="K152" s="196" t="s">
        <v>19</v>
      </c>
      <c r="L152" s="41"/>
      <c r="M152" s="201" t="s">
        <v>19</v>
      </c>
      <c r="N152" s="202" t="s">
        <v>43</v>
      </c>
      <c r="O152" s="66"/>
      <c r="P152" s="203">
        <f t="shared" si="21"/>
        <v>0</v>
      </c>
      <c r="Q152" s="203">
        <v>0</v>
      </c>
      <c r="R152" s="203">
        <f t="shared" si="22"/>
        <v>0</v>
      </c>
      <c r="S152" s="203">
        <v>0</v>
      </c>
      <c r="T152" s="204">
        <f t="shared" si="23"/>
        <v>0</v>
      </c>
      <c r="U152" s="36"/>
      <c r="V152" s="36"/>
      <c r="W152" s="36"/>
      <c r="X152" s="36"/>
      <c r="Y152" s="36"/>
      <c r="Z152" s="36"/>
      <c r="AA152" s="36"/>
      <c r="AB152" s="36"/>
      <c r="AC152" s="36"/>
      <c r="AD152" s="36"/>
      <c r="AE152" s="36"/>
      <c r="AR152" s="205" t="s">
        <v>273</v>
      </c>
      <c r="AT152" s="205" t="s">
        <v>171</v>
      </c>
      <c r="AU152" s="205" t="s">
        <v>80</v>
      </c>
      <c r="AY152" s="19" t="s">
        <v>169</v>
      </c>
      <c r="BE152" s="206">
        <f t="shared" si="24"/>
        <v>0</v>
      </c>
      <c r="BF152" s="206">
        <f t="shared" si="25"/>
        <v>0</v>
      </c>
      <c r="BG152" s="206">
        <f t="shared" si="26"/>
        <v>0</v>
      </c>
      <c r="BH152" s="206">
        <f t="shared" si="27"/>
        <v>0</v>
      </c>
      <c r="BI152" s="206">
        <f t="shared" si="28"/>
        <v>0</v>
      </c>
      <c r="BJ152" s="19" t="s">
        <v>80</v>
      </c>
      <c r="BK152" s="206">
        <f t="shared" si="29"/>
        <v>0</v>
      </c>
      <c r="BL152" s="19" t="s">
        <v>273</v>
      </c>
      <c r="BM152" s="205" t="s">
        <v>1405</v>
      </c>
    </row>
    <row r="153" spans="1:65" s="2" customFormat="1" ht="16.5" customHeight="1">
      <c r="A153" s="36"/>
      <c r="B153" s="37"/>
      <c r="C153" s="194" t="s">
        <v>624</v>
      </c>
      <c r="D153" s="194" t="s">
        <v>171</v>
      </c>
      <c r="E153" s="195" t="s">
        <v>1395</v>
      </c>
      <c r="F153" s="196" t="s">
        <v>1396</v>
      </c>
      <c r="G153" s="197" t="s">
        <v>1245</v>
      </c>
      <c r="H153" s="198">
        <v>40</v>
      </c>
      <c r="I153" s="199"/>
      <c r="J153" s="200">
        <f t="shared" si="20"/>
        <v>0</v>
      </c>
      <c r="K153" s="196" t="s">
        <v>19</v>
      </c>
      <c r="L153" s="41"/>
      <c r="M153" s="201" t="s">
        <v>19</v>
      </c>
      <c r="N153" s="202" t="s">
        <v>43</v>
      </c>
      <c r="O153" s="66"/>
      <c r="P153" s="203">
        <f t="shared" si="21"/>
        <v>0</v>
      </c>
      <c r="Q153" s="203">
        <v>0</v>
      </c>
      <c r="R153" s="203">
        <f t="shared" si="22"/>
        <v>0</v>
      </c>
      <c r="S153" s="203">
        <v>0</v>
      </c>
      <c r="T153" s="204">
        <f t="shared" si="23"/>
        <v>0</v>
      </c>
      <c r="U153" s="36"/>
      <c r="V153" s="36"/>
      <c r="W153" s="36"/>
      <c r="X153" s="36"/>
      <c r="Y153" s="36"/>
      <c r="Z153" s="36"/>
      <c r="AA153" s="36"/>
      <c r="AB153" s="36"/>
      <c r="AC153" s="36"/>
      <c r="AD153" s="36"/>
      <c r="AE153" s="36"/>
      <c r="AR153" s="205" t="s">
        <v>273</v>
      </c>
      <c r="AT153" s="205" t="s">
        <v>171</v>
      </c>
      <c r="AU153" s="205" t="s">
        <v>80</v>
      </c>
      <c r="AY153" s="19" t="s">
        <v>169</v>
      </c>
      <c r="BE153" s="206">
        <f t="shared" si="24"/>
        <v>0</v>
      </c>
      <c r="BF153" s="206">
        <f t="shared" si="25"/>
        <v>0</v>
      </c>
      <c r="BG153" s="206">
        <f t="shared" si="26"/>
        <v>0</v>
      </c>
      <c r="BH153" s="206">
        <f t="shared" si="27"/>
        <v>0</v>
      </c>
      <c r="BI153" s="206">
        <f t="shared" si="28"/>
        <v>0</v>
      </c>
      <c r="BJ153" s="19" t="s">
        <v>80</v>
      </c>
      <c r="BK153" s="206">
        <f t="shared" si="29"/>
        <v>0</v>
      </c>
      <c r="BL153" s="19" t="s">
        <v>273</v>
      </c>
      <c r="BM153" s="205" t="s">
        <v>1406</v>
      </c>
    </row>
    <row r="154" spans="1:65" s="2" customFormat="1" ht="16.5" customHeight="1">
      <c r="A154" s="36"/>
      <c r="B154" s="37"/>
      <c r="C154" s="194" t="s">
        <v>629</v>
      </c>
      <c r="D154" s="194" t="s">
        <v>171</v>
      </c>
      <c r="E154" s="195" t="s">
        <v>1407</v>
      </c>
      <c r="F154" s="196" t="s">
        <v>1408</v>
      </c>
      <c r="G154" s="197" t="s">
        <v>1245</v>
      </c>
      <c r="H154" s="198">
        <v>6</v>
      </c>
      <c r="I154" s="199"/>
      <c r="J154" s="200">
        <f t="shared" si="20"/>
        <v>0</v>
      </c>
      <c r="K154" s="196" t="s">
        <v>19</v>
      </c>
      <c r="L154" s="41"/>
      <c r="M154" s="201" t="s">
        <v>19</v>
      </c>
      <c r="N154" s="202" t="s">
        <v>43</v>
      </c>
      <c r="O154" s="66"/>
      <c r="P154" s="203">
        <f t="shared" si="21"/>
        <v>0</v>
      </c>
      <c r="Q154" s="203">
        <v>0</v>
      </c>
      <c r="R154" s="203">
        <f t="shared" si="22"/>
        <v>0</v>
      </c>
      <c r="S154" s="203">
        <v>0</v>
      </c>
      <c r="T154" s="204">
        <f t="shared" si="23"/>
        <v>0</v>
      </c>
      <c r="U154" s="36"/>
      <c r="V154" s="36"/>
      <c r="W154" s="36"/>
      <c r="X154" s="36"/>
      <c r="Y154" s="36"/>
      <c r="Z154" s="36"/>
      <c r="AA154" s="36"/>
      <c r="AB154" s="36"/>
      <c r="AC154" s="36"/>
      <c r="AD154" s="36"/>
      <c r="AE154" s="36"/>
      <c r="AR154" s="205" t="s">
        <v>273</v>
      </c>
      <c r="AT154" s="205" t="s">
        <v>171</v>
      </c>
      <c r="AU154" s="205" t="s">
        <v>80</v>
      </c>
      <c r="AY154" s="19" t="s">
        <v>169</v>
      </c>
      <c r="BE154" s="206">
        <f t="shared" si="24"/>
        <v>0</v>
      </c>
      <c r="BF154" s="206">
        <f t="shared" si="25"/>
        <v>0</v>
      </c>
      <c r="BG154" s="206">
        <f t="shared" si="26"/>
        <v>0</v>
      </c>
      <c r="BH154" s="206">
        <f t="shared" si="27"/>
        <v>0</v>
      </c>
      <c r="BI154" s="206">
        <f t="shared" si="28"/>
        <v>0</v>
      </c>
      <c r="BJ154" s="19" t="s">
        <v>80</v>
      </c>
      <c r="BK154" s="206">
        <f t="shared" si="29"/>
        <v>0</v>
      </c>
      <c r="BL154" s="19" t="s">
        <v>273</v>
      </c>
      <c r="BM154" s="205" t="s">
        <v>1409</v>
      </c>
    </row>
    <row r="155" spans="1:65" s="2" customFormat="1" ht="16.5" customHeight="1">
      <c r="A155" s="36"/>
      <c r="B155" s="37"/>
      <c r="C155" s="194" t="s">
        <v>633</v>
      </c>
      <c r="D155" s="194" t="s">
        <v>171</v>
      </c>
      <c r="E155" s="195" t="s">
        <v>1410</v>
      </c>
      <c r="F155" s="196" t="s">
        <v>1411</v>
      </c>
      <c r="G155" s="197" t="s">
        <v>324</v>
      </c>
      <c r="H155" s="198">
        <v>40</v>
      </c>
      <c r="I155" s="199"/>
      <c r="J155" s="200">
        <f t="shared" si="20"/>
        <v>0</v>
      </c>
      <c r="K155" s="196" t="s">
        <v>19</v>
      </c>
      <c r="L155" s="41"/>
      <c r="M155" s="201" t="s">
        <v>19</v>
      </c>
      <c r="N155" s="202" t="s">
        <v>43</v>
      </c>
      <c r="O155" s="66"/>
      <c r="P155" s="203">
        <f t="shared" si="21"/>
        <v>0</v>
      </c>
      <c r="Q155" s="203">
        <v>0</v>
      </c>
      <c r="R155" s="203">
        <f t="shared" si="22"/>
        <v>0</v>
      </c>
      <c r="S155" s="203">
        <v>0</v>
      </c>
      <c r="T155" s="204">
        <f t="shared" si="23"/>
        <v>0</v>
      </c>
      <c r="U155" s="36"/>
      <c r="V155" s="36"/>
      <c r="W155" s="36"/>
      <c r="X155" s="36"/>
      <c r="Y155" s="36"/>
      <c r="Z155" s="36"/>
      <c r="AA155" s="36"/>
      <c r="AB155" s="36"/>
      <c r="AC155" s="36"/>
      <c r="AD155" s="36"/>
      <c r="AE155" s="36"/>
      <c r="AR155" s="205" t="s">
        <v>273</v>
      </c>
      <c r="AT155" s="205" t="s">
        <v>171</v>
      </c>
      <c r="AU155" s="205" t="s">
        <v>80</v>
      </c>
      <c r="AY155" s="19" t="s">
        <v>169</v>
      </c>
      <c r="BE155" s="206">
        <f t="shared" si="24"/>
        <v>0</v>
      </c>
      <c r="BF155" s="206">
        <f t="shared" si="25"/>
        <v>0</v>
      </c>
      <c r="BG155" s="206">
        <f t="shared" si="26"/>
        <v>0</v>
      </c>
      <c r="BH155" s="206">
        <f t="shared" si="27"/>
        <v>0</v>
      </c>
      <c r="BI155" s="206">
        <f t="shared" si="28"/>
        <v>0</v>
      </c>
      <c r="BJ155" s="19" t="s">
        <v>80</v>
      </c>
      <c r="BK155" s="206">
        <f t="shared" si="29"/>
        <v>0</v>
      </c>
      <c r="BL155" s="19" t="s">
        <v>273</v>
      </c>
      <c r="BM155" s="205" t="s">
        <v>1412</v>
      </c>
    </row>
    <row r="156" spans="1:65" s="2" customFormat="1" ht="16.5" customHeight="1">
      <c r="A156" s="36"/>
      <c r="B156" s="37"/>
      <c r="C156" s="194" t="s">
        <v>638</v>
      </c>
      <c r="D156" s="194" t="s">
        <v>171</v>
      </c>
      <c r="E156" s="195" t="s">
        <v>1413</v>
      </c>
      <c r="F156" s="196" t="s">
        <v>1414</v>
      </c>
      <c r="G156" s="197" t="s">
        <v>1245</v>
      </c>
      <c r="H156" s="198">
        <v>1</v>
      </c>
      <c r="I156" s="199"/>
      <c r="J156" s="200">
        <f t="shared" si="20"/>
        <v>0</v>
      </c>
      <c r="K156" s="196" t="s">
        <v>19</v>
      </c>
      <c r="L156" s="41"/>
      <c r="M156" s="201" t="s">
        <v>19</v>
      </c>
      <c r="N156" s="202" t="s">
        <v>43</v>
      </c>
      <c r="O156" s="66"/>
      <c r="P156" s="203">
        <f t="shared" si="21"/>
        <v>0</v>
      </c>
      <c r="Q156" s="203">
        <v>0</v>
      </c>
      <c r="R156" s="203">
        <f t="shared" si="22"/>
        <v>0</v>
      </c>
      <c r="S156" s="203">
        <v>0</v>
      </c>
      <c r="T156" s="204">
        <f t="shared" si="23"/>
        <v>0</v>
      </c>
      <c r="U156" s="36"/>
      <c r="V156" s="36"/>
      <c r="W156" s="36"/>
      <c r="X156" s="36"/>
      <c r="Y156" s="36"/>
      <c r="Z156" s="36"/>
      <c r="AA156" s="36"/>
      <c r="AB156" s="36"/>
      <c r="AC156" s="36"/>
      <c r="AD156" s="36"/>
      <c r="AE156" s="36"/>
      <c r="AR156" s="205" t="s">
        <v>273</v>
      </c>
      <c r="AT156" s="205" t="s">
        <v>171</v>
      </c>
      <c r="AU156" s="205" t="s">
        <v>80</v>
      </c>
      <c r="AY156" s="19" t="s">
        <v>169</v>
      </c>
      <c r="BE156" s="206">
        <f t="shared" si="24"/>
        <v>0</v>
      </c>
      <c r="BF156" s="206">
        <f t="shared" si="25"/>
        <v>0</v>
      </c>
      <c r="BG156" s="206">
        <f t="shared" si="26"/>
        <v>0</v>
      </c>
      <c r="BH156" s="206">
        <f t="shared" si="27"/>
        <v>0</v>
      </c>
      <c r="BI156" s="206">
        <f t="shared" si="28"/>
        <v>0</v>
      </c>
      <c r="BJ156" s="19" t="s">
        <v>80</v>
      </c>
      <c r="BK156" s="206">
        <f t="shared" si="29"/>
        <v>0</v>
      </c>
      <c r="BL156" s="19" t="s">
        <v>273</v>
      </c>
      <c r="BM156" s="205" t="s">
        <v>1415</v>
      </c>
    </row>
    <row r="157" spans="1:65" s="12" customFormat="1" ht="25.9" customHeight="1">
      <c r="B157" s="178"/>
      <c r="C157" s="179"/>
      <c r="D157" s="180" t="s">
        <v>71</v>
      </c>
      <c r="E157" s="181" t="s">
        <v>1416</v>
      </c>
      <c r="F157" s="181" t="s">
        <v>170</v>
      </c>
      <c r="G157" s="179"/>
      <c r="H157" s="179"/>
      <c r="I157" s="182"/>
      <c r="J157" s="183">
        <f>BK157</f>
        <v>0</v>
      </c>
      <c r="K157" s="179"/>
      <c r="L157" s="184"/>
      <c r="M157" s="185"/>
      <c r="N157" s="186"/>
      <c r="O157" s="186"/>
      <c r="P157" s="187">
        <f>SUM(P158:P172)</f>
        <v>0</v>
      </c>
      <c r="Q157" s="186"/>
      <c r="R157" s="187">
        <f>SUM(R158:R172)</f>
        <v>0</v>
      </c>
      <c r="S157" s="186"/>
      <c r="T157" s="188">
        <f>SUM(T158:T172)</f>
        <v>0</v>
      </c>
      <c r="AR157" s="189" t="s">
        <v>80</v>
      </c>
      <c r="AT157" s="190" t="s">
        <v>71</v>
      </c>
      <c r="AU157" s="190" t="s">
        <v>72</v>
      </c>
      <c r="AY157" s="189" t="s">
        <v>169</v>
      </c>
      <c r="BK157" s="191">
        <f>SUM(BK158:BK172)</f>
        <v>0</v>
      </c>
    </row>
    <row r="158" spans="1:65" s="2" customFormat="1" ht="16.5" customHeight="1">
      <c r="A158" s="36"/>
      <c r="B158" s="37"/>
      <c r="C158" s="194" t="s">
        <v>643</v>
      </c>
      <c r="D158" s="194" t="s">
        <v>171</v>
      </c>
      <c r="E158" s="195" t="s">
        <v>1417</v>
      </c>
      <c r="F158" s="196" t="s">
        <v>1418</v>
      </c>
      <c r="G158" s="197" t="s">
        <v>324</v>
      </c>
      <c r="H158" s="198">
        <v>175</v>
      </c>
      <c r="I158" s="199"/>
      <c r="J158" s="200">
        <f t="shared" ref="J158:J172" si="30">ROUND(I158*H158,2)</f>
        <v>0</v>
      </c>
      <c r="K158" s="196" t="s">
        <v>19</v>
      </c>
      <c r="L158" s="41"/>
      <c r="M158" s="201" t="s">
        <v>19</v>
      </c>
      <c r="N158" s="202" t="s">
        <v>43</v>
      </c>
      <c r="O158" s="66"/>
      <c r="P158" s="203">
        <f t="shared" ref="P158:P172" si="31">O158*H158</f>
        <v>0</v>
      </c>
      <c r="Q158" s="203">
        <v>0</v>
      </c>
      <c r="R158" s="203">
        <f t="shared" ref="R158:R172" si="32">Q158*H158</f>
        <v>0</v>
      </c>
      <c r="S158" s="203">
        <v>0</v>
      </c>
      <c r="T158" s="204">
        <f t="shared" ref="T158:T172" si="33">S158*H158</f>
        <v>0</v>
      </c>
      <c r="U158" s="36"/>
      <c r="V158" s="36"/>
      <c r="W158" s="36"/>
      <c r="X158" s="36"/>
      <c r="Y158" s="36"/>
      <c r="Z158" s="36"/>
      <c r="AA158" s="36"/>
      <c r="AB158" s="36"/>
      <c r="AC158" s="36"/>
      <c r="AD158" s="36"/>
      <c r="AE158" s="36"/>
      <c r="AR158" s="205" t="s">
        <v>273</v>
      </c>
      <c r="AT158" s="205" t="s">
        <v>171</v>
      </c>
      <c r="AU158" s="205" t="s">
        <v>80</v>
      </c>
      <c r="AY158" s="19" t="s">
        <v>169</v>
      </c>
      <c r="BE158" s="206">
        <f t="shared" ref="BE158:BE172" si="34">IF(N158="základní",J158,0)</f>
        <v>0</v>
      </c>
      <c r="BF158" s="206">
        <f t="shared" ref="BF158:BF172" si="35">IF(N158="snížená",J158,0)</f>
        <v>0</v>
      </c>
      <c r="BG158" s="206">
        <f t="shared" ref="BG158:BG172" si="36">IF(N158="zákl. přenesená",J158,0)</f>
        <v>0</v>
      </c>
      <c r="BH158" s="206">
        <f t="shared" ref="BH158:BH172" si="37">IF(N158="sníž. přenesená",J158,0)</f>
        <v>0</v>
      </c>
      <c r="BI158" s="206">
        <f t="shared" ref="BI158:BI172" si="38">IF(N158="nulová",J158,0)</f>
        <v>0</v>
      </c>
      <c r="BJ158" s="19" t="s">
        <v>80</v>
      </c>
      <c r="BK158" s="206">
        <f t="shared" ref="BK158:BK172" si="39">ROUND(I158*H158,2)</f>
        <v>0</v>
      </c>
      <c r="BL158" s="19" t="s">
        <v>273</v>
      </c>
      <c r="BM158" s="205" t="s">
        <v>1419</v>
      </c>
    </row>
    <row r="159" spans="1:65" s="2" customFormat="1" ht="16.5" customHeight="1">
      <c r="A159" s="36"/>
      <c r="B159" s="37"/>
      <c r="C159" s="194" t="s">
        <v>648</v>
      </c>
      <c r="D159" s="194" t="s">
        <v>171</v>
      </c>
      <c r="E159" s="195" t="s">
        <v>1420</v>
      </c>
      <c r="F159" s="196" t="s">
        <v>1421</v>
      </c>
      <c r="G159" s="197" t="s">
        <v>324</v>
      </c>
      <c r="H159" s="198">
        <v>175</v>
      </c>
      <c r="I159" s="199"/>
      <c r="J159" s="200">
        <f t="shared" si="30"/>
        <v>0</v>
      </c>
      <c r="K159" s="196" t="s">
        <v>19</v>
      </c>
      <c r="L159" s="41"/>
      <c r="M159" s="201" t="s">
        <v>19</v>
      </c>
      <c r="N159" s="202" t="s">
        <v>43</v>
      </c>
      <c r="O159" s="66"/>
      <c r="P159" s="203">
        <f t="shared" si="31"/>
        <v>0</v>
      </c>
      <c r="Q159" s="203">
        <v>0</v>
      </c>
      <c r="R159" s="203">
        <f t="shared" si="32"/>
        <v>0</v>
      </c>
      <c r="S159" s="203">
        <v>0</v>
      </c>
      <c r="T159" s="204">
        <f t="shared" si="33"/>
        <v>0</v>
      </c>
      <c r="U159" s="36"/>
      <c r="V159" s="36"/>
      <c r="W159" s="36"/>
      <c r="X159" s="36"/>
      <c r="Y159" s="36"/>
      <c r="Z159" s="36"/>
      <c r="AA159" s="36"/>
      <c r="AB159" s="36"/>
      <c r="AC159" s="36"/>
      <c r="AD159" s="36"/>
      <c r="AE159" s="36"/>
      <c r="AR159" s="205" t="s">
        <v>273</v>
      </c>
      <c r="AT159" s="205" t="s">
        <v>171</v>
      </c>
      <c r="AU159" s="205" t="s">
        <v>80</v>
      </c>
      <c r="AY159" s="19" t="s">
        <v>169</v>
      </c>
      <c r="BE159" s="206">
        <f t="shared" si="34"/>
        <v>0</v>
      </c>
      <c r="BF159" s="206">
        <f t="shared" si="35"/>
        <v>0</v>
      </c>
      <c r="BG159" s="206">
        <f t="shared" si="36"/>
        <v>0</v>
      </c>
      <c r="BH159" s="206">
        <f t="shared" si="37"/>
        <v>0</v>
      </c>
      <c r="BI159" s="206">
        <f t="shared" si="38"/>
        <v>0</v>
      </c>
      <c r="BJ159" s="19" t="s">
        <v>80</v>
      </c>
      <c r="BK159" s="206">
        <f t="shared" si="39"/>
        <v>0</v>
      </c>
      <c r="BL159" s="19" t="s">
        <v>273</v>
      </c>
      <c r="BM159" s="205" t="s">
        <v>1422</v>
      </c>
    </row>
    <row r="160" spans="1:65" s="2" customFormat="1" ht="16.5" customHeight="1">
      <c r="A160" s="36"/>
      <c r="B160" s="37"/>
      <c r="C160" s="194" t="s">
        <v>650</v>
      </c>
      <c r="D160" s="194" t="s">
        <v>171</v>
      </c>
      <c r="E160" s="195" t="s">
        <v>1423</v>
      </c>
      <c r="F160" s="196" t="s">
        <v>1424</v>
      </c>
      <c r="G160" s="197" t="s">
        <v>324</v>
      </c>
      <c r="H160" s="198">
        <v>175</v>
      </c>
      <c r="I160" s="199"/>
      <c r="J160" s="200">
        <f t="shared" si="30"/>
        <v>0</v>
      </c>
      <c r="K160" s="196" t="s">
        <v>19</v>
      </c>
      <c r="L160" s="41"/>
      <c r="M160" s="201" t="s">
        <v>19</v>
      </c>
      <c r="N160" s="202" t="s">
        <v>43</v>
      </c>
      <c r="O160" s="66"/>
      <c r="P160" s="203">
        <f t="shared" si="31"/>
        <v>0</v>
      </c>
      <c r="Q160" s="203">
        <v>0</v>
      </c>
      <c r="R160" s="203">
        <f t="shared" si="32"/>
        <v>0</v>
      </c>
      <c r="S160" s="203">
        <v>0</v>
      </c>
      <c r="T160" s="204">
        <f t="shared" si="33"/>
        <v>0</v>
      </c>
      <c r="U160" s="36"/>
      <c r="V160" s="36"/>
      <c r="W160" s="36"/>
      <c r="X160" s="36"/>
      <c r="Y160" s="36"/>
      <c r="Z160" s="36"/>
      <c r="AA160" s="36"/>
      <c r="AB160" s="36"/>
      <c r="AC160" s="36"/>
      <c r="AD160" s="36"/>
      <c r="AE160" s="36"/>
      <c r="AR160" s="205" t="s">
        <v>273</v>
      </c>
      <c r="AT160" s="205" t="s">
        <v>171</v>
      </c>
      <c r="AU160" s="205" t="s">
        <v>80</v>
      </c>
      <c r="AY160" s="19" t="s">
        <v>169</v>
      </c>
      <c r="BE160" s="206">
        <f t="shared" si="34"/>
        <v>0</v>
      </c>
      <c r="BF160" s="206">
        <f t="shared" si="35"/>
        <v>0</v>
      </c>
      <c r="BG160" s="206">
        <f t="shared" si="36"/>
        <v>0</v>
      </c>
      <c r="BH160" s="206">
        <f t="shared" si="37"/>
        <v>0</v>
      </c>
      <c r="BI160" s="206">
        <f t="shared" si="38"/>
        <v>0</v>
      </c>
      <c r="BJ160" s="19" t="s">
        <v>80</v>
      </c>
      <c r="BK160" s="206">
        <f t="shared" si="39"/>
        <v>0</v>
      </c>
      <c r="BL160" s="19" t="s">
        <v>273</v>
      </c>
      <c r="BM160" s="205" t="s">
        <v>1425</v>
      </c>
    </row>
    <row r="161" spans="1:65" s="2" customFormat="1" ht="16.5" customHeight="1">
      <c r="A161" s="36"/>
      <c r="B161" s="37"/>
      <c r="C161" s="194" t="s">
        <v>655</v>
      </c>
      <c r="D161" s="194" t="s">
        <v>171</v>
      </c>
      <c r="E161" s="195" t="s">
        <v>1426</v>
      </c>
      <c r="F161" s="196" t="s">
        <v>1427</v>
      </c>
      <c r="G161" s="197" t="s">
        <v>324</v>
      </c>
      <c r="H161" s="198">
        <v>175</v>
      </c>
      <c r="I161" s="199"/>
      <c r="J161" s="200">
        <f t="shared" si="30"/>
        <v>0</v>
      </c>
      <c r="K161" s="196" t="s">
        <v>19</v>
      </c>
      <c r="L161" s="41"/>
      <c r="M161" s="201" t="s">
        <v>19</v>
      </c>
      <c r="N161" s="202" t="s">
        <v>43</v>
      </c>
      <c r="O161" s="66"/>
      <c r="P161" s="203">
        <f t="shared" si="31"/>
        <v>0</v>
      </c>
      <c r="Q161" s="203">
        <v>0</v>
      </c>
      <c r="R161" s="203">
        <f t="shared" si="32"/>
        <v>0</v>
      </c>
      <c r="S161" s="203">
        <v>0</v>
      </c>
      <c r="T161" s="204">
        <f t="shared" si="33"/>
        <v>0</v>
      </c>
      <c r="U161" s="36"/>
      <c r="V161" s="36"/>
      <c r="W161" s="36"/>
      <c r="X161" s="36"/>
      <c r="Y161" s="36"/>
      <c r="Z161" s="36"/>
      <c r="AA161" s="36"/>
      <c r="AB161" s="36"/>
      <c r="AC161" s="36"/>
      <c r="AD161" s="36"/>
      <c r="AE161" s="36"/>
      <c r="AR161" s="205" t="s">
        <v>273</v>
      </c>
      <c r="AT161" s="205" t="s">
        <v>171</v>
      </c>
      <c r="AU161" s="205" t="s">
        <v>80</v>
      </c>
      <c r="AY161" s="19" t="s">
        <v>169</v>
      </c>
      <c r="BE161" s="206">
        <f t="shared" si="34"/>
        <v>0</v>
      </c>
      <c r="BF161" s="206">
        <f t="shared" si="35"/>
        <v>0</v>
      </c>
      <c r="BG161" s="206">
        <f t="shared" si="36"/>
        <v>0</v>
      </c>
      <c r="BH161" s="206">
        <f t="shared" si="37"/>
        <v>0</v>
      </c>
      <c r="BI161" s="206">
        <f t="shared" si="38"/>
        <v>0</v>
      </c>
      <c r="BJ161" s="19" t="s">
        <v>80</v>
      </c>
      <c r="BK161" s="206">
        <f t="shared" si="39"/>
        <v>0</v>
      </c>
      <c r="BL161" s="19" t="s">
        <v>273</v>
      </c>
      <c r="BM161" s="205" t="s">
        <v>1428</v>
      </c>
    </row>
    <row r="162" spans="1:65" s="2" customFormat="1" ht="16.5" customHeight="1">
      <c r="A162" s="36"/>
      <c r="B162" s="37"/>
      <c r="C162" s="194" t="s">
        <v>659</v>
      </c>
      <c r="D162" s="194" t="s">
        <v>171</v>
      </c>
      <c r="E162" s="195" t="s">
        <v>1429</v>
      </c>
      <c r="F162" s="196" t="s">
        <v>1430</v>
      </c>
      <c r="G162" s="197" t="s">
        <v>191</v>
      </c>
      <c r="H162" s="198">
        <v>0.35</v>
      </c>
      <c r="I162" s="199"/>
      <c r="J162" s="200">
        <f t="shared" si="30"/>
        <v>0</v>
      </c>
      <c r="K162" s="196" t="s">
        <v>19</v>
      </c>
      <c r="L162" s="41"/>
      <c r="M162" s="201" t="s">
        <v>19</v>
      </c>
      <c r="N162" s="202" t="s">
        <v>43</v>
      </c>
      <c r="O162" s="66"/>
      <c r="P162" s="203">
        <f t="shared" si="31"/>
        <v>0</v>
      </c>
      <c r="Q162" s="203">
        <v>0</v>
      </c>
      <c r="R162" s="203">
        <f t="shared" si="32"/>
        <v>0</v>
      </c>
      <c r="S162" s="203">
        <v>0</v>
      </c>
      <c r="T162" s="204">
        <f t="shared" si="33"/>
        <v>0</v>
      </c>
      <c r="U162" s="36"/>
      <c r="V162" s="36"/>
      <c r="W162" s="36"/>
      <c r="X162" s="36"/>
      <c r="Y162" s="36"/>
      <c r="Z162" s="36"/>
      <c r="AA162" s="36"/>
      <c r="AB162" s="36"/>
      <c r="AC162" s="36"/>
      <c r="AD162" s="36"/>
      <c r="AE162" s="36"/>
      <c r="AR162" s="205" t="s">
        <v>273</v>
      </c>
      <c r="AT162" s="205" t="s">
        <v>171</v>
      </c>
      <c r="AU162" s="205" t="s">
        <v>80</v>
      </c>
      <c r="AY162" s="19" t="s">
        <v>169</v>
      </c>
      <c r="BE162" s="206">
        <f t="shared" si="34"/>
        <v>0</v>
      </c>
      <c r="BF162" s="206">
        <f t="shared" si="35"/>
        <v>0</v>
      </c>
      <c r="BG162" s="206">
        <f t="shared" si="36"/>
        <v>0</v>
      </c>
      <c r="BH162" s="206">
        <f t="shared" si="37"/>
        <v>0</v>
      </c>
      <c r="BI162" s="206">
        <f t="shared" si="38"/>
        <v>0</v>
      </c>
      <c r="BJ162" s="19" t="s">
        <v>80</v>
      </c>
      <c r="BK162" s="206">
        <f t="shared" si="39"/>
        <v>0</v>
      </c>
      <c r="BL162" s="19" t="s">
        <v>273</v>
      </c>
      <c r="BM162" s="205" t="s">
        <v>1431</v>
      </c>
    </row>
    <row r="163" spans="1:65" s="2" customFormat="1" ht="16.5" customHeight="1">
      <c r="A163" s="36"/>
      <c r="B163" s="37"/>
      <c r="C163" s="194" t="s">
        <v>1210</v>
      </c>
      <c r="D163" s="194" t="s">
        <v>171</v>
      </c>
      <c r="E163" s="195" t="s">
        <v>1432</v>
      </c>
      <c r="F163" s="196" t="s">
        <v>1433</v>
      </c>
      <c r="G163" s="197" t="s">
        <v>174</v>
      </c>
      <c r="H163" s="198">
        <v>61.25</v>
      </c>
      <c r="I163" s="199"/>
      <c r="J163" s="200">
        <f t="shared" si="30"/>
        <v>0</v>
      </c>
      <c r="K163" s="196" t="s">
        <v>19</v>
      </c>
      <c r="L163" s="41"/>
      <c r="M163" s="201" t="s">
        <v>19</v>
      </c>
      <c r="N163" s="202" t="s">
        <v>43</v>
      </c>
      <c r="O163" s="66"/>
      <c r="P163" s="203">
        <f t="shared" si="31"/>
        <v>0</v>
      </c>
      <c r="Q163" s="203">
        <v>0</v>
      </c>
      <c r="R163" s="203">
        <f t="shared" si="32"/>
        <v>0</v>
      </c>
      <c r="S163" s="203">
        <v>0</v>
      </c>
      <c r="T163" s="204">
        <f t="shared" si="33"/>
        <v>0</v>
      </c>
      <c r="U163" s="36"/>
      <c r="V163" s="36"/>
      <c r="W163" s="36"/>
      <c r="X163" s="36"/>
      <c r="Y163" s="36"/>
      <c r="Z163" s="36"/>
      <c r="AA163" s="36"/>
      <c r="AB163" s="36"/>
      <c r="AC163" s="36"/>
      <c r="AD163" s="36"/>
      <c r="AE163" s="36"/>
      <c r="AR163" s="205" t="s">
        <v>273</v>
      </c>
      <c r="AT163" s="205" t="s">
        <v>171</v>
      </c>
      <c r="AU163" s="205" t="s">
        <v>80</v>
      </c>
      <c r="AY163" s="19" t="s">
        <v>169</v>
      </c>
      <c r="BE163" s="206">
        <f t="shared" si="34"/>
        <v>0</v>
      </c>
      <c r="BF163" s="206">
        <f t="shared" si="35"/>
        <v>0</v>
      </c>
      <c r="BG163" s="206">
        <f t="shared" si="36"/>
        <v>0</v>
      </c>
      <c r="BH163" s="206">
        <f t="shared" si="37"/>
        <v>0</v>
      </c>
      <c r="BI163" s="206">
        <f t="shared" si="38"/>
        <v>0</v>
      </c>
      <c r="BJ163" s="19" t="s">
        <v>80</v>
      </c>
      <c r="BK163" s="206">
        <f t="shared" si="39"/>
        <v>0</v>
      </c>
      <c r="BL163" s="19" t="s">
        <v>273</v>
      </c>
      <c r="BM163" s="205" t="s">
        <v>1434</v>
      </c>
    </row>
    <row r="164" spans="1:65" s="2" customFormat="1" ht="16.5" customHeight="1">
      <c r="A164" s="36"/>
      <c r="B164" s="37"/>
      <c r="C164" s="194" t="s">
        <v>1214</v>
      </c>
      <c r="D164" s="194" t="s">
        <v>171</v>
      </c>
      <c r="E164" s="195" t="s">
        <v>1417</v>
      </c>
      <c r="F164" s="196" t="s">
        <v>1418</v>
      </c>
      <c r="G164" s="197" t="s">
        <v>324</v>
      </c>
      <c r="H164" s="198">
        <v>80</v>
      </c>
      <c r="I164" s="199"/>
      <c r="J164" s="200">
        <f t="shared" si="30"/>
        <v>0</v>
      </c>
      <c r="K164" s="196" t="s">
        <v>19</v>
      </c>
      <c r="L164" s="41"/>
      <c r="M164" s="201" t="s">
        <v>19</v>
      </c>
      <c r="N164" s="202" t="s">
        <v>43</v>
      </c>
      <c r="O164" s="66"/>
      <c r="P164" s="203">
        <f t="shared" si="31"/>
        <v>0</v>
      </c>
      <c r="Q164" s="203">
        <v>0</v>
      </c>
      <c r="R164" s="203">
        <f t="shared" si="32"/>
        <v>0</v>
      </c>
      <c r="S164" s="203">
        <v>0</v>
      </c>
      <c r="T164" s="204">
        <f t="shared" si="33"/>
        <v>0</v>
      </c>
      <c r="U164" s="36"/>
      <c r="V164" s="36"/>
      <c r="W164" s="36"/>
      <c r="X164" s="36"/>
      <c r="Y164" s="36"/>
      <c r="Z164" s="36"/>
      <c r="AA164" s="36"/>
      <c r="AB164" s="36"/>
      <c r="AC164" s="36"/>
      <c r="AD164" s="36"/>
      <c r="AE164" s="36"/>
      <c r="AR164" s="205" t="s">
        <v>273</v>
      </c>
      <c r="AT164" s="205" t="s">
        <v>171</v>
      </c>
      <c r="AU164" s="205" t="s">
        <v>80</v>
      </c>
      <c r="AY164" s="19" t="s">
        <v>169</v>
      </c>
      <c r="BE164" s="206">
        <f t="shared" si="34"/>
        <v>0</v>
      </c>
      <c r="BF164" s="206">
        <f t="shared" si="35"/>
        <v>0</v>
      </c>
      <c r="BG164" s="206">
        <f t="shared" si="36"/>
        <v>0</v>
      </c>
      <c r="BH164" s="206">
        <f t="shared" si="37"/>
        <v>0</v>
      </c>
      <c r="BI164" s="206">
        <f t="shared" si="38"/>
        <v>0</v>
      </c>
      <c r="BJ164" s="19" t="s">
        <v>80</v>
      </c>
      <c r="BK164" s="206">
        <f t="shared" si="39"/>
        <v>0</v>
      </c>
      <c r="BL164" s="19" t="s">
        <v>273</v>
      </c>
      <c r="BM164" s="205" t="s">
        <v>1435</v>
      </c>
    </row>
    <row r="165" spans="1:65" s="2" customFormat="1" ht="16.5" customHeight="1">
      <c r="A165" s="36"/>
      <c r="B165" s="37"/>
      <c r="C165" s="194" t="s">
        <v>1216</v>
      </c>
      <c r="D165" s="194" t="s">
        <v>171</v>
      </c>
      <c r="E165" s="195" t="s">
        <v>1420</v>
      </c>
      <c r="F165" s="196" t="s">
        <v>1421</v>
      </c>
      <c r="G165" s="197" t="s">
        <v>324</v>
      </c>
      <c r="H165" s="198">
        <v>80</v>
      </c>
      <c r="I165" s="199"/>
      <c r="J165" s="200">
        <f t="shared" si="30"/>
        <v>0</v>
      </c>
      <c r="K165" s="196" t="s">
        <v>19</v>
      </c>
      <c r="L165" s="41"/>
      <c r="M165" s="201" t="s">
        <v>19</v>
      </c>
      <c r="N165" s="202" t="s">
        <v>43</v>
      </c>
      <c r="O165" s="66"/>
      <c r="P165" s="203">
        <f t="shared" si="31"/>
        <v>0</v>
      </c>
      <c r="Q165" s="203">
        <v>0</v>
      </c>
      <c r="R165" s="203">
        <f t="shared" si="32"/>
        <v>0</v>
      </c>
      <c r="S165" s="203">
        <v>0</v>
      </c>
      <c r="T165" s="204">
        <f t="shared" si="33"/>
        <v>0</v>
      </c>
      <c r="U165" s="36"/>
      <c r="V165" s="36"/>
      <c r="W165" s="36"/>
      <c r="X165" s="36"/>
      <c r="Y165" s="36"/>
      <c r="Z165" s="36"/>
      <c r="AA165" s="36"/>
      <c r="AB165" s="36"/>
      <c r="AC165" s="36"/>
      <c r="AD165" s="36"/>
      <c r="AE165" s="36"/>
      <c r="AR165" s="205" t="s">
        <v>273</v>
      </c>
      <c r="AT165" s="205" t="s">
        <v>171</v>
      </c>
      <c r="AU165" s="205" t="s">
        <v>80</v>
      </c>
      <c r="AY165" s="19" t="s">
        <v>169</v>
      </c>
      <c r="BE165" s="206">
        <f t="shared" si="34"/>
        <v>0</v>
      </c>
      <c r="BF165" s="206">
        <f t="shared" si="35"/>
        <v>0</v>
      </c>
      <c r="BG165" s="206">
        <f t="shared" si="36"/>
        <v>0</v>
      </c>
      <c r="BH165" s="206">
        <f t="shared" si="37"/>
        <v>0</v>
      </c>
      <c r="BI165" s="206">
        <f t="shared" si="38"/>
        <v>0</v>
      </c>
      <c r="BJ165" s="19" t="s">
        <v>80</v>
      </c>
      <c r="BK165" s="206">
        <f t="shared" si="39"/>
        <v>0</v>
      </c>
      <c r="BL165" s="19" t="s">
        <v>273</v>
      </c>
      <c r="BM165" s="205" t="s">
        <v>1436</v>
      </c>
    </row>
    <row r="166" spans="1:65" s="2" customFormat="1" ht="16.5" customHeight="1">
      <c r="A166" s="36"/>
      <c r="B166" s="37"/>
      <c r="C166" s="194" t="s">
        <v>1219</v>
      </c>
      <c r="D166" s="194" t="s">
        <v>171</v>
      </c>
      <c r="E166" s="195" t="s">
        <v>1423</v>
      </c>
      <c r="F166" s="196" t="s">
        <v>1424</v>
      </c>
      <c r="G166" s="197" t="s">
        <v>324</v>
      </c>
      <c r="H166" s="198">
        <v>160</v>
      </c>
      <c r="I166" s="199"/>
      <c r="J166" s="200">
        <f t="shared" si="30"/>
        <v>0</v>
      </c>
      <c r="K166" s="196" t="s">
        <v>19</v>
      </c>
      <c r="L166" s="41"/>
      <c r="M166" s="201" t="s">
        <v>19</v>
      </c>
      <c r="N166" s="202" t="s">
        <v>43</v>
      </c>
      <c r="O166" s="66"/>
      <c r="P166" s="203">
        <f t="shared" si="31"/>
        <v>0</v>
      </c>
      <c r="Q166" s="203">
        <v>0</v>
      </c>
      <c r="R166" s="203">
        <f t="shared" si="32"/>
        <v>0</v>
      </c>
      <c r="S166" s="203">
        <v>0</v>
      </c>
      <c r="T166" s="204">
        <f t="shared" si="33"/>
        <v>0</v>
      </c>
      <c r="U166" s="36"/>
      <c r="V166" s="36"/>
      <c r="W166" s="36"/>
      <c r="X166" s="36"/>
      <c r="Y166" s="36"/>
      <c r="Z166" s="36"/>
      <c r="AA166" s="36"/>
      <c r="AB166" s="36"/>
      <c r="AC166" s="36"/>
      <c r="AD166" s="36"/>
      <c r="AE166" s="36"/>
      <c r="AR166" s="205" t="s">
        <v>273</v>
      </c>
      <c r="AT166" s="205" t="s">
        <v>171</v>
      </c>
      <c r="AU166" s="205" t="s">
        <v>80</v>
      </c>
      <c r="AY166" s="19" t="s">
        <v>169</v>
      </c>
      <c r="BE166" s="206">
        <f t="shared" si="34"/>
        <v>0</v>
      </c>
      <c r="BF166" s="206">
        <f t="shared" si="35"/>
        <v>0</v>
      </c>
      <c r="BG166" s="206">
        <f t="shared" si="36"/>
        <v>0</v>
      </c>
      <c r="BH166" s="206">
        <f t="shared" si="37"/>
        <v>0</v>
      </c>
      <c r="BI166" s="206">
        <f t="shared" si="38"/>
        <v>0</v>
      </c>
      <c r="BJ166" s="19" t="s">
        <v>80</v>
      </c>
      <c r="BK166" s="206">
        <f t="shared" si="39"/>
        <v>0</v>
      </c>
      <c r="BL166" s="19" t="s">
        <v>273</v>
      </c>
      <c r="BM166" s="205" t="s">
        <v>1437</v>
      </c>
    </row>
    <row r="167" spans="1:65" s="2" customFormat="1" ht="16.5" customHeight="1">
      <c r="A167" s="36"/>
      <c r="B167" s="37"/>
      <c r="C167" s="194" t="s">
        <v>1224</v>
      </c>
      <c r="D167" s="194" t="s">
        <v>171</v>
      </c>
      <c r="E167" s="195" t="s">
        <v>1426</v>
      </c>
      <c r="F167" s="196" t="s">
        <v>1427</v>
      </c>
      <c r="G167" s="197" t="s">
        <v>324</v>
      </c>
      <c r="H167" s="198">
        <v>80</v>
      </c>
      <c r="I167" s="199"/>
      <c r="J167" s="200">
        <f t="shared" si="30"/>
        <v>0</v>
      </c>
      <c r="K167" s="196" t="s">
        <v>19</v>
      </c>
      <c r="L167" s="41"/>
      <c r="M167" s="201" t="s">
        <v>19</v>
      </c>
      <c r="N167" s="202" t="s">
        <v>43</v>
      </c>
      <c r="O167" s="66"/>
      <c r="P167" s="203">
        <f t="shared" si="31"/>
        <v>0</v>
      </c>
      <c r="Q167" s="203">
        <v>0</v>
      </c>
      <c r="R167" s="203">
        <f t="shared" si="32"/>
        <v>0</v>
      </c>
      <c r="S167" s="203">
        <v>0</v>
      </c>
      <c r="T167" s="204">
        <f t="shared" si="33"/>
        <v>0</v>
      </c>
      <c r="U167" s="36"/>
      <c r="V167" s="36"/>
      <c r="W167" s="36"/>
      <c r="X167" s="36"/>
      <c r="Y167" s="36"/>
      <c r="Z167" s="36"/>
      <c r="AA167" s="36"/>
      <c r="AB167" s="36"/>
      <c r="AC167" s="36"/>
      <c r="AD167" s="36"/>
      <c r="AE167" s="36"/>
      <c r="AR167" s="205" t="s">
        <v>273</v>
      </c>
      <c r="AT167" s="205" t="s">
        <v>171</v>
      </c>
      <c r="AU167" s="205" t="s">
        <v>80</v>
      </c>
      <c r="AY167" s="19" t="s">
        <v>169</v>
      </c>
      <c r="BE167" s="206">
        <f t="shared" si="34"/>
        <v>0</v>
      </c>
      <c r="BF167" s="206">
        <f t="shared" si="35"/>
        <v>0</v>
      </c>
      <c r="BG167" s="206">
        <f t="shared" si="36"/>
        <v>0</v>
      </c>
      <c r="BH167" s="206">
        <f t="shared" si="37"/>
        <v>0</v>
      </c>
      <c r="BI167" s="206">
        <f t="shared" si="38"/>
        <v>0</v>
      </c>
      <c r="BJ167" s="19" t="s">
        <v>80</v>
      </c>
      <c r="BK167" s="206">
        <f t="shared" si="39"/>
        <v>0</v>
      </c>
      <c r="BL167" s="19" t="s">
        <v>273</v>
      </c>
      <c r="BM167" s="205" t="s">
        <v>1438</v>
      </c>
    </row>
    <row r="168" spans="1:65" s="2" customFormat="1" ht="16.5" customHeight="1">
      <c r="A168" s="36"/>
      <c r="B168" s="37"/>
      <c r="C168" s="194" t="s">
        <v>1229</v>
      </c>
      <c r="D168" s="194" t="s">
        <v>171</v>
      </c>
      <c r="E168" s="195" t="s">
        <v>1429</v>
      </c>
      <c r="F168" s="196" t="s">
        <v>1430</v>
      </c>
      <c r="G168" s="197" t="s">
        <v>191</v>
      </c>
      <c r="H168" s="198">
        <v>0.32</v>
      </c>
      <c r="I168" s="199"/>
      <c r="J168" s="200">
        <f t="shared" si="30"/>
        <v>0</v>
      </c>
      <c r="K168" s="196" t="s">
        <v>19</v>
      </c>
      <c r="L168" s="41"/>
      <c r="M168" s="201" t="s">
        <v>19</v>
      </c>
      <c r="N168" s="202" t="s">
        <v>43</v>
      </c>
      <c r="O168" s="66"/>
      <c r="P168" s="203">
        <f t="shared" si="31"/>
        <v>0</v>
      </c>
      <c r="Q168" s="203">
        <v>0</v>
      </c>
      <c r="R168" s="203">
        <f t="shared" si="32"/>
        <v>0</v>
      </c>
      <c r="S168" s="203">
        <v>0</v>
      </c>
      <c r="T168" s="204">
        <f t="shared" si="33"/>
        <v>0</v>
      </c>
      <c r="U168" s="36"/>
      <c r="V168" s="36"/>
      <c r="W168" s="36"/>
      <c r="X168" s="36"/>
      <c r="Y168" s="36"/>
      <c r="Z168" s="36"/>
      <c r="AA168" s="36"/>
      <c r="AB168" s="36"/>
      <c r="AC168" s="36"/>
      <c r="AD168" s="36"/>
      <c r="AE168" s="36"/>
      <c r="AR168" s="205" t="s">
        <v>273</v>
      </c>
      <c r="AT168" s="205" t="s">
        <v>171</v>
      </c>
      <c r="AU168" s="205" t="s">
        <v>80</v>
      </c>
      <c r="AY168" s="19" t="s">
        <v>169</v>
      </c>
      <c r="BE168" s="206">
        <f t="shared" si="34"/>
        <v>0</v>
      </c>
      <c r="BF168" s="206">
        <f t="shared" si="35"/>
        <v>0</v>
      </c>
      <c r="BG168" s="206">
        <f t="shared" si="36"/>
        <v>0</v>
      </c>
      <c r="BH168" s="206">
        <f t="shared" si="37"/>
        <v>0</v>
      </c>
      <c r="BI168" s="206">
        <f t="shared" si="38"/>
        <v>0</v>
      </c>
      <c r="BJ168" s="19" t="s">
        <v>80</v>
      </c>
      <c r="BK168" s="206">
        <f t="shared" si="39"/>
        <v>0</v>
      </c>
      <c r="BL168" s="19" t="s">
        <v>273</v>
      </c>
      <c r="BM168" s="205" t="s">
        <v>1439</v>
      </c>
    </row>
    <row r="169" spans="1:65" s="2" customFormat="1" ht="16.5" customHeight="1">
      <c r="A169" s="36"/>
      <c r="B169" s="37"/>
      <c r="C169" s="194" t="s">
        <v>1440</v>
      </c>
      <c r="D169" s="194" t="s">
        <v>171</v>
      </c>
      <c r="E169" s="195" t="s">
        <v>1432</v>
      </c>
      <c r="F169" s="196" t="s">
        <v>1433</v>
      </c>
      <c r="G169" s="197" t="s">
        <v>174</v>
      </c>
      <c r="H169" s="198">
        <v>28</v>
      </c>
      <c r="I169" s="199"/>
      <c r="J169" s="200">
        <f t="shared" si="30"/>
        <v>0</v>
      </c>
      <c r="K169" s="196" t="s">
        <v>19</v>
      </c>
      <c r="L169" s="41"/>
      <c r="M169" s="201" t="s">
        <v>19</v>
      </c>
      <c r="N169" s="202" t="s">
        <v>43</v>
      </c>
      <c r="O169" s="66"/>
      <c r="P169" s="203">
        <f t="shared" si="31"/>
        <v>0</v>
      </c>
      <c r="Q169" s="203">
        <v>0</v>
      </c>
      <c r="R169" s="203">
        <f t="shared" si="32"/>
        <v>0</v>
      </c>
      <c r="S169" s="203">
        <v>0</v>
      </c>
      <c r="T169" s="204">
        <f t="shared" si="33"/>
        <v>0</v>
      </c>
      <c r="U169" s="36"/>
      <c r="V169" s="36"/>
      <c r="W169" s="36"/>
      <c r="X169" s="36"/>
      <c r="Y169" s="36"/>
      <c r="Z169" s="36"/>
      <c r="AA169" s="36"/>
      <c r="AB169" s="36"/>
      <c r="AC169" s="36"/>
      <c r="AD169" s="36"/>
      <c r="AE169" s="36"/>
      <c r="AR169" s="205" t="s">
        <v>273</v>
      </c>
      <c r="AT169" s="205" t="s">
        <v>171</v>
      </c>
      <c r="AU169" s="205" t="s">
        <v>80</v>
      </c>
      <c r="AY169" s="19" t="s">
        <v>169</v>
      </c>
      <c r="BE169" s="206">
        <f t="shared" si="34"/>
        <v>0</v>
      </c>
      <c r="BF169" s="206">
        <f t="shared" si="35"/>
        <v>0</v>
      </c>
      <c r="BG169" s="206">
        <f t="shared" si="36"/>
        <v>0</v>
      </c>
      <c r="BH169" s="206">
        <f t="shared" si="37"/>
        <v>0</v>
      </c>
      <c r="BI169" s="206">
        <f t="shared" si="38"/>
        <v>0</v>
      </c>
      <c r="BJ169" s="19" t="s">
        <v>80</v>
      </c>
      <c r="BK169" s="206">
        <f t="shared" si="39"/>
        <v>0</v>
      </c>
      <c r="BL169" s="19" t="s">
        <v>273</v>
      </c>
      <c r="BM169" s="205" t="s">
        <v>1441</v>
      </c>
    </row>
    <row r="170" spans="1:65" s="2" customFormat="1" ht="16.5" customHeight="1">
      <c r="A170" s="36"/>
      <c r="B170" s="37"/>
      <c r="C170" s="194" t="s">
        <v>1442</v>
      </c>
      <c r="D170" s="194" t="s">
        <v>171</v>
      </c>
      <c r="E170" s="195" t="s">
        <v>1417</v>
      </c>
      <c r="F170" s="196" t="s">
        <v>1418</v>
      </c>
      <c r="G170" s="197" t="s">
        <v>324</v>
      </c>
      <c r="H170" s="198">
        <v>30</v>
      </c>
      <c r="I170" s="199"/>
      <c r="J170" s="200">
        <f t="shared" si="30"/>
        <v>0</v>
      </c>
      <c r="K170" s="196" t="s">
        <v>19</v>
      </c>
      <c r="L170" s="41"/>
      <c r="M170" s="201" t="s">
        <v>19</v>
      </c>
      <c r="N170" s="202" t="s">
        <v>43</v>
      </c>
      <c r="O170" s="66"/>
      <c r="P170" s="203">
        <f t="shared" si="31"/>
        <v>0</v>
      </c>
      <c r="Q170" s="203">
        <v>0</v>
      </c>
      <c r="R170" s="203">
        <f t="shared" si="32"/>
        <v>0</v>
      </c>
      <c r="S170" s="203">
        <v>0</v>
      </c>
      <c r="T170" s="204">
        <f t="shared" si="33"/>
        <v>0</v>
      </c>
      <c r="U170" s="36"/>
      <c r="V170" s="36"/>
      <c r="W170" s="36"/>
      <c r="X170" s="36"/>
      <c r="Y170" s="36"/>
      <c r="Z170" s="36"/>
      <c r="AA170" s="36"/>
      <c r="AB170" s="36"/>
      <c r="AC170" s="36"/>
      <c r="AD170" s="36"/>
      <c r="AE170" s="36"/>
      <c r="AR170" s="205" t="s">
        <v>273</v>
      </c>
      <c r="AT170" s="205" t="s">
        <v>171</v>
      </c>
      <c r="AU170" s="205" t="s">
        <v>80</v>
      </c>
      <c r="AY170" s="19" t="s">
        <v>169</v>
      </c>
      <c r="BE170" s="206">
        <f t="shared" si="34"/>
        <v>0</v>
      </c>
      <c r="BF170" s="206">
        <f t="shared" si="35"/>
        <v>0</v>
      </c>
      <c r="BG170" s="206">
        <f t="shared" si="36"/>
        <v>0</v>
      </c>
      <c r="BH170" s="206">
        <f t="shared" si="37"/>
        <v>0</v>
      </c>
      <c r="BI170" s="206">
        <f t="shared" si="38"/>
        <v>0</v>
      </c>
      <c r="BJ170" s="19" t="s">
        <v>80</v>
      </c>
      <c r="BK170" s="206">
        <f t="shared" si="39"/>
        <v>0</v>
      </c>
      <c r="BL170" s="19" t="s">
        <v>273</v>
      </c>
      <c r="BM170" s="205" t="s">
        <v>1443</v>
      </c>
    </row>
    <row r="171" spans="1:65" s="2" customFormat="1" ht="16.5" customHeight="1">
      <c r="A171" s="36"/>
      <c r="B171" s="37"/>
      <c r="C171" s="194" t="s">
        <v>1444</v>
      </c>
      <c r="D171" s="194" t="s">
        <v>171</v>
      </c>
      <c r="E171" s="195" t="s">
        <v>1426</v>
      </c>
      <c r="F171" s="196" t="s">
        <v>1427</v>
      </c>
      <c r="G171" s="197" t="s">
        <v>324</v>
      </c>
      <c r="H171" s="198">
        <v>30</v>
      </c>
      <c r="I171" s="199"/>
      <c r="J171" s="200">
        <f t="shared" si="30"/>
        <v>0</v>
      </c>
      <c r="K171" s="196" t="s">
        <v>19</v>
      </c>
      <c r="L171" s="41"/>
      <c r="M171" s="201" t="s">
        <v>19</v>
      </c>
      <c r="N171" s="202" t="s">
        <v>43</v>
      </c>
      <c r="O171" s="66"/>
      <c r="P171" s="203">
        <f t="shared" si="31"/>
        <v>0</v>
      </c>
      <c r="Q171" s="203">
        <v>0</v>
      </c>
      <c r="R171" s="203">
        <f t="shared" si="32"/>
        <v>0</v>
      </c>
      <c r="S171" s="203">
        <v>0</v>
      </c>
      <c r="T171" s="204">
        <f t="shared" si="33"/>
        <v>0</v>
      </c>
      <c r="U171" s="36"/>
      <c r="V171" s="36"/>
      <c r="W171" s="36"/>
      <c r="X171" s="36"/>
      <c r="Y171" s="36"/>
      <c r="Z171" s="36"/>
      <c r="AA171" s="36"/>
      <c r="AB171" s="36"/>
      <c r="AC171" s="36"/>
      <c r="AD171" s="36"/>
      <c r="AE171" s="36"/>
      <c r="AR171" s="205" t="s">
        <v>273</v>
      </c>
      <c r="AT171" s="205" t="s">
        <v>171</v>
      </c>
      <c r="AU171" s="205" t="s">
        <v>80</v>
      </c>
      <c r="AY171" s="19" t="s">
        <v>169</v>
      </c>
      <c r="BE171" s="206">
        <f t="shared" si="34"/>
        <v>0</v>
      </c>
      <c r="BF171" s="206">
        <f t="shared" si="35"/>
        <v>0</v>
      </c>
      <c r="BG171" s="206">
        <f t="shared" si="36"/>
        <v>0</v>
      </c>
      <c r="BH171" s="206">
        <f t="shared" si="37"/>
        <v>0</v>
      </c>
      <c r="BI171" s="206">
        <f t="shared" si="38"/>
        <v>0</v>
      </c>
      <c r="BJ171" s="19" t="s">
        <v>80</v>
      </c>
      <c r="BK171" s="206">
        <f t="shared" si="39"/>
        <v>0</v>
      </c>
      <c r="BL171" s="19" t="s">
        <v>273</v>
      </c>
      <c r="BM171" s="205" t="s">
        <v>1445</v>
      </c>
    </row>
    <row r="172" spans="1:65" s="2" customFormat="1" ht="16.5" customHeight="1">
      <c r="A172" s="36"/>
      <c r="B172" s="37"/>
      <c r="C172" s="194" t="s">
        <v>1446</v>
      </c>
      <c r="D172" s="194" t="s">
        <v>171</v>
      </c>
      <c r="E172" s="195" t="s">
        <v>1432</v>
      </c>
      <c r="F172" s="196" t="s">
        <v>1433</v>
      </c>
      <c r="G172" s="197" t="s">
        <v>174</v>
      </c>
      <c r="H172" s="198">
        <v>10.5</v>
      </c>
      <c r="I172" s="199"/>
      <c r="J172" s="200">
        <f t="shared" si="30"/>
        <v>0</v>
      </c>
      <c r="K172" s="196" t="s">
        <v>19</v>
      </c>
      <c r="L172" s="41"/>
      <c r="M172" s="201" t="s">
        <v>19</v>
      </c>
      <c r="N172" s="202" t="s">
        <v>43</v>
      </c>
      <c r="O172" s="66"/>
      <c r="P172" s="203">
        <f t="shared" si="31"/>
        <v>0</v>
      </c>
      <c r="Q172" s="203">
        <v>0</v>
      </c>
      <c r="R172" s="203">
        <f t="shared" si="32"/>
        <v>0</v>
      </c>
      <c r="S172" s="203">
        <v>0</v>
      </c>
      <c r="T172" s="204">
        <f t="shared" si="33"/>
        <v>0</v>
      </c>
      <c r="U172" s="36"/>
      <c r="V172" s="36"/>
      <c r="W172" s="36"/>
      <c r="X172" s="36"/>
      <c r="Y172" s="36"/>
      <c r="Z172" s="36"/>
      <c r="AA172" s="36"/>
      <c r="AB172" s="36"/>
      <c r="AC172" s="36"/>
      <c r="AD172" s="36"/>
      <c r="AE172" s="36"/>
      <c r="AR172" s="205" t="s">
        <v>273</v>
      </c>
      <c r="AT172" s="205" t="s">
        <v>171</v>
      </c>
      <c r="AU172" s="205" t="s">
        <v>80</v>
      </c>
      <c r="AY172" s="19" t="s">
        <v>169</v>
      </c>
      <c r="BE172" s="206">
        <f t="shared" si="34"/>
        <v>0</v>
      </c>
      <c r="BF172" s="206">
        <f t="shared" si="35"/>
        <v>0</v>
      </c>
      <c r="BG172" s="206">
        <f t="shared" si="36"/>
        <v>0</v>
      </c>
      <c r="BH172" s="206">
        <f t="shared" si="37"/>
        <v>0</v>
      </c>
      <c r="BI172" s="206">
        <f t="shared" si="38"/>
        <v>0</v>
      </c>
      <c r="BJ172" s="19" t="s">
        <v>80</v>
      </c>
      <c r="BK172" s="206">
        <f t="shared" si="39"/>
        <v>0</v>
      </c>
      <c r="BL172" s="19" t="s">
        <v>273</v>
      </c>
      <c r="BM172" s="205" t="s">
        <v>1447</v>
      </c>
    </row>
    <row r="173" spans="1:65" s="12" customFormat="1" ht="25.9" customHeight="1">
      <c r="B173" s="178"/>
      <c r="C173" s="179"/>
      <c r="D173" s="180" t="s">
        <v>71</v>
      </c>
      <c r="E173" s="181" t="s">
        <v>1448</v>
      </c>
      <c r="F173" s="181" t="s">
        <v>1449</v>
      </c>
      <c r="G173" s="179"/>
      <c r="H173" s="179"/>
      <c r="I173" s="182"/>
      <c r="J173" s="183">
        <f>BK173</f>
        <v>0</v>
      </c>
      <c r="K173" s="179"/>
      <c r="L173" s="184"/>
      <c r="M173" s="185"/>
      <c r="N173" s="186"/>
      <c r="O173" s="186"/>
      <c r="P173" s="187">
        <f>SUM(P174:P175)</f>
        <v>0</v>
      </c>
      <c r="Q173" s="186"/>
      <c r="R173" s="187">
        <f>SUM(R174:R175)</f>
        <v>0</v>
      </c>
      <c r="S173" s="186"/>
      <c r="T173" s="188">
        <f>SUM(T174:T175)</f>
        <v>0</v>
      </c>
      <c r="AR173" s="189" t="s">
        <v>80</v>
      </c>
      <c r="AT173" s="190" t="s">
        <v>71</v>
      </c>
      <c r="AU173" s="190" t="s">
        <v>72</v>
      </c>
      <c r="AY173" s="189" t="s">
        <v>169</v>
      </c>
      <c r="BK173" s="191">
        <f>SUM(BK174:BK175)</f>
        <v>0</v>
      </c>
    </row>
    <row r="174" spans="1:65" s="2" customFormat="1" ht="16.5" customHeight="1">
      <c r="A174" s="36"/>
      <c r="B174" s="37"/>
      <c r="C174" s="194" t="s">
        <v>1450</v>
      </c>
      <c r="D174" s="194" t="s">
        <v>171</v>
      </c>
      <c r="E174" s="195" t="s">
        <v>1451</v>
      </c>
      <c r="F174" s="196" t="s">
        <v>1452</v>
      </c>
      <c r="G174" s="197" t="s">
        <v>1245</v>
      </c>
      <c r="H174" s="198">
        <v>7</v>
      </c>
      <c r="I174" s="199"/>
      <c r="J174" s="200">
        <f>ROUND(I174*H174,2)</f>
        <v>0</v>
      </c>
      <c r="K174" s="196" t="s">
        <v>19</v>
      </c>
      <c r="L174" s="41"/>
      <c r="M174" s="201" t="s">
        <v>19</v>
      </c>
      <c r="N174" s="202" t="s">
        <v>43</v>
      </c>
      <c r="O174" s="66"/>
      <c r="P174" s="203">
        <f>O174*H174</f>
        <v>0</v>
      </c>
      <c r="Q174" s="203">
        <v>0</v>
      </c>
      <c r="R174" s="203">
        <f>Q174*H174</f>
        <v>0</v>
      </c>
      <c r="S174" s="203">
        <v>0</v>
      </c>
      <c r="T174" s="204">
        <f>S174*H174</f>
        <v>0</v>
      </c>
      <c r="U174" s="36"/>
      <c r="V174" s="36"/>
      <c r="W174" s="36"/>
      <c r="X174" s="36"/>
      <c r="Y174" s="36"/>
      <c r="Z174" s="36"/>
      <c r="AA174" s="36"/>
      <c r="AB174" s="36"/>
      <c r="AC174" s="36"/>
      <c r="AD174" s="36"/>
      <c r="AE174" s="36"/>
      <c r="AR174" s="205" t="s">
        <v>273</v>
      </c>
      <c r="AT174" s="205" t="s">
        <v>171</v>
      </c>
      <c r="AU174" s="205" t="s">
        <v>80</v>
      </c>
      <c r="AY174" s="19" t="s">
        <v>169</v>
      </c>
      <c r="BE174" s="206">
        <f>IF(N174="základní",J174,0)</f>
        <v>0</v>
      </c>
      <c r="BF174" s="206">
        <f>IF(N174="snížená",J174,0)</f>
        <v>0</v>
      </c>
      <c r="BG174" s="206">
        <f>IF(N174="zákl. přenesená",J174,0)</f>
        <v>0</v>
      </c>
      <c r="BH174" s="206">
        <f>IF(N174="sníž. přenesená",J174,0)</f>
        <v>0</v>
      </c>
      <c r="BI174" s="206">
        <f>IF(N174="nulová",J174,0)</f>
        <v>0</v>
      </c>
      <c r="BJ174" s="19" t="s">
        <v>80</v>
      </c>
      <c r="BK174" s="206">
        <f>ROUND(I174*H174,2)</f>
        <v>0</v>
      </c>
      <c r="BL174" s="19" t="s">
        <v>273</v>
      </c>
      <c r="BM174" s="205" t="s">
        <v>1453</v>
      </c>
    </row>
    <row r="175" spans="1:65" s="2" customFormat="1" ht="16.5" customHeight="1">
      <c r="A175" s="36"/>
      <c r="B175" s="37"/>
      <c r="C175" s="194" t="s">
        <v>1454</v>
      </c>
      <c r="D175" s="194" t="s">
        <v>171</v>
      </c>
      <c r="E175" s="195" t="s">
        <v>1455</v>
      </c>
      <c r="F175" s="196" t="s">
        <v>1456</v>
      </c>
      <c r="G175" s="197" t="s">
        <v>1245</v>
      </c>
      <c r="H175" s="198">
        <v>14</v>
      </c>
      <c r="I175" s="199"/>
      <c r="J175" s="200">
        <f>ROUND(I175*H175,2)</f>
        <v>0</v>
      </c>
      <c r="K175" s="196" t="s">
        <v>19</v>
      </c>
      <c r="L175" s="41"/>
      <c r="M175" s="201" t="s">
        <v>19</v>
      </c>
      <c r="N175" s="202" t="s">
        <v>43</v>
      </c>
      <c r="O175" s="66"/>
      <c r="P175" s="203">
        <f>O175*H175</f>
        <v>0</v>
      </c>
      <c r="Q175" s="203">
        <v>0</v>
      </c>
      <c r="R175" s="203">
        <f>Q175*H175</f>
        <v>0</v>
      </c>
      <c r="S175" s="203">
        <v>0</v>
      </c>
      <c r="T175" s="204">
        <f>S175*H175</f>
        <v>0</v>
      </c>
      <c r="U175" s="36"/>
      <c r="V175" s="36"/>
      <c r="W175" s="36"/>
      <c r="X175" s="36"/>
      <c r="Y175" s="36"/>
      <c r="Z175" s="36"/>
      <c r="AA175" s="36"/>
      <c r="AB175" s="36"/>
      <c r="AC175" s="36"/>
      <c r="AD175" s="36"/>
      <c r="AE175" s="36"/>
      <c r="AR175" s="205" t="s">
        <v>273</v>
      </c>
      <c r="AT175" s="205" t="s">
        <v>171</v>
      </c>
      <c r="AU175" s="205" t="s">
        <v>80</v>
      </c>
      <c r="AY175" s="19" t="s">
        <v>169</v>
      </c>
      <c r="BE175" s="206">
        <f>IF(N175="základní",J175,0)</f>
        <v>0</v>
      </c>
      <c r="BF175" s="206">
        <f>IF(N175="snížená",J175,0)</f>
        <v>0</v>
      </c>
      <c r="BG175" s="206">
        <f>IF(N175="zákl. přenesená",J175,0)</f>
        <v>0</v>
      </c>
      <c r="BH175" s="206">
        <f>IF(N175="sníž. přenesená",J175,0)</f>
        <v>0</v>
      </c>
      <c r="BI175" s="206">
        <f>IF(N175="nulová",J175,0)</f>
        <v>0</v>
      </c>
      <c r="BJ175" s="19" t="s">
        <v>80</v>
      </c>
      <c r="BK175" s="206">
        <f>ROUND(I175*H175,2)</f>
        <v>0</v>
      </c>
      <c r="BL175" s="19" t="s">
        <v>273</v>
      </c>
      <c r="BM175" s="205" t="s">
        <v>1457</v>
      </c>
    </row>
    <row r="176" spans="1:65" s="12" customFormat="1" ht="25.9" customHeight="1">
      <c r="B176" s="178"/>
      <c r="C176" s="179"/>
      <c r="D176" s="180" t="s">
        <v>71</v>
      </c>
      <c r="E176" s="181" t="s">
        <v>1458</v>
      </c>
      <c r="F176" s="181" t="s">
        <v>1459</v>
      </c>
      <c r="G176" s="179"/>
      <c r="H176" s="179"/>
      <c r="I176" s="182"/>
      <c r="J176" s="183">
        <f>BK176</f>
        <v>0</v>
      </c>
      <c r="K176" s="179"/>
      <c r="L176" s="184"/>
      <c r="M176" s="185"/>
      <c r="N176" s="186"/>
      <c r="O176" s="186"/>
      <c r="P176" s="187">
        <f>SUM(P177:P178)</f>
        <v>0</v>
      </c>
      <c r="Q176" s="186"/>
      <c r="R176" s="187">
        <f>SUM(R177:R178)</f>
        <v>0</v>
      </c>
      <c r="S176" s="186"/>
      <c r="T176" s="188">
        <f>SUM(T177:T178)</f>
        <v>0</v>
      </c>
      <c r="AR176" s="189" t="s">
        <v>80</v>
      </c>
      <c r="AT176" s="190" t="s">
        <v>71</v>
      </c>
      <c r="AU176" s="190" t="s">
        <v>72</v>
      </c>
      <c r="AY176" s="189" t="s">
        <v>169</v>
      </c>
      <c r="BK176" s="191">
        <f>SUM(BK177:BK178)</f>
        <v>0</v>
      </c>
    </row>
    <row r="177" spans="1:65" s="2" customFormat="1" ht="16.5" customHeight="1">
      <c r="A177" s="36"/>
      <c r="B177" s="37"/>
      <c r="C177" s="194" t="s">
        <v>1460</v>
      </c>
      <c r="D177" s="194" t="s">
        <v>171</v>
      </c>
      <c r="E177" s="195" t="s">
        <v>1461</v>
      </c>
      <c r="F177" s="196" t="s">
        <v>1462</v>
      </c>
      <c r="G177" s="197" t="s">
        <v>1245</v>
      </c>
      <c r="H177" s="198">
        <v>2</v>
      </c>
      <c r="I177" s="199"/>
      <c r="J177" s="200">
        <f>ROUND(I177*H177,2)</f>
        <v>0</v>
      </c>
      <c r="K177" s="196" t="s">
        <v>19</v>
      </c>
      <c r="L177" s="41"/>
      <c r="M177" s="201" t="s">
        <v>19</v>
      </c>
      <c r="N177" s="202" t="s">
        <v>43</v>
      </c>
      <c r="O177" s="66"/>
      <c r="P177" s="203">
        <f>O177*H177</f>
        <v>0</v>
      </c>
      <c r="Q177" s="203">
        <v>0</v>
      </c>
      <c r="R177" s="203">
        <f>Q177*H177</f>
        <v>0</v>
      </c>
      <c r="S177" s="203">
        <v>0</v>
      </c>
      <c r="T177" s="204">
        <f>S177*H177</f>
        <v>0</v>
      </c>
      <c r="U177" s="36"/>
      <c r="V177" s="36"/>
      <c r="W177" s="36"/>
      <c r="X177" s="36"/>
      <c r="Y177" s="36"/>
      <c r="Z177" s="36"/>
      <c r="AA177" s="36"/>
      <c r="AB177" s="36"/>
      <c r="AC177" s="36"/>
      <c r="AD177" s="36"/>
      <c r="AE177" s="36"/>
      <c r="AR177" s="205" t="s">
        <v>273</v>
      </c>
      <c r="AT177" s="205" t="s">
        <v>171</v>
      </c>
      <c r="AU177" s="205" t="s">
        <v>80</v>
      </c>
      <c r="AY177" s="19" t="s">
        <v>169</v>
      </c>
      <c r="BE177" s="206">
        <f>IF(N177="základní",J177,0)</f>
        <v>0</v>
      </c>
      <c r="BF177" s="206">
        <f>IF(N177="snížená",J177,0)</f>
        <v>0</v>
      </c>
      <c r="BG177" s="206">
        <f>IF(N177="zákl. přenesená",J177,0)</f>
        <v>0</v>
      </c>
      <c r="BH177" s="206">
        <f>IF(N177="sníž. přenesená",J177,0)</f>
        <v>0</v>
      </c>
      <c r="BI177" s="206">
        <f>IF(N177="nulová",J177,0)</f>
        <v>0</v>
      </c>
      <c r="BJ177" s="19" t="s">
        <v>80</v>
      </c>
      <c r="BK177" s="206">
        <f>ROUND(I177*H177,2)</f>
        <v>0</v>
      </c>
      <c r="BL177" s="19" t="s">
        <v>273</v>
      </c>
      <c r="BM177" s="205" t="s">
        <v>1463</v>
      </c>
    </row>
    <row r="178" spans="1:65" s="2" customFormat="1" ht="16.5" customHeight="1">
      <c r="A178" s="36"/>
      <c r="B178" s="37"/>
      <c r="C178" s="194" t="s">
        <v>1464</v>
      </c>
      <c r="D178" s="194" t="s">
        <v>171</v>
      </c>
      <c r="E178" s="195" t="s">
        <v>1465</v>
      </c>
      <c r="F178" s="196" t="s">
        <v>1466</v>
      </c>
      <c r="G178" s="197" t="s">
        <v>1245</v>
      </c>
      <c r="H178" s="198">
        <v>1</v>
      </c>
      <c r="I178" s="199"/>
      <c r="J178" s="200">
        <f>ROUND(I178*H178,2)</f>
        <v>0</v>
      </c>
      <c r="K178" s="196" t="s">
        <v>19</v>
      </c>
      <c r="L178" s="41"/>
      <c r="M178" s="272" t="s">
        <v>19</v>
      </c>
      <c r="N178" s="273" t="s">
        <v>43</v>
      </c>
      <c r="O178" s="266"/>
      <c r="P178" s="274">
        <f>O178*H178</f>
        <v>0</v>
      </c>
      <c r="Q178" s="274">
        <v>0</v>
      </c>
      <c r="R178" s="274">
        <f>Q178*H178</f>
        <v>0</v>
      </c>
      <c r="S178" s="274">
        <v>0</v>
      </c>
      <c r="T178" s="275">
        <f>S178*H178</f>
        <v>0</v>
      </c>
      <c r="U178" s="36"/>
      <c r="V178" s="36"/>
      <c r="W178" s="36"/>
      <c r="X178" s="36"/>
      <c r="Y178" s="36"/>
      <c r="Z178" s="36"/>
      <c r="AA178" s="36"/>
      <c r="AB178" s="36"/>
      <c r="AC178" s="36"/>
      <c r="AD178" s="36"/>
      <c r="AE178" s="36"/>
      <c r="AR178" s="205" t="s">
        <v>273</v>
      </c>
      <c r="AT178" s="205" t="s">
        <v>171</v>
      </c>
      <c r="AU178" s="205" t="s">
        <v>80</v>
      </c>
      <c r="AY178" s="19" t="s">
        <v>169</v>
      </c>
      <c r="BE178" s="206">
        <f>IF(N178="základní",J178,0)</f>
        <v>0</v>
      </c>
      <c r="BF178" s="206">
        <f>IF(N178="snížená",J178,0)</f>
        <v>0</v>
      </c>
      <c r="BG178" s="206">
        <f>IF(N178="zákl. přenesená",J178,0)</f>
        <v>0</v>
      </c>
      <c r="BH178" s="206">
        <f>IF(N178="sníž. přenesená",J178,0)</f>
        <v>0</v>
      </c>
      <c r="BI178" s="206">
        <f>IF(N178="nulová",J178,0)</f>
        <v>0</v>
      </c>
      <c r="BJ178" s="19" t="s">
        <v>80</v>
      </c>
      <c r="BK178" s="206">
        <f>ROUND(I178*H178,2)</f>
        <v>0</v>
      </c>
      <c r="BL178" s="19" t="s">
        <v>273</v>
      </c>
      <c r="BM178" s="205" t="s">
        <v>1467</v>
      </c>
    </row>
    <row r="179" spans="1:65" s="2" customFormat="1" ht="6.95" customHeight="1">
      <c r="A179" s="36"/>
      <c r="B179" s="49"/>
      <c r="C179" s="50"/>
      <c r="D179" s="50"/>
      <c r="E179" s="50"/>
      <c r="F179" s="50"/>
      <c r="G179" s="50"/>
      <c r="H179" s="50"/>
      <c r="I179" s="144"/>
      <c r="J179" s="50"/>
      <c r="K179" s="50"/>
      <c r="L179" s="41"/>
      <c r="M179" s="36"/>
      <c r="O179" s="36"/>
      <c r="P179" s="36"/>
      <c r="Q179" s="36"/>
      <c r="R179" s="36"/>
      <c r="S179" s="36"/>
      <c r="T179" s="36"/>
      <c r="U179" s="36"/>
      <c r="V179" s="36"/>
      <c r="W179" s="36"/>
      <c r="X179" s="36"/>
      <c r="Y179" s="36"/>
      <c r="Z179" s="36"/>
      <c r="AA179" s="36"/>
      <c r="AB179" s="36"/>
      <c r="AC179" s="36"/>
      <c r="AD179" s="36"/>
      <c r="AE179" s="36"/>
    </row>
  </sheetData>
  <sheetProtection algorithmName="SHA-512" hashValue="4hZ3Y4hx9w2hqCe9SbQm5G6zAkHLG5Yj2TWXslmKT1y4XoSB7k8QDioDArZAldRMKffMfN+QLGIwH4b31D6R+Q==" saltValue="dIy4X7ijvXBMCwwm93omfxlKQlIY6jJfIPqbrzstsxtgRdYl+LCE3kXovmtq/+eC+FgVtcaeIY3bSkIw5hgK0w==" spinCount="100000" sheet="1" objects="1" scenarios="1" formatColumns="0" formatRows="0" autoFilter="0"/>
  <autoFilter ref="C91:K178"/>
  <mergeCells count="12">
    <mergeCell ref="E84:H84"/>
    <mergeCell ref="L2:V2"/>
    <mergeCell ref="E50:H50"/>
    <mergeCell ref="E52:H52"/>
    <mergeCell ref="E54:H54"/>
    <mergeCell ref="E80:H80"/>
    <mergeCell ref="E82:H8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110</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1468</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1469</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92</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ROUND(J92,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ROUND((SUM(BE92:BE289)),  2)</f>
        <v>0</v>
      </c>
      <c r="G35" s="36"/>
      <c r="H35" s="36"/>
      <c r="I35" s="133">
        <v>0.21</v>
      </c>
      <c r="J35" s="132">
        <f>ROUND(((SUM(BE92:BE289))*I35),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ROUND((SUM(BF92:BF289)),  2)</f>
        <v>0</v>
      </c>
      <c r="G36" s="36"/>
      <c r="H36" s="36"/>
      <c r="I36" s="133">
        <v>0.15</v>
      </c>
      <c r="J36" s="132">
        <f>ROUND(((SUM(BF92:BF289))*I36),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ROUND((SUM(BG92:BG289)),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ROUND((SUM(BH92:BH289)),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ROUND((SUM(BI92:BI289)),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1468</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04.1 - Architektonicko stavební řešení</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J92</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148</v>
      </c>
      <c r="E64" s="156"/>
      <c r="F64" s="156"/>
      <c r="G64" s="156"/>
      <c r="H64" s="156"/>
      <c r="I64" s="157"/>
      <c r="J64" s="158">
        <f>J93</f>
        <v>0</v>
      </c>
      <c r="K64" s="154"/>
      <c r="L64" s="159"/>
    </row>
    <row r="65" spans="1:31" s="10" customFormat="1" ht="19.899999999999999" customHeight="1">
      <c r="B65" s="160"/>
      <c r="C65" s="99"/>
      <c r="D65" s="161" t="s">
        <v>149</v>
      </c>
      <c r="E65" s="162"/>
      <c r="F65" s="162"/>
      <c r="G65" s="162"/>
      <c r="H65" s="162"/>
      <c r="I65" s="163"/>
      <c r="J65" s="164">
        <f>J94</f>
        <v>0</v>
      </c>
      <c r="K65" s="99"/>
      <c r="L65" s="165"/>
    </row>
    <row r="66" spans="1:31" s="10" customFormat="1" ht="19.899999999999999" customHeight="1">
      <c r="B66" s="160"/>
      <c r="C66" s="99"/>
      <c r="D66" s="161" t="s">
        <v>667</v>
      </c>
      <c r="E66" s="162"/>
      <c r="F66" s="162"/>
      <c r="G66" s="162"/>
      <c r="H66" s="162"/>
      <c r="I66" s="163"/>
      <c r="J66" s="164">
        <f>J211</f>
        <v>0</v>
      </c>
      <c r="K66" s="99"/>
      <c r="L66" s="165"/>
    </row>
    <row r="67" spans="1:31" s="10" customFormat="1" ht="19.899999999999999" customHeight="1">
      <c r="B67" s="160"/>
      <c r="C67" s="99"/>
      <c r="D67" s="161" t="s">
        <v>670</v>
      </c>
      <c r="E67" s="162"/>
      <c r="F67" s="162"/>
      <c r="G67" s="162"/>
      <c r="H67" s="162"/>
      <c r="I67" s="163"/>
      <c r="J67" s="164">
        <f>J236</f>
        <v>0</v>
      </c>
      <c r="K67" s="99"/>
      <c r="L67" s="165"/>
    </row>
    <row r="68" spans="1:31" s="10" customFormat="1" ht="19.899999999999999" customHeight="1">
      <c r="B68" s="160"/>
      <c r="C68" s="99"/>
      <c r="D68" s="161" t="s">
        <v>153</v>
      </c>
      <c r="E68" s="162"/>
      <c r="F68" s="162"/>
      <c r="G68" s="162"/>
      <c r="H68" s="162"/>
      <c r="I68" s="163"/>
      <c r="J68" s="164">
        <f>J249</f>
        <v>0</v>
      </c>
      <c r="K68" s="99"/>
      <c r="L68" s="165"/>
    </row>
    <row r="69" spans="1:31" s="9" customFormat="1" ht="24.95" customHeight="1">
      <c r="B69" s="153"/>
      <c r="C69" s="154"/>
      <c r="D69" s="155" t="s">
        <v>671</v>
      </c>
      <c r="E69" s="156"/>
      <c r="F69" s="156"/>
      <c r="G69" s="156"/>
      <c r="H69" s="156"/>
      <c r="I69" s="157"/>
      <c r="J69" s="158">
        <f>J253</f>
        <v>0</v>
      </c>
      <c r="K69" s="154"/>
      <c r="L69" s="159"/>
    </row>
    <row r="70" spans="1:31" s="10" customFormat="1" ht="19.899999999999999" customHeight="1">
      <c r="B70" s="160"/>
      <c r="C70" s="99"/>
      <c r="D70" s="161" t="s">
        <v>673</v>
      </c>
      <c r="E70" s="162"/>
      <c r="F70" s="162"/>
      <c r="G70" s="162"/>
      <c r="H70" s="162"/>
      <c r="I70" s="163"/>
      <c r="J70" s="164">
        <f>J254</f>
        <v>0</v>
      </c>
      <c r="K70" s="99"/>
      <c r="L70" s="165"/>
    </row>
    <row r="71" spans="1:31" s="2" customFormat="1" ht="21.75" customHeight="1">
      <c r="A71" s="36"/>
      <c r="B71" s="37"/>
      <c r="C71" s="38"/>
      <c r="D71" s="38"/>
      <c r="E71" s="38"/>
      <c r="F71" s="38"/>
      <c r="G71" s="38"/>
      <c r="H71" s="38"/>
      <c r="I71" s="117"/>
      <c r="J71" s="38"/>
      <c r="K71" s="38"/>
      <c r="L71" s="118"/>
      <c r="S71" s="36"/>
      <c r="T71" s="36"/>
      <c r="U71" s="36"/>
      <c r="V71" s="36"/>
      <c r="W71" s="36"/>
      <c r="X71" s="36"/>
      <c r="Y71" s="36"/>
      <c r="Z71" s="36"/>
      <c r="AA71" s="36"/>
      <c r="AB71" s="36"/>
      <c r="AC71" s="36"/>
      <c r="AD71" s="36"/>
      <c r="AE71" s="36"/>
    </row>
    <row r="72" spans="1:31" s="2" customFormat="1" ht="6.95" customHeight="1">
      <c r="A72" s="36"/>
      <c r="B72" s="49"/>
      <c r="C72" s="50"/>
      <c r="D72" s="50"/>
      <c r="E72" s="50"/>
      <c r="F72" s="50"/>
      <c r="G72" s="50"/>
      <c r="H72" s="50"/>
      <c r="I72" s="144"/>
      <c r="J72" s="50"/>
      <c r="K72" s="50"/>
      <c r="L72" s="118"/>
      <c r="S72" s="36"/>
      <c r="T72" s="36"/>
      <c r="U72" s="36"/>
      <c r="V72" s="36"/>
      <c r="W72" s="36"/>
      <c r="X72" s="36"/>
      <c r="Y72" s="36"/>
      <c r="Z72" s="36"/>
      <c r="AA72" s="36"/>
      <c r="AB72" s="36"/>
      <c r="AC72" s="36"/>
      <c r="AD72" s="36"/>
      <c r="AE72" s="36"/>
    </row>
    <row r="76" spans="1:31" s="2" customFormat="1" ht="6.95" customHeight="1">
      <c r="A76" s="36"/>
      <c r="B76" s="51"/>
      <c r="C76" s="52"/>
      <c r="D76" s="52"/>
      <c r="E76" s="52"/>
      <c r="F76" s="52"/>
      <c r="G76" s="52"/>
      <c r="H76" s="52"/>
      <c r="I76" s="147"/>
      <c r="J76" s="52"/>
      <c r="K76" s="52"/>
      <c r="L76" s="118"/>
      <c r="S76" s="36"/>
      <c r="T76" s="36"/>
      <c r="U76" s="36"/>
      <c r="V76" s="36"/>
      <c r="W76" s="36"/>
      <c r="X76" s="36"/>
      <c r="Y76" s="36"/>
      <c r="Z76" s="36"/>
      <c r="AA76" s="36"/>
      <c r="AB76" s="36"/>
      <c r="AC76" s="36"/>
      <c r="AD76" s="36"/>
      <c r="AE76" s="36"/>
    </row>
    <row r="77" spans="1:31" s="2" customFormat="1" ht="24.95" customHeight="1">
      <c r="A77" s="36"/>
      <c r="B77" s="37"/>
      <c r="C77" s="25" t="s">
        <v>154</v>
      </c>
      <c r="D77" s="38"/>
      <c r="E77" s="38"/>
      <c r="F77" s="38"/>
      <c r="G77" s="38"/>
      <c r="H77" s="38"/>
      <c r="I77" s="117"/>
      <c r="J77" s="38"/>
      <c r="K77" s="38"/>
      <c r="L77" s="11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2" customHeight="1">
      <c r="A79" s="36"/>
      <c r="B79" s="37"/>
      <c r="C79" s="31" t="s">
        <v>16</v>
      </c>
      <c r="D79" s="38"/>
      <c r="E79" s="38"/>
      <c r="F79" s="38"/>
      <c r="G79" s="38"/>
      <c r="H79" s="38"/>
      <c r="I79" s="117"/>
      <c r="J79" s="38"/>
      <c r="K79" s="38"/>
      <c r="L79" s="118"/>
      <c r="S79" s="36"/>
      <c r="T79" s="36"/>
      <c r="U79" s="36"/>
      <c r="V79" s="36"/>
      <c r="W79" s="36"/>
      <c r="X79" s="36"/>
      <c r="Y79" s="36"/>
      <c r="Z79" s="36"/>
      <c r="AA79" s="36"/>
      <c r="AB79" s="36"/>
      <c r="AC79" s="36"/>
      <c r="AD79" s="36"/>
      <c r="AE79" s="36"/>
    </row>
    <row r="80" spans="1:31" s="2" customFormat="1" ht="16.5" customHeight="1">
      <c r="A80" s="36"/>
      <c r="B80" s="37"/>
      <c r="C80" s="38"/>
      <c r="D80" s="38"/>
      <c r="E80" s="405" t="str">
        <f>E7</f>
        <v>Revitalizace koupaliště Lhotka - II. etapa 1. část</v>
      </c>
      <c r="F80" s="406"/>
      <c r="G80" s="406"/>
      <c r="H80" s="406"/>
      <c r="I80" s="117"/>
      <c r="J80" s="38"/>
      <c r="K80" s="38"/>
      <c r="L80" s="118"/>
      <c r="S80" s="36"/>
      <c r="T80" s="36"/>
      <c r="U80" s="36"/>
      <c r="V80" s="36"/>
      <c r="W80" s="36"/>
      <c r="X80" s="36"/>
      <c r="Y80" s="36"/>
      <c r="Z80" s="36"/>
      <c r="AA80" s="36"/>
      <c r="AB80" s="36"/>
      <c r="AC80" s="36"/>
      <c r="AD80" s="36"/>
      <c r="AE80" s="36"/>
    </row>
    <row r="81" spans="1:65" s="1" customFormat="1" ht="12" customHeight="1">
      <c r="B81" s="23"/>
      <c r="C81" s="31" t="s">
        <v>142</v>
      </c>
      <c r="D81" s="24"/>
      <c r="E81" s="24"/>
      <c r="F81" s="24"/>
      <c r="G81" s="24"/>
      <c r="H81" s="24"/>
      <c r="I81" s="110"/>
      <c r="J81" s="24"/>
      <c r="K81" s="24"/>
      <c r="L81" s="22"/>
    </row>
    <row r="82" spans="1:65" s="2" customFormat="1" ht="16.5" customHeight="1">
      <c r="A82" s="36"/>
      <c r="B82" s="37"/>
      <c r="C82" s="38"/>
      <c r="D82" s="38"/>
      <c r="E82" s="405" t="s">
        <v>1468</v>
      </c>
      <c r="F82" s="407"/>
      <c r="G82" s="407"/>
      <c r="H82" s="407"/>
      <c r="I82" s="117"/>
      <c r="J82" s="38"/>
      <c r="K82" s="38"/>
      <c r="L82" s="118"/>
      <c r="S82" s="36"/>
      <c r="T82" s="36"/>
      <c r="U82" s="36"/>
      <c r="V82" s="36"/>
      <c r="W82" s="36"/>
      <c r="X82" s="36"/>
      <c r="Y82" s="36"/>
      <c r="Z82" s="36"/>
      <c r="AA82" s="36"/>
      <c r="AB82" s="36"/>
      <c r="AC82" s="36"/>
      <c r="AD82" s="36"/>
      <c r="AE82" s="36"/>
    </row>
    <row r="83" spans="1:65" s="2" customFormat="1" ht="12" customHeight="1">
      <c r="A83" s="36"/>
      <c r="B83" s="37"/>
      <c r="C83" s="31" t="s">
        <v>665</v>
      </c>
      <c r="D83" s="38"/>
      <c r="E83" s="38"/>
      <c r="F83" s="38"/>
      <c r="G83" s="38"/>
      <c r="H83" s="38"/>
      <c r="I83" s="117"/>
      <c r="J83" s="38"/>
      <c r="K83" s="38"/>
      <c r="L83" s="118"/>
      <c r="S83" s="36"/>
      <c r="T83" s="36"/>
      <c r="U83" s="36"/>
      <c r="V83" s="36"/>
      <c r="W83" s="36"/>
      <c r="X83" s="36"/>
      <c r="Y83" s="36"/>
      <c r="Z83" s="36"/>
      <c r="AA83" s="36"/>
      <c r="AB83" s="36"/>
      <c r="AC83" s="36"/>
      <c r="AD83" s="36"/>
      <c r="AE83" s="36"/>
    </row>
    <row r="84" spans="1:65" s="2" customFormat="1" ht="16.5" customHeight="1">
      <c r="A84" s="36"/>
      <c r="B84" s="37"/>
      <c r="C84" s="38"/>
      <c r="D84" s="38"/>
      <c r="E84" s="374" t="str">
        <f>E11</f>
        <v>SO 04.1 - Architektonicko stavební řešení</v>
      </c>
      <c r="F84" s="407"/>
      <c r="G84" s="407"/>
      <c r="H84" s="407"/>
      <c r="I84" s="117"/>
      <c r="J84" s="38"/>
      <c r="K84" s="38"/>
      <c r="L84" s="118"/>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2" customFormat="1" ht="12" customHeight="1">
      <c r="A86" s="36"/>
      <c r="B86" s="37"/>
      <c r="C86" s="31" t="s">
        <v>21</v>
      </c>
      <c r="D86" s="38"/>
      <c r="E86" s="38"/>
      <c r="F86" s="29" t="str">
        <f>F14</f>
        <v>Praha 4 k.ú. Lhotka 728071</v>
      </c>
      <c r="G86" s="38"/>
      <c r="H86" s="38"/>
      <c r="I86" s="119" t="s">
        <v>23</v>
      </c>
      <c r="J86" s="61" t="str">
        <f>IF(J14="","",J14)</f>
        <v>23. 10. 2019</v>
      </c>
      <c r="K86" s="38"/>
      <c r="L86" s="118"/>
      <c r="S86" s="36"/>
      <c r="T86" s="36"/>
      <c r="U86" s="36"/>
      <c r="V86" s="36"/>
      <c r="W86" s="36"/>
      <c r="X86" s="36"/>
      <c r="Y86" s="36"/>
      <c r="Z86" s="36"/>
      <c r="AA86" s="36"/>
      <c r="AB86" s="36"/>
      <c r="AC86" s="36"/>
      <c r="AD86" s="36"/>
      <c r="AE86" s="36"/>
    </row>
    <row r="87" spans="1:65" s="2" customFormat="1" ht="6.95" customHeight="1">
      <c r="A87" s="36"/>
      <c r="B87" s="37"/>
      <c r="C87" s="38"/>
      <c r="D87" s="38"/>
      <c r="E87" s="38"/>
      <c r="F87" s="38"/>
      <c r="G87" s="38"/>
      <c r="H87" s="38"/>
      <c r="I87" s="117"/>
      <c r="J87" s="38"/>
      <c r="K87" s="38"/>
      <c r="L87" s="118"/>
      <c r="S87" s="36"/>
      <c r="T87" s="36"/>
      <c r="U87" s="36"/>
      <c r="V87" s="36"/>
      <c r="W87" s="36"/>
      <c r="X87" s="36"/>
      <c r="Y87" s="36"/>
      <c r="Z87" s="36"/>
      <c r="AA87" s="36"/>
      <c r="AB87" s="36"/>
      <c r="AC87" s="36"/>
      <c r="AD87" s="36"/>
      <c r="AE87" s="36"/>
    </row>
    <row r="88" spans="1:65" s="2" customFormat="1" ht="15.2" customHeight="1">
      <c r="A88" s="36"/>
      <c r="B88" s="37"/>
      <c r="C88" s="31" t="s">
        <v>25</v>
      </c>
      <c r="D88" s="38"/>
      <c r="E88" s="38"/>
      <c r="F88" s="29" t="str">
        <f>E17</f>
        <v>MČ Praha4,Antala Staška 2059/80b,140 46 Praha4-Krč</v>
      </c>
      <c r="G88" s="38"/>
      <c r="H88" s="38"/>
      <c r="I88" s="119" t="s">
        <v>32</v>
      </c>
      <c r="J88" s="34" t="str">
        <f>E23</f>
        <v xml:space="preserve"> </v>
      </c>
      <c r="K88" s="38"/>
      <c r="L88" s="118"/>
      <c r="S88" s="36"/>
      <c r="T88" s="36"/>
      <c r="U88" s="36"/>
      <c r="V88" s="36"/>
      <c r="W88" s="36"/>
      <c r="X88" s="36"/>
      <c r="Y88" s="36"/>
      <c r="Z88" s="36"/>
      <c r="AA88" s="36"/>
      <c r="AB88" s="36"/>
      <c r="AC88" s="36"/>
      <c r="AD88" s="36"/>
      <c r="AE88" s="36"/>
    </row>
    <row r="89" spans="1:65" s="2" customFormat="1" ht="15.2" customHeight="1">
      <c r="A89" s="36"/>
      <c r="B89" s="37"/>
      <c r="C89" s="31" t="s">
        <v>30</v>
      </c>
      <c r="D89" s="38"/>
      <c r="E89" s="38"/>
      <c r="F89" s="29" t="str">
        <f>IF(E20="","",E20)</f>
        <v>Vyplň údaj</v>
      </c>
      <c r="G89" s="38"/>
      <c r="H89" s="38"/>
      <c r="I89" s="119" t="s">
        <v>35</v>
      </c>
      <c r="J89" s="34" t="str">
        <f>E26</f>
        <v xml:space="preserve"> </v>
      </c>
      <c r="K89" s="38"/>
      <c r="L89" s="118"/>
      <c r="S89" s="36"/>
      <c r="T89" s="36"/>
      <c r="U89" s="36"/>
      <c r="V89" s="36"/>
      <c r="W89" s="36"/>
      <c r="X89" s="36"/>
      <c r="Y89" s="36"/>
      <c r="Z89" s="36"/>
      <c r="AA89" s="36"/>
      <c r="AB89" s="36"/>
      <c r="AC89" s="36"/>
      <c r="AD89" s="36"/>
      <c r="AE89" s="36"/>
    </row>
    <row r="90" spans="1:65" s="2" customFormat="1" ht="10.35" customHeight="1">
      <c r="A90" s="36"/>
      <c r="B90" s="37"/>
      <c r="C90" s="38"/>
      <c r="D90" s="38"/>
      <c r="E90" s="38"/>
      <c r="F90" s="38"/>
      <c r="G90" s="38"/>
      <c r="H90" s="38"/>
      <c r="I90" s="117"/>
      <c r="J90" s="38"/>
      <c r="K90" s="38"/>
      <c r="L90" s="118"/>
      <c r="S90" s="36"/>
      <c r="T90" s="36"/>
      <c r="U90" s="36"/>
      <c r="V90" s="36"/>
      <c r="W90" s="36"/>
      <c r="X90" s="36"/>
      <c r="Y90" s="36"/>
      <c r="Z90" s="36"/>
      <c r="AA90" s="36"/>
      <c r="AB90" s="36"/>
      <c r="AC90" s="36"/>
      <c r="AD90" s="36"/>
      <c r="AE90" s="36"/>
    </row>
    <row r="91" spans="1:65" s="11" customFormat="1" ht="29.25" customHeight="1">
      <c r="A91" s="166"/>
      <c r="B91" s="167"/>
      <c r="C91" s="168" t="s">
        <v>155</v>
      </c>
      <c r="D91" s="169" t="s">
        <v>57</v>
      </c>
      <c r="E91" s="169" t="s">
        <v>53</v>
      </c>
      <c r="F91" s="169" t="s">
        <v>54</v>
      </c>
      <c r="G91" s="169" t="s">
        <v>156</v>
      </c>
      <c r="H91" s="169" t="s">
        <v>157</v>
      </c>
      <c r="I91" s="170" t="s">
        <v>158</v>
      </c>
      <c r="J91" s="169" t="s">
        <v>146</v>
      </c>
      <c r="K91" s="171" t="s">
        <v>159</v>
      </c>
      <c r="L91" s="172"/>
      <c r="M91" s="70" t="s">
        <v>19</v>
      </c>
      <c r="N91" s="71" t="s">
        <v>42</v>
      </c>
      <c r="O91" s="71" t="s">
        <v>160</v>
      </c>
      <c r="P91" s="71" t="s">
        <v>161</v>
      </c>
      <c r="Q91" s="71" t="s">
        <v>162</v>
      </c>
      <c r="R91" s="71" t="s">
        <v>163</v>
      </c>
      <c r="S91" s="71" t="s">
        <v>164</v>
      </c>
      <c r="T91" s="72" t="s">
        <v>165</v>
      </c>
      <c r="U91" s="166"/>
      <c r="V91" s="166"/>
      <c r="W91" s="166"/>
      <c r="X91" s="166"/>
      <c r="Y91" s="166"/>
      <c r="Z91" s="166"/>
      <c r="AA91" s="166"/>
      <c r="AB91" s="166"/>
      <c r="AC91" s="166"/>
      <c r="AD91" s="166"/>
      <c r="AE91" s="166"/>
    </row>
    <row r="92" spans="1:65" s="2" customFormat="1" ht="22.9" customHeight="1">
      <c r="A92" s="36"/>
      <c r="B92" s="37"/>
      <c r="C92" s="77" t="s">
        <v>166</v>
      </c>
      <c r="D92" s="38"/>
      <c r="E92" s="38"/>
      <c r="F92" s="38"/>
      <c r="G92" s="38"/>
      <c r="H92" s="38"/>
      <c r="I92" s="117"/>
      <c r="J92" s="173">
        <f>BK92</f>
        <v>0</v>
      </c>
      <c r="K92" s="38"/>
      <c r="L92" s="41"/>
      <c r="M92" s="73"/>
      <c r="N92" s="174"/>
      <c r="O92" s="74"/>
      <c r="P92" s="175">
        <f>P93+P253</f>
        <v>0</v>
      </c>
      <c r="Q92" s="74"/>
      <c r="R92" s="175">
        <f>R93+R253</f>
        <v>6.8311678679999996</v>
      </c>
      <c r="S92" s="74"/>
      <c r="T92" s="176">
        <f>T93+T253</f>
        <v>0</v>
      </c>
      <c r="U92" s="36"/>
      <c r="V92" s="36"/>
      <c r="W92" s="36"/>
      <c r="X92" s="36"/>
      <c r="Y92" s="36"/>
      <c r="Z92" s="36"/>
      <c r="AA92" s="36"/>
      <c r="AB92" s="36"/>
      <c r="AC92" s="36"/>
      <c r="AD92" s="36"/>
      <c r="AE92" s="36"/>
      <c r="AT92" s="19" t="s">
        <v>71</v>
      </c>
      <c r="AU92" s="19" t="s">
        <v>147</v>
      </c>
      <c r="BK92" s="177">
        <f>BK93+BK253</f>
        <v>0</v>
      </c>
    </row>
    <row r="93" spans="1:65" s="12" customFormat="1" ht="25.9" customHeight="1">
      <c r="B93" s="178"/>
      <c r="C93" s="179"/>
      <c r="D93" s="180" t="s">
        <v>71</v>
      </c>
      <c r="E93" s="181" t="s">
        <v>167</v>
      </c>
      <c r="F93" s="181" t="s">
        <v>168</v>
      </c>
      <c r="G93" s="179"/>
      <c r="H93" s="179"/>
      <c r="I93" s="182"/>
      <c r="J93" s="183">
        <f>BK93</f>
        <v>0</v>
      </c>
      <c r="K93" s="179"/>
      <c r="L93" s="184"/>
      <c r="M93" s="185"/>
      <c r="N93" s="186"/>
      <c r="O93" s="186"/>
      <c r="P93" s="187">
        <f>P94+P211+P236+P249</f>
        <v>0</v>
      </c>
      <c r="Q93" s="186"/>
      <c r="R93" s="187">
        <f>R94+R211+R236+R249</f>
        <v>6.6777576079999994</v>
      </c>
      <c r="S93" s="186"/>
      <c r="T93" s="188">
        <f>T94+T211+T236+T249</f>
        <v>0</v>
      </c>
      <c r="AR93" s="189" t="s">
        <v>80</v>
      </c>
      <c r="AT93" s="190" t="s">
        <v>71</v>
      </c>
      <c r="AU93" s="190" t="s">
        <v>72</v>
      </c>
      <c r="AY93" s="189" t="s">
        <v>169</v>
      </c>
      <c r="BK93" s="191">
        <f>BK94+BK211+BK236+BK249</f>
        <v>0</v>
      </c>
    </row>
    <row r="94" spans="1:65" s="12" customFormat="1" ht="22.9" customHeight="1">
      <c r="B94" s="178"/>
      <c r="C94" s="179"/>
      <c r="D94" s="180" t="s">
        <v>71</v>
      </c>
      <c r="E94" s="192" t="s">
        <v>80</v>
      </c>
      <c r="F94" s="192" t="s">
        <v>170</v>
      </c>
      <c r="G94" s="179"/>
      <c r="H94" s="179"/>
      <c r="I94" s="182"/>
      <c r="J94" s="193">
        <f>BK94</f>
        <v>0</v>
      </c>
      <c r="K94" s="179"/>
      <c r="L94" s="184"/>
      <c r="M94" s="185"/>
      <c r="N94" s="186"/>
      <c r="O94" s="186"/>
      <c r="P94" s="187">
        <f>SUM(P95:P210)</f>
        <v>0</v>
      </c>
      <c r="Q94" s="186"/>
      <c r="R94" s="187">
        <f>SUM(R95:R210)</f>
        <v>3.5229999999999997</v>
      </c>
      <c r="S94" s="186"/>
      <c r="T94" s="188">
        <f>SUM(T95:T210)</f>
        <v>0</v>
      </c>
      <c r="AR94" s="189" t="s">
        <v>80</v>
      </c>
      <c r="AT94" s="190" t="s">
        <v>71</v>
      </c>
      <c r="AU94" s="190" t="s">
        <v>80</v>
      </c>
      <c r="AY94" s="189" t="s">
        <v>169</v>
      </c>
      <c r="BK94" s="191">
        <f>SUM(BK95:BK210)</f>
        <v>0</v>
      </c>
    </row>
    <row r="95" spans="1:65" s="2" customFormat="1" ht="24" customHeight="1">
      <c r="A95" s="36"/>
      <c r="B95" s="37"/>
      <c r="C95" s="194" t="s">
        <v>80</v>
      </c>
      <c r="D95" s="194" t="s">
        <v>171</v>
      </c>
      <c r="E95" s="195" t="s">
        <v>196</v>
      </c>
      <c r="F95" s="196" t="s">
        <v>197</v>
      </c>
      <c r="G95" s="197" t="s">
        <v>191</v>
      </c>
      <c r="H95" s="198">
        <v>0.73699999999999999</v>
      </c>
      <c r="I95" s="199"/>
      <c r="J95" s="200">
        <f>ROUND(I95*H95,2)</f>
        <v>0</v>
      </c>
      <c r="K95" s="196" t="s">
        <v>175</v>
      </c>
      <c r="L95" s="41"/>
      <c r="M95" s="201" t="s">
        <v>19</v>
      </c>
      <c r="N95" s="202" t="s">
        <v>43</v>
      </c>
      <c r="O95" s="66"/>
      <c r="P95" s="203">
        <f>O95*H95</f>
        <v>0</v>
      </c>
      <c r="Q95" s="203">
        <v>0</v>
      </c>
      <c r="R95" s="203">
        <f>Q95*H95</f>
        <v>0</v>
      </c>
      <c r="S95" s="203">
        <v>0</v>
      </c>
      <c r="T95" s="204">
        <f>S95*H95</f>
        <v>0</v>
      </c>
      <c r="U95" s="36"/>
      <c r="V95" s="36"/>
      <c r="W95" s="36"/>
      <c r="X95" s="36"/>
      <c r="Y95" s="36"/>
      <c r="Z95" s="36"/>
      <c r="AA95" s="36"/>
      <c r="AB95" s="36"/>
      <c r="AC95" s="36"/>
      <c r="AD95" s="36"/>
      <c r="AE95" s="36"/>
      <c r="AR95" s="205" t="s">
        <v>176</v>
      </c>
      <c r="AT95" s="205" t="s">
        <v>171</v>
      </c>
      <c r="AU95" s="205" t="s">
        <v>83</v>
      </c>
      <c r="AY95" s="19" t="s">
        <v>169</v>
      </c>
      <c r="BE95" s="206">
        <f>IF(N95="základní",J95,0)</f>
        <v>0</v>
      </c>
      <c r="BF95" s="206">
        <f>IF(N95="snížená",J95,0)</f>
        <v>0</v>
      </c>
      <c r="BG95" s="206">
        <f>IF(N95="zákl. přenesená",J95,0)</f>
        <v>0</v>
      </c>
      <c r="BH95" s="206">
        <f>IF(N95="sníž. přenesená",J95,0)</f>
        <v>0</v>
      </c>
      <c r="BI95" s="206">
        <f>IF(N95="nulová",J95,0)</f>
        <v>0</v>
      </c>
      <c r="BJ95" s="19" t="s">
        <v>80</v>
      </c>
      <c r="BK95" s="206">
        <f>ROUND(I95*H95,2)</f>
        <v>0</v>
      </c>
      <c r="BL95" s="19" t="s">
        <v>176</v>
      </c>
      <c r="BM95" s="205" t="s">
        <v>1470</v>
      </c>
    </row>
    <row r="96" spans="1:65" s="2" customFormat="1" ht="175.5">
      <c r="A96" s="36"/>
      <c r="B96" s="37"/>
      <c r="C96" s="38"/>
      <c r="D96" s="207" t="s">
        <v>178</v>
      </c>
      <c r="E96" s="38"/>
      <c r="F96" s="208" t="s">
        <v>199</v>
      </c>
      <c r="G96" s="38"/>
      <c r="H96" s="38"/>
      <c r="I96" s="117"/>
      <c r="J96" s="38"/>
      <c r="K96" s="38"/>
      <c r="L96" s="41"/>
      <c r="M96" s="209"/>
      <c r="N96" s="210"/>
      <c r="O96" s="66"/>
      <c r="P96" s="66"/>
      <c r="Q96" s="66"/>
      <c r="R96" s="66"/>
      <c r="S96" s="66"/>
      <c r="T96" s="67"/>
      <c r="U96" s="36"/>
      <c r="V96" s="36"/>
      <c r="W96" s="36"/>
      <c r="X96" s="36"/>
      <c r="Y96" s="36"/>
      <c r="Z96" s="36"/>
      <c r="AA96" s="36"/>
      <c r="AB96" s="36"/>
      <c r="AC96" s="36"/>
      <c r="AD96" s="36"/>
      <c r="AE96" s="36"/>
      <c r="AT96" s="19" t="s">
        <v>178</v>
      </c>
      <c r="AU96" s="19" t="s">
        <v>83</v>
      </c>
    </row>
    <row r="97" spans="1:65" s="13" customFormat="1" ht="11.25">
      <c r="B97" s="211"/>
      <c r="C97" s="212"/>
      <c r="D97" s="207" t="s">
        <v>180</v>
      </c>
      <c r="E97" s="213" t="s">
        <v>19</v>
      </c>
      <c r="F97" s="214" t="s">
        <v>1471</v>
      </c>
      <c r="G97" s="212"/>
      <c r="H97" s="215">
        <v>0.438</v>
      </c>
      <c r="I97" s="216"/>
      <c r="J97" s="212"/>
      <c r="K97" s="212"/>
      <c r="L97" s="217"/>
      <c r="M97" s="218"/>
      <c r="N97" s="219"/>
      <c r="O97" s="219"/>
      <c r="P97" s="219"/>
      <c r="Q97" s="219"/>
      <c r="R97" s="219"/>
      <c r="S97" s="219"/>
      <c r="T97" s="220"/>
      <c r="AT97" s="221" t="s">
        <v>180</v>
      </c>
      <c r="AU97" s="221" t="s">
        <v>83</v>
      </c>
      <c r="AV97" s="13" t="s">
        <v>83</v>
      </c>
      <c r="AW97" s="13" t="s">
        <v>34</v>
      </c>
      <c r="AX97" s="13" t="s">
        <v>72</v>
      </c>
      <c r="AY97" s="221" t="s">
        <v>169</v>
      </c>
    </row>
    <row r="98" spans="1:65" s="13" customFormat="1" ht="11.25">
      <c r="B98" s="211"/>
      <c r="C98" s="212"/>
      <c r="D98" s="207" t="s">
        <v>180</v>
      </c>
      <c r="E98" s="213" t="s">
        <v>19</v>
      </c>
      <c r="F98" s="214" t="s">
        <v>1472</v>
      </c>
      <c r="G98" s="212"/>
      <c r="H98" s="215">
        <v>7.3999999999999996E-2</v>
      </c>
      <c r="I98" s="216"/>
      <c r="J98" s="212"/>
      <c r="K98" s="212"/>
      <c r="L98" s="217"/>
      <c r="M98" s="218"/>
      <c r="N98" s="219"/>
      <c r="O98" s="219"/>
      <c r="P98" s="219"/>
      <c r="Q98" s="219"/>
      <c r="R98" s="219"/>
      <c r="S98" s="219"/>
      <c r="T98" s="220"/>
      <c r="AT98" s="221" t="s">
        <v>180</v>
      </c>
      <c r="AU98" s="221" t="s">
        <v>83</v>
      </c>
      <c r="AV98" s="13" t="s">
        <v>83</v>
      </c>
      <c r="AW98" s="13" t="s">
        <v>34</v>
      </c>
      <c r="AX98" s="13" t="s">
        <v>72</v>
      </c>
      <c r="AY98" s="221" t="s">
        <v>169</v>
      </c>
    </row>
    <row r="99" spans="1:65" s="13" customFormat="1" ht="11.25">
      <c r="B99" s="211"/>
      <c r="C99" s="212"/>
      <c r="D99" s="207" t="s">
        <v>180</v>
      </c>
      <c r="E99" s="213" t="s">
        <v>19</v>
      </c>
      <c r="F99" s="214" t="s">
        <v>1473</v>
      </c>
      <c r="G99" s="212"/>
      <c r="H99" s="215">
        <v>0.22500000000000001</v>
      </c>
      <c r="I99" s="216"/>
      <c r="J99" s="212"/>
      <c r="K99" s="212"/>
      <c r="L99" s="217"/>
      <c r="M99" s="218"/>
      <c r="N99" s="219"/>
      <c r="O99" s="219"/>
      <c r="P99" s="219"/>
      <c r="Q99" s="219"/>
      <c r="R99" s="219"/>
      <c r="S99" s="219"/>
      <c r="T99" s="220"/>
      <c r="AT99" s="221" t="s">
        <v>180</v>
      </c>
      <c r="AU99" s="221" t="s">
        <v>83</v>
      </c>
      <c r="AV99" s="13" t="s">
        <v>83</v>
      </c>
      <c r="AW99" s="13" t="s">
        <v>34</v>
      </c>
      <c r="AX99" s="13" t="s">
        <v>72</v>
      </c>
      <c r="AY99" s="221" t="s">
        <v>169</v>
      </c>
    </row>
    <row r="100" spans="1:65" s="14" customFormat="1" ht="11.25">
      <c r="B100" s="222"/>
      <c r="C100" s="223"/>
      <c r="D100" s="207" t="s">
        <v>180</v>
      </c>
      <c r="E100" s="224" t="s">
        <v>19</v>
      </c>
      <c r="F100" s="225" t="s">
        <v>182</v>
      </c>
      <c r="G100" s="223"/>
      <c r="H100" s="226">
        <v>0.73699999999999999</v>
      </c>
      <c r="I100" s="227"/>
      <c r="J100" s="223"/>
      <c r="K100" s="223"/>
      <c r="L100" s="228"/>
      <c r="M100" s="229"/>
      <c r="N100" s="230"/>
      <c r="O100" s="230"/>
      <c r="P100" s="230"/>
      <c r="Q100" s="230"/>
      <c r="R100" s="230"/>
      <c r="S100" s="230"/>
      <c r="T100" s="231"/>
      <c r="AT100" s="232" t="s">
        <v>180</v>
      </c>
      <c r="AU100" s="232" t="s">
        <v>83</v>
      </c>
      <c r="AV100" s="14" t="s">
        <v>176</v>
      </c>
      <c r="AW100" s="14" t="s">
        <v>4</v>
      </c>
      <c r="AX100" s="14" t="s">
        <v>80</v>
      </c>
      <c r="AY100" s="232" t="s">
        <v>169</v>
      </c>
    </row>
    <row r="101" spans="1:65" s="2" customFormat="1" ht="24" customHeight="1">
      <c r="A101" s="36"/>
      <c r="B101" s="37"/>
      <c r="C101" s="194" t="s">
        <v>83</v>
      </c>
      <c r="D101" s="194" t="s">
        <v>171</v>
      </c>
      <c r="E101" s="195" t="s">
        <v>223</v>
      </c>
      <c r="F101" s="196" t="s">
        <v>224</v>
      </c>
      <c r="G101" s="197" t="s">
        <v>191</v>
      </c>
      <c r="H101" s="198">
        <v>3.7109999999999999</v>
      </c>
      <c r="I101" s="199"/>
      <c r="J101" s="200">
        <f>ROUND(I101*H101,2)</f>
        <v>0</v>
      </c>
      <c r="K101" s="196" t="s">
        <v>175</v>
      </c>
      <c r="L101" s="41"/>
      <c r="M101" s="201" t="s">
        <v>19</v>
      </c>
      <c r="N101" s="202" t="s">
        <v>43</v>
      </c>
      <c r="O101" s="66"/>
      <c r="P101" s="203">
        <f>O101*H101</f>
        <v>0</v>
      </c>
      <c r="Q101" s="203">
        <v>0</v>
      </c>
      <c r="R101" s="203">
        <f>Q101*H101</f>
        <v>0</v>
      </c>
      <c r="S101" s="203">
        <v>0</v>
      </c>
      <c r="T101" s="204">
        <f>S101*H101</f>
        <v>0</v>
      </c>
      <c r="U101" s="36"/>
      <c r="V101" s="36"/>
      <c r="W101" s="36"/>
      <c r="X101" s="36"/>
      <c r="Y101" s="36"/>
      <c r="Z101" s="36"/>
      <c r="AA101" s="36"/>
      <c r="AB101" s="36"/>
      <c r="AC101" s="36"/>
      <c r="AD101" s="36"/>
      <c r="AE101" s="36"/>
      <c r="AR101" s="205" t="s">
        <v>176</v>
      </c>
      <c r="AT101" s="205" t="s">
        <v>171</v>
      </c>
      <c r="AU101" s="205" t="s">
        <v>83</v>
      </c>
      <c r="AY101" s="19" t="s">
        <v>169</v>
      </c>
      <c r="BE101" s="206">
        <f>IF(N101="základní",J101,0)</f>
        <v>0</v>
      </c>
      <c r="BF101" s="206">
        <f>IF(N101="snížená",J101,0)</f>
        <v>0</v>
      </c>
      <c r="BG101" s="206">
        <f>IF(N101="zákl. přenesená",J101,0)</f>
        <v>0</v>
      </c>
      <c r="BH101" s="206">
        <f>IF(N101="sníž. přenesená",J101,0)</f>
        <v>0</v>
      </c>
      <c r="BI101" s="206">
        <f>IF(N101="nulová",J101,0)</f>
        <v>0</v>
      </c>
      <c r="BJ101" s="19" t="s">
        <v>80</v>
      </c>
      <c r="BK101" s="206">
        <f>ROUND(I101*H101,2)</f>
        <v>0</v>
      </c>
      <c r="BL101" s="19" t="s">
        <v>176</v>
      </c>
      <c r="BM101" s="205" t="s">
        <v>1474</v>
      </c>
    </row>
    <row r="102" spans="1:65" s="2" customFormat="1" ht="48.75">
      <c r="A102" s="36"/>
      <c r="B102" s="37"/>
      <c r="C102" s="38"/>
      <c r="D102" s="207" t="s">
        <v>178</v>
      </c>
      <c r="E102" s="38"/>
      <c r="F102" s="208" t="s">
        <v>226</v>
      </c>
      <c r="G102" s="38"/>
      <c r="H102" s="38"/>
      <c r="I102" s="117"/>
      <c r="J102" s="38"/>
      <c r="K102" s="38"/>
      <c r="L102" s="41"/>
      <c r="M102" s="209"/>
      <c r="N102" s="210"/>
      <c r="O102" s="66"/>
      <c r="P102" s="66"/>
      <c r="Q102" s="66"/>
      <c r="R102" s="66"/>
      <c r="S102" s="66"/>
      <c r="T102" s="67"/>
      <c r="U102" s="36"/>
      <c r="V102" s="36"/>
      <c r="W102" s="36"/>
      <c r="X102" s="36"/>
      <c r="Y102" s="36"/>
      <c r="Z102" s="36"/>
      <c r="AA102" s="36"/>
      <c r="AB102" s="36"/>
      <c r="AC102" s="36"/>
      <c r="AD102" s="36"/>
      <c r="AE102" s="36"/>
      <c r="AT102" s="19" t="s">
        <v>178</v>
      </c>
      <c r="AU102" s="19" t="s">
        <v>83</v>
      </c>
    </row>
    <row r="103" spans="1:65" s="13" customFormat="1" ht="11.25">
      <c r="B103" s="211"/>
      <c r="C103" s="212"/>
      <c r="D103" s="207" t="s">
        <v>180</v>
      </c>
      <c r="E103" s="213" t="s">
        <v>19</v>
      </c>
      <c r="F103" s="214" t="s">
        <v>1475</v>
      </c>
      <c r="G103" s="212"/>
      <c r="H103" s="215">
        <v>1.4750000000000001</v>
      </c>
      <c r="I103" s="216"/>
      <c r="J103" s="212"/>
      <c r="K103" s="212"/>
      <c r="L103" s="217"/>
      <c r="M103" s="218"/>
      <c r="N103" s="219"/>
      <c r="O103" s="219"/>
      <c r="P103" s="219"/>
      <c r="Q103" s="219"/>
      <c r="R103" s="219"/>
      <c r="S103" s="219"/>
      <c r="T103" s="220"/>
      <c r="AT103" s="221" t="s">
        <v>180</v>
      </c>
      <c r="AU103" s="221" t="s">
        <v>83</v>
      </c>
      <c r="AV103" s="13" t="s">
        <v>83</v>
      </c>
      <c r="AW103" s="13" t="s">
        <v>34</v>
      </c>
      <c r="AX103" s="13" t="s">
        <v>72</v>
      </c>
      <c r="AY103" s="221" t="s">
        <v>169</v>
      </c>
    </row>
    <row r="104" spans="1:65" s="13" customFormat="1" ht="11.25">
      <c r="B104" s="211"/>
      <c r="C104" s="212"/>
      <c r="D104" s="207" t="s">
        <v>180</v>
      </c>
      <c r="E104" s="213" t="s">
        <v>19</v>
      </c>
      <c r="F104" s="214" t="s">
        <v>1476</v>
      </c>
      <c r="G104" s="212"/>
      <c r="H104" s="215">
        <v>1.5</v>
      </c>
      <c r="I104" s="216"/>
      <c r="J104" s="212"/>
      <c r="K104" s="212"/>
      <c r="L104" s="217"/>
      <c r="M104" s="218"/>
      <c r="N104" s="219"/>
      <c r="O104" s="219"/>
      <c r="P104" s="219"/>
      <c r="Q104" s="219"/>
      <c r="R104" s="219"/>
      <c r="S104" s="219"/>
      <c r="T104" s="220"/>
      <c r="AT104" s="221" t="s">
        <v>180</v>
      </c>
      <c r="AU104" s="221" t="s">
        <v>83</v>
      </c>
      <c r="AV104" s="13" t="s">
        <v>83</v>
      </c>
      <c r="AW104" s="13" t="s">
        <v>34</v>
      </c>
      <c r="AX104" s="13" t="s">
        <v>72</v>
      </c>
      <c r="AY104" s="221" t="s">
        <v>169</v>
      </c>
    </row>
    <row r="105" spans="1:65" s="13" customFormat="1" ht="11.25">
      <c r="B105" s="211"/>
      <c r="C105" s="212"/>
      <c r="D105" s="207" t="s">
        <v>180</v>
      </c>
      <c r="E105" s="213" t="s">
        <v>19</v>
      </c>
      <c r="F105" s="214" t="s">
        <v>1477</v>
      </c>
      <c r="G105" s="212"/>
      <c r="H105" s="215">
        <v>-0.17399999999999999</v>
      </c>
      <c r="I105" s="216"/>
      <c r="J105" s="212"/>
      <c r="K105" s="212"/>
      <c r="L105" s="217"/>
      <c r="M105" s="218"/>
      <c r="N105" s="219"/>
      <c r="O105" s="219"/>
      <c r="P105" s="219"/>
      <c r="Q105" s="219"/>
      <c r="R105" s="219"/>
      <c r="S105" s="219"/>
      <c r="T105" s="220"/>
      <c r="AT105" s="221" t="s">
        <v>180</v>
      </c>
      <c r="AU105" s="221" t="s">
        <v>83</v>
      </c>
      <c r="AV105" s="13" t="s">
        <v>83</v>
      </c>
      <c r="AW105" s="13" t="s">
        <v>34</v>
      </c>
      <c r="AX105" s="13" t="s">
        <v>72</v>
      </c>
      <c r="AY105" s="221" t="s">
        <v>169</v>
      </c>
    </row>
    <row r="106" spans="1:65" s="13" customFormat="1" ht="11.25">
      <c r="B106" s="211"/>
      <c r="C106" s="212"/>
      <c r="D106" s="207" t="s">
        <v>180</v>
      </c>
      <c r="E106" s="213" t="s">
        <v>19</v>
      </c>
      <c r="F106" s="214" t="s">
        <v>1478</v>
      </c>
      <c r="G106" s="212"/>
      <c r="H106" s="215">
        <v>-3.7999999999999999E-2</v>
      </c>
      <c r="I106" s="216"/>
      <c r="J106" s="212"/>
      <c r="K106" s="212"/>
      <c r="L106" s="217"/>
      <c r="M106" s="218"/>
      <c r="N106" s="219"/>
      <c r="O106" s="219"/>
      <c r="P106" s="219"/>
      <c r="Q106" s="219"/>
      <c r="R106" s="219"/>
      <c r="S106" s="219"/>
      <c r="T106" s="220"/>
      <c r="AT106" s="221" t="s">
        <v>180</v>
      </c>
      <c r="AU106" s="221" t="s">
        <v>83</v>
      </c>
      <c r="AV106" s="13" t="s">
        <v>83</v>
      </c>
      <c r="AW106" s="13" t="s">
        <v>34</v>
      </c>
      <c r="AX106" s="13" t="s">
        <v>72</v>
      </c>
      <c r="AY106" s="221" t="s">
        <v>169</v>
      </c>
    </row>
    <row r="107" spans="1:65" s="13" customFormat="1" ht="11.25">
      <c r="B107" s="211"/>
      <c r="C107" s="212"/>
      <c r="D107" s="207" t="s">
        <v>180</v>
      </c>
      <c r="E107" s="213" t="s">
        <v>19</v>
      </c>
      <c r="F107" s="214" t="s">
        <v>1479</v>
      </c>
      <c r="G107" s="212"/>
      <c r="H107" s="215">
        <v>0.94799999999999995</v>
      </c>
      <c r="I107" s="216"/>
      <c r="J107" s="212"/>
      <c r="K107" s="212"/>
      <c r="L107" s="217"/>
      <c r="M107" s="218"/>
      <c r="N107" s="219"/>
      <c r="O107" s="219"/>
      <c r="P107" s="219"/>
      <c r="Q107" s="219"/>
      <c r="R107" s="219"/>
      <c r="S107" s="219"/>
      <c r="T107" s="220"/>
      <c r="AT107" s="221" t="s">
        <v>180</v>
      </c>
      <c r="AU107" s="221" t="s">
        <v>83</v>
      </c>
      <c r="AV107" s="13" t="s">
        <v>83</v>
      </c>
      <c r="AW107" s="13" t="s">
        <v>34</v>
      </c>
      <c r="AX107" s="13" t="s">
        <v>72</v>
      </c>
      <c r="AY107" s="221" t="s">
        <v>169</v>
      </c>
    </row>
    <row r="108" spans="1:65" s="14" customFormat="1" ht="11.25">
      <c r="B108" s="222"/>
      <c r="C108" s="223"/>
      <c r="D108" s="207" t="s">
        <v>180</v>
      </c>
      <c r="E108" s="224" t="s">
        <v>19</v>
      </c>
      <c r="F108" s="225" t="s">
        <v>182</v>
      </c>
      <c r="G108" s="223"/>
      <c r="H108" s="226">
        <v>3.7109999999999999</v>
      </c>
      <c r="I108" s="227"/>
      <c r="J108" s="223"/>
      <c r="K108" s="223"/>
      <c r="L108" s="228"/>
      <c r="M108" s="229"/>
      <c r="N108" s="230"/>
      <c r="O108" s="230"/>
      <c r="P108" s="230"/>
      <c r="Q108" s="230"/>
      <c r="R108" s="230"/>
      <c r="S108" s="230"/>
      <c r="T108" s="231"/>
      <c r="AT108" s="232" t="s">
        <v>180</v>
      </c>
      <c r="AU108" s="232" t="s">
        <v>83</v>
      </c>
      <c r="AV108" s="14" t="s">
        <v>176</v>
      </c>
      <c r="AW108" s="14" t="s">
        <v>4</v>
      </c>
      <c r="AX108" s="14" t="s">
        <v>80</v>
      </c>
      <c r="AY108" s="232" t="s">
        <v>169</v>
      </c>
    </row>
    <row r="109" spans="1:65" s="2" customFormat="1" ht="24" customHeight="1">
      <c r="A109" s="36"/>
      <c r="B109" s="37"/>
      <c r="C109" s="194" t="s">
        <v>188</v>
      </c>
      <c r="D109" s="194" t="s">
        <v>171</v>
      </c>
      <c r="E109" s="195" t="s">
        <v>229</v>
      </c>
      <c r="F109" s="196" t="s">
        <v>230</v>
      </c>
      <c r="G109" s="197" t="s">
        <v>191</v>
      </c>
      <c r="H109" s="198">
        <v>3.7109999999999999</v>
      </c>
      <c r="I109" s="199"/>
      <c r="J109" s="200">
        <f>ROUND(I109*H109,2)</f>
        <v>0</v>
      </c>
      <c r="K109" s="196" t="s">
        <v>175</v>
      </c>
      <c r="L109" s="41"/>
      <c r="M109" s="201" t="s">
        <v>19</v>
      </c>
      <c r="N109" s="202" t="s">
        <v>43</v>
      </c>
      <c r="O109" s="66"/>
      <c r="P109" s="203">
        <f>O109*H109</f>
        <v>0</v>
      </c>
      <c r="Q109" s="203">
        <v>0</v>
      </c>
      <c r="R109" s="203">
        <f>Q109*H109</f>
        <v>0</v>
      </c>
      <c r="S109" s="203">
        <v>0</v>
      </c>
      <c r="T109" s="204">
        <f>S109*H109</f>
        <v>0</v>
      </c>
      <c r="U109" s="36"/>
      <c r="V109" s="36"/>
      <c r="W109" s="36"/>
      <c r="X109" s="36"/>
      <c r="Y109" s="36"/>
      <c r="Z109" s="36"/>
      <c r="AA109" s="36"/>
      <c r="AB109" s="36"/>
      <c r="AC109" s="36"/>
      <c r="AD109" s="36"/>
      <c r="AE109" s="36"/>
      <c r="AR109" s="205" t="s">
        <v>176</v>
      </c>
      <c r="AT109" s="205" t="s">
        <v>171</v>
      </c>
      <c r="AU109" s="205" t="s">
        <v>83</v>
      </c>
      <c r="AY109" s="19" t="s">
        <v>169</v>
      </c>
      <c r="BE109" s="206">
        <f>IF(N109="základní",J109,0)</f>
        <v>0</v>
      </c>
      <c r="BF109" s="206">
        <f>IF(N109="snížená",J109,0)</f>
        <v>0</v>
      </c>
      <c r="BG109" s="206">
        <f>IF(N109="zákl. přenesená",J109,0)</f>
        <v>0</v>
      </c>
      <c r="BH109" s="206">
        <f>IF(N109="sníž. přenesená",J109,0)</f>
        <v>0</v>
      </c>
      <c r="BI109" s="206">
        <f>IF(N109="nulová",J109,0)</f>
        <v>0</v>
      </c>
      <c r="BJ109" s="19" t="s">
        <v>80</v>
      </c>
      <c r="BK109" s="206">
        <f>ROUND(I109*H109,2)</f>
        <v>0</v>
      </c>
      <c r="BL109" s="19" t="s">
        <v>176</v>
      </c>
      <c r="BM109" s="205" t="s">
        <v>1480</v>
      </c>
    </row>
    <row r="110" spans="1:65" s="2" customFormat="1" ht="48.75">
      <c r="A110" s="36"/>
      <c r="B110" s="37"/>
      <c r="C110" s="38"/>
      <c r="D110" s="207" t="s">
        <v>178</v>
      </c>
      <c r="E110" s="38"/>
      <c r="F110" s="208" t="s">
        <v>226</v>
      </c>
      <c r="G110" s="38"/>
      <c r="H110" s="38"/>
      <c r="I110" s="117"/>
      <c r="J110" s="38"/>
      <c r="K110" s="38"/>
      <c r="L110" s="41"/>
      <c r="M110" s="209"/>
      <c r="N110" s="210"/>
      <c r="O110" s="66"/>
      <c r="P110" s="66"/>
      <c r="Q110" s="66"/>
      <c r="R110" s="66"/>
      <c r="S110" s="66"/>
      <c r="T110" s="67"/>
      <c r="U110" s="36"/>
      <c r="V110" s="36"/>
      <c r="W110" s="36"/>
      <c r="X110" s="36"/>
      <c r="Y110" s="36"/>
      <c r="Z110" s="36"/>
      <c r="AA110" s="36"/>
      <c r="AB110" s="36"/>
      <c r="AC110" s="36"/>
      <c r="AD110" s="36"/>
      <c r="AE110" s="36"/>
      <c r="AT110" s="19" t="s">
        <v>178</v>
      </c>
      <c r="AU110" s="19" t="s">
        <v>83</v>
      </c>
    </row>
    <row r="111" spans="1:65" s="13" customFormat="1" ht="11.25">
      <c r="B111" s="211"/>
      <c r="C111" s="212"/>
      <c r="D111" s="207" t="s">
        <v>180</v>
      </c>
      <c r="E111" s="213" t="s">
        <v>19</v>
      </c>
      <c r="F111" s="214" t="s">
        <v>1475</v>
      </c>
      <c r="G111" s="212"/>
      <c r="H111" s="215">
        <v>1.4750000000000001</v>
      </c>
      <c r="I111" s="216"/>
      <c r="J111" s="212"/>
      <c r="K111" s="212"/>
      <c r="L111" s="217"/>
      <c r="M111" s="218"/>
      <c r="N111" s="219"/>
      <c r="O111" s="219"/>
      <c r="P111" s="219"/>
      <c r="Q111" s="219"/>
      <c r="R111" s="219"/>
      <c r="S111" s="219"/>
      <c r="T111" s="220"/>
      <c r="AT111" s="221" t="s">
        <v>180</v>
      </c>
      <c r="AU111" s="221" t="s">
        <v>83</v>
      </c>
      <c r="AV111" s="13" t="s">
        <v>83</v>
      </c>
      <c r="AW111" s="13" t="s">
        <v>34</v>
      </c>
      <c r="AX111" s="13" t="s">
        <v>72</v>
      </c>
      <c r="AY111" s="221" t="s">
        <v>169</v>
      </c>
    </row>
    <row r="112" spans="1:65" s="13" customFormat="1" ht="11.25">
      <c r="B112" s="211"/>
      <c r="C112" s="212"/>
      <c r="D112" s="207" t="s">
        <v>180</v>
      </c>
      <c r="E112" s="213" t="s">
        <v>19</v>
      </c>
      <c r="F112" s="214" t="s">
        <v>1476</v>
      </c>
      <c r="G112" s="212"/>
      <c r="H112" s="215">
        <v>1.5</v>
      </c>
      <c r="I112" s="216"/>
      <c r="J112" s="212"/>
      <c r="K112" s="212"/>
      <c r="L112" s="217"/>
      <c r="M112" s="218"/>
      <c r="N112" s="219"/>
      <c r="O112" s="219"/>
      <c r="P112" s="219"/>
      <c r="Q112" s="219"/>
      <c r="R112" s="219"/>
      <c r="S112" s="219"/>
      <c r="T112" s="220"/>
      <c r="AT112" s="221" t="s">
        <v>180</v>
      </c>
      <c r="AU112" s="221" t="s">
        <v>83</v>
      </c>
      <c r="AV112" s="13" t="s">
        <v>83</v>
      </c>
      <c r="AW112" s="13" t="s">
        <v>34</v>
      </c>
      <c r="AX112" s="13" t="s">
        <v>72</v>
      </c>
      <c r="AY112" s="221" t="s">
        <v>169</v>
      </c>
    </row>
    <row r="113" spans="1:65" s="13" customFormat="1" ht="11.25">
      <c r="B113" s="211"/>
      <c r="C113" s="212"/>
      <c r="D113" s="207" t="s">
        <v>180</v>
      </c>
      <c r="E113" s="213" t="s">
        <v>19</v>
      </c>
      <c r="F113" s="214" t="s">
        <v>1477</v>
      </c>
      <c r="G113" s="212"/>
      <c r="H113" s="215">
        <v>-0.17399999999999999</v>
      </c>
      <c r="I113" s="216"/>
      <c r="J113" s="212"/>
      <c r="K113" s="212"/>
      <c r="L113" s="217"/>
      <c r="M113" s="218"/>
      <c r="N113" s="219"/>
      <c r="O113" s="219"/>
      <c r="P113" s="219"/>
      <c r="Q113" s="219"/>
      <c r="R113" s="219"/>
      <c r="S113" s="219"/>
      <c r="T113" s="220"/>
      <c r="AT113" s="221" t="s">
        <v>180</v>
      </c>
      <c r="AU113" s="221" t="s">
        <v>83</v>
      </c>
      <c r="AV113" s="13" t="s">
        <v>83</v>
      </c>
      <c r="AW113" s="13" t="s">
        <v>34</v>
      </c>
      <c r="AX113" s="13" t="s">
        <v>72</v>
      </c>
      <c r="AY113" s="221" t="s">
        <v>169</v>
      </c>
    </row>
    <row r="114" spans="1:65" s="13" customFormat="1" ht="11.25">
      <c r="B114" s="211"/>
      <c r="C114" s="212"/>
      <c r="D114" s="207" t="s">
        <v>180</v>
      </c>
      <c r="E114" s="213" t="s">
        <v>19</v>
      </c>
      <c r="F114" s="214" t="s">
        <v>1478</v>
      </c>
      <c r="G114" s="212"/>
      <c r="H114" s="215">
        <v>-3.7999999999999999E-2</v>
      </c>
      <c r="I114" s="216"/>
      <c r="J114" s="212"/>
      <c r="K114" s="212"/>
      <c r="L114" s="217"/>
      <c r="M114" s="218"/>
      <c r="N114" s="219"/>
      <c r="O114" s="219"/>
      <c r="P114" s="219"/>
      <c r="Q114" s="219"/>
      <c r="R114" s="219"/>
      <c r="S114" s="219"/>
      <c r="T114" s="220"/>
      <c r="AT114" s="221" t="s">
        <v>180</v>
      </c>
      <c r="AU114" s="221" t="s">
        <v>83</v>
      </c>
      <c r="AV114" s="13" t="s">
        <v>83</v>
      </c>
      <c r="AW114" s="13" t="s">
        <v>34</v>
      </c>
      <c r="AX114" s="13" t="s">
        <v>72</v>
      </c>
      <c r="AY114" s="221" t="s">
        <v>169</v>
      </c>
    </row>
    <row r="115" spans="1:65" s="13" customFormat="1" ht="11.25">
      <c r="B115" s="211"/>
      <c r="C115" s="212"/>
      <c r="D115" s="207" t="s">
        <v>180</v>
      </c>
      <c r="E115" s="213" t="s">
        <v>19</v>
      </c>
      <c r="F115" s="214" t="s">
        <v>1479</v>
      </c>
      <c r="G115" s="212"/>
      <c r="H115" s="215">
        <v>0.94799999999999995</v>
      </c>
      <c r="I115" s="216"/>
      <c r="J115" s="212"/>
      <c r="K115" s="212"/>
      <c r="L115" s="217"/>
      <c r="M115" s="218"/>
      <c r="N115" s="219"/>
      <c r="O115" s="219"/>
      <c r="P115" s="219"/>
      <c r="Q115" s="219"/>
      <c r="R115" s="219"/>
      <c r="S115" s="219"/>
      <c r="T115" s="220"/>
      <c r="AT115" s="221" t="s">
        <v>180</v>
      </c>
      <c r="AU115" s="221" t="s">
        <v>83</v>
      </c>
      <c r="AV115" s="13" t="s">
        <v>83</v>
      </c>
      <c r="AW115" s="13" t="s">
        <v>34</v>
      </c>
      <c r="AX115" s="13" t="s">
        <v>72</v>
      </c>
      <c r="AY115" s="221" t="s">
        <v>169</v>
      </c>
    </row>
    <row r="116" spans="1:65" s="14" customFormat="1" ht="11.25">
      <c r="B116" s="222"/>
      <c r="C116" s="223"/>
      <c r="D116" s="207" t="s">
        <v>180</v>
      </c>
      <c r="E116" s="224" t="s">
        <v>19</v>
      </c>
      <c r="F116" s="225" t="s">
        <v>182</v>
      </c>
      <c r="G116" s="223"/>
      <c r="H116" s="226">
        <v>3.7109999999999999</v>
      </c>
      <c r="I116" s="227"/>
      <c r="J116" s="223"/>
      <c r="K116" s="223"/>
      <c r="L116" s="228"/>
      <c r="M116" s="229"/>
      <c r="N116" s="230"/>
      <c r="O116" s="230"/>
      <c r="P116" s="230"/>
      <c r="Q116" s="230"/>
      <c r="R116" s="230"/>
      <c r="S116" s="230"/>
      <c r="T116" s="231"/>
      <c r="AT116" s="232" t="s">
        <v>180</v>
      </c>
      <c r="AU116" s="232" t="s">
        <v>83</v>
      </c>
      <c r="AV116" s="14" t="s">
        <v>176</v>
      </c>
      <c r="AW116" s="14" t="s">
        <v>4</v>
      </c>
      <c r="AX116" s="14" t="s">
        <v>80</v>
      </c>
      <c r="AY116" s="232" t="s">
        <v>169</v>
      </c>
    </row>
    <row r="117" spans="1:65" s="2" customFormat="1" ht="24" customHeight="1">
      <c r="A117" s="36"/>
      <c r="B117" s="37"/>
      <c r="C117" s="194" t="s">
        <v>176</v>
      </c>
      <c r="D117" s="194" t="s">
        <v>171</v>
      </c>
      <c r="E117" s="195" t="s">
        <v>1481</v>
      </c>
      <c r="F117" s="196" t="s">
        <v>1482</v>
      </c>
      <c r="G117" s="197" t="s">
        <v>191</v>
      </c>
      <c r="H117" s="198">
        <v>0.309</v>
      </c>
      <c r="I117" s="199"/>
      <c r="J117" s="200">
        <f>ROUND(I117*H117,2)</f>
        <v>0</v>
      </c>
      <c r="K117" s="196" t="s">
        <v>175</v>
      </c>
      <c r="L117" s="41"/>
      <c r="M117" s="201" t="s">
        <v>19</v>
      </c>
      <c r="N117" s="202" t="s">
        <v>43</v>
      </c>
      <c r="O117" s="66"/>
      <c r="P117" s="203">
        <f>O117*H117</f>
        <v>0</v>
      </c>
      <c r="Q117" s="203">
        <v>0</v>
      </c>
      <c r="R117" s="203">
        <f>Q117*H117</f>
        <v>0</v>
      </c>
      <c r="S117" s="203">
        <v>0</v>
      </c>
      <c r="T117" s="204">
        <f>S117*H117</f>
        <v>0</v>
      </c>
      <c r="U117" s="36"/>
      <c r="V117" s="36"/>
      <c r="W117" s="36"/>
      <c r="X117" s="36"/>
      <c r="Y117" s="36"/>
      <c r="Z117" s="36"/>
      <c r="AA117" s="36"/>
      <c r="AB117" s="36"/>
      <c r="AC117" s="36"/>
      <c r="AD117" s="36"/>
      <c r="AE117" s="36"/>
      <c r="AR117" s="205" t="s">
        <v>176</v>
      </c>
      <c r="AT117" s="205" t="s">
        <v>171</v>
      </c>
      <c r="AU117" s="205" t="s">
        <v>83</v>
      </c>
      <c r="AY117" s="19" t="s">
        <v>169</v>
      </c>
      <c r="BE117" s="206">
        <f>IF(N117="základní",J117,0)</f>
        <v>0</v>
      </c>
      <c r="BF117" s="206">
        <f>IF(N117="snížená",J117,0)</f>
        <v>0</v>
      </c>
      <c r="BG117" s="206">
        <f>IF(N117="zákl. přenesená",J117,0)</f>
        <v>0</v>
      </c>
      <c r="BH117" s="206">
        <f>IF(N117="sníž. přenesená",J117,0)</f>
        <v>0</v>
      </c>
      <c r="BI117" s="206">
        <f>IF(N117="nulová",J117,0)</f>
        <v>0</v>
      </c>
      <c r="BJ117" s="19" t="s">
        <v>80</v>
      </c>
      <c r="BK117" s="206">
        <f>ROUND(I117*H117,2)</f>
        <v>0</v>
      </c>
      <c r="BL117" s="19" t="s">
        <v>176</v>
      </c>
      <c r="BM117" s="205" t="s">
        <v>1483</v>
      </c>
    </row>
    <row r="118" spans="1:65" s="2" customFormat="1" ht="48.75">
      <c r="A118" s="36"/>
      <c r="B118" s="37"/>
      <c r="C118" s="38"/>
      <c r="D118" s="207" t="s">
        <v>178</v>
      </c>
      <c r="E118" s="38"/>
      <c r="F118" s="208" t="s">
        <v>1484</v>
      </c>
      <c r="G118" s="38"/>
      <c r="H118" s="38"/>
      <c r="I118" s="117"/>
      <c r="J118" s="38"/>
      <c r="K118" s="38"/>
      <c r="L118" s="41"/>
      <c r="M118" s="209"/>
      <c r="N118" s="210"/>
      <c r="O118" s="66"/>
      <c r="P118" s="66"/>
      <c r="Q118" s="66"/>
      <c r="R118" s="66"/>
      <c r="S118" s="66"/>
      <c r="T118" s="67"/>
      <c r="U118" s="36"/>
      <c r="V118" s="36"/>
      <c r="W118" s="36"/>
      <c r="X118" s="36"/>
      <c r="Y118" s="36"/>
      <c r="Z118" s="36"/>
      <c r="AA118" s="36"/>
      <c r="AB118" s="36"/>
      <c r="AC118" s="36"/>
      <c r="AD118" s="36"/>
      <c r="AE118" s="36"/>
      <c r="AT118" s="19" t="s">
        <v>178</v>
      </c>
      <c r="AU118" s="19" t="s">
        <v>83</v>
      </c>
    </row>
    <row r="119" spans="1:65" s="13" customFormat="1" ht="11.25">
      <c r="B119" s="211"/>
      <c r="C119" s="212"/>
      <c r="D119" s="207" t="s">
        <v>180</v>
      </c>
      <c r="E119" s="213" t="s">
        <v>19</v>
      </c>
      <c r="F119" s="214" t="s">
        <v>1485</v>
      </c>
      <c r="G119" s="212"/>
      <c r="H119" s="215">
        <v>0.309</v>
      </c>
      <c r="I119" s="216"/>
      <c r="J119" s="212"/>
      <c r="K119" s="212"/>
      <c r="L119" s="217"/>
      <c r="M119" s="218"/>
      <c r="N119" s="219"/>
      <c r="O119" s="219"/>
      <c r="P119" s="219"/>
      <c r="Q119" s="219"/>
      <c r="R119" s="219"/>
      <c r="S119" s="219"/>
      <c r="T119" s="220"/>
      <c r="AT119" s="221" t="s">
        <v>180</v>
      </c>
      <c r="AU119" s="221" t="s">
        <v>83</v>
      </c>
      <c r="AV119" s="13" t="s">
        <v>83</v>
      </c>
      <c r="AW119" s="13" t="s">
        <v>34</v>
      </c>
      <c r="AX119" s="13" t="s">
        <v>72</v>
      </c>
      <c r="AY119" s="221" t="s">
        <v>169</v>
      </c>
    </row>
    <row r="120" spans="1:65" s="14" customFormat="1" ht="11.25">
      <c r="B120" s="222"/>
      <c r="C120" s="223"/>
      <c r="D120" s="207" t="s">
        <v>180</v>
      </c>
      <c r="E120" s="224" t="s">
        <v>19</v>
      </c>
      <c r="F120" s="225" t="s">
        <v>182</v>
      </c>
      <c r="G120" s="223"/>
      <c r="H120" s="226">
        <v>0.309</v>
      </c>
      <c r="I120" s="227"/>
      <c r="J120" s="223"/>
      <c r="K120" s="223"/>
      <c r="L120" s="228"/>
      <c r="M120" s="229"/>
      <c r="N120" s="230"/>
      <c r="O120" s="230"/>
      <c r="P120" s="230"/>
      <c r="Q120" s="230"/>
      <c r="R120" s="230"/>
      <c r="S120" s="230"/>
      <c r="T120" s="231"/>
      <c r="AT120" s="232" t="s">
        <v>180</v>
      </c>
      <c r="AU120" s="232" t="s">
        <v>83</v>
      </c>
      <c r="AV120" s="14" t="s">
        <v>176</v>
      </c>
      <c r="AW120" s="14" t="s">
        <v>4</v>
      </c>
      <c r="AX120" s="14" t="s">
        <v>80</v>
      </c>
      <c r="AY120" s="232" t="s">
        <v>169</v>
      </c>
    </row>
    <row r="121" spans="1:65" s="2" customFormat="1" ht="24" customHeight="1">
      <c r="A121" s="36"/>
      <c r="B121" s="37"/>
      <c r="C121" s="194" t="s">
        <v>204</v>
      </c>
      <c r="D121" s="194" t="s">
        <v>171</v>
      </c>
      <c r="E121" s="195" t="s">
        <v>1486</v>
      </c>
      <c r="F121" s="196" t="s">
        <v>1487</v>
      </c>
      <c r="G121" s="197" t="s">
        <v>191</v>
      </c>
      <c r="H121" s="198">
        <v>0.309</v>
      </c>
      <c r="I121" s="199"/>
      <c r="J121" s="200">
        <f>ROUND(I121*H121,2)</f>
        <v>0</v>
      </c>
      <c r="K121" s="196" t="s">
        <v>175</v>
      </c>
      <c r="L121" s="41"/>
      <c r="M121" s="201" t="s">
        <v>19</v>
      </c>
      <c r="N121" s="202" t="s">
        <v>43</v>
      </c>
      <c r="O121" s="66"/>
      <c r="P121" s="203">
        <f>O121*H121</f>
        <v>0</v>
      </c>
      <c r="Q121" s="203">
        <v>0</v>
      </c>
      <c r="R121" s="203">
        <f>Q121*H121</f>
        <v>0</v>
      </c>
      <c r="S121" s="203">
        <v>0</v>
      </c>
      <c r="T121" s="204">
        <f>S121*H121</f>
        <v>0</v>
      </c>
      <c r="U121" s="36"/>
      <c r="V121" s="36"/>
      <c r="W121" s="36"/>
      <c r="X121" s="36"/>
      <c r="Y121" s="36"/>
      <c r="Z121" s="36"/>
      <c r="AA121" s="36"/>
      <c r="AB121" s="36"/>
      <c r="AC121" s="36"/>
      <c r="AD121" s="36"/>
      <c r="AE121" s="36"/>
      <c r="AR121" s="205" t="s">
        <v>176</v>
      </c>
      <c r="AT121" s="205" t="s">
        <v>171</v>
      </c>
      <c r="AU121" s="205" t="s">
        <v>83</v>
      </c>
      <c r="AY121" s="19" t="s">
        <v>169</v>
      </c>
      <c r="BE121" s="206">
        <f>IF(N121="základní",J121,0)</f>
        <v>0</v>
      </c>
      <c r="BF121" s="206">
        <f>IF(N121="snížená",J121,0)</f>
        <v>0</v>
      </c>
      <c r="BG121" s="206">
        <f>IF(N121="zákl. přenesená",J121,0)</f>
        <v>0</v>
      </c>
      <c r="BH121" s="206">
        <f>IF(N121="sníž. přenesená",J121,0)</f>
        <v>0</v>
      </c>
      <c r="BI121" s="206">
        <f>IF(N121="nulová",J121,0)</f>
        <v>0</v>
      </c>
      <c r="BJ121" s="19" t="s">
        <v>80</v>
      </c>
      <c r="BK121" s="206">
        <f>ROUND(I121*H121,2)</f>
        <v>0</v>
      </c>
      <c r="BL121" s="19" t="s">
        <v>176</v>
      </c>
      <c r="BM121" s="205" t="s">
        <v>1488</v>
      </c>
    </row>
    <row r="122" spans="1:65" s="2" customFormat="1" ht="48.75">
      <c r="A122" s="36"/>
      <c r="B122" s="37"/>
      <c r="C122" s="38"/>
      <c r="D122" s="207" t="s">
        <v>178</v>
      </c>
      <c r="E122" s="38"/>
      <c r="F122" s="208" t="s">
        <v>1484</v>
      </c>
      <c r="G122" s="38"/>
      <c r="H122" s="38"/>
      <c r="I122" s="117"/>
      <c r="J122" s="38"/>
      <c r="K122" s="38"/>
      <c r="L122" s="41"/>
      <c r="M122" s="209"/>
      <c r="N122" s="210"/>
      <c r="O122" s="66"/>
      <c r="P122" s="66"/>
      <c r="Q122" s="66"/>
      <c r="R122" s="66"/>
      <c r="S122" s="66"/>
      <c r="T122" s="67"/>
      <c r="U122" s="36"/>
      <c r="V122" s="36"/>
      <c r="W122" s="36"/>
      <c r="X122" s="36"/>
      <c r="Y122" s="36"/>
      <c r="Z122" s="36"/>
      <c r="AA122" s="36"/>
      <c r="AB122" s="36"/>
      <c r="AC122" s="36"/>
      <c r="AD122" s="36"/>
      <c r="AE122" s="36"/>
      <c r="AT122" s="19" t="s">
        <v>178</v>
      </c>
      <c r="AU122" s="19" t="s">
        <v>83</v>
      </c>
    </row>
    <row r="123" spans="1:65" s="13" customFormat="1" ht="11.25">
      <c r="B123" s="211"/>
      <c r="C123" s="212"/>
      <c r="D123" s="207" t="s">
        <v>180</v>
      </c>
      <c r="E123" s="213" t="s">
        <v>19</v>
      </c>
      <c r="F123" s="214" t="s">
        <v>1485</v>
      </c>
      <c r="G123" s="212"/>
      <c r="H123" s="215">
        <v>0.309</v>
      </c>
      <c r="I123" s="216"/>
      <c r="J123" s="212"/>
      <c r="K123" s="212"/>
      <c r="L123" s="217"/>
      <c r="M123" s="218"/>
      <c r="N123" s="219"/>
      <c r="O123" s="219"/>
      <c r="P123" s="219"/>
      <c r="Q123" s="219"/>
      <c r="R123" s="219"/>
      <c r="S123" s="219"/>
      <c r="T123" s="220"/>
      <c r="AT123" s="221" t="s">
        <v>180</v>
      </c>
      <c r="AU123" s="221" t="s">
        <v>83</v>
      </c>
      <c r="AV123" s="13" t="s">
        <v>83</v>
      </c>
      <c r="AW123" s="13" t="s">
        <v>34</v>
      </c>
      <c r="AX123" s="13" t="s">
        <v>72</v>
      </c>
      <c r="AY123" s="221" t="s">
        <v>169</v>
      </c>
    </row>
    <row r="124" spans="1:65" s="14" customFormat="1" ht="11.25">
      <c r="B124" s="222"/>
      <c r="C124" s="223"/>
      <c r="D124" s="207" t="s">
        <v>180</v>
      </c>
      <c r="E124" s="224" t="s">
        <v>19</v>
      </c>
      <c r="F124" s="225" t="s">
        <v>182</v>
      </c>
      <c r="G124" s="223"/>
      <c r="H124" s="226">
        <v>0.309</v>
      </c>
      <c r="I124" s="227"/>
      <c r="J124" s="223"/>
      <c r="K124" s="223"/>
      <c r="L124" s="228"/>
      <c r="M124" s="229"/>
      <c r="N124" s="230"/>
      <c r="O124" s="230"/>
      <c r="P124" s="230"/>
      <c r="Q124" s="230"/>
      <c r="R124" s="230"/>
      <c r="S124" s="230"/>
      <c r="T124" s="231"/>
      <c r="AT124" s="232" t="s">
        <v>180</v>
      </c>
      <c r="AU124" s="232" t="s">
        <v>83</v>
      </c>
      <c r="AV124" s="14" t="s">
        <v>176</v>
      </c>
      <c r="AW124" s="14" t="s">
        <v>4</v>
      </c>
      <c r="AX124" s="14" t="s">
        <v>80</v>
      </c>
      <c r="AY124" s="232" t="s">
        <v>169</v>
      </c>
    </row>
    <row r="125" spans="1:65" s="2" customFormat="1" ht="24" customHeight="1">
      <c r="A125" s="36"/>
      <c r="B125" s="37"/>
      <c r="C125" s="194" t="s">
        <v>211</v>
      </c>
      <c r="D125" s="194" t="s">
        <v>171</v>
      </c>
      <c r="E125" s="195" t="s">
        <v>233</v>
      </c>
      <c r="F125" s="196" t="s">
        <v>234</v>
      </c>
      <c r="G125" s="197" t="s">
        <v>191</v>
      </c>
      <c r="H125" s="198">
        <v>7.5350000000000001</v>
      </c>
      <c r="I125" s="199"/>
      <c r="J125" s="200">
        <f>ROUND(I125*H125,2)</f>
        <v>0</v>
      </c>
      <c r="K125" s="196" t="s">
        <v>175</v>
      </c>
      <c r="L125" s="41"/>
      <c r="M125" s="201" t="s">
        <v>19</v>
      </c>
      <c r="N125" s="202" t="s">
        <v>43</v>
      </c>
      <c r="O125" s="66"/>
      <c r="P125" s="203">
        <f>O125*H125</f>
        <v>0</v>
      </c>
      <c r="Q125" s="203">
        <v>0</v>
      </c>
      <c r="R125" s="203">
        <f>Q125*H125</f>
        <v>0</v>
      </c>
      <c r="S125" s="203">
        <v>0</v>
      </c>
      <c r="T125" s="204">
        <f>S125*H125</f>
        <v>0</v>
      </c>
      <c r="U125" s="36"/>
      <c r="V125" s="36"/>
      <c r="W125" s="36"/>
      <c r="X125" s="36"/>
      <c r="Y125" s="36"/>
      <c r="Z125" s="36"/>
      <c r="AA125" s="36"/>
      <c r="AB125" s="36"/>
      <c r="AC125" s="36"/>
      <c r="AD125" s="36"/>
      <c r="AE125" s="36"/>
      <c r="AR125" s="205" t="s">
        <v>176</v>
      </c>
      <c r="AT125" s="205" t="s">
        <v>171</v>
      </c>
      <c r="AU125" s="205" t="s">
        <v>83</v>
      </c>
      <c r="AY125" s="19" t="s">
        <v>169</v>
      </c>
      <c r="BE125" s="206">
        <f>IF(N125="základní",J125,0)</f>
        <v>0</v>
      </c>
      <c r="BF125" s="206">
        <f>IF(N125="snížená",J125,0)</f>
        <v>0</v>
      </c>
      <c r="BG125" s="206">
        <f>IF(N125="zákl. přenesená",J125,0)</f>
        <v>0</v>
      </c>
      <c r="BH125" s="206">
        <f>IF(N125="sníž. přenesená",J125,0)</f>
        <v>0</v>
      </c>
      <c r="BI125" s="206">
        <f>IF(N125="nulová",J125,0)</f>
        <v>0</v>
      </c>
      <c r="BJ125" s="19" t="s">
        <v>80</v>
      </c>
      <c r="BK125" s="206">
        <f>ROUND(I125*H125,2)</f>
        <v>0</v>
      </c>
      <c r="BL125" s="19" t="s">
        <v>176</v>
      </c>
      <c r="BM125" s="205" t="s">
        <v>1489</v>
      </c>
    </row>
    <row r="126" spans="1:65" s="2" customFormat="1" ht="136.5">
      <c r="A126" s="36"/>
      <c r="B126" s="37"/>
      <c r="C126" s="38"/>
      <c r="D126" s="207" t="s">
        <v>178</v>
      </c>
      <c r="E126" s="38"/>
      <c r="F126" s="208" t="s">
        <v>236</v>
      </c>
      <c r="G126" s="38"/>
      <c r="H126" s="38"/>
      <c r="I126" s="117"/>
      <c r="J126" s="38"/>
      <c r="K126" s="38"/>
      <c r="L126" s="41"/>
      <c r="M126" s="209"/>
      <c r="N126" s="210"/>
      <c r="O126" s="66"/>
      <c r="P126" s="66"/>
      <c r="Q126" s="66"/>
      <c r="R126" s="66"/>
      <c r="S126" s="66"/>
      <c r="T126" s="67"/>
      <c r="U126" s="36"/>
      <c r="V126" s="36"/>
      <c r="W126" s="36"/>
      <c r="X126" s="36"/>
      <c r="Y126" s="36"/>
      <c r="Z126" s="36"/>
      <c r="AA126" s="36"/>
      <c r="AB126" s="36"/>
      <c r="AC126" s="36"/>
      <c r="AD126" s="36"/>
      <c r="AE126" s="36"/>
      <c r="AT126" s="19" t="s">
        <v>178</v>
      </c>
      <c r="AU126" s="19" t="s">
        <v>83</v>
      </c>
    </row>
    <row r="127" spans="1:65" s="15" customFormat="1" ht="11.25">
      <c r="B127" s="233"/>
      <c r="C127" s="234"/>
      <c r="D127" s="207" t="s">
        <v>180</v>
      </c>
      <c r="E127" s="235" t="s">
        <v>19</v>
      </c>
      <c r="F127" s="236" t="s">
        <v>1490</v>
      </c>
      <c r="G127" s="234"/>
      <c r="H127" s="235" t="s">
        <v>19</v>
      </c>
      <c r="I127" s="237"/>
      <c r="J127" s="234"/>
      <c r="K127" s="234"/>
      <c r="L127" s="238"/>
      <c r="M127" s="239"/>
      <c r="N127" s="240"/>
      <c r="O127" s="240"/>
      <c r="P127" s="240"/>
      <c r="Q127" s="240"/>
      <c r="R127" s="240"/>
      <c r="S127" s="240"/>
      <c r="T127" s="241"/>
      <c r="AT127" s="242" t="s">
        <v>180</v>
      </c>
      <c r="AU127" s="242" t="s">
        <v>83</v>
      </c>
      <c r="AV127" s="15" t="s">
        <v>80</v>
      </c>
      <c r="AW127" s="15" t="s">
        <v>34</v>
      </c>
      <c r="AX127" s="15" t="s">
        <v>72</v>
      </c>
      <c r="AY127" s="242" t="s">
        <v>169</v>
      </c>
    </row>
    <row r="128" spans="1:65" s="13" customFormat="1" ht="11.25">
      <c r="B128" s="211"/>
      <c r="C128" s="212"/>
      <c r="D128" s="207" t="s">
        <v>180</v>
      </c>
      <c r="E128" s="213" t="s">
        <v>19</v>
      </c>
      <c r="F128" s="214" t="s">
        <v>1471</v>
      </c>
      <c r="G128" s="212"/>
      <c r="H128" s="215">
        <v>0.438</v>
      </c>
      <c r="I128" s="216"/>
      <c r="J128" s="212"/>
      <c r="K128" s="212"/>
      <c r="L128" s="217"/>
      <c r="M128" s="218"/>
      <c r="N128" s="219"/>
      <c r="O128" s="219"/>
      <c r="P128" s="219"/>
      <c r="Q128" s="219"/>
      <c r="R128" s="219"/>
      <c r="S128" s="219"/>
      <c r="T128" s="220"/>
      <c r="AT128" s="221" t="s">
        <v>180</v>
      </c>
      <c r="AU128" s="221" t="s">
        <v>83</v>
      </c>
      <c r="AV128" s="13" t="s">
        <v>83</v>
      </c>
      <c r="AW128" s="13" t="s">
        <v>34</v>
      </c>
      <c r="AX128" s="13" t="s">
        <v>72</v>
      </c>
      <c r="AY128" s="221" t="s">
        <v>169</v>
      </c>
    </row>
    <row r="129" spans="1:65" s="13" customFormat="1" ht="11.25">
      <c r="B129" s="211"/>
      <c r="C129" s="212"/>
      <c r="D129" s="207" t="s">
        <v>180</v>
      </c>
      <c r="E129" s="213" t="s">
        <v>19</v>
      </c>
      <c r="F129" s="214" t="s">
        <v>1472</v>
      </c>
      <c r="G129" s="212"/>
      <c r="H129" s="215">
        <v>7.3999999999999996E-2</v>
      </c>
      <c r="I129" s="216"/>
      <c r="J129" s="212"/>
      <c r="K129" s="212"/>
      <c r="L129" s="217"/>
      <c r="M129" s="218"/>
      <c r="N129" s="219"/>
      <c r="O129" s="219"/>
      <c r="P129" s="219"/>
      <c r="Q129" s="219"/>
      <c r="R129" s="219"/>
      <c r="S129" s="219"/>
      <c r="T129" s="220"/>
      <c r="AT129" s="221" t="s">
        <v>180</v>
      </c>
      <c r="AU129" s="221" t="s">
        <v>83</v>
      </c>
      <c r="AV129" s="13" t="s">
        <v>83</v>
      </c>
      <c r="AW129" s="13" t="s">
        <v>34</v>
      </c>
      <c r="AX129" s="13" t="s">
        <v>72</v>
      </c>
      <c r="AY129" s="221" t="s">
        <v>169</v>
      </c>
    </row>
    <row r="130" spans="1:65" s="13" customFormat="1" ht="11.25">
      <c r="B130" s="211"/>
      <c r="C130" s="212"/>
      <c r="D130" s="207" t="s">
        <v>180</v>
      </c>
      <c r="E130" s="213" t="s">
        <v>19</v>
      </c>
      <c r="F130" s="214" t="s">
        <v>1473</v>
      </c>
      <c r="G130" s="212"/>
      <c r="H130" s="215">
        <v>0.22500000000000001</v>
      </c>
      <c r="I130" s="216"/>
      <c r="J130" s="212"/>
      <c r="K130" s="212"/>
      <c r="L130" s="217"/>
      <c r="M130" s="218"/>
      <c r="N130" s="219"/>
      <c r="O130" s="219"/>
      <c r="P130" s="219"/>
      <c r="Q130" s="219"/>
      <c r="R130" s="219"/>
      <c r="S130" s="219"/>
      <c r="T130" s="220"/>
      <c r="AT130" s="221" t="s">
        <v>180</v>
      </c>
      <c r="AU130" s="221" t="s">
        <v>83</v>
      </c>
      <c r="AV130" s="13" t="s">
        <v>83</v>
      </c>
      <c r="AW130" s="13" t="s">
        <v>34</v>
      </c>
      <c r="AX130" s="13" t="s">
        <v>72</v>
      </c>
      <c r="AY130" s="221" t="s">
        <v>169</v>
      </c>
    </row>
    <row r="131" spans="1:65" s="15" customFormat="1" ht="11.25">
      <c r="B131" s="233"/>
      <c r="C131" s="234"/>
      <c r="D131" s="207" t="s">
        <v>180</v>
      </c>
      <c r="E131" s="235" t="s">
        <v>19</v>
      </c>
      <c r="F131" s="236" t="s">
        <v>1491</v>
      </c>
      <c r="G131" s="234"/>
      <c r="H131" s="235" t="s">
        <v>19</v>
      </c>
      <c r="I131" s="237"/>
      <c r="J131" s="234"/>
      <c r="K131" s="234"/>
      <c r="L131" s="238"/>
      <c r="M131" s="239"/>
      <c r="N131" s="240"/>
      <c r="O131" s="240"/>
      <c r="P131" s="240"/>
      <c r="Q131" s="240"/>
      <c r="R131" s="240"/>
      <c r="S131" s="240"/>
      <c r="T131" s="241"/>
      <c r="AT131" s="242" t="s">
        <v>180</v>
      </c>
      <c r="AU131" s="242" t="s">
        <v>83</v>
      </c>
      <c r="AV131" s="15" t="s">
        <v>80</v>
      </c>
      <c r="AW131" s="15" t="s">
        <v>34</v>
      </c>
      <c r="AX131" s="15" t="s">
        <v>72</v>
      </c>
      <c r="AY131" s="242" t="s">
        <v>169</v>
      </c>
    </row>
    <row r="132" spans="1:65" s="13" customFormat="1" ht="11.25">
      <c r="B132" s="211"/>
      <c r="C132" s="212"/>
      <c r="D132" s="207" t="s">
        <v>180</v>
      </c>
      <c r="E132" s="213" t="s">
        <v>19</v>
      </c>
      <c r="F132" s="214" t="s">
        <v>1475</v>
      </c>
      <c r="G132" s="212"/>
      <c r="H132" s="215">
        <v>1.4750000000000001</v>
      </c>
      <c r="I132" s="216"/>
      <c r="J132" s="212"/>
      <c r="K132" s="212"/>
      <c r="L132" s="217"/>
      <c r="M132" s="218"/>
      <c r="N132" s="219"/>
      <c r="O132" s="219"/>
      <c r="P132" s="219"/>
      <c r="Q132" s="219"/>
      <c r="R132" s="219"/>
      <c r="S132" s="219"/>
      <c r="T132" s="220"/>
      <c r="AT132" s="221" t="s">
        <v>180</v>
      </c>
      <c r="AU132" s="221" t="s">
        <v>83</v>
      </c>
      <c r="AV132" s="13" t="s">
        <v>83</v>
      </c>
      <c r="AW132" s="13" t="s">
        <v>34</v>
      </c>
      <c r="AX132" s="13" t="s">
        <v>72</v>
      </c>
      <c r="AY132" s="221" t="s">
        <v>169</v>
      </c>
    </row>
    <row r="133" spans="1:65" s="13" customFormat="1" ht="11.25">
      <c r="B133" s="211"/>
      <c r="C133" s="212"/>
      <c r="D133" s="207" t="s">
        <v>180</v>
      </c>
      <c r="E133" s="213" t="s">
        <v>19</v>
      </c>
      <c r="F133" s="214" t="s">
        <v>1476</v>
      </c>
      <c r="G133" s="212"/>
      <c r="H133" s="215">
        <v>1.5</v>
      </c>
      <c r="I133" s="216"/>
      <c r="J133" s="212"/>
      <c r="K133" s="212"/>
      <c r="L133" s="217"/>
      <c r="M133" s="218"/>
      <c r="N133" s="219"/>
      <c r="O133" s="219"/>
      <c r="P133" s="219"/>
      <c r="Q133" s="219"/>
      <c r="R133" s="219"/>
      <c r="S133" s="219"/>
      <c r="T133" s="220"/>
      <c r="AT133" s="221" t="s">
        <v>180</v>
      </c>
      <c r="AU133" s="221" t="s">
        <v>83</v>
      </c>
      <c r="AV133" s="13" t="s">
        <v>83</v>
      </c>
      <c r="AW133" s="13" t="s">
        <v>34</v>
      </c>
      <c r="AX133" s="13" t="s">
        <v>72</v>
      </c>
      <c r="AY133" s="221" t="s">
        <v>169</v>
      </c>
    </row>
    <row r="134" spans="1:65" s="13" customFormat="1" ht="11.25">
      <c r="B134" s="211"/>
      <c r="C134" s="212"/>
      <c r="D134" s="207" t="s">
        <v>180</v>
      </c>
      <c r="E134" s="213" t="s">
        <v>19</v>
      </c>
      <c r="F134" s="214" t="s">
        <v>1477</v>
      </c>
      <c r="G134" s="212"/>
      <c r="H134" s="215">
        <v>-0.17399999999999999</v>
      </c>
      <c r="I134" s="216"/>
      <c r="J134" s="212"/>
      <c r="K134" s="212"/>
      <c r="L134" s="217"/>
      <c r="M134" s="218"/>
      <c r="N134" s="219"/>
      <c r="O134" s="219"/>
      <c r="P134" s="219"/>
      <c r="Q134" s="219"/>
      <c r="R134" s="219"/>
      <c r="S134" s="219"/>
      <c r="T134" s="220"/>
      <c r="AT134" s="221" t="s">
        <v>180</v>
      </c>
      <c r="AU134" s="221" t="s">
        <v>83</v>
      </c>
      <c r="AV134" s="13" t="s">
        <v>83</v>
      </c>
      <c r="AW134" s="13" t="s">
        <v>34</v>
      </c>
      <c r="AX134" s="13" t="s">
        <v>72</v>
      </c>
      <c r="AY134" s="221" t="s">
        <v>169</v>
      </c>
    </row>
    <row r="135" spans="1:65" s="13" customFormat="1" ht="11.25">
      <c r="B135" s="211"/>
      <c r="C135" s="212"/>
      <c r="D135" s="207" t="s">
        <v>180</v>
      </c>
      <c r="E135" s="213" t="s">
        <v>19</v>
      </c>
      <c r="F135" s="214" t="s">
        <v>1478</v>
      </c>
      <c r="G135" s="212"/>
      <c r="H135" s="215">
        <v>-3.7999999999999999E-2</v>
      </c>
      <c r="I135" s="216"/>
      <c r="J135" s="212"/>
      <c r="K135" s="212"/>
      <c r="L135" s="217"/>
      <c r="M135" s="218"/>
      <c r="N135" s="219"/>
      <c r="O135" s="219"/>
      <c r="P135" s="219"/>
      <c r="Q135" s="219"/>
      <c r="R135" s="219"/>
      <c r="S135" s="219"/>
      <c r="T135" s="220"/>
      <c r="AT135" s="221" t="s">
        <v>180</v>
      </c>
      <c r="AU135" s="221" t="s">
        <v>83</v>
      </c>
      <c r="AV135" s="13" t="s">
        <v>83</v>
      </c>
      <c r="AW135" s="13" t="s">
        <v>34</v>
      </c>
      <c r="AX135" s="13" t="s">
        <v>72</v>
      </c>
      <c r="AY135" s="221" t="s">
        <v>169</v>
      </c>
    </row>
    <row r="136" spans="1:65" s="13" customFormat="1" ht="11.25">
      <c r="B136" s="211"/>
      <c r="C136" s="212"/>
      <c r="D136" s="207" t="s">
        <v>180</v>
      </c>
      <c r="E136" s="213" t="s">
        <v>19</v>
      </c>
      <c r="F136" s="214" t="s">
        <v>1479</v>
      </c>
      <c r="G136" s="212"/>
      <c r="H136" s="215">
        <v>0.94799999999999995</v>
      </c>
      <c r="I136" s="216"/>
      <c r="J136" s="212"/>
      <c r="K136" s="212"/>
      <c r="L136" s="217"/>
      <c r="M136" s="218"/>
      <c r="N136" s="219"/>
      <c r="O136" s="219"/>
      <c r="P136" s="219"/>
      <c r="Q136" s="219"/>
      <c r="R136" s="219"/>
      <c r="S136" s="219"/>
      <c r="T136" s="220"/>
      <c r="AT136" s="221" t="s">
        <v>180</v>
      </c>
      <c r="AU136" s="221" t="s">
        <v>83</v>
      </c>
      <c r="AV136" s="13" t="s">
        <v>83</v>
      </c>
      <c r="AW136" s="13" t="s">
        <v>34</v>
      </c>
      <c r="AX136" s="13" t="s">
        <v>72</v>
      </c>
      <c r="AY136" s="221" t="s">
        <v>169</v>
      </c>
    </row>
    <row r="137" spans="1:65" s="15" customFormat="1" ht="11.25">
      <c r="B137" s="233"/>
      <c r="C137" s="234"/>
      <c r="D137" s="207" t="s">
        <v>180</v>
      </c>
      <c r="E137" s="235" t="s">
        <v>19</v>
      </c>
      <c r="F137" s="236" t="s">
        <v>1492</v>
      </c>
      <c r="G137" s="234"/>
      <c r="H137" s="235" t="s">
        <v>19</v>
      </c>
      <c r="I137" s="237"/>
      <c r="J137" s="234"/>
      <c r="K137" s="234"/>
      <c r="L137" s="238"/>
      <c r="M137" s="239"/>
      <c r="N137" s="240"/>
      <c r="O137" s="240"/>
      <c r="P137" s="240"/>
      <c r="Q137" s="240"/>
      <c r="R137" s="240"/>
      <c r="S137" s="240"/>
      <c r="T137" s="241"/>
      <c r="AT137" s="242" t="s">
        <v>180</v>
      </c>
      <c r="AU137" s="242" t="s">
        <v>83</v>
      </c>
      <c r="AV137" s="15" t="s">
        <v>80</v>
      </c>
      <c r="AW137" s="15" t="s">
        <v>34</v>
      </c>
      <c r="AX137" s="15" t="s">
        <v>72</v>
      </c>
      <c r="AY137" s="242" t="s">
        <v>169</v>
      </c>
    </row>
    <row r="138" spans="1:65" s="13" customFormat="1" ht="11.25">
      <c r="B138" s="211"/>
      <c r="C138" s="212"/>
      <c r="D138" s="207" t="s">
        <v>180</v>
      </c>
      <c r="E138" s="213" t="s">
        <v>19</v>
      </c>
      <c r="F138" s="214" t="s">
        <v>1485</v>
      </c>
      <c r="G138" s="212"/>
      <c r="H138" s="215">
        <v>0.309</v>
      </c>
      <c r="I138" s="216"/>
      <c r="J138" s="212"/>
      <c r="K138" s="212"/>
      <c r="L138" s="217"/>
      <c r="M138" s="218"/>
      <c r="N138" s="219"/>
      <c r="O138" s="219"/>
      <c r="P138" s="219"/>
      <c r="Q138" s="219"/>
      <c r="R138" s="219"/>
      <c r="S138" s="219"/>
      <c r="T138" s="220"/>
      <c r="AT138" s="221" t="s">
        <v>180</v>
      </c>
      <c r="AU138" s="221" t="s">
        <v>83</v>
      </c>
      <c r="AV138" s="13" t="s">
        <v>83</v>
      </c>
      <c r="AW138" s="13" t="s">
        <v>34</v>
      </c>
      <c r="AX138" s="13" t="s">
        <v>72</v>
      </c>
      <c r="AY138" s="221" t="s">
        <v>169</v>
      </c>
    </row>
    <row r="139" spans="1:65" s="16" customFormat="1" ht="11.25">
      <c r="B139" s="243"/>
      <c r="C139" s="244"/>
      <c r="D139" s="207" t="s">
        <v>180</v>
      </c>
      <c r="E139" s="245" t="s">
        <v>19</v>
      </c>
      <c r="F139" s="246" t="s">
        <v>237</v>
      </c>
      <c r="G139" s="244"/>
      <c r="H139" s="247">
        <v>4.7570000000000006</v>
      </c>
      <c r="I139" s="248"/>
      <c r="J139" s="244"/>
      <c r="K139" s="244"/>
      <c r="L139" s="249"/>
      <c r="M139" s="250"/>
      <c r="N139" s="251"/>
      <c r="O139" s="251"/>
      <c r="P139" s="251"/>
      <c r="Q139" s="251"/>
      <c r="R139" s="251"/>
      <c r="S139" s="251"/>
      <c r="T139" s="252"/>
      <c r="AT139" s="253" t="s">
        <v>180</v>
      </c>
      <c r="AU139" s="253" t="s">
        <v>83</v>
      </c>
      <c r="AV139" s="16" t="s">
        <v>188</v>
      </c>
      <c r="AW139" s="16" t="s">
        <v>34</v>
      </c>
      <c r="AX139" s="16" t="s">
        <v>72</v>
      </c>
      <c r="AY139" s="253" t="s">
        <v>169</v>
      </c>
    </row>
    <row r="140" spans="1:65" s="13" customFormat="1" ht="11.25">
      <c r="B140" s="211"/>
      <c r="C140" s="212"/>
      <c r="D140" s="207" t="s">
        <v>180</v>
      </c>
      <c r="E140" s="213" t="s">
        <v>19</v>
      </c>
      <c r="F140" s="214" t="s">
        <v>1493</v>
      </c>
      <c r="G140" s="212"/>
      <c r="H140" s="215">
        <v>2.778</v>
      </c>
      <c r="I140" s="216"/>
      <c r="J140" s="212"/>
      <c r="K140" s="212"/>
      <c r="L140" s="217"/>
      <c r="M140" s="218"/>
      <c r="N140" s="219"/>
      <c r="O140" s="219"/>
      <c r="P140" s="219"/>
      <c r="Q140" s="219"/>
      <c r="R140" s="219"/>
      <c r="S140" s="219"/>
      <c r="T140" s="220"/>
      <c r="AT140" s="221" t="s">
        <v>180</v>
      </c>
      <c r="AU140" s="221" t="s">
        <v>83</v>
      </c>
      <c r="AV140" s="13" t="s">
        <v>83</v>
      </c>
      <c r="AW140" s="13" t="s">
        <v>34</v>
      </c>
      <c r="AX140" s="13" t="s">
        <v>72</v>
      </c>
      <c r="AY140" s="221" t="s">
        <v>169</v>
      </c>
    </row>
    <row r="141" spans="1:65" s="14" customFormat="1" ht="11.25">
      <c r="B141" s="222"/>
      <c r="C141" s="223"/>
      <c r="D141" s="207" t="s">
        <v>180</v>
      </c>
      <c r="E141" s="224" t="s">
        <v>19</v>
      </c>
      <c r="F141" s="225" t="s">
        <v>182</v>
      </c>
      <c r="G141" s="223"/>
      <c r="H141" s="226">
        <v>7.5350000000000001</v>
      </c>
      <c r="I141" s="227"/>
      <c r="J141" s="223"/>
      <c r="K141" s="223"/>
      <c r="L141" s="228"/>
      <c r="M141" s="229"/>
      <c r="N141" s="230"/>
      <c r="O141" s="230"/>
      <c r="P141" s="230"/>
      <c r="Q141" s="230"/>
      <c r="R141" s="230"/>
      <c r="S141" s="230"/>
      <c r="T141" s="231"/>
      <c r="AT141" s="232" t="s">
        <v>180</v>
      </c>
      <c r="AU141" s="232" t="s">
        <v>83</v>
      </c>
      <c r="AV141" s="14" t="s">
        <v>176</v>
      </c>
      <c r="AW141" s="14" t="s">
        <v>34</v>
      </c>
      <c r="AX141" s="14" t="s">
        <v>80</v>
      </c>
      <c r="AY141" s="232" t="s">
        <v>169</v>
      </c>
    </row>
    <row r="142" spans="1:65" s="2" customFormat="1" ht="16.5" customHeight="1">
      <c r="A142" s="36"/>
      <c r="B142" s="37"/>
      <c r="C142" s="194" t="s">
        <v>215</v>
      </c>
      <c r="D142" s="194" t="s">
        <v>171</v>
      </c>
      <c r="E142" s="195" t="s">
        <v>241</v>
      </c>
      <c r="F142" s="196" t="s">
        <v>242</v>
      </c>
      <c r="G142" s="197" t="s">
        <v>191</v>
      </c>
      <c r="H142" s="198">
        <v>3.0960000000000001</v>
      </c>
      <c r="I142" s="199"/>
      <c r="J142" s="200">
        <f>ROUND(I142*H142,2)</f>
        <v>0</v>
      </c>
      <c r="K142" s="196" t="s">
        <v>19</v>
      </c>
      <c r="L142" s="41"/>
      <c r="M142" s="201" t="s">
        <v>19</v>
      </c>
      <c r="N142" s="202" t="s">
        <v>43</v>
      </c>
      <c r="O142" s="66"/>
      <c r="P142" s="203">
        <f>O142*H142</f>
        <v>0</v>
      </c>
      <c r="Q142" s="203">
        <v>0</v>
      </c>
      <c r="R142" s="203">
        <f>Q142*H142</f>
        <v>0</v>
      </c>
      <c r="S142" s="203">
        <v>0</v>
      </c>
      <c r="T142" s="204">
        <f>S142*H142</f>
        <v>0</v>
      </c>
      <c r="U142" s="36"/>
      <c r="V142" s="36"/>
      <c r="W142" s="36"/>
      <c r="X142" s="36"/>
      <c r="Y142" s="36"/>
      <c r="Z142" s="36"/>
      <c r="AA142" s="36"/>
      <c r="AB142" s="36"/>
      <c r="AC142" s="36"/>
      <c r="AD142" s="36"/>
      <c r="AE142" s="36"/>
      <c r="AR142" s="205" t="s">
        <v>176</v>
      </c>
      <c r="AT142" s="205" t="s">
        <v>171</v>
      </c>
      <c r="AU142" s="205" t="s">
        <v>83</v>
      </c>
      <c r="AY142" s="19" t="s">
        <v>169</v>
      </c>
      <c r="BE142" s="206">
        <f>IF(N142="základní",J142,0)</f>
        <v>0</v>
      </c>
      <c r="BF142" s="206">
        <f>IF(N142="snížená",J142,0)</f>
        <v>0</v>
      </c>
      <c r="BG142" s="206">
        <f>IF(N142="zákl. přenesená",J142,0)</f>
        <v>0</v>
      </c>
      <c r="BH142" s="206">
        <f>IF(N142="sníž. přenesená",J142,0)</f>
        <v>0</v>
      </c>
      <c r="BI142" s="206">
        <f>IF(N142="nulová",J142,0)</f>
        <v>0</v>
      </c>
      <c r="BJ142" s="19" t="s">
        <v>80</v>
      </c>
      <c r="BK142" s="206">
        <f>ROUND(I142*H142,2)</f>
        <v>0</v>
      </c>
      <c r="BL142" s="19" t="s">
        <v>176</v>
      </c>
      <c r="BM142" s="205" t="s">
        <v>1494</v>
      </c>
    </row>
    <row r="143" spans="1:65" s="15" customFormat="1" ht="11.25">
      <c r="B143" s="233"/>
      <c r="C143" s="234"/>
      <c r="D143" s="207" t="s">
        <v>180</v>
      </c>
      <c r="E143" s="235" t="s">
        <v>19</v>
      </c>
      <c r="F143" s="236" t="s">
        <v>1491</v>
      </c>
      <c r="G143" s="234"/>
      <c r="H143" s="235" t="s">
        <v>19</v>
      </c>
      <c r="I143" s="237"/>
      <c r="J143" s="234"/>
      <c r="K143" s="234"/>
      <c r="L143" s="238"/>
      <c r="M143" s="239"/>
      <c r="N143" s="240"/>
      <c r="O143" s="240"/>
      <c r="P143" s="240"/>
      <c r="Q143" s="240"/>
      <c r="R143" s="240"/>
      <c r="S143" s="240"/>
      <c r="T143" s="241"/>
      <c r="AT143" s="242" t="s">
        <v>180</v>
      </c>
      <c r="AU143" s="242" t="s">
        <v>83</v>
      </c>
      <c r="AV143" s="15" t="s">
        <v>80</v>
      </c>
      <c r="AW143" s="15" t="s">
        <v>34</v>
      </c>
      <c r="AX143" s="15" t="s">
        <v>72</v>
      </c>
      <c r="AY143" s="242" t="s">
        <v>169</v>
      </c>
    </row>
    <row r="144" spans="1:65" s="13" customFormat="1" ht="11.25">
      <c r="B144" s="211"/>
      <c r="C144" s="212"/>
      <c r="D144" s="207" t="s">
        <v>180</v>
      </c>
      <c r="E144" s="213" t="s">
        <v>19</v>
      </c>
      <c r="F144" s="214" t="s">
        <v>1475</v>
      </c>
      <c r="G144" s="212"/>
      <c r="H144" s="215">
        <v>1.4750000000000001</v>
      </c>
      <c r="I144" s="216"/>
      <c r="J144" s="212"/>
      <c r="K144" s="212"/>
      <c r="L144" s="217"/>
      <c r="M144" s="218"/>
      <c r="N144" s="219"/>
      <c r="O144" s="219"/>
      <c r="P144" s="219"/>
      <c r="Q144" s="219"/>
      <c r="R144" s="219"/>
      <c r="S144" s="219"/>
      <c r="T144" s="220"/>
      <c r="AT144" s="221" t="s">
        <v>180</v>
      </c>
      <c r="AU144" s="221" t="s">
        <v>83</v>
      </c>
      <c r="AV144" s="13" t="s">
        <v>83</v>
      </c>
      <c r="AW144" s="13" t="s">
        <v>34</v>
      </c>
      <c r="AX144" s="13" t="s">
        <v>72</v>
      </c>
      <c r="AY144" s="221" t="s">
        <v>169</v>
      </c>
    </row>
    <row r="145" spans="1:65" s="13" customFormat="1" ht="11.25">
      <c r="B145" s="211"/>
      <c r="C145" s="212"/>
      <c r="D145" s="207" t="s">
        <v>180</v>
      </c>
      <c r="E145" s="213" t="s">
        <v>19</v>
      </c>
      <c r="F145" s="214" t="s">
        <v>1476</v>
      </c>
      <c r="G145" s="212"/>
      <c r="H145" s="215">
        <v>1.5</v>
      </c>
      <c r="I145" s="216"/>
      <c r="J145" s="212"/>
      <c r="K145" s="212"/>
      <c r="L145" s="217"/>
      <c r="M145" s="218"/>
      <c r="N145" s="219"/>
      <c r="O145" s="219"/>
      <c r="P145" s="219"/>
      <c r="Q145" s="219"/>
      <c r="R145" s="219"/>
      <c r="S145" s="219"/>
      <c r="T145" s="220"/>
      <c r="AT145" s="221" t="s">
        <v>180</v>
      </c>
      <c r="AU145" s="221" t="s">
        <v>83</v>
      </c>
      <c r="AV145" s="13" t="s">
        <v>83</v>
      </c>
      <c r="AW145" s="13" t="s">
        <v>34</v>
      </c>
      <c r="AX145" s="13" t="s">
        <v>72</v>
      </c>
      <c r="AY145" s="221" t="s">
        <v>169</v>
      </c>
    </row>
    <row r="146" spans="1:65" s="13" customFormat="1" ht="11.25">
      <c r="B146" s="211"/>
      <c r="C146" s="212"/>
      <c r="D146" s="207" t="s">
        <v>180</v>
      </c>
      <c r="E146" s="213" t="s">
        <v>19</v>
      </c>
      <c r="F146" s="214" t="s">
        <v>1477</v>
      </c>
      <c r="G146" s="212"/>
      <c r="H146" s="215">
        <v>-0.17399999999999999</v>
      </c>
      <c r="I146" s="216"/>
      <c r="J146" s="212"/>
      <c r="K146" s="212"/>
      <c r="L146" s="217"/>
      <c r="M146" s="218"/>
      <c r="N146" s="219"/>
      <c r="O146" s="219"/>
      <c r="P146" s="219"/>
      <c r="Q146" s="219"/>
      <c r="R146" s="219"/>
      <c r="S146" s="219"/>
      <c r="T146" s="220"/>
      <c r="AT146" s="221" t="s">
        <v>180</v>
      </c>
      <c r="AU146" s="221" t="s">
        <v>83</v>
      </c>
      <c r="AV146" s="13" t="s">
        <v>83</v>
      </c>
      <c r="AW146" s="13" t="s">
        <v>34</v>
      </c>
      <c r="AX146" s="13" t="s">
        <v>72</v>
      </c>
      <c r="AY146" s="221" t="s">
        <v>169</v>
      </c>
    </row>
    <row r="147" spans="1:65" s="13" customFormat="1" ht="11.25">
      <c r="B147" s="211"/>
      <c r="C147" s="212"/>
      <c r="D147" s="207" t="s">
        <v>180</v>
      </c>
      <c r="E147" s="213" t="s">
        <v>19</v>
      </c>
      <c r="F147" s="214" t="s">
        <v>1478</v>
      </c>
      <c r="G147" s="212"/>
      <c r="H147" s="215">
        <v>-3.7999999999999999E-2</v>
      </c>
      <c r="I147" s="216"/>
      <c r="J147" s="212"/>
      <c r="K147" s="212"/>
      <c r="L147" s="217"/>
      <c r="M147" s="218"/>
      <c r="N147" s="219"/>
      <c r="O147" s="219"/>
      <c r="P147" s="219"/>
      <c r="Q147" s="219"/>
      <c r="R147" s="219"/>
      <c r="S147" s="219"/>
      <c r="T147" s="220"/>
      <c r="AT147" s="221" t="s">
        <v>180</v>
      </c>
      <c r="AU147" s="221" t="s">
        <v>83</v>
      </c>
      <c r="AV147" s="13" t="s">
        <v>83</v>
      </c>
      <c r="AW147" s="13" t="s">
        <v>34</v>
      </c>
      <c r="AX147" s="13" t="s">
        <v>72</v>
      </c>
      <c r="AY147" s="221" t="s">
        <v>169</v>
      </c>
    </row>
    <row r="148" spans="1:65" s="13" customFormat="1" ht="11.25">
      <c r="B148" s="211"/>
      <c r="C148" s="212"/>
      <c r="D148" s="207" t="s">
        <v>180</v>
      </c>
      <c r="E148" s="213" t="s">
        <v>19</v>
      </c>
      <c r="F148" s="214" t="s">
        <v>1479</v>
      </c>
      <c r="G148" s="212"/>
      <c r="H148" s="215">
        <v>0.94799999999999995</v>
      </c>
      <c r="I148" s="216"/>
      <c r="J148" s="212"/>
      <c r="K148" s="212"/>
      <c r="L148" s="217"/>
      <c r="M148" s="218"/>
      <c r="N148" s="219"/>
      <c r="O148" s="219"/>
      <c r="P148" s="219"/>
      <c r="Q148" s="219"/>
      <c r="R148" s="219"/>
      <c r="S148" s="219"/>
      <c r="T148" s="220"/>
      <c r="AT148" s="221" t="s">
        <v>180</v>
      </c>
      <c r="AU148" s="221" t="s">
        <v>83</v>
      </c>
      <c r="AV148" s="13" t="s">
        <v>83</v>
      </c>
      <c r="AW148" s="13" t="s">
        <v>34</v>
      </c>
      <c r="AX148" s="13" t="s">
        <v>72</v>
      </c>
      <c r="AY148" s="221" t="s">
        <v>169</v>
      </c>
    </row>
    <row r="149" spans="1:65" s="15" customFormat="1" ht="11.25">
      <c r="B149" s="233"/>
      <c r="C149" s="234"/>
      <c r="D149" s="207" t="s">
        <v>180</v>
      </c>
      <c r="E149" s="235" t="s">
        <v>19</v>
      </c>
      <c r="F149" s="236" t="s">
        <v>1492</v>
      </c>
      <c r="G149" s="234"/>
      <c r="H149" s="235" t="s">
        <v>19</v>
      </c>
      <c r="I149" s="237"/>
      <c r="J149" s="234"/>
      <c r="K149" s="234"/>
      <c r="L149" s="238"/>
      <c r="M149" s="239"/>
      <c r="N149" s="240"/>
      <c r="O149" s="240"/>
      <c r="P149" s="240"/>
      <c r="Q149" s="240"/>
      <c r="R149" s="240"/>
      <c r="S149" s="240"/>
      <c r="T149" s="241"/>
      <c r="AT149" s="242" t="s">
        <v>180</v>
      </c>
      <c r="AU149" s="242" t="s">
        <v>83</v>
      </c>
      <c r="AV149" s="15" t="s">
        <v>80</v>
      </c>
      <c r="AW149" s="15" t="s">
        <v>34</v>
      </c>
      <c r="AX149" s="15" t="s">
        <v>72</v>
      </c>
      <c r="AY149" s="242" t="s">
        <v>169</v>
      </c>
    </row>
    <row r="150" spans="1:65" s="13" customFormat="1" ht="11.25">
      <c r="B150" s="211"/>
      <c r="C150" s="212"/>
      <c r="D150" s="207" t="s">
        <v>180</v>
      </c>
      <c r="E150" s="213" t="s">
        <v>19</v>
      </c>
      <c r="F150" s="214" t="s">
        <v>1485</v>
      </c>
      <c r="G150" s="212"/>
      <c r="H150" s="215">
        <v>0.309</v>
      </c>
      <c r="I150" s="216"/>
      <c r="J150" s="212"/>
      <c r="K150" s="212"/>
      <c r="L150" s="217"/>
      <c r="M150" s="218"/>
      <c r="N150" s="219"/>
      <c r="O150" s="219"/>
      <c r="P150" s="219"/>
      <c r="Q150" s="219"/>
      <c r="R150" s="219"/>
      <c r="S150" s="219"/>
      <c r="T150" s="220"/>
      <c r="AT150" s="221" t="s">
        <v>180</v>
      </c>
      <c r="AU150" s="221" t="s">
        <v>83</v>
      </c>
      <c r="AV150" s="13" t="s">
        <v>83</v>
      </c>
      <c r="AW150" s="13" t="s">
        <v>34</v>
      </c>
      <c r="AX150" s="13" t="s">
        <v>72</v>
      </c>
      <c r="AY150" s="221" t="s">
        <v>169</v>
      </c>
    </row>
    <row r="151" spans="1:65" s="15" customFormat="1" ht="11.25">
      <c r="B151" s="233"/>
      <c r="C151" s="234"/>
      <c r="D151" s="207" t="s">
        <v>180</v>
      </c>
      <c r="E151" s="235" t="s">
        <v>19</v>
      </c>
      <c r="F151" s="236" t="s">
        <v>692</v>
      </c>
      <c r="G151" s="234"/>
      <c r="H151" s="235" t="s">
        <v>19</v>
      </c>
      <c r="I151" s="237"/>
      <c r="J151" s="234"/>
      <c r="K151" s="234"/>
      <c r="L151" s="238"/>
      <c r="M151" s="239"/>
      <c r="N151" s="240"/>
      <c r="O151" s="240"/>
      <c r="P151" s="240"/>
      <c r="Q151" s="240"/>
      <c r="R151" s="240"/>
      <c r="S151" s="240"/>
      <c r="T151" s="241"/>
      <c r="AT151" s="242" t="s">
        <v>180</v>
      </c>
      <c r="AU151" s="242" t="s">
        <v>83</v>
      </c>
      <c r="AV151" s="15" t="s">
        <v>80</v>
      </c>
      <c r="AW151" s="15" t="s">
        <v>34</v>
      </c>
      <c r="AX151" s="15" t="s">
        <v>72</v>
      </c>
      <c r="AY151" s="242" t="s">
        <v>169</v>
      </c>
    </row>
    <row r="152" spans="1:65" s="13" customFormat="1" ht="11.25">
      <c r="B152" s="211"/>
      <c r="C152" s="212"/>
      <c r="D152" s="207" t="s">
        <v>180</v>
      </c>
      <c r="E152" s="213" t="s">
        <v>19</v>
      </c>
      <c r="F152" s="214" t="s">
        <v>1495</v>
      </c>
      <c r="G152" s="212"/>
      <c r="H152" s="215">
        <v>-0.17399999999999999</v>
      </c>
      <c r="I152" s="216"/>
      <c r="J152" s="212"/>
      <c r="K152" s="212"/>
      <c r="L152" s="217"/>
      <c r="M152" s="218"/>
      <c r="N152" s="219"/>
      <c r="O152" s="219"/>
      <c r="P152" s="219"/>
      <c r="Q152" s="219"/>
      <c r="R152" s="219"/>
      <c r="S152" s="219"/>
      <c r="T152" s="220"/>
      <c r="AT152" s="221" t="s">
        <v>180</v>
      </c>
      <c r="AU152" s="221" t="s">
        <v>83</v>
      </c>
      <c r="AV152" s="13" t="s">
        <v>83</v>
      </c>
      <c r="AW152" s="13" t="s">
        <v>34</v>
      </c>
      <c r="AX152" s="13" t="s">
        <v>72</v>
      </c>
      <c r="AY152" s="221" t="s">
        <v>169</v>
      </c>
    </row>
    <row r="153" spans="1:65" s="13" customFormat="1" ht="11.25">
      <c r="B153" s="211"/>
      <c r="C153" s="212"/>
      <c r="D153" s="207" t="s">
        <v>180</v>
      </c>
      <c r="E153" s="213" t="s">
        <v>19</v>
      </c>
      <c r="F153" s="214" t="s">
        <v>1496</v>
      </c>
      <c r="G153" s="212"/>
      <c r="H153" s="215">
        <v>-0.75</v>
      </c>
      <c r="I153" s="216"/>
      <c r="J153" s="212"/>
      <c r="K153" s="212"/>
      <c r="L153" s="217"/>
      <c r="M153" s="218"/>
      <c r="N153" s="219"/>
      <c r="O153" s="219"/>
      <c r="P153" s="219"/>
      <c r="Q153" s="219"/>
      <c r="R153" s="219"/>
      <c r="S153" s="219"/>
      <c r="T153" s="220"/>
      <c r="AT153" s="221" t="s">
        <v>180</v>
      </c>
      <c r="AU153" s="221" t="s">
        <v>83</v>
      </c>
      <c r="AV153" s="13" t="s">
        <v>83</v>
      </c>
      <c r="AW153" s="13" t="s">
        <v>34</v>
      </c>
      <c r="AX153" s="13" t="s">
        <v>72</v>
      </c>
      <c r="AY153" s="221" t="s">
        <v>169</v>
      </c>
    </row>
    <row r="154" spans="1:65" s="14" customFormat="1" ht="11.25">
      <c r="B154" s="222"/>
      <c r="C154" s="223"/>
      <c r="D154" s="207" t="s">
        <v>180</v>
      </c>
      <c r="E154" s="224" t="s">
        <v>19</v>
      </c>
      <c r="F154" s="225" t="s">
        <v>182</v>
      </c>
      <c r="G154" s="223"/>
      <c r="H154" s="226">
        <v>3.0960000000000005</v>
      </c>
      <c r="I154" s="227"/>
      <c r="J154" s="223"/>
      <c r="K154" s="223"/>
      <c r="L154" s="228"/>
      <c r="M154" s="229"/>
      <c r="N154" s="230"/>
      <c r="O154" s="230"/>
      <c r="P154" s="230"/>
      <c r="Q154" s="230"/>
      <c r="R154" s="230"/>
      <c r="S154" s="230"/>
      <c r="T154" s="231"/>
      <c r="AT154" s="232" t="s">
        <v>180</v>
      </c>
      <c r="AU154" s="232" t="s">
        <v>83</v>
      </c>
      <c r="AV154" s="14" t="s">
        <v>176</v>
      </c>
      <c r="AW154" s="14" t="s">
        <v>4</v>
      </c>
      <c r="AX154" s="14" t="s">
        <v>80</v>
      </c>
      <c r="AY154" s="232" t="s">
        <v>169</v>
      </c>
    </row>
    <row r="155" spans="1:65" s="2" customFormat="1" ht="24" customHeight="1">
      <c r="A155" s="36"/>
      <c r="B155" s="37"/>
      <c r="C155" s="194" t="s">
        <v>222</v>
      </c>
      <c r="D155" s="194" t="s">
        <v>171</v>
      </c>
      <c r="E155" s="195" t="s">
        <v>246</v>
      </c>
      <c r="F155" s="196" t="s">
        <v>247</v>
      </c>
      <c r="G155" s="197" t="s">
        <v>191</v>
      </c>
      <c r="H155" s="198">
        <v>2.778</v>
      </c>
      <c r="I155" s="199"/>
      <c r="J155" s="200">
        <f>ROUND(I155*H155,2)</f>
        <v>0</v>
      </c>
      <c r="K155" s="196" t="s">
        <v>175</v>
      </c>
      <c r="L155" s="41"/>
      <c r="M155" s="201" t="s">
        <v>19</v>
      </c>
      <c r="N155" s="202" t="s">
        <v>43</v>
      </c>
      <c r="O155" s="66"/>
      <c r="P155" s="203">
        <f>O155*H155</f>
        <v>0</v>
      </c>
      <c r="Q155" s="203">
        <v>0</v>
      </c>
      <c r="R155" s="203">
        <f>Q155*H155</f>
        <v>0</v>
      </c>
      <c r="S155" s="203">
        <v>0</v>
      </c>
      <c r="T155" s="204">
        <f>S155*H155</f>
        <v>0</v>
      </c>
      <c r="U155" s="36"/>
      <c r="V155" s="36"/>
      <c r="W155" s="36"/>
      <c r="X155" s="36"/>
      <c r="Y155" s="36"/>
      <c r="Z155" s="36"/>
      <c r="AA155" s="36"/>
      <c r="AB155" s="36"/>
      <c r="AC155" s="36"/>
      <c r="AD155" s="36"/>
      <c r="AE155" s="36"/>
      <c r="AR155" s="205" t="s">
        <v>176</v>
      </c>
      <c r="AT155" s="205" t="s">
        <v>171</v>
      </c>
      <c r="AU155" s="205" t="s">
        <v>83</v>
      </c>
      <c r="AY155" s="19" t="s">
        <v>169</v>
      </c>
      <c r="BE155" s="206">
        <f>IF(N155="základní",J155,0)</f>
        <v>0</v>
      </c>
      <c r="BF155" s="206">
        <f>IF(N155="snížená",J155,0)</f>
        <v>0</v>
      </c>
      <c r="BG155" s="206">
        <f>IF(N155="zákl. přenesená",J155,0)</f>
        <v>0</v>
      </c>
      <c r="BH155" s="206">
        <f>IF(N155="sníž. přenesená",J155,0)</f>
        <v>0</v>
      </c>
      <c r="BI155" s="206">
        <f>IF(N155="nulová",J155,0)</f>
        <v>0</v>
      </c>
      <c r="BJ155" s="19" t="s">
        <v>80</v>
      </c>
      <c r="BK155" s="206">
        <f>ROUND(I155*H155,2)</f>
        <v>0</v>
      </c>
      <c r="BL155" s="19" t="s">
        <v>176</v>
      </c>
      <c r="BM155" s="205" t="s">
        <v>1497</v>
      </c>
    </row>
    <row r="156" spans="1:65" s="2" customFormat="1" ht="107.25">
      <c r="A156" s="36"/>
      <c r="B156" s="37"/>
      <c r="C156" s="38"/>
      <c r="D156" s="207" t="s">
        <v>178</v>
      </c>
      <c r="E156" s="38"/>
      <c r="F156" s="208" t="s">
        <v>249</v>
      </c>
      <c r="G156" s="38"/>
      <c r="H156" s="38"/>
      <c r="I156" s="117"/>
      <c r="J156" s="38"/>
      <c r="K156" s="38"/>
      <c r="L156" s="41"/>
      <c r="M156" s="209"/>
      <c r="N156" s="210"/>
      <c r="O156" s="66"/>
      <c r="P156" s="66"/>
      <c r="Q156" s="66"/>
      <c r="R156" s="66"/>
      <c r="S156" s="66"/>
      <c r="T156" s="67"/>
      <c r="U156" s="36"/>
      <c r="V156" s="36"/>
      <c r="W156" s="36"/>
      <c r="X156" s="36"/>
      <c r="Y156" s="36"/>
      <c r="Z156" s="36"/>
      <c r="AA156" s="36"/>
      <c r="AB156" s="36"/>
      <c r="AC156" s="36"/>
      <c r="AD156" s="36"/>
      <c r="AE156" s="36"/>
      <c r="AT156" s="19" t="s">
        <v>178</v>
      </c>
      <c r="AU156" s="19" t="s">
        <v>83</v>
      </c>
    </row>
    <row r="157" spans="1:65" s="15" customFormat="1" ht="11.25">
      <c r="B157" s="233"/>
      <c r="C157" s="234"/>
      <c r="D157" s="207" t="s">
        <v>180</v>
      </c>
      <c r="E157" s="235" t="s">
        <v>19</v>
      </c>
      <c r="F157" s="236" t="s">
        <v>692</v>
      </c>
      <c r="G157" s="234"/>
      <c r="H157" s="235" t="s">
        <v>19</v>
      </c>
      <c r="I157" s="237"/>
      <c r="J157" s="234"/>
      <c r="K157" s="234"/>
      <c r="L157" s="238"/>
      <c r="M157" s="239"/>
      <c r="N157" s="240"/>
      <c r="O157" s="240"/>
      <c r="P157" s="240"/>
      <c r="Q157" s="240"/>
      <c r="R157" s="240"/>
      <c r="S157" s="240"/>
      <c r="T157" s="241"/>
      <c r="AT157" s="242" t="s">
        <v>180</v>
      </c>
      <c r="AU157" s="242" t="s">
        <v>83</v>
      </c>
      <c r="AV157" s="15" t="s">
        <v>80</v>
      </c>
      <c r="AW157" s="15" t="s">
        <v>34</v>
      </c>
      <c r="AX157" s="15" t="s">
        <v>72</v>
      </c>
      <c r="AY157" s="242" t="s">
        <v>169</v>
      </c>
    </row>
    <row r="158" spans="1:65" s="13" customFormat="1" ht="11.25">
      <c r="B158" s="211"/>
      <c r="C158" s="212"/>
      <c r="D158" s="207" t="s">
        <v>180</v>
      </c>
      <c r="E158" s="213" t="s">
        <v>19</v>
      </c>
      <c r="F158" s="214" t="s">
        <v>1498</v>
      </c>
      <c r="G158" s="212"/>
      <c r="H158" s="215">
        <v>0.17399999999999999</v>
      </c>
      <c r="I158" s="216"/>
      <c r="J158" s="212"/>
      <c r="K158" s="212"/>
      <c r="L158" s="217"/>
      <c r="M158" s="218"/>
      <c r="N158" s="219"/>
      <c r="O158" s="219"/>
      <c r="P158" s="219"/>
      <c r="Q158" s="219"/>
      <c r="R158" s="219"/>
      <c r="S158" s="219"/>
      <c r="T158" s="220"/>
      <c r="AT158" s="221" t="s">
        <v>180</v>
      </c>
      <c r="AU158" s="221" t="s">
        <v>83</v>
      </c>
      <c r="AV158" s="13" t="s">
        <v>83</v>
      </c>
      <c r="AW158" s="13" t="s">
        <v>34</v>
      </c>
      <c r="AX158" s="13" t="s">
        <v>72</v>
      </c>
      <c r="AY158" s="221" t="s">
        <v>169</v>
      </c>
    </row>
    <row r="159" spans="1:65" s="13" customFormat="1" ht="11.25">
      <c r="B159" s="211"/>
      <c r="C159" s="212"/>
      <c r="D159" s="207" t="s">
        <v>180</v>
      </c>
      <c r="E159" s="213" t="s">
        <v>19</v>
      </c>
      <c r="F159" s="214" t="s">
        <v>1499</v>
      </c>
      <c r="G159" s="212"/>
      <c r="H159" s="215">
        <v>0.75</v>
      </c>
      <c r="I159" s="216"/>
      <c r="J159" s="212"/>
      <c r="K159" s="212"/>
      <c r="L159" s="217"/>
      <c r="M159" s="218"/>
      <c r="N159" s="219"/>
      <c r="O159" s="219"/>
      <c r="P159" s="219"/>
      <c r="Q159" s="219"/>
      <c r="R159" s="219"/>
      <c r="S159" s="219"/>
      <c r="T159" s="220"/>
      <c r="AT159" s="221" t="s">
        <v>180</v>
      </c>
      <c r="AU159" s="221" t="s">
        <v>83</v>
      </c>
      <c r="AV159" s="13" t="s">
        <v>83</v>
      </c>
      <c r="AW159" s="13" t="s">
        <v>34</v>
      </c>
      <c r="AX159" s="13" t="s">
        <v>72</v>
      </c>
      <c r="AY159" s="221" t="s">
        <v>169</v>
      </c>
    </row>
    <row r="160" spans="1:65" s="16" customFormat="1" ht="11.25">
      <c r="B160" s="243"/>
      <c r="C160" s="244"/>
      <c r="D160" s="207" t="s">
        <v>180</v>
      </c>
      <c r="E160" s="245" t="s">
        <v>19</v>
      </c>
      <c r="F160" s="246" t="s">
        <v>237</v>
      </c>
      <c r="G160" s="244"/>
      <c r="H160" s="247">
        <v>0.92399999999999993</v>
      </c>
      <c r="I160" s="248"/>
      <c r="J160" s="244"/>
      <c r="K160" s="244"/>
      <c r="L160" s="249"/>
      <c r="M160" s="250"/>
      <c r="N160" s="251"/>
      <c r="O160" s="251"/>
      <c r="P160" s="251"/>
      <c r="Q160" s="251"/>
      <c r="R160" s="251"/>
      <c r="S160" s="251"/>
      <c r="T160" s="252"/>
      <c r="AT160" s="253" t="s">
        <v>180</v>
      </c>
      <c r="AU160" s="253" t="s">
        <v>83</v>
      </c>
      <c r="AV160" s="16" t="s">
        <v>188</v>
      </c>
      <c r="AW160" s="16" t="s">
        <v>34</v>
      </c>
      <c r="AX160" s="16" t="s">
        <v>72</v>
      </c>
      <c r="AY160" s="253" t="s">
        <v>169</v>
      </c>
    </row>
    <row r="161" spans="1:65" s="13" customFormat="1" ht="11.25">
      <c r="B161" s="211"/>
      <c r="C161" s="212"/>
      <c r="D161" s="207" t="s">
        <v>180</v>
      </c>
      <c r="E161" s="213" t="s">
        <v>19</v>
      </c>
      <c r="F161" s="214" t="s">
        <v>1500</v>
      </c>
      <c r="G161" s="212"/>
      <c r="H161" s="215">
        <v>1.8540000000000001</v>
      </c>
      <c r="I161" s="216"/>
      <c r="J161" s="212"/>
      <c r="K161" s="212"/>
      <c r="L161" s="217"/>
      <c r="M161" s="218"/>
      <c r="N161" s="219"/>
      <c r="O161" s="219"/>
      <c r="P161" s="219"/>
      <c r="Q161" s="219"/>
      <c r="R161" s="219"/>
      <c r="S161" s="219"/>
      <c r="T161" s="220"/>
      <c r="AT161" s="221" t="s">
        <v>180</v>
      </c>
      <c r="AU161" s="221" t="s">
        <v>83</v>
      </c>
      <c r="AV161" s="13" t="s">
        <v>83</v>
      </c>
      <c r="AW161" s="13" t="s">
        <v>34</v>
      </c>
      <c r="AX161" s="13" t="s">
        <v>72</v>
      </c>
      <c r="AY161" s="221" t="s">
        <v>169</v>
      </c>
    </row>
    <row r="162" spans="1:65" s="14" customFormat="1" ht="11.25">
      <c r="B162" s="222"/>
      <c r="C162" s="223"/>
      <c r="D162" s="207" t="s">
        <v>180</v>
      </c>
      <c r="E162" s="224" t="s">
        <v>19</v>
      </c>
      <c r="F162" s="225" t="s">
        <v>182</v>
      </c>
      <c r="G162" s="223"/>
      <c r="H162" s="226">
        <v>2.778</v>
      </c>
      <c r="I162" s="227"/>
      <c r="J162" s="223"/>
      <c r="K162" s="223"/>
      <c r="L162" s="228"/>
      <c r="M162" s="229"/>
      <c r="N162" s="230"/>
      <c r="O162" s="230"/>
      <c r="P162" s="230"/>
      <c r="Q162" s="230"/>
      <c r="R162" s="230"/>
      <c r="S162" s="230"/>
      <c r="T162" s="231"/>
      <c r="AT162" s="232" t="s">
        <v>180</v>
      </c>
      <c r="AU162" s="232" t="s">
        <v>83</v>
      </c>
      <c r="AV162" s="14" t="s">
        <v>176</v>
      </c>
      <c r="AW162" s="14" t="s">
        <v>4</v>
      </c>
      <c r="AX162" s="14" t="s">
        <v>80</v>
      </c>
      <c r="AY162" s="232" t="s">
        <v>169</v>
      </c>
    </row>
    <row r="163" spans="1:65" s="2" customFormat="1" ht="16.5" customHeight="1">
      <c r="A163" s="36"/>
      <c r="B163" s="37"/>
      <c r="C163" s="194" t="s">
        <v>228</v>
      </c>
      <c r="D163" s="194" t="s">
        <v>171</v>
      </c>
      <c r="E163" s="195" t="s">
        <v>252</v>
      </c>
      <c r="F163" s="196" t="s">
        <v>253</v>
      </c>
      <c r="G163" s="197" t="s">
        <v>191</v>
      </c>
      <c r="H163" s="198">
        <v>4.7569999999999997</v>
      </c>
      <c r="I163" s="199"/>
      <c r="J163" s="200">
        <f>ROUND(I163*H163,2)</f>
        <v>0</v>
      </c>
      <c r="K163" s="196" t="s">
        <v>175</v>
      </c>
      <c r="L163" s="41"/>
      <c r="M163" s="201" t="s">
        <v>19</v>
      </c>
      <c r="N163" s="202" t="s">
        <v>43</v>
      </c>
      <c r="O163" s="66"/>
      <c r="P163" s="203">
        <f>O163*H163</f>
        <v>0</v>
      </c>
      <c r="Q163" s="203">
        <v>0</v>
      </c>
      <c r="R163" s="203">
        <f>Q163*H163</f>
        <v>0</v>
      </c>
      <c r="S163" s="203">
        <v>0</v>
      </c>
      <c r="T163" s="204">
        <f>S163*H163</f>
        <v>0</v>
      </c>
      <c r="U163" s="36"/>
      <c r="V163" s="36"/>
      <c r="W163" s="36"/>
      <c r="X163" s="36"/>
      <c r="Y163" s="36"/>
      <c r="Z163" s="36"/>
      <c r="AA163" s="36"/>
      <c r="AB163" s="36"/>
      <c r="AC163" s="36"/>
      <c r="AD163" s="36"/>
      <c r="AE163" s="36"/>
      <c r="AR163" s="205" t="s">
        <v>176</v>
      </c>
      <c r="AT163" s="205" t="s">
        <v>171</v>
      </c>
      <c r="AU163" s="205" t="s">
        <v>83</v>
      </c>
      <c r="AY163" s="19" t="s">
        <v>169</v>
      </c>
      <c r="BE163" s="206">
        <f>IF(N163="základní",J163,0)</f>
        <v>0</v>
      </c>
      <c r="BF163" s="206">
        <f>IF(N163="snížená",J163,0)</f>
        <v>0</v>
      </c>
      <c r="BG163" s="206">
        <f>IF(N163="zákl. přenesená",J163,0)</f>
        <v>0</v>
      </c>
      <c r="BH163" s="206">
        <f>IF(N163="sníž. přenesená",J163,0)</f>
        <v>0</v>
      </c>
      <c r="BI163" s="206">
        <f>IF(N163="nulová",J163,0)</f>
        <v>0</v>
      </c>
      <c r="BJ163" s="19" t="s">
        <v>80</v>
      </c>
      <c r="BK163" s="206">
        <f>ROUND(I163*H163,2)</f>
        <v>0</v>
      </c>
      <c r="BL163" s="19" t="s">
        <v>176</v>
      </c>
      <c r="BM163" s="205" t="s">
        <v>1501</v>
      </c>
    </row>
    <row r="164" spans="1:65" s="13" customFormat="1" ht="11.25">
      <c r="B164" s="211"/>
      <c r="C164" s="212"/>
      <c r="D164" s="207" t="s">
        <v>180</v>
      </c>
      <c r="E164" s="213" t="s">
        <v>19</v>
      </c>
      <c r="F164" s="214" t="s">
        <v>1502</v>
      </c>
      <c r="G164" s="212"/>
      <c r="H164" s="215">
        <v>0.73699999999999999</v>
      </c>
      <c r="I164" s="216"/>
      <c r="J164" s="212"/>
      <c r="K164" s="212"/>
      <c r="L164" s="217"/>
      <c r="M164" s="218"/>
      <c r="N164" s="219"/>
      <c r="O164" s="219"/>
      <c r="P164" s="219"/>
      <c r="Q164" s="219"/>
      <c r="R164" s="219"/>
      <c r="S164" s="219"/>
      <c r="T164" s="220"/>
      <c r="AT164" s="221" t="s">
        <v>180</v>
      </c>
      <c r="AU164" s="221" t="s">
        <v>83</v>
      </c>
      <c r="AV164" s="13" t="s">
        <v>83</v>
      </c>
      <c r="AW164" s="13" t="s">
        <v>34</v>
      </c>
      <c r="AX164" s="13" t="s">
        <v>72</v>
      </c>
      <c r="AY164" s="221" t="s">
        <v>169</v>
      </c>
    </row>
    <row r="165" spans="1:65" s="13" customFormat="1" ht="11.25">
      <c r="B165" s="211"/>
      <c r="C165" s="212"/>
      <c r="D165" s="207" t="s">
        <v>180</v>
      </c>
      <c r="E165" s="213" t="s">
        <v>19</v>
      </c>
      <c r="F165" s="214" t="s">
        <v>1503</v>
      </c>
      <c r="G165" s="212"/>
      <c r="H165" s="215">
        <v>3.7109999999999999</v>
      </c>
      <c r="I165" s="216"/>
      <c r="J165" s="212"/>
      <c r="K165" s="212"/>
      <c r="L165" s="217"/>
      <c r="M165" s="218"/>
      <c r="N165" s="219"/>
      <c r="O165" s="219"/>
      <c r="P165" s="219"/>
      <c r="Q165" s="219"/>
      <c r="R165" s="219"/>
      <c r="S165" s="219"/>
      <c r="T165" s="220"/>
      <c r="AT165" s="221" t="s">
        <v>180</v>
      </c>
      <c r="AU165" s="221" t="s">
        <v>83</v>
      </c>
      <c r="AV165" s="13" t="s">
        <v>83</v>
      </c>
      <c r="AW165" s="13" t="s">
        <v>34</v>
      </c>
      <c r="AX165" s="13" t="s">
        <v>72</v>
      </c>
      <c r="AY165" s="221" t="s">
        <v>169</v>
      </c>
    </row>
    <row r="166" spans="1:65" s="13" customFormat="1" ht="11.25">
      <c r="B166" s="211"/>
      <c r="C166" s="212"/>
      <c r="D166" s="207" t="s">
        <v>180</v>
      </c>
      <c r="E166" s="213" t="s">
        <v>19</v>
      </c>
      <c r="F166" s="214" t="s">
        <v>1504</v>
      </c>
      <c r="G166" s="212"/>
      <c r="H166" s="215">
        <v>0.309</v>
      </c>
      <c r="I166" s="216"/>
      <c r="J166" s="212"/>
      <c r="K166" s="212"/>
      <c r="L166" s="217"/>
      <c r="M166" s="218"/>
      <c r="N166" s="219"/>
      <c r="O166" s="219"/>
      <c r="P166" s="219"/>
      <c r="Q166" s="219"/>
      <c r="R166" s="219"/>
      <c r="S166" s="219"/>
      <c r="T166" s="220"/>
      <c r="AT166" s="221" t="s">
        <v>180</v>
      </c>
      <c r="AU166" s="221" t="s">
        <v>83</v>
      </c>
      <c r="AV166" s="13" t="s">
        <v>83</v>
      </c>
      <c r="AW166" s="13" t="s">
        <v>34</v>
      </c>
      <c r="AX166" s="13" t="s">
        <v>72</v>
      </c>
      <c r="AY166" s="221" t="s">
        <v>169</v>
      </c>
    </row>
    <row r="167" spans="1:65" s="14" customFormat="1" ht="11.25">
      <c r="B167" s="222"/>
      <c r="C167" s="223"/>
      <c r="D167" s="207" t="s">
        <v>180</v>
      </c>
      <c r="E167" s="224" t="s">
        <v>19</v>
      </c>
      <c r="F167" s="225" t="s">
        <v>182</v>
      </c>
      <c r="G167" s="223"/>
      <c r="H167" s="226">
        <v>4.7569999999999997</v>
      </c>
      <c r="I167" s="227"/>
      <c r="J167" s="223"/>
      <c r="K167" s="223"/>
      <c r="L167" s="228"/>
      <c r="M167" s="229"/>
      <c r="N167" s="230"/>
      <c r="O167" s="230"/>
      <c r="P167" s="230"/>
      <c r="Q167" s="230"/>
      <c r="R167" s="230"/>
      <c r="S167" s="230"/>
      <c r="T167" s="231"/>
      <c r="AT167" s="232" t="s">
        <v>180</v>
      </c>
      <c r="AU167" s="232" t="s">
        <v>83</v>
      </c>
      <c r="AV167" s="14" t="s">
        <v>176</v>
      </c>
      <c r="AW167" s="14" t="s">
        <v>4</v>
      </c>
      <c r="AX167" s="14" t="s">
        <v>80</v>
      </c>
      <c r="AY167" s="232" t="s">
        <v>169</v>
      </c>
    </row>
    <row r="168" spans="1:65" s="2" customFormat="1" ht="24" customHeight="1">
      <c r="A168" s="36"/>
      <c r="B168" s="37"/>
      <c r="C168" s="194" t="s">
        <v>232</v>
      </c>
      <c r="D168" s="194" t="s">
        <v>171</v>
      </c>
      <c r="E168" s="195" t="s">
        <v>257</v>
      </c>
      <c r="F168" s="196" t="s">
        <v>258</v>
      </c>
      <c r="G168" s="197" t="s">
        <v>259</v>
      </c>
      <c r="H168" s="198">
        <v>5.5730000000000004</v>
      </c>
      <c r="I168" s="199"/>
      <c r="J168" s="200">
        <f>ROUND(I168*H168,2)</f>
        <v>0</v>
      </c>
      <c r="K168" s="196" t="s">
        <v>175</v>
      </c>
      <c r="L168" s="41"/>
      <c r="M168" s="201" t="s">
        <v>19</v>
      </c>
      <c r="N168" s="202" t="s">
        <v>43</v>
      </c>
      <c r="O168" s="66"/>
      <c r="P168" s="203">
        <f>O168*H168</f>
        <v>0</v>
      </c>
      <c r="Q168" s="203">
        <v>0</v>
      </c>
      <c r="R168" s="203">
        <f>Q168*H168</f>
        <v>0</v>
      </c>
      <c r="S168" s="203">
        <v>0</v>
      </c>
      <c r="T168" s="204">
        <f>S168*H168</f>
        <v>0</v>
      </c>
      <c r="U168" s="36"/>
      <c r="V168" s="36"/>
      <c r="W168" s="36"/>
      <c r="X168" s="36"/>
      <c r="Y168" s="36"/>
      <c r="Z168" s="36"/>
      <c r="AA168" s="36"/>
      <c r="AB168" s="36"/>
      <c r="AC168" s="36"/>
      <c r="AD168" s="36"/>
      <c r="AE168" s="36"/>
      <c r="AR168" s="205" t="s">
        <v>176</v>
      </c>
      <c r="AT168" s="205" t="s">
        <v>171</v>
      </c>
      <c r="AU168" s="205" t="s">
        <v>83</v>
      </c>
      <c r="AY168" s="19" t="s">
        <v>169</v>
      </c>
      <c r="BE168" s="206">
        <f>IF(N168="základní",J168,0)</f>
        <v>0</v>
      </c>
      <c r="BF168" s="206">
        <f>IF(N168="snížená",J168,0)</f>
        <v>0</v>
      </c>
      <c r="BG168" s="206">
        <f>IF(N168="zákl. přenesená",J168,0)</f>
        <v>0</v>
      </c>
      <c r="BH168" s="206">
        <f>IF(N168="sníž. přenesená",J168,0)</f>
        <v>0</v>
      </c>
      <c r="BI168" s="206">
        <f>IF(N168="nulová",J168,0)</f>
        <v>0</v>
      </c>
      <c r="BJ168" s="19" t="s">
        <v>80</v>
      </c>
      <c r="BK168" s="206">
        <f>ROUND(I168*H168,2)</f>
        <v>0</v>
      </c>
      <c r="BL168" s="19" t="s">
        <v>176</v>
      </c>
      <c r="BM168" s="205" t="s">
        <v>1505</v>
      </c>
    </row>
    <row r="169" spans="1:65" s="2" customFormat="1" ht="29.25">
      <c r="A169" s="36"/>
      <c r="B169" s="37"/>
      <c r="C169" s="38"/>
      <c r="D169" s="207" t="s">
        <v>178</v>
      </c>
      <c r="E169" s="38"/>
      <c r="F169" s="208" t="s">
        <v>261</v>
      </c>
      <c r="G169" s="38"/>
      <c r="H169" s="38"/>
      <c r="I169" s="117"/>
      <c r="J169" s="38"/>
      <c r="K169" s="38"/>
      <c r="L169" s="41"/>
      <c r="M169" s="209"/>
      <c r="N169" s="210"/>
      <c r="O169" s="66"/>
      <c r="P169" s="66"/>
      <c r="Q169" s="66"/>
      <c r="R169" s="66"/>
      <c r="S169" s="66"/>
      <c r="T169" s="67"/>
      <c r="U169" s="36"/>
      <c r="V169" s="36"/>
      <c r="W169" s="36"/>
      <c r="X169" s="36"/>
      <c r="Y169" s="36"/>
      <c r="Z169" s="36"/>
      <c r="AA169" s="36"/>
      <c r="AB169" s="36"/>
      <c r="AC169" s="36"/>
      <c r="AD169" s="36"/>
      <c r="AE169" s="36"/>
      <c r="AT169" s="19" t="s">
        <v>178</v>
      </c>
      <c r="AU169" s="19" t="s">
        <v>83</v>
      </c>
    </row>
    <row r="170" spans="1:65" s="15" customFormat="1" ht="11.25">
      <c r="B170" s="233"/>
      <c r="C170" s="234"/>
      <c r="D170" s="207" t="s">
        <v>180</v>
      </c>
      <c r="E170" s="235" t="s">
        <v>19</v>
      </c>
      <c r="F170" s="236" t="s">
        <v>1491</v>
      </c>
      <c r="G170" s="234"/>
      <c r="H170" s="235" t="s">
        <v>19</v>
      </c>
      <c r="I170" s="237"/>
      <c r="J170" s="234"/>
      <c r="K170" s="234"/>
      <c r="L170" s="238"/>
      <c r="M170" s="239"/>
      <c r="N170" s="240"/>
      <c r="O170" s="240"/>
      <c r="P170" s="240"/>
      <c r="Q170" s="240"/>
      <c r="R170" s="240"/>
      <c r="S170" s="240"/>
      <c r="T170" s="241"/>
      <c r="AT170" s="242" t="s">
        <v>180</v>
      </c>
      <c r="AU170" s="242" t="s">
        <v>83</v>
      </c>
      <c r="AV170" s="15" t="s">
        <v>80</v>
      </c>
      <c r="AW170" s="15" t="s">
        <v>34</v>
      </c>
      <c r="AX170" s="15" t="s">
        <v>72</v>
      </c>
      <c r="AY170" s="242" t="s">
        <v>169</v>
      </c>
    </row>
    <row r="171" spans="1:65" s="13" customFormat="1" ht="11.25">
      <c r="B171" s="211"/>
      <c r="C171" s="212"/>
      <c r="D171" s="207" t="s">
        <v>180</v>
      </c>
      <c r="E171" s="213" t="s">
        <v>19</v>
      </c>
      <c r="F171" s="214" t="s">
        <v>1475</v>
      </c>
      <c r="G171" s="212"/>
      <c r="H171" s="215">
        <v>1.4750000000000001</v>
      </c>
      <c r="I171" s="216"/>
      <c r="J171" s="212"/>
      <c r="K171" s="212"/>
      <c r="L171" s="217"/>
      <c r="M171" s="218"/>
      <c r="N171" s="219"/>
      <c r="O171" s="219"/>
      <c r="P171" s="219"/>
      <c r="Q171" s="219"/>
      <c r="R171" s="219"/>
      <c r="S171" s="219"/>
      <c r="T171" s="220"/>
      <c r="AT171" s="221" t="s">
        <v>180</v>
      </c>
      <c r="AU171" s="221" t="s">
        <v>83</v>
      </c>
      <c r="AV171" s="13" t="s">
        <v>83</v>
      </c>
      <c r="AW171" s="13" t="s">
        <v>34</v>
      </c>
      <c r="AX171" s="13" t="s">
        <v>72</v>
      </c>
      <c r="AY171" s="221" t="s">
        <v>169</v>
      </c>
    </row>
    <row r="172" spans="1:65" s="13" customFormat="1" ht="11.25">
      <c r="B172" s="211"/>
      <c r="C172" s="212"/>
      <c r="D172" s="207" t="s">
        <v>180</v>
      </c>
      <c r="E172" s="213" t="s">
        <v>19</v>
      </c>
      <c r="F172" s="214" t="s">
        <v>1476</v>
      </c>
      <c r="G172" s="212"/>
      <c r="H172" s="215">
        <v>1.5</v>
      </c>
      <c r="I172" s="216"/>
      <c r="J172" s="212"/>
      <c r="K172" s="212"/>
      <c r="L172" s="217"/>
      <c r="M172" s="218"/>
      <c r="N172" s="219"/>
      <c r="O172" s="219"/>
      <c r="P172" s="219"/>
      <c r="Q172" s="219"/>
      <c r="R172" s="219"/>
      <c r="S172" s="219"/>
      <c r="T172" s="220"/>
      <c r="AT172" s="221" t="s">
        <v>180</v>
      </c>
      <c r="AU172" s="221" t="s">
        <v>83</v>
      </c>
      <c r="AV172" s="13" t="s">
        <v>83</v>
      </c>
      <c r="AW172" s="13" t="s">
        <v>34</v>
      </c>
      <c r="AX172" s="13" t="s">
        <v>72</v>
      </c>
      <c r="AY172" s="221" t="s">
        <v>169</v>
      </c>
    </row>
    <row r="173" spans="1:65" s="13" customFormat="1" ht="11.25">
      <c r="B173" s="211"/>
      <c r="C173" s="212"/>
      <c r="D173" s="207" t="s">
        <v>180</v>
      </c>
      <c r="E173" s="213" t="s">
        <v>19</v>
      </c>
      <c r="F173" s="214" t="s">
        <v>1477</v>
      </c>
      <c r="G173" s="212"/>
      <c r="H173" s="215">
        <v>-0.17399999999999999</v>
      </c>
      <c r="I173" s="216"/>
      <c r="J173" s="212"/>
      <c r="K173" s="212"/>
      <c r="L173" s="217"/>
      <c r="M173" s="218"/>
      <c r="N173" s="219"/>
      <c r="O173" s="219"/>
      <c r="P173" s="219"/>
      <c r="Q173" s="219"/>
      <c r="R173" s="219"/>
      <c r="S173" s="219"/>
      <c r="T173" s="220"/>
      <c r="AT173" s="221" t="s">
        <v>180</v>
      </c>
      <c r="AU173" s="221" t="s">
        <v>83</v>
      </c>
      <c r="AV173" s="13" t="s">
        <v>83</v>
      </c>
      <c r="AW173" s="13" t="s">
        <v>34</v>
      </c>
      <c r="AX173" s="13" t="s">
        <v>72</v>
      </c>
      <c r="AY173" s="221" t="s">
        <v>169</v>
      </c>
    </row>
    <row r="174" spans="1:65" s="13" customFormat="1" ht="11.25">
      <c r="B174" s="211"/>
      <c r="C174" s="212"/>
      <c r="D174" s="207" t="s">
        <v>180</v>
      </c>
      <c r="E174" s="213" t="s">
        <v>19</v>
      </c>
      <c r="F174" s="214" t="s">
        <v>1478</v>
      </c>
      <c r="G174" s="212"/>
      <c r="H174" s="215">
        <v>-3.7999999999999999E-2</v>
      </c>
      <c r="I174" s="216"/>
      <c r="J174" s="212"/>
      <c r="K174" s="212"/>
      <c r="L174" s="217"/>
      <c r="M174" s="218"/>
      <c r="N174" s="219"/>
      <c r="O174" s="219"/>
      <c r="P174" s="219"/>
      <c r="Q174" s="219"/>
      <c r="R174" s="219"/>
      <c r="S174" s="219"/>
      <c r="T174" s="220"/>
      <c r="AT174" s="221" t="s">
        <v>180</v>
      </c>
      <c r="AU174" s="221" t="s">
        <v>83</v>
      </c>
      <c r="AV174" s="13" t="s">
        <v>83</v>
      </c>
      <c r="AW174" s="13" t="s">
        <v>34</v>
      </c>
      <c r="AX174" s="13" t="s">
        <v>72</v>
      </c>
      <c r="AY174" s="221" t="s">
        <v>169</v>
      </c>
    </row>
    <row r="175" spans="1:65" s="13" customFormat="1" ht="11.25">
      <c r="B175" s="211"/>
      <c r="C175" s="212"/>
      <c r="D175" s="207" t="s">
        <v>180</v>
      </c>
      <c r="E175" s="213" t="s">
        <v>19</v>
      </c>
      <c r="F175" s="214" t="s">
        <v>1479</v>
      </c>
      <c r="G175" s="212"/>
      <c r="H175" s="215">
        <v>0.94799999999999995</v>
      </c>
      <c r="I175" s="216"/>
      <c r="J175" s="212"/>
      <c r="K175" s="212"/>
      <c r="L175" s="217"/>
      <c r="M175" s="218"/>
      <c r="N175" s="219"/>
      <c r="O175" s="219"/>
      <c r="P175" s="219"/>
      <c r="Q175" s="219"/>
      <c r="R175" s="219"/>
      <c r="S175" s="219"/>
      <c r="T175" s="220"/>
      <c r="AT175" s="221" t="s">
        <v>180</v>
      </c>
      <c r="AU175" s="221" t="s">
        <v>83</v>
      </c>
      <c r="AV175" s="13" t="s">
        <v>83</v>
      </c>
      <c r="AW175" s="13" t="s">
        <v>34</v>
      </c>
      <c r="AX175" s="13" t="s">
        <v>72</v>
      </c>
      <c r="AY175" s="221" t="s">
        <v>169</v>
      </c>
    </row>
    <row r="176" spans="1:65" s="15" customFormat="1" ht="11.25">
      <c r="B176" s="233"/>
      <c r="C176" s="234"/>
      <c r="D176" s="207" t="s">
        <v>180</v>
      </c>
      <c r="E176" s="235" t="s">
        <v>19</v>
      </c>
      <c r="F176" s="236" t="s">
        <v>1492</v>
      </c>
      <c r="G176" s="234"/>
      <c r="H176" s="235" t="s">
        <v>19</v>
      </c>
      <c r="I176" s="237"/>
      <c r="J176" s="234"/>
      <c r="K176" s="234"/>
      <c r="L176" s="238"/>
      <c r="M176" s="239"/>
      <c r="N176" s="240"/>
      <c r="O176" s="240"/>
      <c r="P176" s="240"/>
      <c r="Q176" s="240"/>
      <c r="R176" s="240"/>
      <c r="S176" s="240"/>
      <c r="T176" s="241"/>
      <c r="AT176" s="242" t="s">
        <v>180</v>
      </c>
      <c r="AU176" s="242" t="s">
        <v>83</v>
      </c>
      <c r="AV176" s="15" t="s">
        <v>80</v>
      </c>
      <c r="AW176" s="15" t="s">
        <v>34</v>
      </c>
      <c r="AX176" s="15" t="s">
        <v>72</v>
      </c>
      <c r="AY176" s="242" t="s">
        <v>169</v>
      </c>
    </row>
    <row r="177" spans="1:65" s="13" customFormat="1" ht="11.25">
      <c r="B177" s="211"/>
      <c r="C177" s="212"/>
      <c r="D177" s="207" t="s">
        <v>180</v>
      </c>
      <c r="E177" s="213" t="s">
        <v>19</v>
      </c>
      <c r="F177" s="214" t="s">
        <v>1485</v>
      </c>
      <c r="G177" s="212"/>
      <c r="H177" s="215">
        <v>0.309</v>
      </c>
      <c r="I177" s="216"/>
      <c r="J177" s="212"/>
      <c r="K177" s="212"/>
      <c r="L177" s="217"/>
      <c r="M177" s="218"/>
      <c r="N177" s="219"/>
      <c r="O177" s="219"/>
      <c r="P177" s="219"/>
      <c r="Q177" s="219"/>
      <c r="R177" s="219"/>
      <c r="S177" s="219"/>
      <c r="T177" s="220"/>
      <c r="AT177" s="221" t="s">
        <v>180</v>
      </c>
      <c r="AU177" s="221" t="s">
        <v>83</v>
      </c>
      <c r="AV177" s="13" t="s">
        <v>83</v>
      </c>
      <c r="AW177" s="13" t="s">
        <v>34</v>
      </c>
      <c r="AX177" s="13" t="s">
        <v>72</v>
      </c>
      <c r="AY177" s="221" t="s">
        <v>169</v>
      </c>
    </row>
    <row r="178" spans="1:65" s="15" customFormat="1" ht="11.25">
      <c r="B178" s="233"/>
      <c r="C178" s="234"/>
      <c r="D178" s="207" t="s">
        <v>180</v>
      </c>
      <c r="E178" s="235" t="s">
        <v>19</v>
      </c>
      <c r="F178" s="236" t="s">
        <v>692</v>
      </c>
      <c r="G178" s="234"/>
      <c r="H178" s="235" t="s">
        <v>19</v>
      </c>
      <c r="I178" s="237"/>
      <c r="J178" s="234"/>
      <c r="K178" s="234"/>
      <c r="L178" s="238"/>
      <c r="M178" s="239"/>
      <c r="N178" s="240"/>
      <c r="O178" s="240"/>
      <c r="P178" s="240"/>
      <c r="Q178" s="240"/>
      <c r="R178" s="240"/>
      <c r="S178" s="240"/>
      <c r="T178" s="241"/>
      <c r="AT178" s="242" t="s">
        <v>180</v>
      </c>
      <c r="AU178" s="242" t="s">
        <v>83</v>
      </c>
      <c r="AV178" s="15" t="s">
        <v>80</v>
      </c>
      <c r="AW178" s="15" t="s">
        <v>34</v>
      </c>
      <c r="AX178" s="15" t="s">
        <v>72</v>
      </c>
      <c r="AY178" s="242" t="s">
        <v>169</v>
      </c>
    </row>
    <row r="179" spans="1:65" s="13" customFormat="1" ht="11.25">
      <c r="B179" s="211"/>
      <c r="C179" s="212"/>
      <c r="D179" s="207" t="s">
        <v>180</v>
      </c>
      <c r="E179" s="213" t="s">
        <v>19</v>
      </c>
      <c r="F179" s="214" t="s">
        <v>1495</v>
      </c>
      <c r="G179" s="212"/>
      <c r="H179" s="215">
        <v>-0.17399999999999999</v>
      </c>
      <c r="I179" s="216"/>
      <c r="J179" s="212"/>
      <c r="K179" s="212"/>
      <c r="L179" s="217"/>
      <c r="M179" s="218"/>
      <c r="N179" s="219"/>
      <c r="O179" s="219"/>
      <c r="P179" s="219"/>
      <c r="Q179" s="219"/>
      <c r="R179" s="219"/>
      <c r="S179" s="219"/>
      <c r="T179" s="220"/>
      <c r="AT179" s="221" t="s">
        <v>180</v>
      </c>
      <c r="AU179" s="221" t="s">
        <v>83</v>
      </c>
      <c r="AV179" s="13" t="s">
        <v>83</v>
      </c>
      <c r="AW179" s="13" t="s">
        <v>34</v>
      </c>
      <c r="AX179" s="13" t="s">
        <v>72</v>
      </c>
      <c r="AY179" s="221" t="s">
        <v>169</v>
      </c>
    </row>
    <row r="180" spans="1:65" s="13" customFormat="1" ht="11.25">
      <c r="B180" s="211"/>
      <c r="C180" s="212"/>
      <c r="D180" s="207" t="s">
        <v>180</v>
      </c>
      <c r="E180" s="213" t="s">
        <v>19</v>
      </c>
      <c r="F180" s="214" t="s">
        <v>1496</v>
      </c>
      <c r="G180" s="212"/>
      <c r="H180" s="215">
        <v>-0.75</v>
      </c>
      <c r="I180" s="216"/>
      <c r="J180" s="212"/>
      <c r="K180" s="212"/>
      <c r="L180" s="217"/>
      <c r="M180" s="218"/>
      <c r="N180" s="219"/>
      <c r="O180" s="219"/>
      <c r="P180" s="219"/>
      <c r="Q180" s="219"/>
      <c r="R180" s="219"/>
      <c r="S180" s="219"/>
      <c r="T180" s="220"/>
      <c r="AT180" s="221" t="s">
        <v>180</v>
      </c>
      <c r="AU180" s="221" t="s">
        <v>83</v>
      </c>
      <c r="AV180" s="13" t="s">
        <v>83</v>
      </c>
      <c r="AW180" s="13" t="s">
        <v>34</v>
      </c>
      <c r="AX180" s="13" t="s">
        <v>72</v>
      </c>
      <c r="AY180" s="221" t="s">
        <v>169</v>
      </c>
    </row>
    <row r="181" spans="1:65" s="16" customFormat="1" ht="11.25">
      <c r="B181" s="243"/>
      <c r="C181" s="244"/>
      <c r="D181" s="207" t="s">
        <v>180</v>
      </c>
      <c r="E181" s="245" t="s">
        <v>19</v>
      </c>
      <c r="F181" s="246" t="s">
        <v>237</v>
      </c>
      <c r="G181" s="244"/>
      <c r="H181" s="247">
        <v>3.0960000000000005</v>
      </c>
      <c r="I181" s="248"/>
      <c r="J181" s="244"/>
      <c r="K181" s="244"/>
      <c r="L181" s="249"/>
      <c r="M181" s="250"/>
      <c r="N181" s="251"/>
      <c r="O181" s="251"/>
      <c r="P181" s="251"/>
      <c r="Q181" s="251"/>
      <c r="R181" s="251"/>
      <c r="S181" s="251"/>
      <c r="T181" s="252"/>
      <c r="AT181" s="253" t="s">
        <v>180</v>
      </c>
      <c r="AU181" s="253" t="s">
        <v>83</v>
      </c>
      <c r="AV181" s="16" t="s">
        <v>188</v>
      </c>
      <c r="AW181" s="16" t="s">
        <v>34</v>
      </c>
      <c r="AX181" s="16" t="s">
        <v>72</v>
      </c>
      <c r="AY181" s="253" t="s">
        <v>169</v>
      </c>
    </row>
    <row r="182" spans="1:65" s="13" customFormat="1" ht="11.25">
      <c r="B182" s="211"/>
      <c r="C182" s="212"/>
      <c r="D182" s="207" t="s">
        <v>180</v>
      </c>
      <c r="E182" s="213" t="s">
        <v>19</v>
      </c>
      <c r="F182" s="214" t="s">
        <v>1506</v>
      </c>
      <c r="G182" s="212"/>
      <c r="H182" s="215">
        <v>5.5730000000000004</v>
      </c>
      <c r="I182" s="216"/>
      <c r="J182" s="212"/>
      <c r="K182" s="212"/>
      <c r="L182" s="217"/>
      <c r="M182" s="218"/>
      <c r="N182" s="219"/>
      <c r="O182" s="219"/>
      <c r="P182" s="219"/>
      <c r="Q182" s="219"/>
      <c r="R182" s="219"/>
      <c r="S182" s="219"/>
      <c r="T182" s="220"/>
      <c r="AT182" s="221" t="s">
        <v>180</v>
      </c>
      <c r="AU182" s="221" t="s">
        <v>83</v>
      </c>
      <c r="AV182" s="13" t="s">
        <v>83</v>
      </c>
      <c r="AW182" s="13" t="s">
        <v>34</v>
      </c>
      <c r="AX182" s="13" t="s">
        <v>80</v>
      </c>
      <c r="AY182" s="221" t="s">
        <v>169</v>
      </c>
    </row>
    <row r="183" spans="1:65" s="2" customFormat="1" ht="24" customHeight="1">
      <c r="A183" s="36"/>
      <c r="B183" s="37"/>
      <c r="C183" s="194" t="s">
        <v>240</v>
      </c>
      <c r="D183" s="194" t="s">
        <v>171</v>
      </c>
      <c r="E183" s="195" t="s">
        <v>492</v>
      </c>
      <c r="F183" s="196" t="s">
        <v>493</v>
      </c>
      <c r="G183" s="197" t="s">
        <v>191</v>
      </c>
      <c r="H183" s="198">
        <v>1.6739999999999999</v>
      </c>
      <c r="I183" s="199"/>
      <c r="J183" s="200">
        <f>ROUND(I183*H183,2)</f>
        <v>0</v>
      </c>
      <c r="K183" s="196" t="s">
        <v>175</v>
      </c>
      <c r="L183" s="41"/>
      <c r="M183" s="201" t="s">
        <v>19</v>
      </c>
      <c r="N183" s="202" t="s">
        <v>43</v>
      </c>
      <c r="O183" s="66"/>
      <c r="P183" s="203">
        <f>O183*H183</f>
        <v>0</v>
      </c>
      <c r="Q183" s="203">
        <v>0</v>
      </c>
      <c r="R183" s="203">
        <f>Q183*H183</f>
        <v>0</v>
      </c>
      <c r="S183" s="203">
        <v>0</v>
      </c>
      <c r="T183" s="204">
        <f>S183*H183</f>
        <v>0</v>
      </c>
      <c r="U183" s="36"/>
      <c r="V183" s="36"/>
      <c r="W183" s="36"/>
      <c r="X183" s="36"/>
      <c r="Y183" s="36"/>
      <c r="Z183" s="36"/>
      <c r="AA183" s="36"/>
      <c r="AB183" s="36"/>
      <c r="AC183" s="36"/>
      <c r="AD183" s="36"/>
      <c r="AE183" s="36"/>
      <c r="AR183" s="205" t="s">
        <v>176</v>
      </c>
      <c r="AT183" s="205" t="s">
        <v>171</v>
      </c>
      <c r="AU183" s="205" t="s">
        <v>83</v>
      </c>
      <c r="AY183" s="19" t="s">
        <v>169</v>
      </c>
      <c r="BE183" s="206">
        <f>IF(N183="základní",J183,0)</f>
        <v>0</v>
      </c>
      <c r="BF183" s="206">
        <f>IF(N183="snížená",J183,0)</f>
        <v>0</v>
      </c>
      <c r="BG183" s="206">
        <f>IF(N183="zákl. přenesená",J183,0)</f>
        <v>0</v>
      </c>
      <c r="BH183" s="206">
        <f>IF(N183="sníž. přenesená",J183,0)</f>
        <v>0</v>
      </c>
      <c r="BI183" s="206">
        <f>IF(N183="nulová",J183,0)</f>
        <v>0</v>
      </c>
      <c r="BJ183" s="19" t="s">
        <v>80</v>
      </c>
      <c r="BK183" s="206">
        <f>ROUND(I183*H183,2)</f>
        <v>0</v>
      </c>
      <c r="BL183" s="19" t="s">
        <v>176</v>
      </c>
      <c r="BM183" s="205" t="s">
        <v>1507</v>
      </c>
    </row>
    <row r="184" spans="1:65" s="2" customFormat="1" ht="321.75">
      <c r="A184" s="36"/>
      <c r="B184" s="37"/>
      <c r="C184" s="38"/>
      <c r="D184" s="207" t="s">
        <v>178</v>
      </c>
      <c r="E184" s="38"/>
      <c r="F184" s="208" t="s">
        <v>707</v>
      </c>
      <c r="G184" s="38"/>
      <c r="H184" s="38"/>
      <c r="I184" s="117"/>
      <c r="J184" s="38"/>
      <c r="K184" s="38"/>
      <c r="L184" s="41"/>
      <c r="M184" s="209"/>
      <c r="N184" s="210"/>
      <c r="O184" s="66"/>
      <c r="P184" s="66"/>
      <c r="Q184" s="66"/>
      <c r="R184" s="66"/>
      <c r="S184" s="66"/>
      <c r="T184" s="67"/>
      <c r="U184" s="36"/>
      <c r="V184" s="36"/>
      <c r="W184" s="36"/>
      <c r="X184" s="36"/>
      <c r="Y184" s="36"/>
      <c r="Z184" s="36"/>
      <c r="AA184" s="36"/>
      <c r="AB184" s="36"/>
      <c r="AC184" s="36"/>
      <c r="AD184" s="36"/>
      <c r="AE184" s="36"/>
      <c r="AT184" s="19" t="s">
        <v>178</v>
      </c>
      <c r="AU184" s="19" t="s">
        <v>83</v>
      </c>
    </row>
    <row r="185" spans="1:65" s="13" customFormat="1" ht="11.25">
      <c r="B185" s="211"/>
      <c r="C185" s="212"/>
      <c r="D185" s="207" t="s">
        <v>180</v>
      </c>
      <c r="E185" s="213" t="s">
        <v>19</v>
      </c>
      <c r="F185" s="214" t="s">
        <v>1498</v>
      </c>
      <c r="G185" s="212"/>
      <c r="H185" s="215">
        <v>0.17399999999999999</v>
      </c>
      <c r="I185" s="216"/>
      <c r="J185" s="212"/>
      <c r="K185" s="212"/>
      <c r="L185" s="217"/>
      <c r="M185" s="218"/>
      <c r="N185" s="219"/>
      <c r="O185" s="219"/>
      <c r="P185" s="219"/>
      <c r="Q185" s="219"/>
      <c r="R185" s="219"/>
      <c r="S185" s="219"/>
      <c r="T185" s="220"/>
      <c r="AT185" s="221" t="s">
        <v>180</v>
      </c>
      <c r="AU185" s="221" t="s">
        <v>83</v>
      </c>
      <c r="AV185" s="13" t="s">
        <v>83</v>
      </c>
      <c r="AW185" s="13" t="s">
        <v>34</v>
      </c>
      <c r="AX185" s="13" t="s">
        <v>72</v>
      </c>
      <c r="AY185" s="221" t="s">
        <v>169</v>
      </c>
    </row>
    <row r="186" spans="1:65" s="13" customFormat="1" ht="11.25">
      <c r="B186" s="211"/>
      <c r="C186" s="212"/>
      <c r="D186" s="207" t="s">
        <v>180</v>
      </c>
      <c r="E186" s="213" t="s">
        <v>19</v>
      </c>
      <c r="F186" s="214" t="s">
        <v>1499</v>
      </c>
      <c r="G186" s="212"/>
      <c r="H186" s="215">
        <v>0.75</v>
      </c>
      <c r="I186" s="216"/>
      <c r="J186" s="212"/>
      <c r="K186" s="212"/>
      <c r="L186" s="217"/>
      <c r="M186" s="218"/>
      <c r="N186" s="219"/>
      <c r="O186" s="219"/>
      <c r="P186" s="219"/>
      <c r="Q186" s="219"/>
      <c r="R186" s="219"/>
      <c r="S186" s="219"/>
      <c r="T186" s="220"/>
      <c r="AT186" s="221" t="s">
        <v>180</v>
      </c>
      <c r="AU186" s="221" t="s">
        <v>83</v>
      </c>
      <c r="AV186" s="13" t="s">
        <v>83</v>
      </c>
      <c r="AW186" s="13" t="s">
        <v>34</v>
      </c>
      <c r="AX186" s="13" t="s">
        <v>72</v>
      </c>
      <c r="AY186" s="221" t="s">
        <v>169</v>
      </c>
    </row>
    <row r="187" spans="1:65" s="13" customFormat="1" ht="11.25">
      <c r="B187" s="211"/>
      <c r="C187" s="212"/>
      <c r="D187" s="207" t="s">
        <v>180</v>
      </c>
      <c r="E187" s="213" t="s">
        <v>19</v>
      </c>
      <c r="F187" s="214" t="s">
        <v>1508</v>
      </c>
      <c r="G187" s="212"/>
      <c r="H187" s="215">
        <v>0.75</v>
      </c>
      <c r="I187" s="216"/>
      <c r="J187" s="212"/>
      <c r="K187" s="212"/>
      <c r="L187" s="217"/>
      <c r="M187" s="218"/>
      <c r="N187" s="219"/>
      <c r="O187" s="219"/>
      <c r="P187" s="219"/>
      <c r="Q187" s="219"/>
      <c r="R187" s="219"/>
      <c r="S187" s="219"/>
      <c r="T187" s="220"/>
      <c r="AT187" s="221" t="s">
        <v>180</v>
      </c>
      <c r="AU187" s="221" t="s">
        <v>83</v>
      </c>
      <c r="AV187" s="13" t="s">
        <v>83</v>
      </c>
      <c r="AW187" s="13" t="s">
        <v>34</v>
      </c>
      <c r="AX187" s="13" t="s">
        <v>72</v>
      </c>
      <c r="AY187" s="221" t="s">
        <v>169</v>
      </c>
    </row>
    <row r="188" spans="1:65" s="14" customFormat="1" ht="11.25">
      <c r="B188" s="222"/>
      <c r="C188" s="223"/>
      <c r="D188" s="207" t="s">
        <v>180</v>
      </c>
      <c r="E188" s="224" t="s">
        <v>19</v>
      </c>
      <c r="F188" s="225" t="s">
        <v>182</v>
      </c>
      <c r="G188" s="223"/>
      <c r="H188" s="226">
        <v>1.6739999999999999</v>
      </c>
      <c r="I188" s="227"/>
      <c r="J188" s="223"/>
      <c r="K188" s="223"/>
      <c r="L188" s="228"/>
      <c r="M188" s="229"/>
      <c r="N188" s="230"/>
      <c r="O188" s="230"/>
      <c r="P188" s="230"/>
      <c r="Q188" s="230"/>
      <c r="R188" s="230"/>
      <c r="S188" s="230"/>
      <c r="T188" s="231"/>
      <c r="AT188" s="232" t="s">
        <v>180</v>
      </c>
      <c r="AU188" s="232" t="s">
        <v>83</v>
      </c>
      <c r="AV188" s="14" t="s">
        <v>176</v>
      </c>
      <c r="AW188" s="14" t="s">
        <v>4</v>
      </c>
      <c r="AX188" s="14" t="s">
        <v>80</v>
      </c>
      <c r="AY188" s="232" t="s">
        <v>169</v>
      </c>
    </row>
    <row r="189" spans="1:65" s="2" customFormat="1" ht="16.5" customHeight="1">
      <c r="A189" s="36"/>
      <c r="B189" s="37"/>
      <c r="C189" s="254" t="s">
        <v>245</v>
      </c>
      <c r="D189" s="254" t="s">
        <v>315</v>
      </c>
      <c r="E189" s="255" t="s">
        <v>1509</v>
      </c>
      <c r="F189" s="256" t="s">
        <v>1510</v>
      </c>
      <c r="G189" s="257" t="s">
        <v>259</v>
      </c>
      <c r="H189" s="258">
        <v>1.425</v>
      </c>
      <c r="I189" s="259"/>
      <c r="J189" s="260">
        <f>ROUND(I189*H189,2)</f>
        <v>0</v>
      </c>
      <c r="K189" s="256" t="s">
        <v>175</v>
      </c>
      <c r="L189" s="261"/>
      <c r="M189" s="262" t="s">
        <v>19</v>
      </c>
      <c r="N189" s="263" t="s">
        <v>43</v>
      </c>
      <c r="O189" s="66"/>
      <c r="P189" s="203">
        <f>O189*H189</f>
        <v>0</v>
      </c>
      <c r="Q189" s="203">
        <v>1</v>
      </c>
      <c r="R189" s="203">
        <f>Q189*H189</f>
        <v>1.425</v>
      </c>
      <c r="S189" s="203">
        <v>0</v>
      </c>
      <c r="T189" s="204">
        <f>S189*H189</f>
        <v>0</v>
      </c>
      <c r="U189" s="36"/>
      <c r="V189" s="36"/>
      <c r="W189" s="36"/>
      <c r="X189" s="36"/>
      <c r="Y189" s="36"/>
      <c r="Z189" s="36"/>
      <c r="AA189" s="36"/>
      <c r="AB189" s="36"/>
      <c r="AC189" s="36"/>
      <c r="AD189" s="36"/>
      <c r="AE189" s="36"/>
      <c r="AR189" s="205" t="s">
        <v>222</v>
      </c>
      <c r="AT189" s="205" t="s">
        <v>315</v>
      </c>
      <c r="AU189" s="205" t="s">
        <v>83</v>
      </c>
      <c r="AY189" s="19" t="s">
        <v>169</v>
      </c>
      <c r="BE189" s="206">
        <f>IF(N189="základní",J189,0)</f>
        <v>0</v>
      </c>
      <c r="BF189" s="206">
        <f>IF(N189="snížená",J189,0)</f>
        <v>0</v>
      </c>
      <c r="BG189" s="206">
        <f>IF(N189="zákl. přenesená",J189,0)</f>
        <v>0</v>
      </c>
      <c r="BH189" s="206">
        <f>IF(N189="sníž. přenesená",J189,0)</f>
        <v>0</v>
      </c>
      <c r="BI189" s="206">
        <f>IF(N189="nulová",J189,0)</f>
        <v>0</v>
      </c>
      <c r="BJ189" s="19" t="s">
        <v>80</v>
      </c>
      <c r="BK189" s="206">
        <f>ROUND(I189*H189,2)</f>
        <v>0</v>
      </c>
      <c r="BL189" s="19" t="s">
        <v>176</v>
      </c>
      <c r="BM189" s="205" t="s">
        <v>1511</v>
      </c>
    </row>
    <row r="190" spans="1:65" s="13" customFormat="1" ht="11.25">
      <c r="B190" s="211"/>
      <c r="C190" s="212"/>
      <c r="D190" s="207" t="s">
        <v>180</v>
      </c>
      <c r="E190" s="213" t="s">
        <v>19</v>
      </c>
      <c r="F190" s="214" t="s">
        <v>1508</v>
      </c>
      <c r="G190" s="212"/>
      <c r="H190" s="215">
        <v>0.75</v>
      </c>
      <c r="I190" s="216"/>
      <c r="J190" s="212"/>
      <c r="K190" s="212"/>
      <c r="L190" s="217"/>
      <c r="M190" s="218"/>
      <c r="N190" s="219"/>
      <c r="O190" s="219"/>
      <c r="P190" s="219"/>
      <c r="Q190" s="219"/>
      <c r="R190" s="219"/>
      <c r="S190" s="219"/>
      <c r="T190" s="220"/>
      <c r="AT190" s="221" t="s">
        <v>180</v>
      </c>
      <c r="AU190" s="221" t="s">
        <v>83</v>
      </c>
      <c r="AV190" s="13" t="s">
        <v>83</v>
      </c>
      <c r="AW190" s="13" t="s">
        <v>34</v>
      </c>
      <c r="AX190" s="13" t="s">
        <v>72</v>
      </c>
      <c r="AY190" s="221" t="s">
        <v>169</v>
      </c>
    </row>
    <row r="191" spans="1:65" s="13" customFormat="1" ht="11.25">
      <c r="B191" s="211"/>
      <c r="C191" s="212"/>
      <c r="D191" s="207" t="s">
        <v>180</v>
      </c>
      <c r="E191" s="213" t="s">
        <v>19</v>
      </c>
      <c r="F191" s="214" t="s">
        <v>1512</v>
      </c>
      <c r="G191" s="212"/>
      <c r="H191" s="215">
        <v>1.425</v>
      </c>
      <c r="I191" s="216"/>
      <c r="J191" s="212"/>
      <c r="K191" s="212"/>
      <c r="L191" s="217"/>
      <c r="M191" s="218"/>
      <c r="N191" s="219"/>
      <c r="O191" s="219"/>
      <c r="P191" s="219"/>
      <c r="Q191" s="219"/>
      <c r="R191" s="219"/>
      <c r="S191" s="219"/>
      <c r="T191" s="220"/>
      <c r="AT191" s="221" t="s">
        <v>180</v>
      </c>
      <c r="AU191" s="221" t="s">
        <v>83</v>
      </c>
      <c r="AV191" s="13" t="s">
        <v>83</v>
      </c>
      <c r="AW191" s="13" t="s">
        <v>34</v>
      </c>
      <c r="AX191" s="13" t="s">
        <v>80</v>
      </c>
      <c r="AY191" s="221" t="s">
        <v>169</v>
      </c>
    </row>
    <row r="192" spans="1:65" s="2" customFormat="1" ht="24" customHeight="1">
      <c r="A192" s="36"/>
      <c r="B192" s="37"/>
      <c r="C192" s="194" t="s">
        <v>251</v>
      </c>
      <c r="D192" s="194" t="s">
        <v>171</v>
      </c>
      <c r="E192" s="195" t="s">
        <v>713</v>
      </c>
      <c r="F192" s="196" t="s">
        <v>714</v>
      </c>
      <c r="G192" s="197" t="s">
        <v>191</v>
      </c>
      <c r="H192" s="198">
        <v>1.1040000000000001</v>
      </c>
      <c r="I192" s="199"/>
      <c r="J192" s="200">
        <f>ROUND(I192*H192,2)</f>
        <v>0</v>
      </c>
      <c r="K192" s="196" t="s">
        <v>175</v>
      </c>
      <c r="L192" s="41"/>
      <c r="M192" s="201" t="s">
        <v>19</v>
      </c>
      <c r="N192" s="202" t="s">
        <v>43</v>
      </c>
      <c r="O192" s="66"/>
      <c r="P192" s="203">
        <f>O192*H192</f>
        <v>0</v>
      </c>
      <c r="Q192" s="203">
        <v>0</v>
      </c>
      <c r="R192" s="203">
        <f>Q192*H192</f>
        <v>0</v>
      </c>
      <c r="S192" s="203">
        <v>0</v>
      </c>
      <c r="T192" s="204">
        <f>S192*H192</f>
        <v>0</v>
      </c>
      <c r="U192" s="36"/>
      <c r="V192" s="36"/>
      <c r="W192" s="36"/>
      <c r="X192" s="36"/>
      <c r="Y192" s="36"/>
      <c r="Z192" s="36"/>
      <c r="AA192" s="36"/>
      <c r="AB192" s="36"/>
      <c r="AC192" s="36"/>
      <c r="AD192" s="36"/>
      <c r="AE192" s="36"/>
      <c r="AR192" s="205" t="s">
        <v>176</v>
      </c>
      <c r="AT192" s="205" t="s">
        <v>171</v>
      </c>
      <c r="AU192" s="205" t="s">
        <v>83</v>
      </c>
      <c r="AY192" s="19" t="s">
        <v>169</v>
      </c>
      <c r="BE192" s="206">
        <f>IF(N192="základní",J192,0)</f>
        <v>0</v>
      </c>
      <c r="BF192" s="206">
        <f>IF(N192="snížená",J192,0)</f>
        <v>0</v>
      </c>
      <c r="BG192" s="206">
        <f>IF(N192="zákl. přenesená",J192,0)</f>
        <v>0</v>
      </c>
      <c r="BH192" s="206">
        <f>IF(N192="sníž. přenesená",J192,0)</f>
        <v>0</v>
      </c>
      <c r="BI192" s="206">
        <f>IF(N192="nulová",J192,0)</f>
        <v>0</v>
      </c>
      <c r="BJ192" s="19" t="s">
        <v>80</v>
      </c>
      <c r="BK192" s="206">
        <f>ROUND(I192*H192,2)</f>
        <v>0</v>
      </c>
      <c r="BL192" s="19" t="s">
        <v>176</v>
      </c>
      <c r="BM192" s="205" t="s">
        <v>1513</v>
      </c>
    </row>
    <row r="193" spans="1:65" s="2" customFormat="1" ht="87.75">
      <c r="A193" s="36"/>
      <c r="B193" s="37"/>
      <c r="C193" s="38"/>
      <c r="D193" s="207" t="s">
        <v>178</v>
      </c>
      <c r="E193" s="38"/>
      <c r="F193" s="208" t="s">
        <v>716</v>
      </c>
      <c r="G193" s="38"/>
      <c r="H193" s="38"/>
      <c r="I193" s="117"/>
      <c r="J193" s="38"/>
      <c r="K193" s="38"/>
      <c r="L193" s="41"/>
      <c r="M193" s="209"/>
      <c r="N193" s="210"/>
      <c r="O193" s="66"/>
      <c r="P193" s="66"/>
      <c r="Q193" s="66"/>
      <c r="R193" s="66"/>
      <c r="S193" s="66"/>
      <c r="T193" s="67"/>
      <c r="U193" s="36"/>
      <c r="V193" s="36"/>
      <c r="W193" s="36"/>
      <c r="X193" s="36"/>
      <c r="Y193" s="36"/>
      <c r="Z193" s="36"/>
      <c r="AA193" s="36"/>
      <c r="AB193" s="36"/>
      <c r="AC193" s="36"/>
      <c r="AD193" s="36"/>
      <c r="AE193" s="36"/>
      <c r="AT193" s="19" t="s">
        <v>178</v>
      </c>
      <c r="AU193" s="19" t="s">
        <v>83</v>
      </c>
    </row>
    <row r="194" spans="1:65" s="13" customFormat="1" ht="11.25">
      <c r="B194" s="211"/>
      <c r="C194" s="212"/>
      <c r="D194" s="207" t="s">
        <v>180</v>
      </c>
      <c r="E194" s="213" t="s">
        <v>19</v>
      </c>
      <c r="F194" s="214" t="s">
        <v>1514</v>
      </c>
      <c r="G194" s="212"/>
      <c r="H194" s="215">
        <v>1.1679999999999999</v>
      </c>
      <c r="I194" s="216"/>
      <c r="J194" s="212"/>
      <c r="K194" s="212"/>
      <c r="L194" s="217"/>
      <c r="M194" s="218"/>
      <c r="N194" s="219"/>
      <c r="O194" s="219"/>
      <c r="P194" s="219"/>
      <c r="Q194" s="219"/>
      <c r="R194" s="219"/>
      <c r="S194" s="219"/>
      <c r="T194" s="220"/>
      <c r="AT194" s="221" t="s">
        <v>180</v>
      </c>
      <c r="AU194" s="221" t="s">
        <v>83</v>
      </c>
      <c r="AV194" s="13" t="s">
        <v>83</v>
      </c>
      <c r="AW194" s="13" t="s">
        <v>34</v>
      </c>
      <c r="AX194" s="13" t="s">
        <v>72</v>
      </c>
      <c r="AY194" s="221" t="s">
        <v>169</v>
      </c>
    </row>
    <row r="195" spans="1:65" s="13" customFormat="1" ht="11.25">
      <c r="B195" s="211"/>
      <c r="C195" s="212"/>
      <c r="D195" s="207" t="s">
        <v>180</v>
      </c>
      <c r="E195" s="213" t="s">
        <v>19</v>
      </c>
      <c r="F195" s="214" t="s">
        <v>1477</v>
      </c>
      <c r="G195" s="212"/>
      <c r="H195" s="215">
        <v>-0.17399999999999999</v>
      </c>
      <c r="I195" s="216"/>
      <c r="J195" s="212"/>
      <c r="K195" s="212"/>
      <c r="L195" s="217"/>
      <c r="M195" s="218"/>
      <c r="N195" s="219"/>
      <c r="O195" s="219"/>
      <c r="P195" s="219"/>
      <c r="Q195" s="219"/>
      <c r="R195" s="219"/>
      <c r="S195" s="219"/>
      <c r="T195" s="220"/>
      <c r="AT195" s="221" t="s">
        <v>180</v>
      </c>
      <c r="AU195" s="221" t="s">
        <v>83</v>
      </c>
      <c r="AV195" s="13" t="s">
        <v>83</v>
      </c>
      <c r="AW195" s="13" t="s">
        <v>34</v>
      </c>
      <c r="AX195" s="13" t="s">
        <v>72</v>
      </c>
      <c r="AY195" s="221" t="s">
        <v>169</v>
      </c>
    </row>
    <row r="196" spans="1:65" s="13" customFormat="1" ht="11.25">
      <c r="B196" s="211"/>
      <c r="C196" s="212"/>
      <c r="D196" s="207" t="s">
        <v>180</v>
      </c>
      <c r="E196" s="213" t="s">
        <v>19</v>
      </c>
      <c r="F196" s="214" t="s">
        <v>1478</v>
      </c>
      <c r="G196" s="212"/>
      <c r="H196" s="215">
        <v>-3.7999999999999999E-2</v>
      </c>
      <c r="I196" s="216"/>
      <c r="J196" s="212"/>
      <c r="K196" s="212"/>
      <c r="L196" s="217"/>
      <c r="M196" s="218"/>
      <c r="N196" s="219"/>
      <c r="O196" s="219"/>
      <c r="P196" s="219"/>
      <c r="Q196" s="219"/>
      <c r="R196" s="219"/>
      <c r="S196" s="219"/>
      <c r="T196" s="220"/>
      <c r="AT196" s="221" t="s">
        <v>180</v>
      </c>
      <c r="AU196" s="221" t="s">
        <v>83</v>
      </c>
      <c r="AV196" s="13" t="s">
        <v>83</v>
      </c>
      <c r="AW196" s="13" t="s">
        <v>34</v>
      </c>
      <c r="AX196" s="13" t="s">
        <v>72</v>
      </c>
      <c r="AY196" s="221" t="s">
        <v>169</v>
      </c>
    </row>
    <row r="197" spans="1:65" s="13" customFormat="1" ht="11.25">
      <c r="B197" s="211"/>
      <c r="C197" s="212"/>
      <c r="D197" s="207" t="s">
        <v>180</v>
      </c>
      <c r="E197" s="213" t="s">
        <v>19</v>
      </c>
      <c r="F197" s="214" t="s">
        <v>1515</v>
      </c>
      <c r="G197" s="212"/>
      <c r="H197" s="215">
        <v>0.14799999999999999</v>
      </c>
      <c r="I197" s="216"/>
      <c r="J197" s="212"/>
      <c r="K197" s="212"/>
      <c r="L197" s="217"/>
      <c r="M197" s="218"/>
      <c r="N197" s="219"/>
      <c r="O197" s="219"/>
      <c r="P197" s="219"/>
      <c r="Q197" s="219"/>
      <c r="R197" s="219"/>
      <c r="S197" s="219"/>
      <c r="T197" s="220"/>
      <c r="AT197" s="221" t="s">
        <v>180</v>
      </c>
      <c r="AU197" s="221" t="s">
        <v>83</v>
      </c>
      <c r="AV197" s="13" t="s">
        <v>83</v>
      </c>
      <c r="AW197" s="13" t="s">
        <v>34</v>
      </c>
      <c r="AX197" s="13" t="s">
        <v>72</v>
      </c>
      <c r="AY197" s="221" t="s">
        <v>169</v>
      </c>
    </row>
    <row r="198" spans="1:65" s="14" customFormat="1" ht="11.25">
      <c r="B198" s="222"/>
      <c r="C198" s="223"/>
      <c r="D198" s="207" t="s">
        <v>180</v>
      </c>
      <c r="E198" s="224" t="s">
        <v>19</v>
      </c>
      <c r="F198" s="225" t="s">
        <v>182</v>
      </c>
      <c r="G198" s="223"/>
      <c r="H198" s="226">
        <v>1.1040000000000001</v>
      </c>
      <c r="I198" s="227"/>
      <c r="J198" s="223"/>
      <c r="K198" s="223"/>
      <c r="L198" s="228"/>
      <c r="M198" s="229"/>
      <c r="N198" s="230"/>
      <c r="O198" s="230"/>
      <c r="P198" s="230"/>
      <c r="Q198" s="230"/>
      <c r="R198" s="230"/>
      <c r="S198" s="230"/>
      <c r="T198" s="231"/>
      <c r="AT198" s="232" t="s">
        <v>180</v>
      </c>
      <c r="AU198" s="232" t="s">
        <v>83</v>
      </c>
      <c r="AV198" s="14" t="s">
        <v>176</v>
      </c>
      <c r="AW198" s="14" t="s">
        <v>4</v>
      </c>
      <c r="AX198" s="14" t="s">
        <v>80</v>
      </c>
      <c r="AY198" s="232" t="s">
        <v>169</v>
      </c>
    </row>
    <row r="199" spans="1:65" s="2" customFormat="1" ht="16.5" customHeight="1">
      <c r="A199" s="36"/>
      <c r="B199" s="37"/>
      <c r="C199" s="254" t="s">
        <v>256</v>
      </c>
      <c r="D199" s="254" t="s">
        <v>315</v>
      </c>
      <c r="E199" s="255" t="s">
        <v>1509</v>
      </c>
      <c r="F199" s="256" t="s">
        <v>1510</v>
      </c>
      <c r="G199" s="257" t="s">
        <v>259</v>
      </c>
      <c r="H199" s="258">
        <v>2.0979999999999999</v>
      </c>
      <c r="I199" s="259"/>
      <c r="J199" s="260">
        <f>ROUND(I199*H199,2)</f>
        <v>0</v>
      </c>
      <c r="K199" s="256" t="s">
        <v>175</v>
      </c>
      <c r="L199" s="261"/>
      <c r="M199" s="262" t="s">
        <v>19</v>
      </c>
      <c r="N199" s="263" t="s">
        <v>43</v>
      </c>
      <c r="O199" s="66"/>
      <c r="P199" s="203">
        <f>O199*H199</f>
        <v>0</v>
      </c>
      <c r="Q199" s="203">
        <v>1</v>
      </c>
      <c r="R199" s="203">
        <f>Q199*H199</f>
        <v>2.0979999999999999</v>
      </c>
      <c r="S199" s="203">
        <v>0</v>
      </c>
      <c r="T199" s="204">
        <f>S199*H199</f>
        <v>0</v>
      </c>
      <c r="U199" s="36"/>
      <c r="V199" s="36"/>
      <c r="W199" s="36"/>
      <c r="X199" s="36"/>
      <c r="Y199" s="36"/>
      <c r="Z199" s="36"/>
      <c r="AA199" s="36"/>
      <c r="AB199" s="36"/>
      <c r="AC199" s="36"/>
      <c r="AD199" s="36"/>
      <c r="AE199" s="36"/>
      <c r="AR199" s="205" t="s">
        <v>222</v>
      </c>
      <c r="AT199" s="205" t="s">
        <v>315</v>
      </c>
      <c r="AU199" s="205" t="s">
        <v>83</v>
      </c>
      <c r="AY199" s="19" t="s">
        <v>169</v>
      </c>
      <c r="BE199" s="206">
        <f>IF(N199="základní",J199,0)</f>
        <v>0</v>
      </c>
      <c r="BF199" s="206">
        <f>IF(N199="snížená",J199,0)</f>
        <v>0</v>
      </c>
      <c r="BG199" s="206">
        <f>IF(N199="zákl. přenesená",J199,0)</f>
        <v>0</v>
      </c>
      <c r="BH199" s="206">
        <f>IF(N199="sníž. přenesená",J199,0)</f>
        <v>0</v>
      </c>
      <c r="BI199" s="206">
        <f>IF(N199="nulová",J199,0)</f>
        <v>0</v>
      </c>
      <c r="BJ199" s="19" t="s">
        <v>80</v>
      </c>
      <c r="BK199" s="206">
        <f>ROUND(I199*H199,2)</f>
        <v>0</v>
      </c>
      <c r="BL199" s="19" t="s">
        <v>176</v>
      </c>
      <c r="BM199" s="205" t="s">
        <v>1516</v>
      </c>
    </row>
    <row r="200" spans="1:65" s="13" customFormat="1" ht="11.25">
      <c r="B200" s="211"/>
      <c r="C200" s="212"/>
      <c r="D200" s="207" t="s">
        <v>180</v>
      </c>
      <c r="E200" s="213" t="s">
        <v>19</v>
      </c>
      <c r="F200" s="214" t="s">
        <v>1514</v>
      </c>
      <c r="G200" s="212"/>
      <c r="H200" s="215">
        <v>1.1679999999999999</v>
      </c>
      <c r="I200" s="216"/>
      <c r="J200" s="212"/>
      <c r="K200" s="212"/>
      <c r="L200" s="217"/>
      <c r="M200" s="218"/>
      <c r="N200" s="219"/>
      <c r="O200" s="219"/>
      <c r="P200" s="219"/>
      <c r="Q200" s="219"/>
      <c r="R200" s="219"/>
      <c r="S200" s="219"/>
      <c r="T200" s="220"/>
      <c r="AT200" s="221" t="s">
        <v>180</v>
      </c>
      <c r="AU200" s="221" t="s">
        <v>83</v>
      </c>
      <c r="AV200" s="13" t="s">
        <v>83</v>
      </c>
      <c r="AW200" s="13" t="s">
        <v>34</v>
      </c>
      <c r="AX200" s="13" t="s">
        <v>72</v>
      </c>
      <c r="AY200" s="221" t="s">
        <v>169</v>
      </c>
    </row>
    <row r="201" spans="1:65" s="13" customFormat="1" ht="11.25">
      <c r="B201" s="211"/>
      <c r="C201" s="212"/>
      <c r="D201" s="207" t="s">
        <v>180</v>
      </c>
      <c r="E201" s="213" t="s">
        <v>19</v>
      </c>
      <c r="F201" s="214" t="s">
        <v>1477</v>
      </c>
      <c r="G201" s="212"/>
      <c r="H201" s="215">
        <v>-0.17399999999999999</v>
      </c>
      <c r="I201" s="216"/>
      <c r="J201" s="212"/>
      <c r="K201" s="212"/>
      <c r="L201" s="217"/>
      <c r="M201" s="218"/>
      <c r="N201" s="219"/>
      <c r="O201" s="219"/>
      <c r="P201" s="219"/>
      <c r="Q201" s="219"/>
      <c r="R201" s="219"/>
      <c r="S201" s="219"/>
      <c r="T201" s="220"/>
      <c r="AT201" s="221" t="s">
        <v>180</v>
      </c>
      <c r="AU201" s="221" t="s">
        <v>83</v>
      </c>
      <c r="AV201" s="13" t="s">
        <v>83</v>
      </c>
      <c r="AW201" s="13" t="s">
        <v>34</v>
      </c>
      <c r="AX201" s="13" t="s">
        <v>72</v>
      </c>
      <c r="AY201" s="221" t="s">
        <v>169</v>
      </c>
    </row>
    <row r="202" spans="1:65" s="13" customFormat="1" ht="11.25">
      <c r="B202" s="211"/>
      <c r="C202" s="212"/>
      <c r="D202" s="207" t="s">
        <v>180</v>
      </c>
      <c r="E202" s="213" t="s">
        <v>19</v>
      </c>
      <c r="F202" s="214" t="s">
        <v>1478</v>
      </c>
      <c r="G202" s="212"/>
      <c r="H202" s="215">
        <v>-3.7999999999999999E-2</v>
      </c>
      <c r="I202" s="216"/>
      <c r="J202" s="212"/>
      <c r="K202" s="212"/>
      <c r="L202" s="217"/>
      <c r="M202" s="218"/>
      <c r="N202" s="219"/>
      <c r="O202" s="219"/>
      <c r="P202" s="219"/>
      <c r="Q202" s="219"/>
      <c r="R202" s="219"/>
      <c r="S202" s="219"/>
      <c r="T202" s="220"/>
      <c r="AT202" s="221" t="s">
        <v>180</v>
      </c>
      <c r="AU202" s="221" t="s">
        <v>83</v>
      </c>
      <c r="AV202" s="13" t="s">
        <v>83</v>
      </c>
      <c r="AW202" s="13" t="s">
        <v>34</v>
      </c>
      <c r="AX202" s="13" t="s">
        <v>72</v>
      </c>
      <c r="AY202" s="221" t="s">
        <v>169</v>
      </c>
    </row>
    <row r="203" spans="1:65" s="13" customFormat="1" ht="11.25">
      <c r="B203" s="211"/>
      <c r="C203" s="212"/>
      <c r="D203" s="207" t="s">
        <v>180</v>
      </c>
      <c r="E203" s="213" t="s">
        <v>19</v>
      </c>
      <c r="F203" s="214" t="s">
        <v>1515</v>
      </c>
      <c r="G203" s="212"/>
      <c r="H203" s="215">
        <v>0.14799999999999999</v>
      </c>
      <c r="I203" s="216"/>
      <c r="J203" s="212"/>
      <c r="K203" s="212"/>
      <c r="L203" s="217"/>
      <c r="M203" s="218"/>
      <c r="N203" s="219"/>
      <c r="O203" s="219"/>
      <c r="P203" s="219"/>
      <c r="Q203" s="219"/>
      <c r="R203" s="219"/>
      <c r="S203" s="219"/>
      <c r="T203" s="220"/>
      <c r="AT203" s="221" t="s">
        <v>180</v>
      </c>
      <c r="AU203" s="221" t="s">
        <v>83</v>
      </c>
      <c r="AV203" s="13" t="s">
        <v>83</v>
      </c>
      <c r="AW203" s="13" t="s">
        <v>34</v>
      </c>
      <c r="AX203" s="13" t="s">
        <v>72</v>
      </c>
      <c r="AY203" s="221" t="s">
        <v>169</v>
      </c>
    </row>
    <row r="204" spans="1:65" s="13" customFormat="1" ht="11.25">
      <c r="B204" s="211"/>
      <c r="C204" s="212"/>
      <c r="D204" s="207" t="s">
        <v>180</v>
      </c>
      <c r="E204" s="213" t="s">
        <v>19</v>
      </c>
      <c r="F204" s="214" t="s">
        <v>1517</v>
      </c>
      <c r="G204" s="212"/>
      <c r="H204" s="215">
        <v>2.0979999999999999</v>
      </c>
      <c r="I204" s="216"/>
      <c r="J204" s="212"/>
      <c r="K204" s="212"/>
      <c r="L204" s="217"/>
      <c r="M204" s="218"/>
      <c r="N204" s="219"/>
      <c r="O204" s="219"/>
      <c r="P204" s="219"/>
      <c r="Q204" s="219"/>
      <c r="R204" s="219"/>
      <c r="S204" s="219"/>
      <c r="T204" s="220"/>
      <c r="AT204" s="221" t="s">
        <v>180</v>
      </c>
      <c r="AU204" s="221" t="s">
        <v>83</v>
      </c>
      <c r="AV204" s="13" t="s">
        <v>83</v>
      </c>
      <c r="AW204" s="13" t="s">
        <v>34</v>
      </c>
      <c r="AX204" s="13" t="s">
        <v>80</v>
      </c>
      <c r="AY204" s="221" t="s">
        <v>169</v>
      </c>
    </row>
    <row r="205" spans="1:65" s="2" customFormat="1" ht="16.5" customHeight="1">
      <c r="A205" s="36"/>
      <c r="B205" s="37"/>
      <c r="C205" s="194" t="s">
        <v>8</v>
      </c>
      <c r="D205" s="194" t="s">
        <v>171</v>
      </c>
      <c r="E205" s="195" t="s">
        <v>263</v>
      </c>
      <c r="F205" s="196" t="s">
        <v>264</v>
      </c>
      <c r="G205" s="197" t="s">
        <v>174</v>
      </c>
      <c r="H205" s="198">
        <v>4.9130000000000003</v>
      </c>
      <c r="I205" s="199"/>
      <c r="J205" s="200">
        <f>ROUND(I205*H205,2)</f>
        <v>0</v>
      </c>
      <c r="K205" s="196" t="s">
        <v>175</v>
      </c>
      <c r="L205" s="41"/>
      <c r="M205" s="201" t="s">
        <v>19</v>
      </c>
      <c r="N205" s="202" t="s">
        <v>43</v>
      </c>
      <c r="O205" s="66"/>
      <c r="P205" s="203">
        <f>O205*H205</f>
        <v>0</v>
      </c>
      <c r="Q205" s="203">
        <v>0</v>
      </c>
      <c r="R205" s="203">
        <f>Q205*H205</f>
        <v>0</v>
      </c>
      <c r="S205" s="203">
        <v>0</v>
      </c>
      <c r="T205" s="204">
        <f>S205*H205</f>
        <v>0</v>
      </c>
      <c r="U205" s="36"/>
      <c r="V205" s="36"/>
      <c r="W205" s="36"/>
      <c r="X205" s="36"/>
      <c r="Y205" s="36"/>
      <c r="Z205" s="36"/>
      <c r="AA205" s="36"/>
      <c r="AB205" s="36"/>
      <c r="AC205" s="36"/>
      <c r="AD205" s="36"/>
      <c r="AE205" s="36"/>
      <c r="AR205" s="205" t="s">
        <v>176</v>
      </c>
      <c r="AT205" s="205" t="s">
        <v>171</v>
      </c>
      <c r="AU205" s="205" t="s">
        <v>83</v>
      </c>
      <c r="AY205" s="19" t="s">
        <v>169</v>
      </c>
      <c r="BE205" s="206">
        <f>IF(N205="základní",J205,0)</f>
        <v>0</v>
      </c>
      <c r="BF205" s="206">
        <f>IF(N205="snížená",J205,0)</f>
        <v>0</v>
      </c>
      <c r="BG205" s="206">
        <f>IF(N205="zákl. přenesená",J205,0)</f>
        <v>0</v>
      </c>
      <c r="BH205" s="206">
        <f>IF(N205="sníž. přenesená",J205,0)</f>
        <v>0</v>
      </c>
      <c r="BI205" s="206">
        <f>IF(N205="nulová",J205,0)</f>
        <v>0</v>
      </c>
      <c r="BJ205" s="19" t="s">
        <v>80</v>
      </c>
      <c r="BK205" s="206">
        <f>ROUND(I205*H205,2)</f>
        <v>0</v>
      </c>
      <c r="BL205" s="19" t="s">
        <v>176</v>
      </c>
      <c r="BM205" s="205" t="s">
        <v>1518</v>
      </c>
    </row>
    <row r="206" spans="1:65" s="2" customFormat="1" ht="107.25">
      <c r="A206" s="36"/>
      <c r="B206" s="37"/>
      <c r="C206" s="38"/>
      <c r="D206" s="207" t="s">
        <v>178</v>
      </c>
      <c r="E206" s="38"/>
      <c r="F206" s="208" t="s">
        <v>266</v>
      </c>
      <c r="G206" s="38"/>
      <c r="H206" s="38"/>
      <c r="I206" s="117"/>
      <c r="J206" s="38"/>
      <c r="K206" s="38"/>
      <c r="L206" s="41"/>
      <c r="M206" s="209"/>
      <c r="N206" s="210"/>
      <c r="O206" s="66"/>
      <c r="P206" s="66"/>
      <c r="Q206" s="66"/>
      <c r="R206" s="66"/>
      <c r="S206" s="66"/>
      <c r="T206" s="67"/>
      <c r="U206" s="36"/>
      <c r="V206" s="36"/>
      <c r="W206" s="36"/>
      <c r="X206" s="36"/>
      <c r="Y206" s="36"/>
      <c r="Z206" s="36"/>
      <c r="AA206" s="36"/>
      <c r="AB206" s="36"/>
      <c r="AC206" s="36"/>
      <c r="AD206" s="36"/>
      <c r="AE206" s="36"/>
      <c r="AT206" s="19" t="s">
        <v>178</v>
      </c>
      <c r="AU206" s="19" t="s">
        <v>83</v>
      </c>
    </row>
    <row r="207" spans="1:65" s="13" customFormat="1" ht="11.25">
      <c r="B207" s="211"/>
      <c r="C207" s="212"/>
      <c r="D207" s="207" t="s">
        <v>180</v>
      </c>
      <c r="E207" s="213" t="s">
        <v>19</v>
      </c>
      <c r="F207" s="214" t="s">
        <v>1519</v>
      </c>
      <c r="G207" s="212"/>
      <c r="H207" s="215">
        <v>2.9209999999999998</v>
      </c>
      <c r="I207" s="216"/>
      <c r="J207" s="212"/>
      <c r="K207" s="212"/>
      <c r="L207" s="217"/>
      <c r="M207" s="218"/>
      <c r="N207" s="219"/>
      <c r="O207" s="219"/>
      <c r="P207" s="219"/>
      <c r="Q207" s="219"/>
      <c r="R207" s="219"/>
      <c r="S207" s="219"/>
      <c r="T207" s="220"/>
      <c r="AT207" s="221" t="s">
        <v>180</v>
      </c>
      <c r="AU207" s="221" t="s">
        <v>83</v>
      </c>
      <c r="AV207" s="13" t="s">
        <v>83</v>
      </c>
      <c r="AW207" s="13" t="s">
        <v>34</v>
      </c>
      <c r="AX207" s="13" t="s">
        <v>72</v>
      </c>
      <c r="AY207" s="221" t="s">
        <v>169</v>
      </c>
    </row>
    <row r="208" spans="1:65" s="13" customFormat="1" ht="11.25">
      <c r="B208" s="211"/>
      <c r="C208" s="212"/>
      <c r="D208" s="207" t="s">
        <v>180</v>
      </c>
      <c r="E208" s="213" t="s">
        <v>19</v>
      </c>
      <c r="F208" s="214" t="s">
        <v>1520</v>
      </c>
      <c r="G208" s="212"/>
      <c r="H208" s="215">
        <v>0.49199999999999999</v>
      </c>
      <c r="I208" s="216"/>
      <c r="J208" s="212"/>
      <c r="K208" s="212"/>
      <c r="L208" s="217"/>
      <c r="M208" s="218"/>
      <c r="N208" s="219"/>
      <c r="O208" s="219"/>
      <c r="P208" s="219"/>
      <c r="Q208" s="219"/>
      <c r="R208" s="219"/>
      <c r="S208" s="219"/>
      <c r="T208" s="220"/>
      <c r="AT208" s="221" t="s">
        <v>180</v>
      </c>
      <c r="AU208" s="221" t="s">
        <v>83</v>
      </c>
      <c r="AV208" s="13" t="s">
        <v>83</v>
      </c>
      <c r="AW208" s="13" t="s">
        <v>34</v>
      </c>
      <c r="AX208" s="13" t="s">
        <v>72</v>
      </c>
      <c r="AY208" s="221" t="s">
        <v>169</v>
      </c>
    </row>
    <row r="209" spans="1:65" s="13" customFormat="1" ht="11.25">
      <c r="B209" s="211"/>
      <c r="C209" s="212"/>
      <c r="D209" s="207" t="s">
        <v>180</v>
      </c>
      <c r="E209" s="213" t="s">
        <v>19</v>
      </c>
      <c r="F209" s="214" t="s">
        <v>1521</v>
      </c>
      <c r="G209" s="212"/>
      <c r="H209" s="215">
        <v>1.5</v>
      </c>
      <c r="I209" s="216"/>
      <c r="J209" s="212"/>
      <c r="K209" s="212"/>
      <c r="L209" s="217"/>
      <c r="M209" s="218"/>
      <c r="N209" s="219"/>
      <c r="O209" s="219"/>
      <c r="P209" s="219"/>
      <c r="Q209" s="219"/>
      <c r="R209" s="219"/>
      <c r="S209" s="219"/>
      <c r="T209" s="220"/>
      <c r="AT209" s="221" t="s">
        <v>180</v>
      </c>
      <c r="AU209" s="221" t="s">
        <v>83</v>
      </c>
      <c r="AV209" s="13" t="s">
        <v>83</v>
      </c>
      <c r="AW209" s="13" t="s">
        <v>34</v>
      </c>
      <c r="AX209" s="13" t="s">
        <v>72</v>
      </c>
      <c r="AY209" s="221" t="s">
        <v>169</v>
      </c>
    </row>
    <row r="210" spans="1:65" s="14" customFormat="1" ht="11.25">
      <c r="B210" s="222"/>
      <c r="C210" s="223"/>
      <c r="D210" s="207" t="s">
        <v>180</v>
      </c>
      <c r="E210" s="224" t="s">
        <v>19</v>
      </c>
      <c r="F210" s="225" t="s">
        <v>182</v>
      </c>
      <c r="G210" s="223"/>
      <c r="H210" s="226">
        <v>4.9130000000000003</v>
      </c>
      <c r="I210" s="227"/>
      <c r="J210" s="223"/>
      <c r="K210" s="223"/>
      <c r="L210" s="228"/>
      <c r="M210" s="229"/>
      <c r="N210" s="230"/>
      <c r="O210" s="230"/>
      <c r="P210" s="230"/>
      <c r="Q210" s="230"/>
      <c r="R210" s="230"/>
      <c r="S210" s="230"/>
      <c r="T210" s="231"/>
      <c r="AT210" s="232" t="s">
        <v>180</v>
      </c>
      <c r="AU210" s="232" t="s">
        <v>83</v>
      </c>
      <c r="AV210" s="14" t="s">
        <v>176</v>
      </c>
      <c r="AW210" s="14" t="s">
        <v>4</v>
      </c>
      <c r="AX210" s="14" t="s">
        <v>80</v>
      </c>
      <c r="AY210" s="232" t="s">
        <v>169</v>
      </c>
    </row>
    <row r="211" spans="1:65" s="12" customFormat="1" ht="22.9" customHeight="1">
      <c r="B211" s="178"/>
      <c r="C211" s="179"/>
      <c r="D211" s="180" t="s">
        <v>71</v>
      </c>
      <c r="E211" s="192" t="s">
        <v>83</v>
      </c>
      <c r="F211" s="192" t="s">
        <v>721</v>
      </c>
      <c r="G211" s="179"/>
      <c r="H211" s="179"/>
      <c r="I211" s="182"/>
      <c r="J211" s="193">
        <f>BK211</f>
        <v>0</v>
      </c>
      <c r="K211" s="179"/>
      <c r="L211" s="184"/>
      <c r="M211" s="185"/>
      <c r="N211" s="186"/>
      <c r="O211" s="186"/>
      <c r="P211" s="187">
        <f>SUM(P212:P235)</f>
        <v>0</v>
      </c>
      <c r="Q211" s="186"/>
      <c r="R211" s="187">
        <f>SUM(R212:R235)</f>
        <v>1.8239533480000001</v>
      </c>
      <c r="S211" s="186"/>
      <c r="T211" s="188">
        <f>SUM(T212:T235)</f>
        <v>0</v>
      </c>
      <c r="AR211" s="189" t="s">
        <v>80</v>
      </c>
      <c r="AT211" s="190" t="s">
        <v>71</v>
      </c>
      <c r="AU211" s="190" t="s">
        <v>80</v>
      </c>
      <c r="AY211" s="189" t="s">
        <v>169</v>
      </c>
      <c r="BK211" s="191">
        <f>SUM(BK212:BK235)</f>
        <v>0</v>
      </c>
    </row>
    <row r="212" spans="1:65" s="2" customFormat="1" ht="16.5" customHeight="1">
      <c r="A212" s="36"/>
      <c r="B212" s="37"/>
      <c r="C212" s="194" t="s">
        <v>273</v>
      </c>
      <c r="D212" s="194" t="s">
        <v>171</v>
      </c>
      <c r="E212" s="195" t="s">
        <v>722</v>
      </c>
      <c r="F212" s="196" t="s">
        <v>723</v>
      </c>
      <c r="G212" s="197" t="s">
        <v>324</v>
      </c>
      <c r="H212" s="198">
        <v>3.5950000000000002</v>
      </c>
      <c r="I212" s="199"/>
      <c r="J212" s="200">
        <f>ROUND(I212*H212,2)</f>
        <v>0</v>
      </c>
      <c r="K212" s="196" t="s">
        <v>175</v>
      </c>
      <c r="L212" s="41"/>
      <c r="M212" s="201" t="s">
        <v>19</v>
      </c>
      <c r="N212" s="202" t="s">
        <v>43</v>
      </c>
      <c r="O212" s="66"/>
      <c r="P212" s="203">
        <f>O212*H212</f>
        <v>0</v>
      </c>
      <c r="Q212" s="203">
        <v>4.8959999999999997E-4</v>
      </c>
      <c r="R212" s="203">
        <f>Q212*H212</f>
        <v>1.7601120000000001E-3</v>
      </c>
      <c r="S212" s="203">
        <v>0</v>
      </c>
      <c r="T212" s="204">
        <f>S212*H212</f>
        <v>0</v>
      </c>
      <c r="U212" s="36"/>
      <c r="V212" s="36"/>
      <c r="W212" s="36"/>
      <c r="X212" s="36"/>
      <c r="Y212" s="36"/>
      <c r="Z212" s="36"/>
      <c r="AA212" s="36"/>
      <c r="AB212" s="36"/>
      <c r="AC212" s="36"/>
      <c r="AD212" s="36"/>
      <c r="AE212" s="36"/>
      <c r="AR212" s="205" t="s">
        <v>176</v>
      </c>
      <c r="AT212" s="205" t="s">
        <v>171</v>
      </c>
      <c r="AU212" s="205" t="s">
        <v>83</v>
      </c>
      <c r="AY212" s="19" t="s">
        <v>169</v>
      </c>
      <c r="BE212" s="206">
        <f>IF(N212="základní",J212,0)</f>
        <v>0</v>
      </c>
      <c r="BF212" s="206">
        <f>IF(N212="snížená",J212,0)</f>
        <v>0</v>
      </c>
      <c r="BG212" s="206">
        <f>IF(N212="zákl. přenesená",J212,0)</f>
        <v>0</v>
      </c>
      <c r="BH212" s="206">
        <f>IF(N212="sníž. přenesená",J212,0)</f>
        <v>0</v>
      </c>
      <c r="BI212" s="206">
        <f>IF(N212="nulová",J212,0)</f>
        <v>0</v>
      </c>
      <c r="BJ212" s="19" t="s">
        <v>80</v>
      </c>
      <c r="BK212" s="206">
        <f>ROUND(I212*H212,2)</f>
        <v>0</v>
      </c>
      <c r="BL212" s="19" t="s">
        <v>176</v>
      </c>
      <c r="BM212" s="205" t="s">
        <v>1522</v>
      </c>
    </row>
    <row r="213" spans="1:65" s="15" customFormat="1" ht="11.25">
      <c r="B213" s="233"/>
      <c r="C213" s="234"/>
      <c r="D213" s="207" t="s">
        <v>180</v>
      </c>
      <c r="E213" s="235" t="s">
        <v>19</v>
      </c>
      <c r="F213" s="236" t="s">
        <v>699</v>
      </c>
      <c r="G213" s="234"/>
      <c r="H213" s="235" t="s">
        <v>19</v>
      </c>
      <c r="I213" s="237"/>
      <c r="J213" s="234"/>
      <c r="K213" s="234"/>
      <c r="L213" s="238"/>
      <c r="M213" s="239"/>
      <c r="N213" s="240"/>
      <c r="O213" s="240"/>
      <c r="P213" s="240"/>
      <c r="Q213" s="240"/>
      <c r="R213" s="240"/>
      <c r="S213" s="240"/>
      <c r="T213" s="241"/>
      <c r="AT213" s="242" t="s">
        <v>180</v>
      </c>
      <c r="AU213" s="242" t="s">
        <v>83</v>
      </c>
      <c r="AV213" s="15" t="s">
        <v>80</v>
      </c>
      <c r="AW213" s="15" t="s">
        <v>34</v>
      </c>
      <c r="AX213" s="15" t="s">
        <v>72</v>
      </c>
      <c r="AY213" s="242" t="s">
        <v>169</v>
      </c>
    </row>
    <row r="214" spans="1:65" s="13" customFormat="1" ht="11.25">
      <c r="B214" s="211"/>
      <c r="C214" s="212"/>
      <c r="D214" s="207" t="s">
        <v>180</v>
      </c>
      <c r="E214" s="213" t="s">
        <v>19</v>
      </c>
      <c r="F214" s="214" t="s">
        <v>1523</v>
      </c>
      <c r="G214" s="212"/>
      <c r="H214" s="215">
        <v>3.5950000000000002</v>
      </c>
      <c r="I214" s="216"/>
      <c r="J214" s="212"/>
      <c r="K214" s="212"/>
      <c r="L214" s="217"/>
      <c r="M214" s="218"/>
      <c r="N214" s="219"/>
      <c r="O214" s="219"/>
      <c r="P214" s="219"/>
      <c r="Q214" s="219"/>
      <c r="R214" s="219"/>
      <c r="S214" s="219"/>
      <c r="T214" s="220"/>
      <c r="AT214" s="221" t="s">
        <v>180</v>
      </c>
      <c r="AU214" s="221" t="s">
        <v>83</v>
      </c>
      <c r="AV214" s="13" t="s">
        <v>83</v>
      </c>
      <c r="AW214" s="13" t="s">
        <v>34</v>
      </c>
      <c r="AX214" s="13" t="s">
        <v>72</v>
      </c>
      <c r="AY214" s="221" t="s">
        <v>169</v>
      </c>
    </row>
    <row r="215" spans="1:65" s="14" customFormat="1" ht="11.25">
      <c r="B215" s="222"/>
      <c r="C215" s="223"/>
      <c r="D215" s="207" t="s">
        <v>180</v>
      </c>
      <c r="E215" s="224" t="s">
        <v>19</v>
      </c>
      <c r="F215" s="225" t="s">
        <v>182</v>
      </c>
      <c r="G215" s="223"/>
      <c r="H215" s="226">
        <v>3.5950000000000002</v>
      </c>
      <c r="I215" s="227"/>
      <c r="J215" s="223"/>
      <c r="K215" s="223"/>
      <c r="L215" s="228"/>
      <c r="M215" s="229"/>
      <c r="N215" s="230"/>
      <c r="O215" s="230"/>
      <c r="P215" s="230"/>
      <c r="Q215" s="230"/>
      <c r="R215" s="230"/>
      <c r="S215" s="230"/>
      <c r="T215" s="231"/>
      <c r="AT215" s="232" t="s">
        <v>180</v>
      </c>
      <c r="AU215" s="232" t="s">
        <v>83</v>
      </c>
      <c r="AV215" s="14" t="s">
        <v>176</v>
      </c>
      <c r="AW215" s="14" t="s">
        <v>4</v>
      </c>
      <c r="AX215" s="14" t="s">
        <v>80</v>
      </c>
      <c r="AY215" s="232" t="s">
        <v>169</v>
      </c>
    </row>
    <row r="216" spans="1:65" s="2" customFormat="1" ht="24" customHeight="1">
      <c r="A216" s="36"/>
      <c r="B216" s="37"/>
      <c r="C216" s="194" t="s">
        <v>279</v>
      </c>
      <c r="D216" s="194" t="s">
        <v>171</v>
      </c>
      <c r="E216" s="195" t="s">
        <v>726</v>
      </c>
      <c r="F216" s="196" t="s">
        <v>727</v>
      </c>
      <c r="G216" s="197" t="s">
        <v>174</v>
      </c>
      <c r="H216" s="198">
        <v>9.8140000000000001</v>
      </c>
      <c r="I216" s="199"/>
      <c r="J216" s="200">
        <f>ROUND(I216*H216,2)</f>
        <v>0</v>
      </c>
      <c r="K216" s="196" t="s">
        <v>175</v>
      </c>
      <c r="L216" s="41"/>
      <c r="M216" s="201" t="s">
        <v>19</v>
      </c>
      <c r="N216" s="202" t="s">
        <v>43</v>
      </c>
      <c r="O216" s="66"/>
      <c r="P216" s="203">
        <f>O216*H216</f>
        <v>0</v>
      </c>
      <c r="Q216" s="203">
        <v>9.8999999999999994E-5</v>
      </c>
      <c r="R216" s="203">
        <f>Q216*H216</f>
        <v>9.7158599999999998E-4</v>
      </c>
      <c r="S216" s="203">
        <v>0</v>
      </c>
      <c r="T216" s="204">
        <f>S216*H216</f>
        <v>0</v>
      </c>
      <c r="U216" s="36"/>
      <c r="V216" s="36"/>
      <c r="W216" s="36"/>
      <c r="X216" s="36"/>
      <c r="Y216" s="36"/>
      <c r="Z216" s="36"/>
      <c r="AA216" s="36"/>
      <c r="AB216" s="36"/>
      <c r="AC216" s="36"/>
      <c r="AD216" s="36"/>
      <c r="AE216" s="36"/>
      <c r="AR216" s="205" t="s">
        <v>176</v>
      </c>
      <c r="AT216" s="205" t="s">
        <v>171</v>
      </c>
      <c r="AU216" s="205" t="s">
        <v>83</v>
      </c>
      <c r="AY216" s="19" t="s">
        <v>169</v>
      </c>
      <c r="BE216" s="206">
        <f>IF(N216="základní",J216,0)</f>
        <v>0</v>
      </c>
      <c r="BF216" s="206">
        <f>IF(N216="snížená",J216,0)</f>
        <v>0</v>
      </c>
      <c r="BG216" s="206">
        <f>IF(N216="zákl. přenesená",J216,0)</f>
        <v>0</v>
      </c>
      <c r="BH216" s="206">
        <f>IF(N216="sníž. přenesená",J216,0)</f>
        <v>0</v>
      </c>
      <c r="BI216" s="206">
        <f>IF(N216="nulová",J216,0)</f>
        <v>0</v>
      </c>
      <c r="BJ216" s="19" t="s">
        <v>80</v>
      </c>
      <c r="BK216" s="206">
        <f>ROUND(I216*H216,2)</f>
        <v>0</v>
      </c>
      <c r="BL216" s="19" t="s">
        <v>176</v>
      </c>
      <c r="BM216" s="205" t="s">
        <v>1524</v>
      </c>
    </row>
    <row r="217" spans="1:65" s="15" customFormat="1" ht="11.25">
      <c r="B217" s="233"/>
      <c r="C217" s="234"/>
      <c r="D217" s="207" t="s">
        <v>180</v>
      </c>
      <c r="E217" s="235" t="s">
        <v>19</v>
      </c>
      <c r="F217" s="236" t="s">
        <v>699</v>
      </c>
      <c r="G217" s="234"/>
      <c r="H217" s="235" t="s">
        <v>19</v>
      </c>
      <c r="I217" s="237"/>
      <c r="J217" s="234"/>
      <c r="K217" s="234"/>
      <c r="L217" s="238"/>
      <c r="M217" s="239"/>
      <c r="N217" s="240"/>
      <c r="O217" s="240"/>
      <c r="P217" s="240"/>
      <c r="Q217" s="240"/>
      <c r="R217" s="240"/>
      <c r="S217" s="240"/>
      <c r="T217" s="241"/>
      <c r="AT217" s="242" t="s">
        <v>180</v>
      </c>
      <c r="AU217" s="242" t="s">
        <v>83</v>
      </c>
      <c r="AV217" s="15" t="s">
        <v>80</v>
      </c>
      <c r="AW217" s="15" t="s">
        <v>34</v>
      </c>
      <c r="AX217" s="15" t="s">
        <v>72</v>
      </c>
      <c r="AY217" s="242" t="s">
        <v>169</v>
      </c>
    </row>
    <row r="218" spans="1:65" s="13" customFormat="1" ht="11.25">
      <c r="B218" s="211"/>
      <c r="C218" s="212"/>
      <c r="D218" s="207" t="s">
        <v>180</v>
      </c>
      <c r="E218" s="213" t="s">
        <v>19</v>
      </c>
      <c r="F218" s="214" t="s">
        <v>1525</v>
      </c>
      <c r="G218" s="212"/>
      <c r="H218" s="215">
        <v>4.3140000000000001</v>
      </c>
      <c r="I218" s="216"/>
      <c r="J218" s="212"/>
      <c r="K218" s="212"/>
      <c r="L218" s="217"/>
      <c r="M218" s="218"/>
      <c r="N218" s="219"/>
      <c r="O218" s="219"/>
      <c r="P218" s="219"/>
      <c r="Q218" s="219"/>
      <c r="R218" s="219"/>
      <c r="S218" s="219"/>
      <c r="T218" s="220"/>
      <c r="AT218" s="221" t="s">
        <v>180</v>
      </c>
      <c r="AU218" s="221" t="s">
        <v>83</v>
      </c>
      <c r="AV218" s="13" t="s">
        <v>83</v>
      </c>
      <c r="AW218" s="13" t="s">
        <v>34</v>
      </c>
      <c r="AX218" s="13" t="s">
        <v>72</v>
      </c>
      <c r="AY218" s="221" t="s">
        <v>169</v>
      </c>
    </row>
    <row r="219" spans="1:65" s="15" customFormat="1" ht="11.25">
      <c r="B219" s="233"/>
      <c r="C219" s="234"/>
      <c r="D219" s="207" t="s">
        <v>180</v>
      </c>
      <c r="E219" s="235" t="s">
        <v>19</v>
      </c>
      <c r="F219" s="236" t="s">
        <v>1526</v>
      </c>
      <c r="G219" s="234"/>
      <c r="H219" s="235" t="s">
        <v>19</v>
      </c>
      <c r="I219" s="237"/>
      <c r="J219" s="234"/>
      <c r="K219" s="234"/>
      <c r="L219" s="238"/>
      <c r="M219" s="239"/>
      <c r="N219" s="240"/>
      <c r="O219" s="240"/>
      <c r="P219" s="240"/>
      <c r="Q219" s="240"/>
      <c r="R219" s="240"/>
      <c r="S219" s="240"/>
      <c r="T219" s="241"/>
      <c r="AT219" s="242" t="s">
        <v>180</v>
      </c>
      <c r="AU219" s="242" t="s">
        <v>83</v>
      </c>
      <c r="AV219" s="15" t="s">
        <v>80</v>
      </c>
      <c r="AW219" s="15" t="s">
        <v>34</v>
      </c>
      <c r="AX219" s="15" t="s">
        <v>72</v>
      </c>
      <c r="AY219" s="242" t="s">
        <v>169</v>
      </c>
    </row>
    <row r="220" spans="1:65" s="13" customFormat="1" ht="11.25">
      <c r="B220" s="211"/>
      <c r="C220" s="212"/>
      <c r="D220" s="207" t="s">
        <v>180</v>
      </c>
      <c r="E220" s="213" t="s">
        <v>19</v>
      </c>
      <c r="F220" s="214" t="s">
        <v>1527</v>
      </c>
      <c r="G220" s="212"/>
      <c r="H220" s="215">
        <v>5.5</v>
      </c>
      <c r="I220" s="216"/>
      <c r="J220" s="212"/>
      <c r="K220" s="212"/>
      <c r="L220" s="217"/>
      <c r="M220" s="218"/>
      <c r="N220" s="219"/>
      <c r="O220" s="219"/>
      <c r="P220" s="219"/>
      <c r="Q220" s="219"/>
      <c r="R220" s="219"/>
      <c r="S220" s="219"/>
      <c r="T220" s="220"/>
      <c r="AT220" s="221" t="s">
        <v>180</v>
      </c>
      <c r="AU220" s="221" t="s">
        <v>83</v>
      </c>
      <c r="AV220" s="13" t="s">
        <v>83</v>
      </c>
      <c r="AW220" s="13" t="s">
        <v>34</v>
      </c>
      <c r="AX220" s="13" t="s">
        <v>72</v>
      </c>
      <c r="AY220" s="221" t="s">
        <v>169</v>
      </c>
    </row>
    <row r="221" spans="1:65" s="14" customFormat="1" ht="11.25">
      <c r="B221" s="222"/>
      <c r="C221" s="223"/>
      <c r="D221" s="207" t="s">
        <v>180</v>
      </c>
      <c r="E221" s="224" t="s">
        <v>19</v>
      </c>
      <c r="F221" s="225" t="s">
        <v>182</v>
      </c>
      <c r="G221" s="223"/>
      <c r="H221" s="226">
        <v>9.8140000000000001</v>
      </c>
      <c r="I221" s="227"/>
      <c r="J221" s="223"/>
      <c r="K221" s="223"/>
      <c r="L221" s="228"/>
      <c r="M221" s="229"/>
      <c r="N221" s="230"/>
      <c r="O221" s="230"/>
      <c r="P221" s="230"/>
      <c r="Q221" s="230"/>
      <c r="R221" s="230"/>
      <c r="S221" s="230"/>
      <c r="T221" s="231"/>
      <c r="AT221" s="232" t="s">
        <v>180</v>
      </c>
      <c r="AU221" s="232" t="s">
        <v>83</v>
      </c>
      <c r="AV221" s="14" t="s">
        <v>176</v>
      </c>
      <c r="AW221" s="14" t="s">
        <v>4</v>
      </c>
      <c r="AX221" s="14" t="s">
        <v>80</v>
      </c>
      <c r="AY221" s="232" t="s">
        <v>169</v>
      </c>
    </row>
    <row r="222" spans="1:65" s="2" customFormat="1" ht="24" customHeight="1">
      <c r="A222" s="36"/>
      <c r="B222" s="37"/>
      <c r="C222" s="254" t="s">
        <v>283</v>
      </c>
      <c r="D222" s="254" t="s">
        <v>315</v>
      </c>
      <c r="E222" s="255" t="s">
        <v>730</v>
      </c>
      <c r="F222" s="256" t="s">
        <v>731</v>
      </c>
      <c r="G222" s="257" t="s">
        <v>174</v>
      </c>
      <c r="H222" s="258">
        <v>10.01</v>
      </c>
      <c r="I222" s="259"/>
      <c r="J222" s="260">
        <f>ROUND(I222*H222,2)</f>
        <v>0</v>
      </c>
      <c r="K222" s="256" t="s">
        <v>19</v>
      </c>
      <c r="L222" s="261"/>
      <c r="M222" s="262" t="s">
        <v>19</v>
      </c>
      <c r="N222" s="263" t="s">
        <v>43</v>
      </c>
      <c r="O222" s="66"/>
      <c r="P222" s="203">
        <f>O222*H222</f>
        <v>0</v>
      </c>
      <c r="Q222" s="203">
        <v>3.1E-4</v>
      </c>
      <c r="R222" s="203">
        <f>Q222*H222</f>
        <v>3.1031000000000001E-3</v>
      </c>
      <c r="S222" s="203">
        <v>0</v>
      </c>
      <c r="T222" s="204">
        <f>S222*H222</f>
        <v>0</v>
      </c>
      <c r="U222" s="36"/>
      <c r="V222" s="36"/>
      <c r="W222" s="36"/>
      <c r="X222" s="36"/>
      <c r="Y222" s="36"/>
      <c r="Z222" s="36"/>
      <c r="AA222" s="36"/>
      <c r="AB222" s="36"/>
      <c r="AC222" s="36"/>
      <c r="AD222" s="36"/>
      <c r="AE222" s="36"/>
      <c r="AR222" s="205" t="s">
        <v>222</v>
      </c>
      <c r="AT222" s="205" t="s">
        <v>315</v>
      </c>
      <c r="AU222" s="205" t="s">
        <v>83</v>
      </c>
      <c r="AY222" s="19" t="s">
        <v>169</v>
      </c>
      <c r="BE222" s="206">
        <f>IF(N222="základní",J222,0)</f>
        <v>0</v>
      </c>
      <c r="BF222" s="206">
        <f>IF(N222="snížená",J222,0)</f>
        <v>0</v>
      </c>
      <c r="BG222" s="206">
        <f>IF(N222="zákl. přenesená",J222,0)</f>
        <v>0</v>
      </c>
      <c r="BH222" s="206">
        <f>IF(N222="sníž. přenesená",J222,0)</f>
        <v>0</v>
      </c>
      <c r="BI222" s="206">
        <f>IF(N222="nulová",J222,0)</f>
        <v>0</v>
      </c>
      <c r="BJ222" s="19" t="s">
        <v>80</v>
      </c>
      <c r="BK222" s="206">
        <f>ROUND(I222*H222,2)</f>
        <v>0</v>
      </c>
      <c r="BL222" s="19" t="s">
        <v>176</v>
      </c>
      <c r="BM222" s="205" t="s">
        <v>1528</v>
      </c>
    </row>
    <row r="223" spans="1:65" s="15" customFormat="1" ht="11.25">
      <c r="B223" s="233"/>
      <c r="C223" s="234"/>
      <c r="D223" s="207" t="s">
        <v>180</v>
      </c>
      <c r="E223" s="235" t="s">
        <v>19</v>
      </c>
      <c r="F223" s="236" t="s">
        <v>699</v>
      </c>
      <c r="G223" s="234"/>
      <c r="H223" s="235" t="s">
        <v>19</v>
      </c>
      <c r="I223" s="237"/>
      <c r="J223" s="234"/>
      <c r="K223" s="234"/>
      <c r="L223" s="238"/>
      <c r="M223" s="239"/>
      <c r="N223" s="240"/>
      <c r="O223" s="240"/>
      <c r="P223" s="240"/>
      <c r="Q223" s="240"/>
      <c r="R223" s="240"/>
      <c r="S223" s="240"/>
      <c r="T223" s="241"/>
      <c r="AT223" s="242" t="s">
        <v>180</v>
      </c>
      <c r="AU223" s="242" t="s">
        <v>83</v>
      </c>
      <c r="AV223" s="15" t="s">
        <v>80</v>
      </c>
      <c r="AW223" s="15" t="s">
        <v>34</v>
      </c>
      <c r="AX223" s="15" t="s">
        <v>72</v>
      </c>
      <c r="AY223" s="242" t="s">
        <v>169</v>
      </c>
    </row>
    <row r="224" spans="1:65" s="13" customFormat="1" ht="11.25">
      <c r="B224" s="211"/>
      <c r="C224" s="212"/>
      <c r="D224" s="207" t="s">
        <v>180</v>
      </c>
      <c r="E224" s="213" t="s">
        <v>19</v>
      </c>
      <c r="F224" s="214" t="s">
        <v>1525</v>
      </c>
      <c r="G224" s="212"/>
      <c r="H224" s="215">
        <v>4.3140000000000001</v>
      </c>
      <c r="I224" s="216"/>
      <c r="J224" s="212"/>
      <c r="K224" s="212"/>
      <c r="L224" s="217"/>
      <c r="M224" s="218"/>
      <c r="N224" s="219"/>
      <c r="O224" s="219"/>
      <c r="P224" s="219"/>
      <c r="Q224" s="219"/>
      <c r="R224" s="219"/>
      <c r="S224" s="219"/>
      <c r="T224" s="220"/>
      <c r="AT224" s="221" t="s">
        <v>180</v>
      </c>
      <c r="AU224" s="221" t="s">
        <v>83</v>
      </c>
      <c r="AV224" s="13" t="s">
        <v>83</v>
      </c>
      <c r="AW224" s="13" t="s">
        <v>34</v>
      </c>
      <c r="AX224" s="13" t="s">
        <v>72</v>
      </c>
      <c r="AY224" s="221" t="s">
        <v>169</v>
      </c>
    </row>
    <row r="225" spans="1:65" s="15" customFormat="1" ht="11.25">
      <c r="B225" s="233"/>
      <c r="C225" s="234"/>
      <c r="D225" s="207" t="s">
        <v>180</v>
      </c>
      <c r="E225" s="235" t="s">
        <v>19</v>
      </c>
      <c r="F225" s="236" t="s">
        <v>1526</v>
      </c>
      <c r="G225" s="234"/>
      <c r="H225" s="235" t="s">
        <v>19</v>
      </c>
      <c r="I225" s="237"/>
      <c r="J225" s="234"/>
      <c r="K225" s="234"/>
      <c r="L225" s="238"/>
      <c r="M225" s="239"/>
      <c r="N225" s="240"/>
      <c r="O225" s="240"/>
      <c r="P225" s="240"/>
      <c r="Q225" s="240"/>
      <c r="R225" s="240"/>
      <c r="S225" s="240"/>
      <c r="T225" s="241"/>
      <c r="AT225" s="242" t="s">
        <v>180</v>
      </c>
      <c r="AU225" s="242" t="s">
        <v>83</v>
      </c>
      <c r="AV225" s="15" t="s">
        <v>80</v>
      </c>
      <c r="AW225" s="15" t="s">
        <v>34</v>
      </c>
      <c r="AX225" s="15" t="s">
        <v>72</v>
      </c>
      <c r="AY225" s="242" t="s">
        <v>169</v>
      </c>
    </row>
    <row r="226" spans="1:65" s="13" customFormat="1" ht="11.25">
      <c r="B226" s="211"/>
      <c r="C226" s="212"/>
      <c r="D226" s="207" t="s">
        <v>180</v>
      </c>
      <c r="E226" s="213" t="s">
        <v>19</v>
      </c>
      <c r="F226" s="214" t="s">
        <v>1527</v>
      </c>
      <c r="G226" s="212"/>
      <c r="H226" s="215">
        <v>5.5</v>
      </c>
      <c r="I226" s="216"/>
      <c r="J226" s="212"/>
      <c r="K226" s="212"/>
      <c r="L226" s="217"/>
      <c r="M226" s="218"/>
      <c r="N226" s="219"/>
      <c r="O226" s="219"/>
      <c r="P226" s="219"/>
      <c r="Q226" s="219"/>
      <c r="R226" s="219"/>
      <c r="S226" s="219"/>
      <c r="T226" s="220"/>
      <c r="AT226" s="221" t="s">
        <v>180</v>
      </c>
      <c r="AU226" s="221" t="s">
        <v>83</v>
      </c>
      <c r="AV226" s="13" t="s">
        <v>83</v>
      </c>
      <c r="AW226" s="13" t="s">
        <v>34</v>
      </c>
      <c r="AX226" s="13" t="s">
        <v>72</v>
      </c>
      <c r="AY226" s="221" t="s">
        <v>169</v>
      </c>
    </row>
    <row r="227" spans="1:65" s="13" customFormat="1" ht="11.25">
      <c r="B227" s="211"/>
      <c r="C227" s="212"/>
      <c r="D227" s="207" t="s">
        <v>180</v>
      </c>
      <c r="E227" s="213" t="s">
        <v>19</v>
      </c>
      <c r="F227" s="214" t="s">
        <v>1529</v>
      </c>
      <c r="G227" s="212"/>
      <c r="H227" s="215">
        <v>10.01</v>
      </c>
      <c r="I227" s="216"/>
      <c r="J227" s="212"/>
      <c r="K227" s="212"/>
      <c r="L227" s="217"/>
      <c r="M227" s="218"/>
      <c r="N227" s="219"/>
      <c r="O227" s="219"/>
      <c r="P227" s="219"/>
      <c r="Q227" s="219"/>
      <c r="R227" s="219"/>
      <c r="S227" s="219"/>
      <c r="T227" s="220"/>
      <c r="AT227" s="221" t="s">
        <v>180</v>
      </c>
      <c r="AU227" s="221" t="s">
        <v>83</v>
      </c>
      <c r="AV227" s="13" t="s">
        <v>83</v>
      </c>
      <c r="AW227" s="13" t="s">
        <v>34</v>
      </c>
      <c r="AX227" s="13" t="s">
        <v>80</v>
      </c>
      <c r="AY227" s="221" t="s">
        <v>169</v>
      </c>
    </row>
    <row r="228" spans="1:65" s="2" customFormat="1" ht="24" customHeight="1">
      <c r="A228" s="36"/>
      <c r="B228" s="37"/>
      <c r="C228" s="194" t="s">
        <v>288</v>
      </c>
      <c r="D228" s="194" t="s">
        <v>171</v>
      </c>
      <c r="E228" s="195" t="s">
        <v>1530</v>
      </c>
      <c r="F228" s="196" t="s">
        <v>1531</v>
      </c>
      <c r="G228" s="197" t="s">
        <v>174</v>
      </c>
      <c r="H228" s="198">
        <v>1.5</v>
      </c>
      <c r="I228" s="199"/>
      <c r="J228" s="200">
        <f>ROUND(I228*H228,2)</f>
        <v>0</v>
      </c>
      <c r="K228" s="196" t="s">
        <v>175</v>
      </c>
      <c r="L228" s="41"/>
      <c r="M228" s="201" t="s">
        <v>19</v>
      </c>
      <c r="N228" s="202" t="s">
        <v>43</v>
      </c>
      <c r="O228" s="66"/>
      <c r="P228" s="203">
        <f>O228*H228</f>
        <v>0</v>
      </c>
      <c r="Q228" s="203">
        <v>1.20855</v>
      </c>
      <c r="R228" s="203">
        <f>Q228*H228</f>
        <v>1.8128250000000001</v>
      </c>
      <c r="S228" s="203">
        <v>0</v>
      </c>
      <c r="T228" s="204">
        <f>S228*H228</f>
        <v>0</v>
      </c>
      <c r="U228" s="36"/>
      <c r="V228" s="36"/>
      <c r="W228" s="36"/>
      <c r="X228" s="36"/>
      <c r="Y228" s="36"/>
      <c r="Z228" s="36"/>
      <c r="AA228" s="36"/>
      <c r="AB228" s="36"/>
      <c r="AC228" s="36"/>
      <c r="AD228" s="36"/>
      <c r="AE228" s="36"/>
      <c r="AR228" s="205" t="s">
        <v>176</v>
      </c>
      <c r="AT228" s="205" t="s">
        <v>171</v>
      </c>
      <c r="AU228" s="205" t="s">
        <v>83</v>
      </c>
      <c r="AY228" s="19" t="s">
        <v>169</v>
      </c>
      <c r="BE228" s="206">
        <f>IF(N228="základní",J228,0)</f>
        <v>0</v>
      </c>
      <c r="BF228" s="206">
        <f>IF(N228="snížená",J228,0)</f>
        <v>0</v>
      </c>
      <c r="BG228" s="206">
        <f>IF(N228="zákl. přenesená",J228,0)</f>
        <v>0</v>
      </c>
      <c r="BH228" s="206">
        <f>IF(N228="sníž. přenesená",J228,0)</f>
        <v>0</v>
      </c>
      <c r="BI228" s="206">
        <f>IF(N228="nulová",J228,0)</f>
        <v>0</v>
      </c>
      <c r="BJ228" s="19" t="s">
        <v>80</v>
      </c>
      <c r="BK228" s="206">
        <f>ROUND(I228*H228,2)</f>
        <v>0</v>
      </c>
      <c r="BL228" s="19" t="s">
        <v>176</v>
      </c>
      <c r="BM228" s="205" t="s">
        <v>1532</v>
      </c>
    </row>
    <row r="229" spans="1:65" s="13" customFormat="1" ht="11.25">
      <c r="B229" s="211"/>
      <c r="C229" s="212"/>
      <c r="D229" s="207" t="s">
        <v>180</v>
      </c>
      <c r="E229" s="213" t="s">
        <v>19</v>
      </c>
      <c r="F229" s="214" t="s">
        <v>1533</v>
      </c>
      <c r="G229" s="212"/>
      <c r="H229" s="215">
        <v>1.5</v>
      </c>
      <c r="I229" s="216"/>
      <c r="J229" s="212"/>
      <c r="K229" s="212"/>
      <c r="L229" s="217"/>
      <c r="M229" s="218"/>
      <c r="N229" s="219"/>
      <c r="O229" s="219"/>
      <c r="P229" s="219"/>
      <c r="Q229" s="219"/>
      <c r="R229" s="219"/>
      <c r="S229" s="219"/>
      <c r="T229" s="220"/>
      <c r="AT229" s="221" t="s">
        <v>180</v>
      </c>
      <c r="AU229" s="221" t="s">
        <v>83</v>
      </c>
      <c r="AV229" s="13" t="s">
        <v>83</v>
      </c>
      <c r="AW229" s="13" t="s">
        <v>34</v>
      </c>
      <c r="AX229" s="13" t="s">
        <v>72</v>
      </c>
      <c r="AY229" s="221" t="s">
        <v>169</v>
      </c>
    </row>
    <row r="230" spans="1:65" s="14" customFormat="1" ht="11.25">
      <c r="B230" s="222"/>
      <c r="C230" s="223"/>
      <c r="D230" s="207" t="s">
        <v>180</v>
      </c>
      <c r="E230" s="224" t="s">
        <v>19</v>
      </c>
      <c r="F230" s="225" t="s">
        <v>182</v>
      </c>
      <c r="G230" s="223"/>
      <c r="H230" s="226">
        <v>1.5</v>
      </c>
      <c r="I230" s="227"/>
      <c r="J230" s="223"/>
      <c r="K230" s="223"/>
      <c r="L230" s="228"/>
      <c r="M230" s="229"/>
      <c r="N230" s="230"/>
      <c r="O230" s="230"/>
      <c r="P230" s="230"/>
      <c r="Q230" s="230"/>
      <c r="R230" s="230"/>
      <c r="S230" s="230"/>
      <c r="T230" s="231"/>
      <c r="AT230" s="232" t="s">
        <v>180</v>
      </c>
      <c r="AU230" s="232" t="s">
        <v>83</v>
      </c>
      <c r="AV230" s="14" t="s">
        <v>176</v>
      </c>
      <c r="AW230" s="14" t="s">
        <v>4</v>
      </c>
      <c r="AX230" s="14" t="s">
        <v>80</v>
      </c>
      <c r="AY230" s="232" t="s">
        <v>169</v>
      </c>
    </row>
    <row r="231" spans="1:65" s="2" customFormat="1" ht="24" customHeight="1">
      <c r="A231" s="36"/>
      <c r="B231" s="37"/>
      <c r="C231" s="194" t="s">
        <v>293</v>
      </c>
      <c r="D231" s="194" t="s">
        <v>171</v>
      </c>
      <c r="E231" s="195" t="s">
        <v>1534</v>
      </c>
      <c r="F231" s="196" t="s">
        <v>1535</v>
      </c>
      <c r="G231" s="197" t="s">
        <v>259</v>
      </c>
      <c r="H231" s="198">
        <v>5.0000000000000001E-3</v>
      </c>
      <c r="I231" s="199"/>
      <c r="J231" s="200">
        <f>ROUND(I231*H231,2)</f>
        <v>0</v>
      </c>
      <c r="K231" s="196" t="s">
        <v>175</v>
      </c>
      <c r="L231" s="41"/>
      <c r="M231" s="201" t="s">
        <v>19</v>
      </c>
      <c r="N231" s="202" t="s">
        <v>43</v>
      </c>
      <c r="O231" s="66"/>
      <c r="P231" s="203">
        <f>O231*H231</f>
        <v>0</v>
      </c>
      <c r="Q231" s="203">
        <v>1.05871</v>
      </c>
      <c r="R231" s="203">
        <f>Q231*H231</f>
        <v>5.2935500000000002E-3</v>
      </c>
      <c r="S231" s="203">
        <v>0</v>
      </c>
      <c r="T231" s="204">
        <f>S231*H231</f>
        <v>0</v>
      </c>
      <c r="U231" s="36"/>
      <c r="V231" s="36"/>
      <c r="W231" s="36"/>
      <c r="X231" s="36"/>
      <c r="Y231" s="36"/>
      <c r="Z231" s="36"/>
      <c r="AA231" s="36"/>
      <c r="AB231" s="36"/>
      <c r="AC231" s="36"/>
      <c r="AD231" s="36"/>
      <c r="AE231" s="36"/>
      <c r="AR231" s="205" t="s">
        <v>176</v>
      </c>
      <c r="AT231" s="205" t="s">
        <v>171</v>
      </c>
      <c r="AU231" s="205" t="s">
        <v>83</v>
      </c>
      <c r="AY231" s="19" t="s">
        <v>169</v>
      </c>
      <c r="BE231" s="206">
        <f>IF(N231="základní",J231,0)</f>
        <v>0</v>
      </c>
      <c r="BF231" s="206">
        <f>IF(N231="snížená",J231,0)</f>
        <v>0</v>
      </c>
      <c r="BG231" s="206">
        <f>IF(N231="zákl. přenesená",J231,0)</f>
        <v>0</v>
      </c>
      <c r="BH231" s="206">
        <f>IF(N231="sníž. přenesená",J231,0)</f>
        <v>0</v>
      </c>
      <c r="BI231" s="206">
        <f>IF(N231="nulová",J231,0)</f>
        <v>0</v>
      </c>
      <c r="BJ231" s="19" t="s">
        <v>80</v>
      </c>
      <c r="BK231" s="206">
        <f>ROUND(I231*H231,2)</f>
        <v>0</v>
      </c>
      <c r="BL231" s="19" t="s">
        <v>176</v>
      </c>
      <c r="BM231" s="205" t="s">
        <v>1536</v>
      </c>
    </row>
    <row r="232" spans="1:65" s="15" customFormat="1" ht="11.25">
      <c r="B232" s="233"/>
      <c r="C232" s="234"/>
      <c r="D232" s="207" t="s">
        <v>180</v>
      </c>
      <c r="E232" s="235" t="s">
        <v>19</v>
      </c>
      <c r="F232" s="236" t="s">
        <v>1537</v>
      </c>
      <c r="G232" s="234"/>
      <c r="H232" s="235" t="s">
        <v>19</v>
      </c>
      <c r="I232" s="237"/>
      <c r="J232" s="234"/>
      <c r="K232" s="234"/>
      <c r="L232" s="238"/>
      <c r="M232" s="239"/>
      <c r="N232" s="240"/>
      <c r="O232" s="240"/>
      <c r="P232" s="240"/>
      <c r="Q232" s="240"/>
      <c r="R232" s="240"/>
      <c r="S232" s="240"/>
      <c r="T232" s="241"/>
      <c r="AT232" s="242" t="s">
        <v>180</v>
      </c>
      <c r="AU232" s="242" t="s">
        <v>83</v>
      </c>
      <c r="AV232" s="15" t="s">
        <v>80</v>
      </c>
      <c r="AW232" s="15" t="s">
        <v>34</v>
      </c>
      <c r="AX232" s="15" t="s">
        <v>72</v>
      </c>
      <c r="AY232" s="242" t="s">
        <v>169</v>
      </c>
    </row>
    <row r="233" spans="1:65" s="13" customFormat="1" ht="11.25">
      <c r="B233" s="211"/>
      <c r="C233" s="212"/>
      <c r="D233" s="207" t="s">
        <v>180</v>
      </c>
      <c r="E233" s="213" t="s">
        <v>19</v>
      </c>
      <c r="F233" s="214" t="s">
        <v>1538</v>
      </c>
      <c r="G233" s="212"/>
      <c r="H233" s="215">
        <v>2E-3</v>
      </c>
      <c r="I233" s="216"/>
      <c r="J233" s="212"/>
      <c r="K233" s="212"/>
      <c r="L233" s="217"/>
      <c r="M233" s="218"/>
      <c r="N233" s="219"/>
      <c r="O233" s="219"/>
      <c r="P233" s="219"/>
      <c r="Q233" s="219"/>
      <c r="R233" s="219"/>
      <c r="S233" s="219"/>
      <c r="T233" s="220"/>
      <c r="AT233" s="221" t="s">
        <v>180</v>
      </c>
      <c r="AU233" s="221" t="s">
        <v>83</v>
      </c>
      <c r="AV233" s="13" t="s">
        <v>83</v>
      </c>
      <c r="AW233" s="13" t="s">
        <v>34</v>
      </c>
      <c r="AX233" s="13" t="s">
        <v>72</v>
      </c>
      <c r="AY233" s="221" t="s">
        <v>169</v>
      </c>
    </row>
    <row r="234" spans="1:65" s="13" customFormat="1" ht="11.25">
      <c r="B234" s="211"/>
      <c r="C234" s="212"/>
      <c r="D234" s="207" t="s">
        <v>180</v>
      </c>
      <c r="E234" s="213" t="s">
        <v>19</v>
      </c>
      <c r="F234" s="214" t="s">
        <v>1539</v>
      </c>
      <c r="G234" s="212"/>
      <c r="H234" s="215">
        <v>3.0000000000000001E-3</v>
      </c>
      <c r="I234" s="216"/>
      <c r="J234" s="212"/>
      <c r="K234" s="212"/>
      <c r="L234" s="217"/>
      <c r="M234" s="218"/>
      <c r="N234" s="219"/>
      <c r="O234" s="219"/>
      <c r="P234" s="219"/>
      <c r="Q234" s="219"/>
      <c r="R234" s="219"/>
      <c r="S234" s="219"/>
      <c r="T234" s="220"/>
      <c r="AT234" s="221" t="s">
        <v>180</v>
      </c>
      <c r="AU234" s="221" t="s">
        <v>83</v>
      </c>
      <c r="AV234" s="13" t="s">
        <v>83</v>
      </c>
      <c r="AW234" s="13" t="s">
        <v>34</v>
      </c>
      <c r="AX234" s="13" t="s">
        <v>72</v>
      </c>
      <c r="AY234" s="221" t="s">
        <v>169</v>
      </c>
    </row>
    <row r="235" spans="1:65" s="14" customFormat="1" ht="11.25">
      <c r="B235" s="222"/>
      <c r="C235" s="223"/>
      <c r="D235" s="207" t="s">
        <v>180</v>
      </c>
      <c r="E235" s="224" t="s">
        <v>19</v>
      </c>
      <c r="F235" s="225" t="s">
        <v>182</v>
      </c>
      <c r="G235" s="223"/>
      <c r="H235" s="226">
        <v>5.0000000000000001E-3</v>
      </c>
      <c r="I235" s="227"/>
      <c r="J235" s="223"/>
      <c r="K235" s="223"/>
      <c r="L235" s="228"/>
      <c r="M235" s="229"/>
      <c r="N235" s="230"/>
      <c r="O235" s="230"/>
      <c r="P235" s="230"/>
      <c r="Q235" s="230"/>
      <c r="R235" s="230"/>
      <c r="S235" s="230"/>
      <c r="T235" s="231"/>
      <c r="AT235" s="232" t="s">
        <v>180</v>
      </c>
      <c r="AU235" s="232" t="s">
        <v>83</v>
      </c>
      <c r="AV235" s="14" t="s">
        <v>176</v>
      </c>
      <c r="AW235" s="14" t="s">
        <v>4</v>
      </c>
      <c r="AX235" s="14" t="s">
        <v>80</v>
      </c>
      <c r="AY235" s="232" t="s">
        <v>169</v>
      </c>
    </row>
    <row r="236" spans="1:65" s="12" customFormat="1" ht="22.9" customHeight="1">
      <c r="B236" s="178"/>
      <c r="C236" s="179"/>
      <c r="D236" s="180" t="s">
        <v>71</v>
      </c>
      <c r="E236" s="192" t="s">
        <v>228</v>
      </c>
      <c r="F236" s="192" t="s">
        <v>787</v>
      </c>
      <c r="G236" s="179"/>
      <c r="H236" s="179"/>
      <c r="I236" s="182"/>
      <c r="J236" s="193">
        <f>BK236</f>
        <v>0</v>
      </c>
      <c r="K236" s="179"/>
      <c r="L236" s="184"/>
      <c r="M236" s="185"/>
      <c r="N236" s="186"/>
      <c r="O236" s="186"/>
      <c r="P236" s="187">
        <f>SUM(P237:P248)</f>
        <v>0</v>
      </c>
      <c r="Q236" s="186"/>
      <c r="R236" s="187">
        <f>SUM(R237:R248)</f>
        <v>1.3308042599999999</v>
      </c>
      <c r="S236" s="186"/>
      <c r="T236" s="188">
        <f>SUM(T237:T248)</f>
        <v>0</v>
      </c>
      <c r="AR236" s="189" t="s">
        <v>80</v>
      </c>
      <c r="AT236" s="190" t="s">
        <v>71</v>
      </c>
      <c r="AU236" s="190" t="s">
        <v>80</v>
      </c>
      <c r="AY236" s="189" t="s">
        <v>169</v>
      </c>
      <c r="BK236" s="191">
        <f>SUM(BK237:BK248)</f>
        <v>0</v>
      </c>
    </row>
    <row r="237" spans="1:65" s="2" customFormat="1" ht="24" customHeight="1">
      <c r="A237" s="36"/>
      <c r="B237" s="37"/>
      <c r="C237" s="194" t="s">
        <v>7</v>
      </c>
      <c r="D237" s="194" t="s">
        <v>171</v>
      </c>
      <c r="E237" s="195" t="s">
        <v>322</v>
      </c>
      <c r="F237" s="196" t="s">
        <v>323</v>
      </c>
      <c r="G237" s="197" t="s">
        <v>324</v>
      </c>
      <c r="H237" s="198">
        <v>7.31</v>
      </c>
      <c r="I237" s="199"/>
      <c r="J237" s="200">
        <f>ROUND(I237*H237,2)</f>
        <v>0</v>
      </c>
      <c r="K237" s="196" t="s">
        <v>175</v>
      </c>
      <c r="L237" s="41"/>
      <c r="M237" s="201" t="s">
        <v>19</v>
      </c>
      <c r="N237" s="202" t="s">
        <v>43</v>
      </c>
      <c r="O237" s="66"/>
      <c r="P237" s="203">
        <f>O237*H237</f>
        <v>0</v>
      </c>
      <c r="Q237" s="203">
        <v>0.10095</v>
      </c>
      <c r="R237" s="203">
        <f>Q237*H237</f>
        <v>0.73794449999999989</v>
      </c>
      <c r="S237" s="203">
        <v>0</v>
      </c>
      <c r="T237" s="204">
        <f>S237*H237</f>
        <v>0</v>
      </c>
      <c r="U237" s="36"/>
      <c r="V237" s="36"/>
      <c r="W237" s="36"/>
      <c r="X237" s="36"/>
      <c r="Y237" s="36"/>
      <c r="Z237" s="36"/>
      <c r="AA237" s="36"/>
      <c r="AB237" s="36"/>
      <c r="AC237" s="36"/>
      <c r="AD237" s="36"/>
      <c r="AE237" s="36"/>
      <c r="AR237" s="205" t="s">
        <v>176</v>
      </c>
      <c r="AT237" s="205" t="s">
        <v>171</v>
      </c>
      <c r="AU237" s="205" t="s">
        <v>83</v>
      </c>
      <c r="AY237" s="19" t="s">
        <v>169</v>
      </c>
      <c r="BE237" s="206">
        <f>IF(N237="základní",J237,0)</f>
        <v>0</v>
      </c>
      <c r="BF237" s="206">
        <f>IF(N237="snížená",J237,0)</f>
        <v>0</v>
      </c>
      <c r="BG237" s="206">
        <f>IF(N237="zákl. přenesená",J237,0)</f>
        <v>0</v>
      </c>
      <c r="BH237" s="206">
        <f>IF(N237="sníž. přenesená",J237,0)</f>
        <v>0</v>
      </c>
      <c r="BI237" s="206">
        <f>IF(N237="nulová",J237,0)</f>
        <v>0</v>
      </c>
      <c r="BJ237" s="19" t="s">
        <v>80</v>
      </c>
      <c r="BK237" s="206">
        <f>ROUND(I237*H237,2)</f>
        <v>0</v>
      </c>
      <c r="BL237" s="19" t="s">
        <v>176</v>
      </c>
      <c r="BM237" s="205" t="s">
        <v>1540</v>
      </c>
    </row>
    <row r="238" spans="1:65" s="2" customFormat="1" ht="58.5">
      <c r="A238" s="36"/>
      <c r="B238" s="37"/>
      <c r="C238" s="38"/>
      <c r="D238" s="207" t="s">
        <v>178</v>
      </c>
      <c r="E238" s="38"/>
      <c r="F238" s="208" t="s">
        <v>326</v>
      </c>
      <c r="G238" s="38"/>
      <c r="H238" s="38"/>
      <c r="I238" s="117"/>
      <c r="J238" s="38"/>
      <c r="K238" s="38"/>
      <c r="L238" s="41"/>
      <c r="M238" s="209"/>
      <c r="N238" s="210"/>
      <c r="O238" s="66"/>
      <c r="P238" s="66"/>
      <c r="Q238" s="66"/>
      <c r="R238" s="66"/>
      <c r="S238" s="66"/>
      <c r="T238" s="67"/>
      <c r="U238" s="36"/>
      <c r="V238" s="36"/>
      <c r="W238" s="36"/>
      <c r="X238" s="36"/>
      <c r="Y238" s="36"/>
      <c r="Z238" s="36"/>
      <c r="AA238" s="36"/>
      <c r="AB238" s="36"/>
      <c r="AC238" s="36"/>
      <c r="AD238" s="36"/>
      <c r="AE238" s="36"/>
      <c r="AT238" s="19" t="s">
        <v>178</v>
      </c>
      <c r="AU238" s="19" t="s">
        <v>83</v>
      </c>
    </row>
    <row r="239" spans="1:65" s="13" customFormat="1" ht="11.25">
      <c r="B239" s="211"/>
      <c r="C239" s="212"/>
      <c r="D239" s="207" t="s">
        <v>180</v>
      </c>
      <c r="E239" s="213" t="s">
        <v>19</v>
      </c>
      <c r="F239" s="214" t="s">
        <v>1541</v>
      </c>
      <c r="G239" s="212"/>
      <c r="H239" s="215">
        <v>7.31</v>
      </c>
      <c r="I239" s="216"/>
      <c r="J239" s="212"/>
      <c r="K239" s="212"/>
      <c r="L239" s="217"/>
      <c r="M239" s="218"/>
      <c r="N239" s="219"/>
      <c r="O239" s="219"/>
      <c r="P239" s="219"/>
      <c r="Q239" s="219"/>
      <c r="R239" s="219"/>
      <c r="S239" s="219"/>
      <c r="T239" s="220"/>
      <c r="AT239" s="221" t="s">
        <v>180</v>
      </c>
      <c r="AU239" s="221" t="s">
        <v>83</v>
      </c>
      <c r="AV239" s="13" t="s">
        <v>83</v>
      </c>
      <c r="AW239" s="13" t="s">
        <v>34</v>
      </c>
      <c r="AX239" s="13" t="s">
        <v>72</v>
      </c>
      <c r="AY239" s="221" t="s">
        <v>169</v>
      </c>
    </row>
    <row r="240" spans="1:65" s="14" customFormat="1" ht="11.25">
      <c r="B240" s="222"/>
      <c r="C240" s="223"/>
      <c r="D240" s="207" t="s">
        <v>180</v>
      </c>
      <c r="E240" s="224" t="s">
        <v>19</v>
      </c>
      <c r="F240" s="225" t="s">
        <v>182</v>
      </c>
      <c r="G240" s="223"/>
      <c r="H240" s="226">
        <v>7.31</v>
      </c>
      <c r="I240" s="227"/>
      <c r="J240" s="223"/>
      <c r="K240" s="223"/>
      <c r="L240" s="228"/>
      <c r="M240" s="229"/>
      <c r="N240" s="230"/>
      <c r="O240" s="230"/>
      <c r="P240" s="230"/>
      <c r="Q240" s="230"/>
      <c r="R240" s="230"/>
      <c r="S240" s="230"/>
      <c r="T240" s="231"/>
      <c r="AT240" s="232" t="s">
        <v>180</v>
      </c>
      <c r="AU240" s="232" t="s">
        <v>83</v>
      </c>
      <c r="AV240" s="14" t="s">
        <v>176</v>
      </c>
      <c r="AW240" s="14" t="s">
        <v>4</v>
      </c>
      <c r="AX240" s="14" t="s">
        <v>80</v>
      </c>
      <c r="AY240" s="232" t="s">
        <v>169</v>
      </c>
    </row>
    <row r="241" spans="1:65" s="2" customFormat="1" ht="16.5" customHeight="1">
      <c r="A241" s="36"/>
      <c r="B241" s="37"/>
      <c r="C241" s="254" t="s">
        <v>300</v>
      </c>
      <c r="D241" s="254" t="s">
        <v>315</v>
      </c>
      <c r="E241" s="255" t="s">
        <v>1542</v>
      </c>
      <c r="F241" s="256" t="s">
        <v>1543</v>
      </c>
      <c r="G241" s="257" t="s">
        <v>324</v>
      </c>
      <c r="H241" s="258">
        <v>7.31</v>
      </c>
      <c r="I241" s="259"/>
      <c r="J241" s="260">
        <f>ROUND(I241*H241,2)</f>
        <v>0</v>
      </c>
      <c r="K241" s="256" t="s">
        <v>175</v>
      </c>
      <c r="L241" s="261"/>
      <c r="M241" s="262" t="s">
        <v>19</v>
      </c>
      <c r="N241" s="263" t="s">
        <v>43</v>
      </c>
      <c r="O241" s="66"/>
      <c r="P241" s="203">
        <f>O241*H241</f>
        <v>0</v>
      </c>
      <c r="Q241" s="203">
        <v>2.1999999999999999E-2</v>
      </c>
      <c r="R241" s="203">
        <f>Q241*H241</f>
        <v>0.16081999999999999</v>
      </c>
      <c r="S241" s="203">
        <v>0</v>
      </c>
      <c r="T241" s="204">
        <f>S241*H241</f>
        <v>0</v>
      </c>
      <c r="U241" s="36"/>
      <c r="V241" s="36"/>
      <c r="W241" s="36"/>
      <c r="X241" s="36"/>
      <c r="Y241" s="36"/>
      <c r="Z241" s="36"/>
      <c r="AA241" s="36"/>
      <c r="AB241" s="36"/>
      <c r="AC241" s="36"/>
      <c r="AD241" s="36"/>
      <c r="AE241" s="36"/>
      <c r="AR241" s="205" t="s">
        <v>222</v>
      </c>
      <c r="AT241" s="205" t="s">
        <v>315</v>
      </c>
      <c r="AU241" s="205" t="s">
        <v>83</v>
      </c>
      <c r="AY241" s="19" t="s">
        <v>169</v>
      </c>
      <c r="BE241" s="206">
        <f>IF(N241="základní",J241,0)</f>
        <v>0</v>
      </c>
      <c r="BF241" s="206">
        <f>IF(N241="snížená",J241,0)</f>
        <v>0</v>
      </c>
      <c r="BG241" s="206">
        <f>IF(N241="zákl. přenesená",J241,0)</f>
        <v>0</v>
      </c>
      <c r="BH241" s="206">
        <f>IF(N241="sníž. přenesená",J241,0)</f>
        <v>0</v>
      </c>
      <c r="BI241" s="206">
        <f>IF(N241="nulová",J241,0)</f>
        <v>0</v>
      </c>
      <c r="BJ241" s="19" t="s">
        <v>80</v>
      </c>
      <c r="BK241" s="206">
        <f>ROUND(I241*H241,2)</f>
        <v>0</v>
      </c>
      <c r="BL241" s="19" t="s">
        <v>176</v>
      </c>
      <c r="BM241" s="205" t="s">
        <v>1544</v>
      </c>
    </row>
    <row r="242" spans="1:65" s="13" customFormat="1" ht="11.25">
      <c r="B242" s="211"/>
      <c r="C242" s="212"/>
      <c r="D242" s="207" t="s">
        <v>180</v>
      </c>
      <c r="E242" s="213" t="s">
        <v>19</v>
      </c>
      <c r="F242" s="214" t="s">
        <v>1541</v>
      </c>
      <c r="G242" s="212"/>
      <c r="H242" s="215">
        <v>7.31</v>
      </c>
      <c r="I242" s="216"/>
      <c r="J242" s="212"/>
      <c r="K242" s="212"/>
      <c r="L242" s="217"/>
      <c r="M242" s="218"/>
      <c r="N242" s="219"/>
      <c r="O242" s="219"/>
      <c r="P242" s="219"/>
      <c r="Q242" s="219"/>
      <c r="R242" s="219"/>
      <c r="S242" s="219"/>
      <c r="T242" s="220"/>
      <c r="AT242" s="221" t="s">
        <v>180</v>
      </c>
      <c r="AU242" s="221" t="s">
        <v>83</v>
      </c>
      <c r="AV242" s="13" t="s">
        <v>83</v>
      </c>
      <c r="AW242" s="13" t="s">
        <v>34</v>
      </c>
      <c r="AX242" s="13" t="s">
        <v>72</v>
      </c>
      <c r="AY242" s="221" t="s">
        <v>169</v>
      </c>
    </row>
    <row r="243" spans="1:65" s="14" customFormat="1" ht="11.25">
      <c r="B243" s="222"/>
      <c r="C243" s="223"/>
      <c r="D243" s="207" t="s">
        <v>180</v>
      </c>
      <c r="E243" s="224" t="s">
        <v>19</v>
      </c>
      <c r="F243" s="225" t="s">
        <v>182</v>
      </c>
      <c r="G243" s="223"/>
      <c r="H243" s="226">
        <v>7.31</v>
      </c>
      <c r="I243" s="227"/>
      <c r="J243" s="223"/>
      <c r="K243" s="223"/>
      <c r="L243" s="228"/>
      <c r="M243" s="229"/>
      <c r="N243" s="230"/>
      <c r="O243" s="230"/>
      <c r="P243" s="230"/>
      <c r="Q243" s="230"/>
      <c r="R243" s="230"/>
      <c r="S243" s="230"/>
      <c r="T243" s="231"/>
      <c r="AT243" s="232" t="s">
        <v>180</v>
      </c>
      <c r="AU243" s="232" t="s">
        <v>83</v>
      </c>
      <c r="AV243" s="14" t="s">
        <v>176</v>
      </c>
      <c r="AW243" s="14" t="s">
        <v>4</v>
      </c>
      <c r="AX243" s="14" t="s">
        <v>80</v>
      </c>
      <c r="AY243" s="232" t="s">
        <v>169</v>
      </c>
    </row>
    <row r="244" spans="1:65" s="2" customFormat="1" ht="16.5" customHeight="1">
      <c r="A244" s="36"/>
      <c r="B244" s="37"/>
      <c r="C244" s="194" t="s">
        <v>305</v>
      </c>
      <c r="D244" s="194" t="s">
        <v>171</v>
      </c>
      <c r="E244" s="195" t="s">
        <v>1545</v>
      </c>
      <c r="F244" s="196" t="s">
        <v>1546</v>
      </c>
      <c r="G244" s="197" t="s">
        <v>191</v>
      </c>
      <c r="H244" s="198">
        <v>0.16400000000000001</v>
      </c>
      <c r="I244" s="199"/>
      <c r="J244" s="200">
        <f>ROUND(I244*H244,2)</f>
        <v>0</v>
      </c>
      <c r="K244" s="196" t="s">
        <v>175</v>
      </c>
      <c r="L244" s="41"/>
      <c r="M244" s="201" t="s">
        <v>19</v>
      </c>
      <c r="N244" s="202" t="s">
        <v>43</v>
      </c>
      <c r="O244" s="66"/>
      <c r="P244" s="203">
        <f>O244*H244</f>
        <v>0</v>
      </c>
      <c r="Q244" s="203">
        <v>2.2563399999999998</v>
      </c>
      <c r="R244" s="203">
        <f>Q244*H244</f>
        <v>0.37003976</v>
      </c>
      <c r="S244" s="203">
        <v>0</v>
      </c>
      <c r="T244" s="204">
        <f>S244*H244</f>
        <v>0</v>
      </c>
      <c r="U244" s="36"/>
      <c r="V244" s="36"/>
      <c r="W244" s="36"/>
      <c r="X244" s="36"/>
      <c r="Y244" s="36"/>
      <c r="Z244" s="36"/>
      <c r="AA244" s="36"/>
      <c r="AB244" s="36"/>
      <c r="AC244" s="36"/>
      <c r="AD244" s="36"/>
      <c r="AE244" s="36"/>
      <c r="AR244" s="205" t="s">
        <v>176</v>
      </c>
      <c r="AT244" s="205" t="s">
        <v>171</v>
      </c>
      <c r="AU244" s="205" t="s">
        <v>83</v>
      </c>
      <c r="AY244" s="19" t="s">
        <v>169</v>
      </c>
      <c r="BE244" s="206">
        <f>IF(N244="základní",J244,0)</f>
        <v>0</v>
      </c>
      <c r="BF244" s="206">
        <f>IF(N244="snížená",J244,0)</f>
        <v>0</v>
      </c>
      <c r="BG244" s="206">
        <f>IF(N244="zákl. přenesená",J244,0)</f>
        <v>0</v>
      </c>
      <c r="BH244" s="206">
        <f>IF(N244="sníž. přenesená",J244,0)</f>
        <v>0</v>
      </c>
      <c r="BI244" s="206">
        <f>IF(N244="nulová",J244,0)</f>
        <v>0</v>
      </c>
      <c r="BJ244" s="19" t="s">
        <v>80</v>
      </c>
      <c r="BK244" s="206">
        <f>ROUND(I244*H244,2)</f>
        <v>0</v>
      </c>
      <c r="BL244" s="19" t="s">
        <v>176</v>
      </c>
      <c r="BM244" s="205" t="s">
        <v>1547</v>
      </c>
    </row>
    <row r="245" spans="1:65" s="13" customFormat="1" ht="11.25">
      <c r="B245" s="211"/>
      <c r="C245" s="212"/>
      <c r="D245" s="207" t="s">
        <v>180</v>
      </c>
      <c r="E245" s="213" t="s">
        <v>19</v>
      </c>
      <c r="F245" s="214" t="s">
        <v>1548</v>
      </c>
      <c r="G245" s="212"/>
      <c r="H245" s="215">
        <v>0.16400000000000001</v>
      </c>
      <c r="I245" s="216"/>
      <c r="J245" s="212"/>
      <c r="K245" s="212"/>
      <c r="L245" s="217"/>
      <c r="M245" s="218"/>
      <c r="N245" s="219"/>
      <c r="O245" s="219"/>
      <c r="P245" s="219"/>
      <c r="Q245" s="219"/>
      <c r="R245" s="219"/>
      <c r="S245" s="219"/>
      <c r="T245" s="220"/>
      <c r="AT245" s="221" t="s">
        <v>180</v>
      </c>
      <c r="AU245" s="221" t="s">
        <v>83</v>
      </c>
      <c r="AV245" s="13" t="s">
        <v>83</v>
      </c>
      <c r="AW245" s="13" t="s">
        <v>34</v>
      </c>
      <c r="AX245" s="13" t="s">
        <v>72</v>
      </c>
      <c r="AY245" s="221" t="s">
        <v>169</v>
      </c>
    </row>
    <row r="246" spans="1:65" s="14" customFormat="1" ht="11.25">
      <c r="B246" s="222"/>
      <c r="C246" s="223"/>
      <c r="D246" s="207" t="s">
        <v>180</v>
      </c>
      <c r="E246" s="224" t="s">
        <v>19</v>
      </c>
      <c r="F246" s="225" t="s">
        <v>182</v>
      </c>
      <c r="G246" s="223"/>
      <c r="H246" s="226">
        <v>0.16400000000000001</v>
      </c>
      <c r="I246" s="227"/>
      <c r="J246" s="223"/>
      <c r="K246" s="223"/>
      <c r="L246" s="228"/>
      <c r="M246" s="229"/>
      <c r="N246" s="230"/>
      <c r="O246" s="230"/>
      <c r="P246" s="230"/>
      <c r="Q246" s="230"/>
      <c r="R246" s="230"/>
      <c r="S246" s="230"/>
      <c r="T246" s="231"/>
      <c r="AT246" s="232" t="s">
        <v>180</v>
      </c>
      <c r="AU246" s="232" t="s">
        <v>83</v>
      </c>
      <c r="AV246" s="14" t="s">
        <v>176</v>
      </c>
      <c r="AW246" s="14" t="s">
        <v>4</v>
      </c>
      <c r="AX246" s="14" t="s">
        <v>80</v>
      </c>
      <c r="AY246" s="232" t="s">
        <v>169</v>
      </c>
    </row>
    <row r="247" spans="1:65" s="2" customFormat="1" ht="48" customHeight="1">
      <c r="A247" s="36"/>
      <c r="B247" s="37"/>
      <c r="C247" s="194" t="s">
        <v>309</v>
      </c>
      <c r="D247" s="194" t="s">
        <v>171</v>
      </c>
      <c r="E247" s="195" t="s">
        <v>788</v>
      </c>
      <c r="F247" s="196" t="s">
        <v>789</v>
      </c>
      <c r="G247" s="197" t="s">
        <v>790</v>
      </c>
      <c r="H247" s="198">
        <v>1</v>
      </c>
      <c r="I247" s="199"/>
      <c r="J247" s="200">
        <f>ROUND(I247*H247,2)</f>
        <v>0</v>
      </c>
      <c r="K247" s="196" t="s">
        <v>19</v>
      </c>
      <c r="L247" s="41"/>
      <c r="M247" s="201" t="s">
        <v>19</v>
      </c>
      <c r="N247" s="202" t="s">
        <v>43</v>
      </c>
      <c r="O247" s="66"/>
      <c r="P247" s="203">
        <f>O247*H247</f>
        <v>0</v>
      </c>
      <c r="Q247" s="203">
        <v>0</v>
      </c>
      <c r="R247" s="203">
        <f>Q247*H247</f>
        <v>0</v>
      </c>
      <c r="S247" s="203">
        <v>0</v>
      </c>
      <c r="T247" s="204">
        <f>S247*H247</f>
        <v>0</v>
      </c>
      <c r="U247" s="36"/>
      <c r="V247" s="36"/>
      <c r="W247" s="36"/>
      <c r="X247" s="36"/>
      <c r="Y247" s="36"/>
      <c r="Z247" s="36"/>
      <c r="AA247" s="36"/>
      <c r="AB247" s="36"/>
      <c r="AC247" s="36"/>
      <c r="AD247" s="36"/>
      <c r="AE247" s="36"/>
      <c r="AR247" s="205" t="s">
        <v>176</v>
      </c>
      <c r="AT247" s="205" t="s">
        <v>171</v>
      </c>
      <c r="AU247" s="205" t="s">
        <v>83</v>
      </c>
      <c r="AY247" s="19" t="s">
        <v>169</v>
      </c>
      <c r="BE247" s="206">
        <f>IF(N247="základní",J247,0)</f>
        <v>0</v>
      </c>
      <c r="BF247" s="206">
        <f>IF(N247="snížená",J247,0)</f>
        <v>0</v>
      </c>
      <c r="BG247" s="206">
        <f>IF(N247="zákl. přenesená",J247,0)</f>
        <v>0</v>
      </c>
      <c r="BH247" s="206">
        <f>IF(N247="sníž. přenesená",J247,0)</f>
        <v>0</v>
      </c>
      <c r="BI247" s="206">
        <f>IF(N247="nulová",J247,0)</f>
        <v>0</v>
      </c>
      <c r="BJ247" s="19" t="s">
        <v>80</v>
      </c>
      <c r="BK247" s="206">
        <f>ROUND(I247*H247,2)</f>
        <v>0</v>
      </c>
      <c r="BL247" s="19" t="s">
        <v>176</v>
      </c>
      <c r="BM247" s="205" t="s">
        <v>1549</v>
      </c>
    </row>
    <row r="248" spans="1:65" s="2" customFormat="1" ht="36" customHeight="1">
      <c r="A248" s="36"/>
      <c r="B248" s="37"/>
      <c r="C248" s="194" t="s">
        <v>314</v>
      </c>
      <c r="D248" s="194" t="s">
        <v>171</v>
      </c>
      <c r="E248" s="195" t="s">
        <v>1550</v>
      </c>
      <c r="F248" s="196" t="s">
        <v>1551</v>
      </c>
      <c r="G248" s="197" t="s">
        <v>354</v>
      </c>
      <c r="H248" s="198">
        <v>2</v>
      </c>
      <c r="I248" s="199"/>
      <c r="J248" s="200">
        <f>ROUND(I248*H248,2)</f>
        <v>0</v>
      </c>
      <c r="K248" s="196" t="s">
        <v>19</v>
      </c>
      <c r="L248" s="41"/>
      <c r="M248" s="201" t="s">
        <v>19</v>
      </c>
      <c r="N248" s="202" t="s">
        <v>43</v>
      </c>
      <c r="O248" s="66"/>
      <c r="P248" s="203">
        <f>O248*H248</f>
        <v>0</v>
      </c>
      <c r="Q248" s="203">
        <v>3.1E-2</v>
      </c>
      <c r="R248" s="203">
        <f>Q248*H248</f>
        <v>6.2E-2</v>
      </c>
      <c r="S248" s="203">
        <v>0</v>
      </c>
      <c r="T248" s="204">
        <f>S248*H248</f>
        <v>0</v>
      </c>
      <c r="U248" s="36"/>
      <c r="V248" s="36"/>
      <c r="W248" s="36"/>
      <c r="X248" s="36"/>
      <c r="Y248" s="36"/>
      <c r="Z248" s="36"/>
      <c r="AA248" s="36"/>
      <c r="AB248" s="36"/>
      <c r="AC248" s="36"/>
      <c r="AD248" s="36"/>
      <c r="AE248" s="36"/>
      <c r="AR248" s="205" t="s">
        <v>176</v>
      </c>
      <c r="AT248" s="205" t="s">
        <v>171</v>
      </c>
      <c r="AU248" s="205" t="s">
        <v>83</v>
      </c>
      <c r="AY248" s="19" t="s">
        <v>169</v>
      </c>
      <c r="BE248" s="206">
        <f>IF(N248="základní",J248,0)</f>
        <v>0</v>
      </c>
      <c r="BF248" s="206">
        <f>IF(N248="snížená",J248,0)</f>
        <v>0</v>
      </c>
      <c r="BG248" s="206">
        <f>IF(N248="zákl. přenesená",J248,0)</f>
        <v>0</v>
      </c>
      <c r="BH248" s="206">
        <f>IF(N248="sníž. přenesená",J248,0)</f>
        <v>0</v>
      </c>
      <c r="BI248" s="206">
        <f>IF(N248="nulová",J248,0)</f>
        <v>0</v>
      </c>
      <c r="BJ248" s="19" t="s">
        <v>80</v>
      </c>
      <c r="BK248" s="206">
        <f>ROUND(I248*H248,2)</f>
        <v>0</v>
      </c>
      <c r="BL248" s="19" t="s">
        <v>176</v>
      </c>
      <c r="BM248" s="205" t="s">
        <v>1552</v>
      </c>
    </row>
    <row r="249" spans="1:65" s="12" customFormat="1" ht="22.9" customHeight="1">
      <c r="B249" s="178"/>
      <c r="C249" s="179"/>
      <c r="D249" s="180" t="s">
        <v>71</v>
      </c>
      <c r="E249" s="192" t="s">
        <v>405</v>
      </c>
      <c r="F249" s="192" t="s">
        <v>406</v>
      </c>
      <c r="G249" s="179"/>
      <c r="H249" s="179"/>
      <c r="I249" s="182"/>
      <c r="J249" s="193">
        <f>BK249</f>
        <v>0</v>
      </c>
      <c r="K249" s="179"/>
      <c r="L249" s="184"/>
      <c r="M249" s="185"/>
      <c r="N249" s="186"/>
      <c r="O249" s="186"/>
      <c r="P249" s="187">
        <f>SUM(P250:P252)</f>
        <v>0</v>
      </c>
      <c r="Q249" s="186"/>
      <c r="R249" s="187">
        <f>SUM(R250:R252)</f>
        <v>0</v>
      </c>
      <c r="S249" s="186"/>
      <c r="T249" s="188">
        <f>SUM(T250:T252)</f>
        <v>0</v>
      </c>
      <c r="AR249" s="189" t="s">
        <v>80</v>
      </c>
      <c r="AT249" s="190" t="s">
        <v>71</v>
      </c>
      <c r="AU249" s="190" t="s">
        <v>80</v>
      </c>
      <c r="AY249" s="189" t="s">
        <v>169</v>
      </c>
      <c r="BK249" s="191">
        <f>SUM(BK250:BK252)</f>
        <v>0</v>
      </c>
    </row>
    <row r="250" spans="1:65" s="2" customFormat="1" ht="24" customHeight="1">
      <c r="A250" s="36"/>
      <c r="B250" s="37"/>
      <c r="C250" s="194" t="s">
        <v>321</v>
      </c>
      <c r="D250" s="194" t="s">
        <v>171</v>
      </c>
      <c r="E250" s="195" t="s">
        <v>1553</v>
      </c>
      <c r="F250" s="196" t="s">
        <v>1554</v>
      </c>
      <c r="G250" s="197" t="s">
        <v>259</v>
      </c>
      <c r="H250" s="198">
        <v>3.1549999999999998</v>
      </c>
      <c r="I250" s="199"/>
      <c r="J250" s="200">
        <f>ROUND(I250*H250,2)</f>
        <v>0</v>
      </c>
      <c r="K250" s="196" t="s">
        <v>175</v>
      </c>
      <c r="L250" s="41"/>
      <c r="M250" s="201" t="s">
        <v>19</v>
      </c>
      <c r="N250" s="202" t="s">
        <v>43</v>
      </c>
      <c r="O250" s="66"/>
      <c r="P250" s="203">
        <f>O250*H250</f>
        <v>0</v>
      </c>
      <c r="Q250" s="203">
        <v>0</v>
      </c>
      <c r="R250" s="203">
        <f>Q250*H250</f>
        <v>0</v>
      </c>
      <c r="S250" s="203">
        <v>0</v>
      </c>
      <c r="T250" s="204">
        <f>S250*H250</f>
        <v>0</v>
      </c>
      <c r="U250" s="36"/>
      <c r="V250" s="36"/>
      <c r="W250" s="36"/>
      <c r="X250" s="36"/>
      <c r="Y250" s="36"/>
      <c r="Z250" s="36"/>
      <c r="AA250" s="36"/>
      <c r="AB250" s="36"/>
      <c r="AC250" s="36"/>
      <c r="AD250" s="36"/>
      <c r="AE250" s="36"/>
      <c r="AR250" s="205" t="s">
        <v>176</v>
      </c>
      <c r="AT250" s="205" t="s">
        <v>171</v>
      </c>
      <c r="AU250" s="205" t="s">
        <v>83</v>
      </c>
      <c r="AY250" s="19" t="s">
        <v>169</v>
      </c>
      <c r="BE250" s="206">
        <f>IF(N250="základní",J250,0)</f>
        <v>0</v>
      </c>
      <c r="BF250" s="206">
        <f>IF(N250="snížená",J250,0)</f>
        <v>0</v>
      </c>
      <c r="BG250" s="206">
        <f>IF(N250="zákl. přenesená",J250,0)</f>
        <v>0</v>
      </c>
      <c r="BH250" s="206">
        <f>IF(N250="sníž. přenesená",J250,0)</f>
        <v>0</v>
      </c>
      <c r="BI250" s="206">
        <f>IF(N250="nulová",J250,0)</f>
        <v>0</v>
      </c>
      <c r="BJ250" s="19" t="s">
        <v>80</v>
      </c>
      <c r="BK250" s="206">
        <f>ROUND(I250*H250,2)</f>
        <v>0</v>
      </c>
      <c r="BL250" s="19" t="s">
        <v>176</v>
      </c>
      <c r="BM250" s="205" t="s">
        <v>1555</v>
      </c>
    </row>
    <row r="251" spans="1:65" s="2" customFormat="1" ht="19.5">
      <c r="A251" s="36"/>
      <c r="B251" s="37"/>
      <c r="C251" s="38"/>
      <c r="D251" s="207" t="s">
        <v>277</v>
      </c>
      <c r="E251" s="38"/>
      <c r="F251" s="208" t="s">
        <v>1556</v>
      </c>
      <c r="G251" s="38"/>
      <c r="H251" s="38"/>
      <c r="I251" s="117"/>
      <c r="J251" s="38"/>
      <c r="K251" s="38"/>
      <c r="L251" s="41"/>
      <c r="M251" s="209"/>
      <c r="N251" s="210"/>
      <c r="O251" s="66"/>
      <c r="P251" s="66"/>
      <c r="Q251" s="66"/>
      <c r="R251" s="66"/>
      <c r="S251" s="66"/>
      <c r="T251" s="67"/>
      <c r="U251" s="36"/>
      <c r="V251" s="36"/>
      <c r="W251" s="36"/>
      <c r="X251" s="36"/>
      <c r="Y251" s="36"/>
      <c r="Z251" s="36"/>
      <c r="AA251" s="36"/>
      <c r="AB251" s="36"/>
      <c r="AC251" s="36"/>
      <c r="AD251" s="36"/>
      <c r="AE251" s="36"/>
      <c r="AT251" s="19" t="s">
        <v>277</v>
      </c>
      <c r="AU251" s="19" t="s">
        <v>83</v>
      </c>
    </row>
    <row r="252" spans="1:65" s="13" customFormat="1" ht="11.25">
      <c r="B252" s="211"/>
      <c r="C252" s="212"/>
      <c r="D252" s="207" t="s">
        <v>180</v>
      </c>
      <c r="E252" s="213" t="s">
        <v>19</v>
      </c>
      <c r="F252" s="214" t="s">
        <v>1557</v>
      </c>
      <c r="G252" s="212"/>
      <c r="H252" s="215">
        <v>3.1549999999999998</v>
      </c>
      <c r="I252" s="216"/>
      <c r="J252" s="212"/>
      <c r="K252" s="212"/>
      <c r="L252" s="217"/>
      <c r="M252" s="218"/>
      <c r="N252" s="219"/>
      <c r="O252" s="219"/>
      <c r="P252" s="219"/>
      <c r="Q252" s="219"/>
      <c r="R252" s="219"/>
      <c r="S252" s="219"/>
      <c r="T252" s="220"/>
      <c r="AT252" s="221" t="s">
        <v>180</v>
      </c>
      <c r="AU252" s="221" t="s">
        <v>83</v>
      </c>
      <c r="AV252" s="13" t="s">
        <v>83</v>
      </c>
      <c r="AW252" s="13" t="s">
        <v>34</v>
      </c>
      <c r="AX252" s="13" t="s">
        <v>80</v>
      </c>
      <c r="AY252" s="221" t="s">
        <v>169</v>
      </c>
    </row>
    <row r="253" spans="1:65" s="12" customFormat="1" ht="25.9" customHeight="1">
      <c r="B253" s="178"/>
      <c r="C253" s="179"/>
      <c r="D253" s="180" t="s">
        <v>71</v>
      </c>
      <c r="E253" s="181" t="s">
        <v>797</v>
      </c>
      <c r="F253" s="181" t="s">
        <v>798</v>
      </c>
      <c r="G253" s="179"/>
      <c r="H253" s="179"/>
      <c r="I253" s="182"/>
      <c r="J253" s="183">
        <f>BK253</f>
        <v>0</v>
      </c>
      <c r="K253" s="179"/>
      <c r="L253" s="184"/>
      <c r="M253" s="185"/>
      <c r="N253" s="186"/>
      <c r="O253" s="186"/>
      <c r="P253" s="187">
        <f>P254</f>
        <v>0</v>
      </c>
      <c r="Q253" s="186"/>
      <c r="R253" s="187">
        <f>R254</f>
        <v>0.15341026000000002</v>
      </c>
      <c r="S253" s="186"/>
      <c r="T253" s="188">
        <f>T254</f>
        <v>0</v>
      </c>
      <c r="AR253" s="189" t="s">
        <v>83</v>
      </c>
      <c r="AT253" s="190" t="s">
        <v>71</v>
      </c>
      <c r="AU253" s="190" t="s">
        <v>72</v>
      </c>
      <c r="AY253" s="189" t="s">
        <v>169</v>
      </c>
      <c r="BK253" s="191">
        <f>BK254</f>
        <v>0</v>
      </c>
    </row>
    <row r="254" spans="1:65" s="12" customFormat="1" ht="22.9" customHeight="1">
      <c r="B254" s="178"/>
      <c r="C254" s="179"/>
      <c r="D254" s="180" t="s">
        <v>71</v>
      </c>
      <c r="E254" s="192" t="s">
        <v>824</v>
      </c>
      <c r="F254" s="192" t="s">
        <v>825</v>
      </c>
      <c r="G254" s="179"/>
      <c r="H254" s="179"/>
      <c r="I254" s="182"/>
      <c r="J254" s="193">
        <f>BK254</f>
        <v>0</v>
      </c>
      <c r="K254" s="179"/>
      <c r="L254" s="184"/>
      <c r="M254" s="185"/>
      <c r="N254" s="186"/>
      <c r="O254" s="186"/>
      <c r="P254" s="187">
        <f>SUM(P255:P289)</f>
        <v>0</v>
      </c>
      <c r="Q254" s="186"/>
      <c r="R254" s="187">
        <f>SUM(R255:R289)</f>
        <v>0.15341026000000002</v>
      </c>
      <c r="S254" s="186"/>
      <c r="T254" s="188">
        <f>SUM(T255:T289)</f>
        <v>0</v>
      </c>
      <c r="AR254" s="189" t="s">
        <v>83</v>
      </c>
      <c r="AT254" s="190" t="s">
        <v>71</v>
      </c>
      <c r="AU254" s="190" t="s">
        <v>80</v>
      </c>
      <c r="AY254" s="189" t="s">
        <v>169</v>
      </c>
      <c r="BK254" s="191">
        <f>SUM(BK255:BK289)</f>
        <v>0</v>
      </c>
    </row>
    <row r="255" spans="1:65" s="2" customFormat="1" ht="24" customHeight="1">
      <c r="A255" s="36"/>
      <c r="B255" s="37"/>
      <c r="C255" s="194" t="s">
        <v>331</v>
      </c>
      <c r="D255" s="194" t="s">
        <v>171</v>
      </c>
      <c r="E255" s="195" t="s">
        <v>854</v>
      </c>
      <c r="F255" s="196" t="s">
        <v>855</v>
      </c>
      <c r="G255" s="197" t="s">
        <v>191</v>
      </c>
      <c r="H255" s="198">
        <v>0.85199999999999998</v>
      </c>
      <c r="I255" s="199"/>
      <c r="J255" s="200">
        <f>ROUND(I255*H255,2)</f>
        <v>0</v>
      </c>
      <c r="K255" s="196" t="s">
        <v>175</v>
      </c>
      <c r="L255" s="41"/>
      <c r="M255" s="201" t="s">
        <v>19</v>
      </c>
      <c r="N255" s="202" t="s">
        <v>43</v>
      </c>
      <c r="O255" s="66"/>
      <c r="P255" s="203">
        <f>O255*H255</f>
        <v>0</v>
      </c>
      <c r="Q255" s="203">
        <v>1.89E-3</v>
      </c>
      <c r="R255" s="203">
        <f>Q255*H255</f>
        <v>1.61028E-3</v>
      </c>
      <c r="S255" s="203">
        <v>0</v>
      </c>
      <c r="T255" s="204">
        <f>S255*H255</f>
        <v>0</v>
      </c>
      <c r="U255" s="36"/>
      <c r="V255" s="36"/>
      <c r="W255" s="36"/>
      <c r="X255" s="36"/>
      <c r="Y255" s="36"/>
      <c r="Z255" s="36"/>
      <c r="AA255" s="36"/>
      <c r="AB255" s="36"/>
      <c r="AC255" s="36"/>
      <c r="AD255" s="36"/>
      <c r="AE255" s="36"/>
      <c r="AR255" s="205" t="s">
        <v>273</v>
      </c>
      <c r="AT255" s="205" t="s">
        <v>171</v>
      </c>
      <c r="AU255" s="205" t="s">
        <v>83</v>
      </c>
      <c r="AY255" s="19" t="s">
        <v>169</v>
      </c>
      <c r="BE255" s="206">
        <f>IF(N255="základní",J255,0)</f>
        <v>0</v>
      </c>
      <c r="BF255" s="206">
        <f>IF(N255="snížená",J255,0)</f>
        <v>0</v>
      </c>
      <c r="BG255" s="206">
        <f>IF(N255="zákl. přenesená",J255,0)</f>
        <v>0</v>
      </c>
      <c r="BH255" s="206">
        <f>IF(N255="sníž. přenesená",J255,0)</f>
        <v>0</v>
      </c>
      <c r="BI255" s="206">
        <f>IF(N255="nulová",J255,0)</f>
        <v>0</v>
      </c>
      <c r="BJ255" s="19" t="s">
        <v>80</v>
      </c>
      <c r="BK255" s="206">
        <f>ROUND(I255*H255,2)</f>
        <v>0</v>
      </c>
      <c r="BL255" s="19" t="s">
        <v>273</v>
      </c>
      <c r="BM255" s="205" t="s">
        <v>1558</v>
      </c>
    </row>
    <row r="256" spans="1:65" s="15" customFormat="1" ht="11.25">
      <c r="B256" s="233"/>
      <c r="C256" s="234"/>
      <c r="D256" s="207" t="s">
        <v>180</v>
      </c>
      <c r="E256" s="235" t="s">
        <v>19</v>
      </c>
      <c r="F256" s="236" t="s">
        <v>1559</v>
      </c>
      <c r="G256" s="234"/>
      <c r="H256" s="235" t="s">
        <v>19</v>
      </c>
      <c r="I256" s="237"/>
      <c r="J256" s="234"/>
      <c r="K256" s="234"/>
      <c r="L256" s="238"/>
      <c r="M256" s="239"/>
      <c r="N256" s="240"/>
      <c r="O256" s="240"/>
      <c r="P256" s="240"/>
      <c r="Q256" s="240"/>
      <c r="R256" s="240"/>
      <c r="S256" s="240"/>
      <c r="T256" s="241"/>
      <c r="AT256" s="242" t="s">
        <v>180</v>
      </c>
      <c r="AU256" s="242" t="s">
        <v>83</v>
      </c>
      <c r="AV256" s="15" t="s">
        <v>80</v>
      </c>
      <c r="AW256" s="15" t="s">
        <v>34</v>
      </c>
      <c r="AX256" s="15" t="s">
        <v>72</v>
      </c>
      <c r="AY256" s="242" t="s">
        <v>169</v>
      </c>
    </row>
    <row r="257" spans="1:65" s="13" customFormat="1" ht="11.25">
      <c r="B257" s="211"/>
      <c r="C257" s="212"/>
      <c r="D257" s="207" t="s">
        <v>180</v>
      </c>
      <c r="E257" s="213" t="s">
        <v>19</v>
      </c>
      <c r="F257" s="214" t="s">
        <v>1560</v>
      </c>
      <c r="G257" s="212"/>
      <c r="H257" s="215">
        <v>0.76500000000000001</v>
      </c>
      <c r="I257" s="216"/>
      <c r="J257" s="212"/>
      <c r="K257" s="212"/>
      <c r="L257" s="217"/>
      <c r="M257" s="218"/>
      <c r="N257" s="219"/>
      <c r="O257" s="219"/>
      <c r="P257" s="219"/>
      <c r="Q257" s="219"/>
      <c r="R257" s="219"/>
      <c r="S257" s="219"/>
      <c r="T257" s="220"/>
      <c r="AT257" s="221" t="s">
        <v>180</v>
      </c>
      <c r="AU257" s="221" t="s">
        <v>83</v>
      </c>
      <c r="AV257" s="13" t="s">
        <v>83</v>
      </c>
      <c r="AW257" s="13" t="s">
        <v>34</v>
      </c>
      <c r="AX257" s="13" t="s">
        <v>72</v>
      </c>
      <c r="AY257" s="221" t="s">
        <v>169</v>
      </c>
    </row>
    <row r="258" spans="1:65" s="15" customFormat="1" ht="11.25">
      <c r="B258" s="233"/>
      <c r="C258" s="234"/>
      <c r="D258" s="207" t="s">
        <v>180</v>
      </c>
      <c r="E258" s="235" t="s">
        <v>19</v>
      </c>
      <c r="F258" s="236" t="s">
        <v>1559</v>
      </c>
      <c r="G258" s="234"/>
      <c r="H258" s="235" t="s">
        <v>19</v>
      </c>
      <c r="I258" s="237"/>
      <c r="J258" s="234"/>
      <c r="K258" s="234"/>
      <c r="L258" s="238"/>
      <c r="M258" s="239"/>
      <c r="N258" s="240"/>
      <c r="O258" s="240"/>
      <c r="P258" s="240"/>
      <c r="Q258" s="240"/>
      <c r="R258" s="240"/>
      <c r="S258" s="240"/>
      <c r="T258" s="241"/>
      <c r="AT258" s="242" t="s">
        <v>180</v>
      </c>
      <c r="AU258" s="242" t="s">
        <v>83</v>
      </c>
      <c r="AV258" s="15" t="s">
        <v>80</v>
      </c>
      <c r="AW258" s="15" t="s">
        <v>34</v>
      </c>
      <c r="AX258" s="15" t="s">
        <v>72</v>
      </c>
      <c r="AY258" s="242" t="s">
        <v>169</v>
      </c>
    </row>
    <row r="259" spans="1:65" s="13" customFormat="1" ht="11.25">
      <c r="B259" s="211"/>
      <c r="C259" s="212"/>
      <c r="D259" s="207" t="s">
        <v>180</v>
      </c>
      <c r="E259" s="213" t="s">
        <v>19</v>
      </c>
      <c r="F259" s="214" t="s">
        <v>1561</v>
      </c>
      <c r="G259" s="212"/>
      <c r="H259" s="215">
        <v>6.8000000000000005E-2</v>
      </c>
      <c r="I259" s="216"/>
      <c r="J259" s="212"/>
      <c r="K259" s="212"/>
      <c r="L259" s="217"/>
      <c r="M259" s="218"/>
      <c r="N259" s="219"/>
      <c r="O259" s="219"/>
      <c r="P259" s="219"/>
      <c r="Q259" s="219"/>
      <c r="R259" s="219"/>
      <c r="S259" s="219"/>
      <c r="T259" s="220"/>
      <c r="AT259" s="221" t="s">
        <v>180</v>
      </c>
      <c r="AU259" s="221" t="s">
        <v>83</v>
      </c>
      <c r="AV259" s="13" t="s">
        <v>83</v>
      </c>
      <c r="AW259" s="13" t="s">
        <v>34</v>
      </c>
      <c r="AX259" s="13" t="s">
        <v>72</v>
      </c>
      <c r="AY259" s="221" t="s">
        <v>169</v>
      </c>
    </row>
    <row r="260" spans="1:65" s="13" customFormat="1" ht="11.25">
      <c r="B260" s="211"/>
      <c r="C260" s="212"/>
      <c r="D260" s="207" t="s">
        <v>180</v>
      </c>
      <c r="E260" s="213" t="s">
        <v>19</v>
      </c>
      <c r="F260" s="214" t="s">
        <v>1562</v>
      </c>
      <c r="G260" s="212"/>
      <c r="H260" s="215">
        <v>1.9E-2</v>
      </c>
      <c r="I260" s="216"/>
      <c r="J260" s="212"/>
      <c r="K260" s="212"/>
      <c r="L260" s="217"/>
      <c r="M260" s="218"/>
      <c r="N260" s="219"/>
      <c r="O260" s="219"/>
      <c r="P260" s="219"/>
      <c r="Q260" s="219"/>
      <c r="R260" s="219"/>
      <c r="S260" s="219"/>
      <c r="T260" s="220"/>
      <c r="AT260" s="221" t="s">
        <v>180</v>
      </c>
      <c r="AU260" s="221" t="s">
        <v>83</v>
      </c>
      <c r="AV260" s="13" t="s">
        <v>83</v>
      </c>
      <c r="AW260" s="13" t="s">
        <v>34</v>
      </c>
      <c r="AX260" s="13" t="s">
        <v>72</v>
      </c>
      <c r="AY260" s="221" t="s">
        <v>169</v>
      </c>
    </row>
    <row r="261" spans="1:65" s="14" customFormat="1" ht="11.25">
      <c r="B261" s="222"/>
      <c r="C261" s="223"/>
      <c r="D261" s="207" t="s">
        <v>180</v>
      </c>
      <c r="E261" s="224" t="s">
        <v>19</v>
      </c>
      <c r="F261" s="225" t="s">
        <v>182</v>
      </c>
      <c r="G261" s="223"/>
      <c r="H261" s="226">
        <v>0.85199999999999998</v>
      </c>
      <c r="I261" s="227"/>
      <c r="J261" s="223"/>
      <c r="K261" s="223"/>
      <c r="L261" s="228"/>
      <c r="M261" s="229"/>
      <c r="N261" s="230"/>
      <c r="O261" s="230"/>
      <c r="P261" s="230"/>
      <c r="Q261" s="230"/>
      <c r="R261" s="230"/>
      <c r="S261" s="230"/>
      <c r="T261" s="231"/>
      <c r="AT261" s="232" t="s">
        <v>180</v>
      </c>
      <c r="AU261" s="232" t="s">
        <v>83</v>
      </c>
      <c r="AV261" s="14" t="s">
        <v>176</v>
      </c>
      <c r="AW261" s="14" t="s">
        <v>4</v>
      </c>
      <c r="AX261" s="14" t="s">
        <v>80</v>
      </c>
      <c r="AY261" s="232" t="s">
        <v>169</v>
      </c>
    </row>
    <row r="262" spans="1:65" s="2" customFormat="1" ht="16.5" customHeight="1">
      <c r="A262" s="36"/>
      <c r="B262" s="37"/>
      <c r="C262" s="194" t="s">
        <v>335</v>
      </c>
      <c r="D262" s="194" t="s">
        <v>171</v>
      </c>
      <c r="E262" s="195" t="s">
        <v>1563</v>
      </c>
      <c r="F262" s="196" t="s">
        <v>1564</v>
      </c>
      <c r="G262" s="197" t="s">
        <v>174</v>
      </c>
      <c r="H262" s="198">
        <v>3.1859999999999999</v>
      </c>
      <c r="I262" s="199"/>
      <c r="J262" s="200">
        <f>ROUND(I262*H262,2)</f>
        <v>0</v>
      </c>
      <c r="K262" s="196" t="s">
        <v>175</v>
      </c>
      <c r="L262" s="41"/>
      <c r="M262" s="201" t="s">
        <v>19</v>
      </c>
      <c r="N262" s="202" t="s">
        <v>43</v>
      </c>
      <c r="O262" s="66"/>
      <c r="P262" s="203">
        <f>O262*H262</f>
        <v>0</v>
      </c>
      <c r="Q262" s="203">
        <v>2.0000000000000001E-4</v>
      </c>
      <c r="R262" s="203">
        <f>Q262*H262</f>
        <v>6.3719999999999998E-4</v>
      </c>
      <c r="S262" s="203">
        <v>0</v>
      </c>
      <c r="T262" s="204">
        <f>S262*H262</f>
        <v>0</v>
      </c>
      <c r="U262" s="36"/>
      <c r="V262" s="36"/>
      <c r="W262" s="36"/>
      <c r="X262" s="36"/>
      <c r="Y262" s="36"/>
      <c r="Z262" s="36"/>
      <c r="AA262" s="36"/>
      <c r="AB262" s="36"/>
      <c r="AC262" s="36"/>
      <c r="AD262" s="36"/>
      <c r="AE262" s="36"/>
      <c r="AR262" s="205" t="s">
        <v>273</v>
      </c>
      <c r="AT262" s="205" t="s">
        <v>171</v>
      </c>
      <c r="AU262" s="205" t="s">
        <v>83</v>
      </c>
      <c r="AY262" s="19" t="s">
        <v>169</v>
      </c>
      <c r="BE262" s="206">
        <f>IF(N262="základní",J262,0)</f>
        <v>0</v>
      </c>
      <c r="BF262" s="206">
        <f>IF(N262="snížená",J262,0)</f>
        <v>0</v>
      </c>
      <c r="BG262" s="206">
        <f>IF(N262="zákl. přenesená",J262,0)</f>
        <v>0</v>
      </c>
      <c r="BH262" s="206">
        <f>IF(N262="sníž. přenesená",J262,0)</f>
        <v>0</v>
      </c>
      <c r="BI262" s="206">
        <f>IF(N262="nulová",J262,0)</f>
        <v>0</v>
      </c>
      <c r="BJ262" s="19" t="s">
        <v>80</v>
      </c>
      <c r="BK262" s="206">
        <f>ROUND(I262*H262,2)</f>
        <v>0</v>
      </c>
      <c r="BL262" s="19" t="s">
        <v>273</v>
      </c>
      <c r="BM262" s="205" t="s">
        <v>1565</v>
      </c>
    </row>
    <row r="263" spans="1:65" s="2" customFormat="1" ht="19.5">
      <c r="A263" s="36"/>
      <c r="B263" s="37"/>
      <c r="C263" s="38"/>
      <c r="D263" s="207" t="s">
        <v>277</v>
      </c>
      <c r="E263" s="38"/>
      <c r="F263" s="208" t="s">
        <v>1566</v>
      </c>
      <c r="G263" s="38"/>
      <c r="H263" s="38"/>
      <c r="I263" s="117"/>
      <c r="J263" s="38"/>
      <c r="K263" s="38"/>
      <c r="L263" s="41"/>
      <c r="M263" s="209"/>
      <c r="N263" s="210"/>
      <c r="O263" s="66"/>
      <c r="P263" s="66"/>
      <c r="Q263" s="66"/>
      <c r="R263" s="66"/>
      <c r="S263" s="66"/>
      <c r="T263" s="67"/>
      <c r="U263" s="36"/>
      <c r="V263" s="36"/>
      <c r="W263" s="36"/>
      <c r="X263" s="36"/>
      <c r="Y263" s="36"/>
      <c r="Z263" s="36"/>
      <c r="AA263" s="36"/>
      <c r="AB263" s="36"/>
      <c r="AC263" s="36"/>
      <c r="AD263" s="36"/>
      <c r="AE263" s="36"/>
      <c r="AT263" s="19" t="s">
        <v>277</v>
      </c>
      <c r="AU263" s="19" t="s">
        <v>83</v>
      </c>
    </row>
    <row r="264" spans="1:65" s="15" customFormat="1" ht="11.25">
      <c r="B264" s="233"/>
      <c r="C264" s="234"/>
      <c r="D264" s="207" t="s">
        <v>180</v>
      </c>
      <c r="E264" s="235" t="s">
        <v>19</v>
      </c>
      <c r="F264" s="236" t="s">
        <v>1559</v>
      </c>
      <c r="G264" s="234"/>
      <c r="H264" s="235" t="s">
        <v>19</v>
      </c>
      <c r="I264" s="237"/>
      <c r="J264" s="234"/>
      <c r="K264" s="234"/>
      <c r="L264" s="238"/>
      <c r="M264" s="239"/>
      <c r="N264" s="240"/>
      <c r="O264" s="240"/>
      <c r="P264" s="240"/>
      <c r="Q264" s="240"/>
      <c r="R264" s="240"/>
      <c r="S264" s="240"/>
      <c r="T264" s="241"/>
      <c r="AT264" s="242" t="s">
        <v>180</v>
      </c>
      <c r="AU264" s="242" t="s">
        <v>83</v>
      </c>
      <c r="AV264" s="15" t="s">
        <v>80</v>
      </c>
      <c r="AW264" s="15" t="s">
        <v>34</v>
      </c>
      <c r="AX264" s="15" t="s">
        <v>72</v>
      </c>
      <c r="AY264" s="242" t="s">
        <v>169</v>
      </c>
    </row>
    <row r="265" spans="1:65" s="13" customFormat="1" ht="11.25">
      <c r="B265" s="211"/>
      <c r="C265" s="212"/>
      <c r="D265" s="207" t="s">
        <v>180</v>
      </c>
      <c r="E265" s="213" t="s">
        <v>19</v>
      </c>
      <c r="F265" s="214" t="s">
        <v>1567</v>
      </c>
      <c r="G265" s="212"/>
      <c r="H265" s="215">
        <v>3.1859999999999999</v>
      </c>
      <c r="I265" s="216"/>
      <c r="J265" s="212"/>
      <c r="K265" s="212"/>
      <c r="L265" s="217"/>
      <c r="M265" s="218"/>
      <c r="N265" s="219"/>
      <c r="O265" s="219"/>
      <c r="P265" s="219"/>
      <c r="Q265" s="219"/>
      <c r="R265" s="219"/>
      <c r="S265" s="219"/>
      <c r="T265" s="220"/>
      <c r="AT265" s="221" t="s">
        <v>180</v>
      </c>
      <c r="AU265" s="221" t="s">
        <v>83</v>
      </c>
      <c r="AV265" s="13" t="s">
        <v>83</v>
      </c>
      <c r="AW265" s="13" t="s">
        <v>34</v>
      </c>
      <c r="AX265" s="13" t="s">
        <v>72</v>
      </c>
      <c r="AY265" s="221" t="s">
        <v>169</v>
      </c>
    </row>
    <row r="266" spans="1:65" s="14" customFormat="1" ht="11.25">
      <c r="B266" s="222"/>
      <c r="C266" s="223"/>
      <c r="D266" s="207" t="s">
        <v>180</v>
      </c>
      <c r="E266" s="224" t="s">
        <v>19</v>
      </c>
      <c r="F266" s="225" t="s">
        <v>182</v>
      </c>
      <c r="G266" s="223"/>
      <c r="H266" s="226">
        <v>3.1859999999999999</v>
      </c>
      <c r="I266" s="227"/>
      <c r="J266" s="223"/>
      <c r="K266" s="223"/>
      <c r="L266" s="228"/>
      <c r="M266" s="229"/>
      <c r="N266" s="230"/>
      <c r="O266" s="230"/>
      <c r="P266" s="230"/>
      <c r="Q266" s="230"/>
      <c r="R266" s="230"/>
      <c r="S266" s="230"/>
      <c r="T266" s="231"/>
      <c r="AT266" s="232" t="s">
        <v>180</v>
      </c>
      <c r="AU266" s="232" t="s">
        <v>83</v>
      </c>
      <c r="AV266" s="14" t="s">
        <v>176</v>
      </c>
      <c r="AW266" s="14" t="s">
        <v>4</v>
      </c>
      <c r="AX266" s="14" t="s">
        <v>80</v>
      </c>
      <c r="AY266" s="232" t="s">
        <v>169</v>
      </c>
    </row>
    <row r="267" spans="1:65" s="2" customFormat="1" ht="16.5" customHeight="1">
      <c r="A267" s="36"/>
      <c r="B267" s="37"/>
      <c r="C267" s="194" t="s">
        <v>341</v>
      </c>
      <c r="D267" s="194" t="s">
        <v>171</v>
      </c>
      <c r="E267" s="195" t="s">
        <v>1568</v>
      </c>
      <c r="F267" s="196" t="s">
        <v>1569</v>
      </c>
      <c r="G267" s="197" t="s">
        <v>174</v>
      </c>
      <c r="H267" s="198">
        <v>3.1859999999999999</v>
      </c>
      <c r="I267" s="199"/>
      <c r="J267" s="200">
        <f>ROUND(I267*H267,2)</f>
        <v>0</v>
      </c>
      <c r="K267" s="196" t="s">
        <v>175</v>
      </c>
      <c r="L267" s="41"/>
      <c r="M267" s="201" t="s">
        <v>19</v>
      </c>
      <c r="N267" s="202" t="s">
        <v>43</v>
      </c>
      <c r="O267" s="66"/>
      <c r="P267" s="203">
        <f>O267*H267</f>
        <v>0</v>
      </c>
      <c r="Q267" s="203">
        <v>0</v>
      </c>
      <c r="R267" s="203">
        <f>Q267*H267</f>
        <v>0</v>
      </c>
      <c r="S267" s="203">
        <v>0</v>
      </c>
      <c r="T267" s="204">
        <f>S267*H267</f>
        <v>0</v>
      </c>
      <c r="U267" s="36"/>
      <c r="V267" s="36"/>
      <c r="W267" s="36"/>
      <c r="X267" s="36"/>
      <c r="Y267" s="36"/>
      <c r="Z267" s="36"/>
      <c r="AA267" s="36"/>
      <c r="AB267" s="36"/>
      <c r="AC267" s="36"/>
      <c r="AD267" s="36"/>
      <c r="AE267" s="36"/>
      <c r="AR267" s="205" t="s">
        <v>273</v>
      </c>
      <c r="AT267" s="205" t="s">
        <v>171</v>
      </c>
      <c r="AU267" s="205" t="s">
        <v>83</v>
      </c>
      <c r="AY267" s="19" t="s">
        <v>169</v>
      </c>
      <c r="BE267" s="206">
        <f>IF(N267="základní",J267,0)</f>
        <v>0</v>
      </c>
      <c r="BF267" s="206">
        <f>IF(N267="snížená",J267,0)</f>
        <v>0</v>
      </c>
      <c r="BG267" s="206">
        <f>IF(N267="zákl. přenesená",J267,0)</f>
        <v>0</v>
      </c>
      <c r="BH267" s="206">
        <f>IF(N267="sníž. přenesená",J267,0)</f>
        <v>0</v>
      </c>
      <c r="BI267" s="206">
        <f>IF(N267="nulová",J267,0)</f>
        <v>0</v>
      </c>
      <c r="BJ267" s="19" t="s">
        <v>80</v>
      </c>
      <c r="BK267" s="206">
        <f>ROUND(I267*H267,2)</f>
        <v>0</v>
      </c>
      <c r="BL267" s="19" t="s">
        <v>273</v>
      </c>
      <c r="BM267" s="205" t="s">
        <v>1570</v>
      </c>
    </row>
    <row r="268" spans="1:65" s="15" customFormat="1" ht="11.25">
      <c r="B268" s="233"/>
      <c r="C268" s="234"/>
      <c r="D268" s="207" t="s">
        <v>180</v>
      </c>
      <c r="E268" s="235" t="s">
        <v>19</v>
      </c>
      <c r="F268" s="236" t="s">
        <v>1559</v>
      </c>
      <c r="G268" s="234"/>
      <c r="H268" s="235" t="s">
        <v>19</v>
      </c>
      <c r="I268" s="237"/>
      <c r="J268" s="234"/>
      <c r="K268" s="234"/>
      <c r="L268" s="238"/>
      <c r="M268" s="239"/>
      <c r="N268" s="240"/>
      <c r="O268" s="240"/>
      <c r="P268" s="240"/>
      <c r="Q268" s="240"/>
      <c r="R268" s="240"/>
      <c r="S268" s="240"/>
      <c r="T268" s="241"/>
      <c r="AT268" s="242" t="s">
        <v>180</v>
      </c>
      <c r="AU268" s="242" t="s">
        <v>83</v>
      </c>
      <c r="AV268" s="15" t="s">
        <v>80</v>
      </c>
      <c r="AW268" s="15" t="s">
        <v>34</v>
      </c>
      <c r="AX268" s="15" t="s">
        <v>72</v>
      </c>
      <c r="AY268" s="242" t="s">
        <v>169</v>
      </c>
    </row>
    <row r="269" spans="1:65" s="13" customFormat="1" ht="11.25">
      <c r="B269" s="211"/>
      <c r="C269" s="212"/>
      <c r="D269" s="207" t="s">
        <v>180</v>
      </c>
      <c r="E269" s="213" t="s">
        <v>19</v>
      </c>
      <c r="F269" s="214" t="s">
        <v>1567</v>
      </c>
      <c r="G269" s="212"/>
      <c r="H269" s="215">
        <v>3.1859999999999999</v>
      </c>
      <c r="I269" s="216"/>
      <c r="J269" s="212"/>
      <c r="K269" s="212"/>
      <c r="L269" s="217"/>
      <c r="M269" s="218"/>
      <c r="N269" s="219"/>
      <c r="O269" s="219"/>
      <c r="P269" s="219"/>
      <c r="Q269" s="219"/>
      <c r="R269" s="219"/>
      <c r="S269" s="219"/>
      <c r="T269" s="220"/>
      <c r="AT269" s="221" t="s">
        <v>180</v>
      </c>
      <c r="AU269" s="221" t="s">
        <v>83</v>
      </c>
      <c r="AV269" s="13" t="s">
        <v>83</v>
      </c>
      <c r="AW269" s="13" t="s">
        <v>34</v>
      </c>
      <c r="AX269" s="13" t="s">
        <v>72</v>
      </c>
      <c r="AY269" s="221" t="s">
        <v>169</v>
      </c>
    </row>
    <row r="270" spans="1:65" s="14" customFormat="1" ht="11.25">
      <c r="B270" s="222"/>
      <c r="C270" s="223"/>
      <c r="D270" s="207" t="s">
        <v>180</v>
      </c>
      <c r="E270" s="224" t="s">
        <v>19</v>
      </c>
      <c r="F270" s="225" t="s">
        <v>182</v>
      </c>
      <c r="G270" s="223"/>
      <c r="H270" s="226">
        <v>3.1859999999999999</v>
      </c>
      <c r="I270" s="227"/>
      <c r="J270" s="223"/>
      <c r="K270" s="223"/>
      <c r="L270" s="228"/>
      <c r="M270" s="229"/>
      <c r="N270" s="230"/>
      <c r="O270" s="230"/>
      <c r="P270" s="230"/>
      <c r="Q270" s="230"/>
      <c r="R270" s="230"/>
      <c r="S270" s="230"/>
      <c r="T270" s="231"/>
      <c r="AT270" s="232" t="s">
        <v>180</v>
      </c>
      <c r="AU270" s="232" t="s">
        <v>83</v>
      </c>
      <c r="AV270" s="14" t="s">
        <v>176</v>
      </c>
      <c r="AW270" s="14" t="s">
        <v>4</v>
      </c>
      <c r="AX270" s="14" t="s">
        <v>80</v>
      </c>
      <c r="AY270" s="232" t="s">
        <v>169</v>
      </c>
    </row>
    <row r="271" spans="1:65" s="2" customFormat="1" ht="16.5" customHeight="1">
      <c r="A271" s="36"/>
      <c r="B271" s="37"/>
      <c r="C271" s="254" t="s">
        <v>346</v>
      </c>
      <c r="D271" s="254" t="s">
        <v>315</v>
      </c>
      <c r="E271" s="255" t="s">
        <v>1571</v>
      </c>
      <c r="F271" s="256" t="s">
        <v>1572</v>
      </c>
      <c r="G271" s="257" t="s">
        <v>191</v>
      </c>
      <c r="H271" s="258">
        <v>8.6999999999999994E-2</v>
      </c>
      <c r="I271" s="259"/>
      <c r="J271" s="260">
        <f>ROUND(I271*H271,2)</f>
        <v>0</v>
      </c>
      <c r="K271" s="256" t="s">
        <v>175</v>
      </c>
      <c r="L271" s="261"/>
      <c r="M271" s="262" t="s">
        <v>19</v>
      </c>
      <c r="N271" s="263" t="s">
        <v>43</v>
      </c>
      <c r="O271" s="66"/>
      <c r="P271" s="203">
        <f>O271*H271</f>
        <v>0</v>
      </c>
      <c r="Q271" s="203">
        <v>0.55000000000000004</v>
      </c>
      <c r="R271" s="203">
        <f>Q271*H271</f>
        <v>4.7850000000000004E-2</v>
      </c>
      <c r="S271" s="203">
        <v>0</v>
      </c>
      <c r="T271" s="204">
        <f>S271*H271</f>
        <v>0</v>
      </c>
      <c r="U271" s="36"/>
      <c r="V271" s="36"/>
      <c r="W271" s="36"/>
      <c r="X271" s="36"/>
      <c r="Y271" s="36"/>
      <c r="Z271" s="36"/>
      <c r="AA271" s="36"/>
      <c r="AB271" s="36"/>
      <c r="AC271" s="36"/>
      <c r="AD271" s="36"/>
      <c r="AE271" s="36"/>
      <c r="AR271" s="205" t="s">
        <v>358</v>
      </c>
      <c r="AT271" s="205" t="s">
        <v>315</v>
      </c>
      <c r="AU271" s="205" t="s">
        <v>83</v>
      </c>
      <c r="AY271" s="19" t="s">
        <v>169</v>
      </c>
      <c r="BE271" s="206">
        <f>IF(N271="základní",J271,0)</f>
        <v>0</v>
      </c>
      <c r="BF271" s="206">
        <f>IF(N271="snížená",J271,0)</f>
        <v>0</v>
      </c>
      <c r="BG271" s="206">
        <f>IF(N271="zákl. přenesená",J271,0)</f>
        <v>0</v>
      </c>
      <c r="BH271" s="206">
        <f>IF(N271="sníž. přenesená",J271,0)</f>
        <v>0</v>
      </c>
      <c r="BI271" s="206">
        <f>IF(N271="nulová",J271,0)</f>
        <v>0</v>
      </c>
      <c r="BJ271" s="19" t="s">
        <v>80</v>
      </c>
      <c r="BK271" s="206">
        <f>ROUND(I271*H271,2)</f>
        <v>0</v>
      </c>
      <c r="BL271" s="19" t="s">
        <v>273</v>
      </c>
      <c r="BM271" s="205" t="s">
        <v>1573</v>
      </c>
    </row>
    <row r="272" spans="1:65" s="15" customFormat="1" ht="11.25">
      <c r="B272" s="233"/>
      <c r="C272" s="234"/>
      <c r="D272" s="207" t="s">
        <v>180</v>
      </c>
      <c r="E272" s="235" t="s">
        <v>19</v>
      </c>
      <c r="F272" s="236" t="s">
        <v>1559</v>
      </c>
      <c r="G272" s="234"/>
      <c r="H272" s="235" t="s">
        <v>19</v>
      </c>
      <c r="I272" s="237"/>
      <c r="J272" s="234"/>
      <c r="K272" s="234"/>
      <c r="L272" s="238"/>
      <c r="M272" s="239"/>
      <c r="N272" s="240"/>
      <c r="O272" s="240"/>
      <c r="P272" s="240"/>
      <c r="Q272" s="240"/>
      <c r="R272" s="240"/>
      <c r="S272" s="240"/>
      <c r="T272" s="241"/>
      <c r="AT272" s="242" t="s">
        <v>180</v>
      </c>
      <c r="AU272" s="242" t="s">
        <v>83</v>
      </c>
      <c r="AV272" s="15" t="s">
        <v>80</v>
      </c>
      <c r="AW272" s="15" t="s">
        <v>34</v>
      </c>
      <c r="AX272" s="15" t="s">
        <v>72</v>
      </c>
      <c r="AY272" s="242" t="s">
        <v>169</v>
      </c>
    </row>
    <row r="273" spans="1:65" s="13" customFormat="1" ht="11.25">
      <c r="B273" s="211"/>
      <c r="C273" s="212"/>
      <c r="D273" s="207" t="s">
        <v>180</v>
      </c>
      <c r="E273" s="213" t="s">
        <v>19</v>
      </c>
      <c r="F273" s="214" t="s">
        <v>1561</v>
      </c>
      <c r="G273" s="212"/>
      <c r="H273" s="215">
        <v>6.8000000000000005E-2</v>
      </c>
      <c r="I273" s="216"/>
      <c r="J273" s="212"/>
      <c r="K273" s="212"/>
      <c r="L273" s="217"/>
      <c r="M273" s="218"/>
      <c r="N273" s="219"/>
      <c r="O273" s="219"/>
      <c r="P273" s="219"/>
      <c r="Q273" s="219"/>
      <c r="R273" s="219"/>
      <c r="S273" s="219"/>
      <c r="T273" s="220"/>
      <c r="AT273" s="221" t="s">
        <v>180</v>
      </c>
      <c r="AU273" s="221" t="s">
        <v>83</v>
      </c>
      <c r="AV273" s="13" t="s">
        <v>83</v>
      </c>
      <c r="AW273" s="13" t="s">
        <v>34</v>
      </c>
      <c r="AX273" s="13" t="s">
        <v>72</v>
      </c>
      <c r="AY273" s="221" t="s">
        <v>169</v>
      </c>
    </row>
    <row r="274" spans="1:65" s="13" customFormat="1" ht="11.25">
      <c r="B274" s="211"/>
      <c r="C274" s="212"/>
      <c r="D274" s="207" t="s">
        <v>180</v>
      </c>
      <c r="E274" s="213" t="s">
        <v>19</v>
      </c>
      <c r="F274" s="214" t="s">
        <v>1562</v>
      </c>
      <c r="G274" s="212"/>
      <c r="H274" s="215">
        <v>1.9E-2</v>
      </c>
      <c r="I274" s="216"/>
      <c r="J274" s="212"/>
      <c r="K274" s="212"/>
      <c r="L274" s="217"/>
      <c r="M274" s="218"/>
      <c r="N274" s="219"/>
      <c r="O274" s="219"/>
      <c r="P274" s="219"/>
      <c r="Q274" s="219"/>
      <c r="R274" s="219"/>
      <c r="S274" s="219"/>
      <c r="T274" s="220"/>
      <c r="AT274" s="221" t="s">
        <v>180</v>
      </c>
      <c r="AU274" s="221" t="s">
        <v>83</v>
      </c>
      <c r="AV274" s="13" t="s">
        <v>83</v>
      </c>
      <c r="AW274" s="13" t="s">
        <v>34</v>
      </c>
      <c r="AX274" s="13" t="s">
        <v>72</v>
      </c>
      <c r="AY274" s="221" t="s">
        <v>169</v>
      </c>
    </row>
    <row r="275" spans="1:65" s="14" customFormat="1" ht="11.25">
      <c r="B275" s="222"/>
      <c r="C275" s="223"/>
      <c r="D275" s="207" t="s">
        <v>180</v>
      </c>
      <c r="E275" s="224" t="s">
        <v>19</v>
      </c>
      <c r="F275" s="225" t="s">
        <v>182</v>
      </c>
      <c r="G275" s="223"/>
      <c r="H275" s="226">
        <v>8.6999999999999994E-2</v>
      </c>
      <c r="I275" s="227"/>
      <c r="J275" s="223"/>
      <c r="K275" s="223"/>
      <c r="L275" s="228"/>
      <c r="M275" s="229"/>
      <c r="N275" s="230"/>
      <c r="O275" s="230"/>
      <c r="P275" s="230"/>
      <c r="Q275" s="230"/>
      <c r="R275" s="230"/>
      <c r="S275" s="230"/>
      <c r="T275" s="231"/>
      <c r="AT275" s="232" t="s">
        <v>180</v>
      </c>
      <c r="AU275" s="232" t="s">
        <v>83</v>
      </c>
      <c r="AV275" s="14" t="s">
        <v>176</v>
      </c>
      <c r="AW275" s="14" t="s">
        <v>4</v>
      </c>
      <c r="AX275" s="14" t="s">
        <v>80</v>
      </c>
      <c r="AY275" s="232" t="s">
        <v>169</v>
      </c>
    </row>
    <row r="276" spans="1:65" s="2" customFormat="1" ht="24" customHeight="1">
      <c r="A276" s="36"/>
      <c r="B276" s="37"/>
      <c r="C276" s="194" t="s">
        <v>351</v>
      </c>
      <c r="D276" s="194" t="s">
        <v>171</v>
      </c>
      <c r="E276" s="195" t="s">
        <v>1574</v>
      </c>
      <c r="F276" s="196" t="s">
        <v>1575</v>
      </c>
      <c r="G276" s="197" t="s">
        <v>174</v>
      </c>
      <c r="H276" s="198">
        <v>3.1859999999999999</v>
      </c>
      <c r="I276" s="199"/>
      <c r="J276" s="200">
        <f>ROUND(I276*H276,2)</f>
        <v>0</v>
      </c>
      <c r="K276" s="196" t="s">
        <v>175</v>
      </c>
      <c r="L276" s="41"/>
      <c r="M276" s="201" t="s">
        <v>19</v>
      </c>
      <c r="N276" s="202" t="s">
        <v>43</v>
      </c>
      <c r="O276" s="66"/>
      <c r="P276" s="203">
        <f>O276*H276</f>
        <v>0</v>
      </c>
      <c r="Q276" s="203">
        <v>4.0000000000000003E-5</v>
      </c>
      <c r="R276" s="203">
        <f>Q276*H276</f>
        <v>1.2744000000000001E-4</v>
      </c>
      <c r="S276" s="203">
        <v>0</v>
      </c>
      <c r="T276" s="204">
        <f>S276*H276</f>
        <v>0</v>
      </c>
      <c r="U276" s="36"/>
      <c r="V276" s="36"/>
      <c r="W276" s="36"/>
      <c r="X276" s="36"/>
      <c r="Y276" s="36"/>
      <c r="Z276" s="36"/>
      <c r="AA276" s="36"/>
      <c r="AB276" s="36"/>
      <c r="AC276" s="36"/>
      <c r="AD276" s="36"/>
      <c r="AE276" s="36"/>
      <c r="AR276" s="205" t="s">
        <v>273</v>
      </c>
      <c r="AT276" s="205" t="s">
        <v>171</v>
      </c>
      <c r="AU276" s="205" t="s">
        <v>83</v>
      </c>
      <c r="AY276" s="19" t="s">
        <v>169</v>
      </c>
      <c r="BE276" s="206">
        <f>IF(N276="základní",J276,0)</f>
        <v>0</v>
      </c>
      <c r="BF276" s="206">
        <f>IF(N276="snížená",J276,0)</f>
        <v>0</v>
      </c>
      <c r="BG276" s="206">
        <f>IF(N276="zákl. přenesená",J276,0)</f>
        <v>0</v>
      </c>
      <c r="BH276" s="206">
        <f>IF(N276="sníž. přenesená",J276,0)</f>
        <v>0</v>
      </c>
      <c r="BI276" s="206">
        <f>IF(N276="nulová",J276,0)</f>
        <v>0</v>
      </c>
      <c r="BJ276" s="19" t="s">
        <v>80</v>
      </c>
      <c r="BK276" s="206">
        <f>ROUND(I276*H276,2)</f>
        <v>0</v>
      </c>
      <c r="BL276" s="19" t="s">
        <v>273</v>
      </c>
      <c r="BM276" s="205" t="s">
        <v>1576</v>
      </c>
    </row>
    <row r="277" spans="1:65" s="15" customFormat="1" ht="11.25">
      <c r="B277" s="233"/>
      <c r="C277" s="234"/>
      <c r="D277" s="207" t="s">
        <v>180</v>
      </c>
      <c r="E277" s="235" t="s">
        <v>19</v>
      </c>
      <c r="F277" s="236" t="s">
        <v>1559</v>
      </c>
      <c r="G277" s="234"/>
      <c r="H277" s="235" t="s">
        <v>19</v>
      </c>
      <c r="I277" s="237"/>
      <c r="J277" s="234"/>
      <c r="K277" s="234"/>
      <c r="L277" s="238"/>
      <c r="M277" s="239"/>
      <c r="N277" s="240"/>
      <c r="O277" s="240"/>
      <c r="P277" s="240"/>
      <c r="Q277" s="240"/>
      <c r="R277" s="240"/>
      <c r="S277" s="240"/>
      <c r="T277" s="241"/>
      <c r="AT277" s="242" t="s">
        <v>180</v>
      </c>
      <c r="AU277" s="242" t="s">
        <v>83</v>
      </c>
      <c r="AV277" s="15" t="s">
        <v>80</v>
      </c>
      <c r="AW277" s="15" t="s">
        <v>34</v>
      </c>
      <c r="AX277" s="15" t="s">
        <v>72</v>
      </c>
      <c r="AY277" s="242" t="s">
        <v>169</v>
      </c>
    </row>
    <row r="278" spans="1:65" s="13" customFormat="1" ht="11.25">
      <c r="B278" s="211"/>
      <c r="C278" s="212"/>
      <c r="D278" s="207" t="s">
        <v>180</v>
      </c>
      <c r="E278" s="213" t="s">
        <v>19</v>
      </c>
      <c r="F278" s="214" t="s">
        <v>1567</v>
      </c>
      <c r="G278" s="212"/>
      <c r="H278" s="215">
        <v>3.1859999999999999</v>
      </c>
      <c r="I278" s="216"/>
      <c r="J278" s="212"/>
      <c r="K278" s="212"/>
      <c r="L278" s="217"/>
      <c r="M278" s="218"/>
      <c r="N278" s="219"/>
      <c r="O278" s="219"/>
      <c r="P278" s="219"/>
      <c r="Q278" s="219"/>
      <c r="R278" s="219"/>
      <c r="S278" s="219"/>
      <c r="T278" s="220"/>
      <c r="AT278" s="221" t="s">
        <v>180</v>
      </c>
      <c r="AU278" s="221" t="s">
        <v>83</v>
      </c>
      <c r="AV278" s="13" t="s">
        <v>83</v>
      </c>
      <c r="AW278" s="13" t="s">
        <v>34</v>
      </c>
      <c r="AX278" s="13" t="s">
        <v>72</v>
      </c>
      <c r="AY278" s="221" t="s">
        <v>169</v>
      </c>
    </row>
    <row r="279" spans="1:65" s="14" customFormat="1" ht="11.25">
      <c r="B279" s="222"/>
      <c r="C279" s="223"/>
      <c r="D279" s="207" t="s">
        <v>180</v>
      </c>
      <c r="E279" s="224" t="s">
        <v>19</v>
      </c>
      <c r="F279" s="225" t="s">
        <v>182</v>
      </c>
      <c r="G279" s="223"/>
      <c r="H279" s="226">
        <v>3.1859999999999999</v>
      </c>
      <c r="I279" s="227"/>
      <c r="J279" s="223"/>
      <c r="K279" s="223"/>
      <c r="L279" s="228"/>
      <c r="M279" s="229"/>
      <c r="N279" s="230"/>
      <c r="O279" s="230"/>
      <c r="P279" s="230"/>
      <c r="Q279" s="230"/>
      <c r="R279" s="230"/>
      <c r="S279" s="230"/>
      <c r="T279" s="231"/>
      <c r="AT279" s="232" t="s">
        <v>180</v>
      </c>
      <c r="AU279" s="232" t="s">
        <v>83</v>
      </c>
      <c r="AV279" s="14" t="s">
        <v>176</v>
      </c>
      <c r="AW279" s="14" t="s">
        <v>4</v>
      </c>
      <c r="AX279" s="14" t="s">
        <v>80</v>
      </c>
      <c r="AY279" s="232" t="s">
        <v>169</v>
      </c>
    </row>
    <row r="280" spans="1:65" s="2" customFormat="1" ht="16.5" customHeight="1">
      <c r="A280" s="36"/>
      <c r="B280" s="37"/>
      <c r="C280" s="254" t="s">
        <v>358</v>
      </c>
      <c r="D280" s="254" t="s">
        <v>315</v>
      </c>
      <c r="E280" s="255" t="s">
        <v>1577</v>
      </c>
      <c r="F280" s="256" t="s">
        <v>1578</v>
      </c>
      <c r="G280" s="257" t="s">
        <v>174</v>
      </c>
      <c r="H280" s="258">
        <v>4.46</v>
      </c>
      <c r="I280" s="259"/>
      <c r="J280" s="260">
        <f>ROUND(I280*H280,2)</f>
        <v>0</v>
      </c>
      <c r="K280" s="256" t="s">
        <v>19</v>
      </c>
      <c r="L280" s="261"/>
      <c r="M280" s="262" t="s">
        <v>19</v>
      </c>
      <c r="N280" s="263" t="s">
        <v>43</v>
      </c>
      <c r="O280" s="66"/>
      <c r="P280" s="203">
        <f>O280*H280</f>
        <v>0</v>
      </c>
      <c r="Q280" s="203">
        <v>2.3E-2</v>
      </c>
      <c r="R280" s="203">
        <f>Q280*H280</f>
        <v>0.10257999999999999</v>
      </c>
      <c r="S280" s="203">
        <v>0</v>
      </c>
      <c r="T280" s="204">
        <f>S280*H280</f>
        <v>0</v>
      </c>
      <c r="U280" s="36"/>
      <c r="V280" s="36"/>
      <c r="W280" s="36"/>
      <c r="X280" s="36"/>
      <c r="Y280" s="36"/>
      <c r="Z280" s="36"/>
      <c r="AA280" s="36"/>
      <c r="AB280" s="36"/>
      <c r="AC280" s="36"/>
      <c r="AD280" s="36"/>
      <c r="AE280" s="36"/>
      <c r="AR280" s="205" t="s">
        <v>358</v>
      </c>
      <c r="AT280" s="205" t="s">
        <v>315</v>
      </c>
      <c r="AU280" s="205" t="s">
        <v>83</v>
      </c>
      <c r="AY280" s="19" t="s">
        <v>169</v>
      </c>
      <c r="BE280" s="206">
        <f>IF(N280="základní",J280,0)</f>
        <v>0</v>
      </c>
      <c r="BF280" s="206">
        <f>IF(N280="snížená",J280,0)</f>
        <v>0</v>
      </c>
      <c r="BG280" s="206">
        <f>IF(N280="zákl. přenesená",J280,0)</f>
        <v>0</v>
      </c>
      <c r="BH280" s="206">
        <f>IF(N280="sníž. přenesená",J280,0)</f>
        <v>0</v>
      </c>
      <c r="BI280" s="206">
        <f>IF(N280="nulová",J280,0)</f>
        <v>0</v>
      </c>
      <c r="BJ280" s="19" t="s">
        <v>80</v>
      </c>
      <c r="BK280" s="206">
        <f>ROUND(I280*H280,2)</f>
        <v>0</v>
      </c>
      <c r="BL280" s="19" t="s">
        <v>273</v>
      </c>
      <c r="BM280" s="205" t="s">
        <v>1579</v>
      </c>
    </row>
    <row r="281" spans="1:65" s="15" customFormat="1" ht="11.25">
      <c r="B281" s="233"/>
      <c r="C281" s="234"/>
      <c r="D281" s="207" t="s">
        <v>180</v>
      </c>
      <c r="E281" s="235" t="s">
        <v>19</v>
      </c>
      <c r="F281" s="236" t="s">
        <v>1559</v>
      </c>
      <c r="G281" s="234"/>
      <c r="H281" s="235" t="s">
        <v>19</v>
      </c>
      <c r="I281" s="237"/>
      <c r="J281" s="234"/>
      <c r="K281" s="234"/>
      <c r="L281" s="238"/>
      <c r="M281" s="239"/>
      <c r="N281" s="240"/>
      <c r="O281" s="240"/>
      <c r="P281" s="240"/>
      <c r="Q281" s="240"/>
      <c r="R281" s="240"/>
      <c r="S281" s="240"/>
      <c r="T281" s="241"/>
      <c r="AT281" s="242" t="s">
        <v>180</v>
      </c>
      <c r="AU281" s="242" t="s">
        <v>83</v>
      </c>
      <c r="AV281" s="15" t="s">
        <v>80</v>
      </c>
      <c r="AW281" s="15" t="s">
        <v>34</v>
      </c>
      <c r="AX281" s="15" t="s">
        <v>72</v>
      </c>
      <c r="AY281" s="242" t="s">
        <v>169</v>
      </c>
    </row>
    <row r="282" spans="1:65" s="13" customFormat="1" ht="11.25">
      <c r="B282" s="211"/>
      <c r="C282" s="212"/>
      <c r="D282" s="207" t="s">
        <v>180</v>
      </c>
      <c r="E282" s="213" t="s">
        <v>19</v>
      </c>
      <c r="F282" s="214" t="s">
        <v>1567</v>
      </c>
      <c r="G282" s="212"/>
      <c r="H282" s="215">
        <v>3.1859999999999999</v>
      </c>
      <c r="I282" s="216"/>
      <c r="J282" s="212"/>
      <c r="K282" s="212"/>
      <c r="L282" s="217"/>
      <c r="M282" s="218"/>
      <c r="N282" s="219"/>
      <c r="O282" s="219"/>
      <c r="P282" s="219"/>
      <c r="Q282" s="219"/>
      <c r="R282" s="219"/>
      <c r="S282" s="219"/>
      <c r="T282" s="220"/>
      <c r="AT282" s="221" t="s">
        <v>180</v>
      </c>
      <c r="AU282" s="221" t="s">
        <v>83</v>
      </c>
      <c r="AV282" s="13" t="s">
        <v>83</v>
      </c>
      <c r="AW282" s="13" t="s">
        <v>34</v>
      </c>
      <c r="AX282" s="13" t="s">
        <v>72</v>
      </c>
      <c r="AY282" s="221" t="s">
        <v>169</v>
      </c>
    </row>
    <row r="283" spans="1:65" s="13" customFormat="1" ht="11.25">
      <c r="B283" s="211"/>
      <c r="C283" s="212"/>
      <c r="D283" s="207" t="s">
        <v>180</v>
      </c>
      <c r="E283" s="213" t="s">
        <v>19</v>
      </c>
      <c r="F283" s="214" t="s">
        <v>1580</v>
      </c>
      <c r="G283" s="212"/>
      <c r="H283" s="215">
        <v>4.46</v>
      </c>
      <c r="I283" s="216"/>
      <c r="J283" s="212"/>
      <c r="K283" s="212"/>
      <c r="L283" s="217"/>
      <c r="M283" s="218"/>
      <c r="N283" s="219"/>
      <c r="O283" s="219"/>
      <c r="P283" s="219"/>
      <c r="Q283" s="219"/>
      <c r="R283" s="219"/>
      <c r="S283" s="219"/>
      <c r="T283" s="220"/>
      <c r="AT283" s="221" t="s">
        <v>180</v>
      </c>
      <c r="AU283" s="221" t="s">
        <v>83</v>
      </c>
      <c r="AV283" s="13" t="s">
        <v>83</v>
      </c>
      <c r="AW283" s="13" t="s">
        <v>34</v>
      </c>
      <c r="AX283" s="13" t="s">
        <v>80</v>
      </c>
      <c r="AY283" s="221" t="s">
        <v>169</v>
      </c>
    </row>
    <row r="284" spans="1:65" s="2" customFormat="1" ht="16.5" customHeight="1">
      <c r="A284" s="36"/>
      <c r="B284" s="37"/>
      <c r="C284" s="194" t="s">
        <v>362</v>
      </c>
      <c r="D284" s="194" t="s">
        <v>171</v>
      </c>
      <c r="E284" s="195" t="s">
        <v>1581</v>
      </c>
      <c r="F284" s="196" t="s">
        <v>1582</v>
      </c>
      <c r="G284" s="197" t="s">
        <v>174</v>
      </c>
      <c r="H284" s="198">
        <v>3.1859999999999999</v>
      </c>
      <c r="I284" s="199"/>
      <c r="J284" s="200">
        <f>ROUND(I284*H284,2)</f>
        <v>0</v>
      </c>
      <c r="K284" s="196" t="s">
        <v>175</v>
      </c>
      <c r="L284" s="41"/>
      <c r="M284" s="201" t="s">
        <v>19</v>
      </c>
      <c r="N284" s="202" t="s">
        <v>43</v>
      </c>
      <c r="O284" s="66"/>
      <c r="P284" s="203">
        <f>O284*H284</f>
        <v>0</v>
      </c>
      <c r="Q284" s="203">
        <v>1.9000000000000001E-4</v>
      </c>
      <c r="R284" s="203">
        <f>Q284*H284</f>
        <v>6.0534E-4</v>
      </c>
      <c r="S284" s="203">
        <v>0</v>
      </c>
      <c r="T284" s="204">
        <f>S284*H284</f>
        <v>0</v>
      </c>
      <c r="U284" s="36"/>
      <c r="V284" s="36"/>
      <c r="W284" s="36"/>
      <c r="X284" s="36"/>
      <c r="Y284" s="36"/>
      <c r="Z284" s="36"/>
      <c r="AA284" s="36"/>
      <c r="AB284" s="36"/>
      <c r="AC284" s="36"/>
      <c r="AD284" s="36"/>
      <c r="AE284" s="36"/>
      <c r="AR284" s="205" t="s">
        <v>273</v>
      </c>
      <c r="AT284" s="205" t="s">
        <v>171</v>
      </c>
      <c r="AU284" s="205" t="s">
        <v>83</v>
      </c>
      <c r="AY284" s="19" t="s">
        <v>169</v>
      </c>
      <c r="BE284" s="206">
        <f>IF(N284="základní",J284,0)</f>
        <v>0</v>
      </c>
      <c r="BF284" s="206">
        <f>IF(N284="snížená",J284,0)</f>
        <v>0</v>
      </c>
      <c r="BG284" s="206">
        <f>IF(N284="zákl. přenesená",J284,0)</f>
        <v>0</v>
      </c>
      <c r="BH284" s="206">
        <f>IF(N284="sníž. přenesená",J284,0)</f>
        <v>0</v>
      </c>
      <c r="BI284" s="206">
        <f>IF(N284="nulová",J284,0)</f>
        <v>0</v>
      </c>
      <c r="BJ284" s="19" t="s">
        <v>80</v>
      </c>
      <c r="BK284" s="206">
        <f>ROUND(I284*H284,2)</f>
        <v>0</v>
      </c>
      <c r="BL284" s="19" t="s">
        <v>273</v>
      </c>
      <c r="BM284" s="205" t="s">
        <v>1583</v>
      </c>
    </row>
    <row r="285" spans="1:65" s="15" customFormat="1" ht="11.25">
      <c r="B285" s="233"/>
      <c r="C285" s="234"/>
      <c r="D285" s="207" t="s">
        <v>180</v>
      </c>
      <c r="E285" s="235" t="s">
        <v>19</v>
      </c>
      <c r="F285" s="236" t="s">
        <v>1559</v>
      </c>
      <c r="G285" s="234"/>
      <c r="H285" s="235" t="s">
        <v>19</v>
      </c>
      <c r="I285" s="237"/>
      <c r="J285" s="234"/>
      <c r="K285" s="234"/>
      <c r="L285" s="238"/>
      <c r="M285" s="239"/>
      <c r="N285" s="240"/>
      <c r="O285" s="240"/>
      <c r="P285" s="240"/>
      <c r="Q285" s="240"/>
      <c r="R285" s="240"/>
      <c r="S285" s="240"/>
      <c r="T285" s="241"/>
      <c r="AT285" s="242" t="s">
        <v>180</v>
      </c>
      <c r="AU285" s="242" t="s">
        <v>83</v>
      </c>
      <c r="AV285" s="15" t="s">
        <v>80</v>
      </c>
      <c r="AW285" s="15" t="s">
        <v>34</v>
      </c>
      <c r="AX285" s="15" t="s">
        <v>72</v>
      </c>
      <c r="AY285" s="242" t="s">
        <v>169</v>
      </c>
    </row>
    <row r="286" spans="1:65" s="13" customFormat="1" ht="11.25">
      <c r="B286" s="211"/>
      <c r="C286" s="212"/>
      <c r="D286" s="207" t="s">
        <v>180</v>
      </c>
      <c r="E286" s="213" t="s">
        <v>19</v>
      </c>
      <c r="F286" s="214" t="s">
        <v>1567</v>
      </c>
      <c r="G286" s="212"/>
      <c r="H286" s="215">
        <v>3.1859999999999999</v>
      </c>
      <c r="I286" s="216"/>
      <c r="J286" s="212"/>
      <c r="K286" s="212"/>
      <c r="L286" s="217"/>
      <c r="M286" s="218"/>
      <c r="N286" s="219"/>
      <c r="O286" s="219"/>
      <c r="P286" s="219"/>
      <c r="Q286" s="219"/>
      <c r="R286" s="219"/>
      <c r="S286" s="219"/>
      <c r="T286" s="220"/>
      <c r="AT286" s="221" t="s">
        <v>180</v>
      </c>
      <c r="AU286" s="221" t="s">
        <v>83</v>
      </c>
      <c r="AV286" s="13" t="s">
        <v>83</v>
      </c>
      <c r="AW286" s="13" t="s">
        <v>34</v>
      </c>
      <c r="AX286" s="13" t="s">
        <v>72</v>
      </c>
      <c r="AY286" s="221" t="s">
        <v>169</v>
      </c>
    </row>
    <row r="287" spans="1:65" s="14" customFormat="1" ht="11.25">
      <c r="B287" s="222"/>
      <c r="C287" s="223"/>
      <c r="D287" s="207" t="s">
        <v>180</v>
      </c>
      <c r="E287" s="224" t="s">
        <v>19</v>
      </c>
      <c r="F287" s="225" t="s">
        <v>182</v>
      </c>
      <c r="G287" s="223"/>
      <c r="H287" s="226">
        <v>3.1859999999999999</v>
      </c>
      <c r="I287" s="227"/>
      <c r="J287" s="223"/>
      <c r="K287" s="223"/>
      <c r="L287" s="228"/>
      <c r="M287" s="229"/>
      <c r="N287" s="230"/>
      <c r="O287" s="230"/>
      <c r="P287" s="230"/>
      <c r="Q287" s="230"/>
      <c r="R287" s="230"/>
      <c r="S287" s="230"/>
      <c r="T287" s="231"/>
      <c r="AT287" s="232" t="s">
        <v>180</v>
      </c>
      <c r="AU287" s="232" t="s">
        <v>83</v>
      </c>
      <c r="AV287" s="14" t="s">
        <v>176</v>
      </c>
      <c r="AW287" s="14" t="s">
        <v>4</v>
      </c>
      <c r="AX287" s="14" t="s">
        <v>80</v>
      </c>
      <c r="AY287" s="232" t="s">
        <v>169</v>
      </c>
    </row>
    <row r="288" spans="1:65" s="2" customFormat="1" ht="24" customHeight="1">
      <c r="A288" s="36"/>
      <c r="B288" s="37"/>
      <c r="C288" s="194" t="s">
        <v>369</v>
      </c>
      <c r="D288" s="194" t="s">
        <v>171</v>
      </c>
      <c r="E288" s="195" t="s">
        <v>877</v>
      </c>
      <c r="F288" s="196" t="s">
        <v>878</v>
      </c>
      <c r="G288" s="197" t="s">
        <v>259</v>
      </c>
      <c r="H288" s="198">
        <v>0.153</v>
      </c>
      <c r="I288" s="199"/>
      <c r="J288" s="200">
        <f>ROUND(I288*H288,2)</f>
        <v>0</v>
      </c>
      <c r="K288" s="196" t="s">
        <v>175</v>
      </c>
      <c r="L288" s="41"/>
      <c r="M288" s="201" t="s">
        <v>19</v>
      </c>
      <c r="N288" s="202" t="s">
        <v>43</v>
      </c>
      <c r="O288" s="66"/>
      <c r="P288" s="203">
        <f>O288*H288</f>
        <v>0</v>
      </c>
      <c r="Q288" s="203">
        <v>0</v>
      </c>
      <c r="R288" s="203">
        <f>Q288*H288</f>
        <v>0</v>
      </c>
      <c r="S288" s="203">
        <v>0</v>
      </c>
      <c r="T288" s="204">
        <f>S288*H288</f>
        <v>0</v>
      </c>
      <c r="U288" s="36"/>
      <c r="V288" s="36"/>
      <c r="W288" s="36"/>
      <c r="X288" s="36"/>
      <c r="Y288" s="36"/>
      <c r="Z288" s="36"/>
      <c r="AA288" s="36"/>
      <c r="AB288" s="36"/>
      <c r="AC288" s="36"/>
      <c r="AD288" s="36"/>
      <c r="AE288" s="36"/>
      <c r="AR288" s="205" t="s">
        <v>273</v>
      </c>
      <c r="AT288" s="205" t="s">
        <v>171</v>
      </c>
      <c r="AU288" s="205" t="s">
        <v>83</v>
      </c>
      <c r="AY288" s="19" t="s">
        <v>169</v>
      </c>
      <c r="BE288" s="206">
        <f>IF(N288="základní",J288,0)</f>
        <v>0</v>
      </c>
      <c r="BF288" s="206">
        <f>IF(N288="snížená",J288,0)</f>
        <v>0</v>
      </c>
      <c r="BG288" s="206">
        <f>IF(N288="zákl. přenesená",J288,0)</f>
        <v>0</v>
      </c>
      <c r="BH288" s="206">
        <f>IF(N288="sníž. přenesená",J288,0)</f>
        <v>0</v>
      </c>
      <c r="BI288" s="206">
        <f>IF(N288="nulová",J288,0)</f>
        <v>0</v>
      </c>
      <c r="BJ288" s="19" t="s">
        <v>80</v>
      </c>
      <c r="BK288" s="206">
        <f>ROUND(I288*H288,2)</f>
        <v>0</v>
      </c>
      <c r="BL288" s="19" t="s">
        <v>273</v>
      </c>
      <c r="BM288" s="205" t="s">
        <v>1584</v>
      </c>
    </row>
    <row r="289" spans="1:47" s="2" customFormat="1" ht="78">
      <c r="A289" s="36"/>
      <c r="B289" s="37"/>
      <c r="C289" s="38"/>
      <c r="D289" s="207" t="s">
        <v>178</v>
      </c>
      <c r="E289" s="38"/>
      <c r="F289" s="208" t="s">
        <v>823</v>
      </c>
      <c r="G289" s="38"/>
      <c r="H289" s="38"/>
      <c r="I289" s="117"/>
      <c r="J289" s="38"/>
      <c r="K289" s="38"/>
      <c r="L289" s="41"/>
      <c r="M289" s="264"/>
      <c r="N289" s="265"/>
      <c r="O289" s="266"/>
      <c r="P289" s="266"/>
      <c r="Q289" s="266"/>
      <c r="R289" s="266"/>
      <c r="S289" s="266"/>
      <c r="T289" s="267"/>
      <c r="U289" s="36"/>
      <c r="V289" s="36"/>
      <c r="W289" s="36"/>
      <c r="X289" s="36"/>
      <c r="Y289" s="36"/>
      <c r="Z289" s="36"/>
      <c r="AA289" s="36"/>
      <c r="AB289" s="36"/>
      <c r="AC289" s="36"/>
      <c r="AD289" s="36"/>
      <c r="AE289" s="36"/>
      <c r="AT289" s="19" t="s">
        <v>178</v>
      </c>
      <c r="AU289" s="19" t="s">
        <v>83</v>
      </c>
    </row>
    <row r="290" spans="1:47" s="2" customFormat="1" ht="6.95" customHeight="1">
      <c r="A290" s="36"/>
      <c r="B290" s="49"/>
      <c r="C290" s="50"/>
      <c r="D290" s="50"/>
      <c r="E290" s="50"/>
      <c r="F290" s="50"/>
      <c r="G290" s="50"/>
      <c r="H290" s="50"/>
      <c r="I290" s="144"/>
      <c r="J290" s="50"/>
      <c r="K290" s="50"/>
      <c r="L290" s="41"/>
      <c r="M290" s="36"/>
      <c r="O290" s="36"/>
      <c r="P290" s="36"/>
      <c r="Q290" s="36"/>
      <c r="R290" s="36"/>
      <c r="S290" s="36"/>
      <c r="T290" s="36"/>
      <c r="U290" s="36"/>
      <c r="V290" s="36"/>
      <c r="W290" s="36"/>
      <c r="X290" s="36"/>
      <c r="Y290" s="36"/>
      <c r="Z290" s="36"/>
      <c r="AA290" s="36"/>
      <c r="AB290" s="36"/>
      <c r="AC290" s="36"/>
      <c r="AD290" s="36"/>
      <c r="AE290" s="36"/>
    </row>
  </sheetData>
  <sheetProtection algorithmName="SHA-512" hashValue="weZaQH3TZYN3El9h1pNtidTXunqPtVvjSTfjIjMwk2qr6Pib8bIrvhT43qYXHHFrq3JD/fchP32Uh3cfTJyIbA==" saltValue="RHeOIXb3XpXOW1GdPuvdMBV1yLYLFX3d123eYYTT305N8fucYtmTtMbNUgcqh+Pi3enjuH9HPQX6A3k9hc2aSg==" spinCount="100000" sheet="1" objects="1" scenarios="1" formatColumns="0" formatRows="0" autoFilter="0"/>
  <autoFilter ref="C91:K289"/>
  <mergeCells count="12">
    <mergeCell ref="E84:H84"/>
    <mergeCell ref="L2:V2"/>
    <mergeCell ref="E50:H50"/>
    <mergeCell ref="E52:H52"/>
    <mergeCell ref="E54:H54"/>
    <mergeCell ref="E80:H80"/>
    <mergeCell ref="E82:H8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5"/>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65"/>
      <c r="M2" s="365"/>
      <c r="N2" s="365"/>
      <c r="O2" s="365"/>
      <c r="P2" s="365"/>
      <c r="Q2" s="365"/>
      <c r="R2" s="365"/>
      <c r="S2" s="365"/>
      <c r="T2" s="365"/>
      <c r="U2" s="365"/>
      <c r="V2" s="365"/>
      <c r="AT2" s="19" t="s">
        <v>113</v>
      </c>
    </row>
    <row r="3" spans="1:46" s="1" customFormat="1" ht="6.95" customHeight="1">
      <c r="B3" s="111"/>
      <c r="C3" s="112"/>
      <c r="D3" s="112"/>
      <c r="E3" s="112"/>
      <c r="F3" s="112"/>
      <c r="G3" s="112"/>
      <c r="H3" s="112"/>
      <c r="I3" s="113"/>
      <c r="J3" s="112"/>
      <c r="K3" s="112"/>
      <c r="L3" s="22"/>
      <c r="AT3" s="19" t="s">
        <v>83</v>
      </c>
    </row>
    <row r="4" spans="1:46" s="1" customFormat="1" ht="24.95" customHeight="1">
      <c r="B4" s="22"/>
      <c r="D4" s="114" t="s">
        <v>141</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6.5" customHeight="1">
      <c r="B7" s="22"/>
      <c r="E7" s="398" t="str">
        <f>'Rekapitulace stavby'!K6</f>
        <v>Revitalizace koupaliště Lhotka - II. etapa 1. část</v>
      </c>
      <c r="F7" s="399"/>
      <c r="G7" s="399"/>
      <c r="H7" s="399"/>
      <c r="I7" s="110"/>
      <c r="L7" s="22"/>
    </row>
    <row r="8" spans="1:46" s="1" customFormat="1" ht="12" customHeight="1">
      <c r="B8" s="22"/>
      <c r="D8" s="116" t="s">
        <v>142</v>
      </c>
      <c r="I8" s="110"/>
      <c r="L8" s="22"/>
    </row>
    <row r="9" spans="1:46" s="2" customFormat="1" ht="16.5" customHeight="1">
      <c r="A9" s="36"/>
      <c r="B9" s="41"/>
      <c r="C9" s="36"/>
      <c r="D9" s="36"/>
      <c r="E9" s="398" t="s">
        <v>1468</v>
      </c>
      <c r="F9" s="401"/>
      <c r="G9" s="401"/>
      <c r="H9" s="401"/>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665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400" t="s">
        <v>1585</v>
      </c>
      <c r="F11" s="401"/>
      <c r="G11" s="401"/>
      <c r="H11" s="401"/>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92</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23. 10. 2019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27</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2" t="str">
        <f>'Rekapitulace stavby'!E14</f>
        <v>Vyplň údaj</v>
      </c>
      <c r="F20" s="403"/>
      <c r="G20" s="403"/>
      <c r="H20" s="403"/>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26</v>
      </c>
      <c r="J22" s="105" t="str">
        <f>IF('Rekapitulace stavby'!AN16="","",'Rekapitulace stavby'!AN16)</f>
        <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stavby'!E17="","",'Rekapitulace stavby'!E17)</f>
        <v xml:space="preserve"> </v>
      </c>
      <c r="F23" s="36"/>
      <c r="G23" s="36"/>
      <c r="H23" s="36"/>
      <c r="I23" s="119" t="s">
        <v>29</v>
      </c>
      <c r="J23" s="105" t="str">
        <f>IF('Rekapitulace stavby'!AN17="","",'Rekapitulace stavby'!AN17)</f>
        <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26</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29</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404" t="s">
        <v>19</v>
      </c>
      <c r="F29" s="404"/>
      <c r="G29" s="404"/>
      <c r="H29" s="404"/>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ROUND(J95,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ROUND((SUM(BE95:BE204)),  2)</f>
        <v>0</v>
      </c>
      <c r="G35" s="36"/>
      <c r="H35" s="36"/>
      <c r="I35" s="133">
        <v>0.21</v>
      </c>
      <c r="J35" s="132">
        <f>ROUND(((SUM(BE95:BE204))*I35),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ROUND((SUM(BF95:BF204)),  2)</f>
        <v>0</v>
      </c>
      <c r="G36" s="36"/>
      <c r="H36" s="36"/>
      <c r="I36" s="133">
        <v>0.15</v>
      </c>
      <c r="J36" s="132">
        <f>ROUND(((SUM(BF95:BF204))*I36),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ROUND((SUM(BG95:BG204)),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ROUND((SUM(BH95:BH204)),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ROUND((SUM(BI95:BI204)),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144</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405" t="str">
        <f>E7</f>
        <v>Revitalizace koupaliště Lhotka - II. etapa 1. část</v>
      </c>
      <c r="F50" s="406"/>
      <c r="G50" s="406"/>
      <c r="H50" s="406"/>
      <c r="I50" s="117"/>
      <c r="J50" s="38"/>
      <c r="K50" s="38"/>
      <c r="L50" s="118"/>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6.5" customHeight="1">
      <c r="A52" s="36"/>
      <c r="B52" s="37"/>
      <c r="C52" s="38"/>
      <c r="D52" s="38"/>
      <c r="E52" s="405" t="s">
        <v>1468</v>
      </c>
      <c r="F52" s="407"/>
      <c r="G52" s="407"/>
      <c r="H52" s="407"/>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665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74" t="str">
        <f>E11</f>
        <v>SO 04.2 - Zdravotechnické instalace</v>
      </c>
      <c r="F54" s="407"/>
      <c r="G54" s="407"/>
      <c r="H54" s="407"/>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Praha 4 k.ú. Lhotka 728071</v>
      </c>
      <c r="G56" s="38"/>
      <c r="H56" s="38"/>
      <c r="I56" s="119" t="s">
        <v>23</v>
      </c>
      <c r="J56" s="61" t="str">
        <f>IF(J14="","",J14)</f>
        <v>23. 10. 2019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MČ Praha4,Antala Staška 2059/80b,140 46 Praha4-Krč</v>
      </c>
      <c r="G58" s="38"/>
      <c r="H58" s="38"/>
      <c r="I58" s="119" t="s">
        <v>32</v>
      </c>
      <c r="J58" s="34" t="str">
        <f>E23</f>
        <v xml:space="preserve"> </v>
      </c>
      <c r="K58" s="38"/>
      <c r="L58" s="118"/>
      <c r="S58" s="36"/>
      <c r="T58" s="36"/>
      <c r="U58" s="36"/>
      <c r="V58" s="36"/>
      <c r="W58" s="36"/>
      <c r="X58" s="36"/>
      <c r="Y58" s="36"/>
      <c r="Z58" s="36"/>
      <c r="AA58" s="36"/>
      <c r="AB58" s="36"/>
      <c r="AC58" s="36"/>
      <c r="AD58" s="36"/>
      <c r="AE58" s="36"/>
    </row>
    <row r="59" spans="1:47" s="2" customFormat="1" ht="15.2" customHeight="1">
      <c r="A59" s="36"/>
      <c r="B59" s="37"/>
      <c r="C59" s="31" t="s">
        <v>30</v>
      </c>
      <c r="D59" s="38"/>
      <c r="E59" s="38"/>
      <c r="F59" s="29" t="str">
        <f>IF(E20="","",E20)</f>
        <v>Vyplň údaj</v>
      </c>
      <c r="G59" s="38"/>
      <c r="H59" s="38"/>
      <c r="I59" s="119" t="s">
        <v>35</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145</v>
      </c>
      <c r="D61" s="149"/>
      <c r="E61" s="149"/>
      <c r="F61" s="149"/>
      <c r="G61" s="149"/>
      <c r="H61" s="149"/>
      <c r="I61" s="150"/>
      <c r="J61" s="151" t="s">
        <v>146</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J95</f>
        <v>0</v>
      </c>
      <c r="K63" s="38"/>
      <c r="L63" s="118"/>
      <c r="S63" s="36"/>
      <c r="T63" s="36"/>
      <c r="U63" s="36"/>
      <c r="V63" s="36"/>
      <c r="W63" s="36"/>
      <c r="X63" s="36"/>
      <c r="Y63" s="36"/>
      <c r="Z63" s="36"/>
      <c r="AA63" s="36"/>
      <c r="AB63" s="36"/>
      <c r="AC63" s="36"/>
      <c r="AD63" s="36"/>
      <c r="AE63" s="36"/>
      <c r="AU63" s="19" t="s">
        <v>147</v>
      </c>
    </row>
    <row r="64" spans="1:47" s="9" customFormat="1" ht="24.95" customHeight="1">
      <c r="B64" s="153"/>
      <c r="C64" s="154"/>
      <c r="D64" s="155" t="s">
        <v>148</v>
      </c>
      <c r="E64" s="156"/>
      <c r="F64" s="156"/>
      <c r="G64" s="156"/>
      <c r="H64" s="156"/>
      <c r="I64" s="157"/>
      <c r="J64" s="158">
        <f>J96</f>
        <v>0</v>
      </c>
      <c r="K64" s="154"/>
      <c r="L64" s="159"/>
    </row>
    <row r="65" spans="1:31" s="10" customFormat="1" ht="19.899999999999999" customHeight="1">
      <c r="B65" s="160"/>
      <c r="C65" s="99"/>
      <c r="D65" s="161" t="s">
        <v>149</v>
      </c>
      <c r="E65" s="162"/>
      <c r="F65" s="162"/>
      <c r="G65" s="162"/>
      <c r="H65" s="162"/>
      <c r="I65" s="163"/>
      <c r="J65" s="164">
        <f>J97</f>
        <v>0</v>
      </c>
      <c r="K65" s="99"/>
      <c r="L65" s="165"/>
    </row>
    <row r="66" spans="1:31" s="10" customFormat="1" ht="19.899999999999999" customHeight="1">
      <c r="B66" s="160"/>
      <c r="C66" s="99"/>
      <c r="D66" s="161" t="s">
        <v>668</v>
      </c>
      <c r="E66" s="162"/>
      <c r="F66" s="162"/>
      <c r="G66" s="162"/>
      <c r="H66" s="162"/>
      <c r="I66" s="163"/>
      <c r="J66" s="164">
        <f>J126</f>
        <v>0</v>
      </c>
      <c r="K66" s="99"/>
      <c r="L66" s="165"/>
    </row>
    <row r="67" spans="1:31" s="10" customFormat="1" ht="19.899999999999999" customHeight="1">
      <c r="B67" s="160"/>
      <c r="C67" s="99"/>
      <c r="D67" s="161" t="s">
        <v>669</v>
      </c>
      <c r="E67" s="162"/>
      <c r="F67" s="162"/>
      <c r="G67" s="162"/>
      <c r="H67" s="162"/>
      <c r="I67" s="163"/>
      <c r="J67" s="164">
        <f>J128</f>
        <v>0</v>
      </c>
      <c r="K67" s="99"/>
      <c r="L67" s="165"/>
    </row>
    <row r="68" spans="1:31" s="10" customFormat="1" ht="19.899999999999999" customHeight="1">
      <c r="B68" s="160"/>
      <c r="C68" s="99"/>
      <c r="D68" s="161" t="s">
        <v>1586</v>
      </c>
      <c r="E68" s="162"/>
      <c r="F68" s="162"/>
      <c r="G68" s="162"/>
      <c r="H68" s="162"/>
      <c r="I68" s="163"/>
      <c r="J68" s="164">
        <f>J133</f>
        <v>0</v>
      </c>
      <c r="K68" s="99"/>
      <c r="L68" s="165"/>
    </row>
    <row r="69" spans="1:31" s="10" customFormat="1" ht="19.899999999999999" customHeight="1">
      <c r="B69" s="160"/>
      <c r="C69" s="99"/>
      <c r="D69" s="161" t="s">
        <v>152</v>
      </c>
      <c r="E69" s="162"/>
      <c r="F69" s="162"/>
      <c r="G69" s="162"/>
      <c r="H69" s="162"/>
      <c r="I69" s="163"/>
      <c r="J69" s="164">
        <f>J169</f>
        <v>0</v>
      </c>
      <c r="K69" s="99"/>
      <c r="L69" s="165"/>
    </row>
    <row r="70" spans="1:31" s="10" customFormat="1" ht="19.899999999999999" customHeight="1">
      <c r="B70" s="160"/>
      <c r="C70" s="99"/>
      <c r="D70" s="161" t="s">
        <v>153</v>
      </c>
      <c r="E70" s="162"/>
      <c r="F70" s="162"/>
      <c r="G70" s="162"/>
      <c r="H70" s="162"/>
      <c r="I70" s="163"/>
      <c r="J70" s="164">
        <f>J174</f>
        <v>0</v>
      </c>
      <c r="K70" s="99"/>
      <c r="L70" s="165"/>
    </row>
    <row r="71" spans="1:31" s="9" customFormat="1" ht="24.95" customHeight="1">
      <c r="B71" s="153"/>
      <c r="C71" s="154"/>
      <c r="D71" s="155" t="s">
        <v>671</v>
      </c>
      <c r="E71" s="156"/>
      <c r="F71" s="156"/>
      <c r="G71" s="156"/>
      <c r="H71" s="156"/>
      <c r="I71" s="157"/>
      <c r="J71" s="158">
        <f>J178</f>
        <v>0</v>
      </c>
      <c r="K71" s="154"/>
      <c r="L71" s="159"/>
    </row>
    <row r="72" spans="1:31" s="10" customFormat="1" ht="19.899999999999999" customHeight="1">
      <c r="B72" s="160"/>
      <c r="C72" s="99"/>
      <c r="D72" s="161" t="s">
        <v>1587</v>
      </c>
      <c r="E72" s="162"/>
      <c r="F72" s="162"/>
      <c r="G72" s="162"/>
      <c r="H72" s="162"/>
      <c r="I72" s="163"/>
      <c r="J72" s="164">
        <f>J179</f>
        <v>0</v>
      </c>
      <c r="K72" s="99"/>
      <c r="L72" s="165"/>
    </row>
    <row r="73" spans="1:31" s="10" customFormat="1" ht="19.899999999999999" customHeight="1">
      <c r="B73" s="160"/>
      <c r="C73" s="99"/>
      <c r="D73" s="161" t="s">
        <v>1588</v>
      </c>
      <c r="E73" s="162"/>
      <c r="F73" s="162"/>
      <c r="G73" s="162"/>
      <c r="H73" s="162"/>
      <c r="I73" s="163"/>
      <c r="J73" s="164">
        <f>J196</f>
        <v>0</v>
      </c>
      <c r="K73" s="99"/>
      <c r="L73" s="165"/>
    </row>
    <row r="74" spans="1:31" s="2" customFormat="1" ht="21.75" customHeight="1">
      <c r="A74" s="36"/>
      <c r="B74" s="37"/>
      <c r="C74" s="38"/>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6.95" customHeight="1">
      <c r="A75" s="36"/>
      <c r="B75" s="49"/>
      <c r="C75" s="50"/>
      <c r="D75" s="50"/>
      <c r="E75" s="50"/>
      <c r="F75" s="50"/>
      <c r="G75" s="50"/>
      <c r="H75" s="50"/>
      <c r="I75" s="144"/>
      <c r="J75" s="50"/>
      <c r="K75" s="50"/>
      <c r="L75" s="118"/>
      <c r="S75" s="36"/>
      <c r="T75" s="36"/>
      <c r="U75" s="36"/>
      <c r="V75" s="36"/>
      <c r="W75" s="36"/>
      <c r="X75" s="36"/>
      <c r="Y75" s="36"/>
      <c r="Z75" s="36"/>
      <c r="AA75" s="36"/>
      <c r="AB75" s="36"/>
      <c r="AC75" s="36"/>
      <c r="AD75" s="36"/>
      <c r="AE75" s="36"/>
    </row>
    <row r="79" spans="1:31" s="2" customFormat="1" ht="6.95" customHeight="1">
      <c r="A79" s="36"/>
      <c r="B79" s="51"/>
      <c r="C79" s="52"/>
      <c r="D79" s="52"/>
      <c r="E79" s="52"/>
      <c r="F79" s="52"/>
      <c r="G79" s="52"/>
      <c r="H79" s="52"/>
      <c r="I79" s="147"/>
      <c r="J79" s="52"/>
      <c r="K79" s="52"/>
      <c r="L79" s="118"/>
      <c r="S79" s="36"/>
      <c r="T79" s="36"/>
      <c r="U79" s="36"/>
      <c r="V79" s="36"/>
      <c r="W79" s="36"/>
      <c r="X79" s="36"/>
      <c r="Y79" s="36"/>
      <c r="Z79" s="36"/>
      <c r="AA79" s="36"/>
      <c r="AB79" s="36"/>
      <c r="AC79" s="36"/>
      <c r="AD79" s="36"/>
      <c r="AE79" s="36"/>
    </row>
    <row r="80" spans="1:31" s="2" customFormat="1" ht="24.95" customHeight="1">
      <c r="A80" s="36"/>
      <c r="B80" s="37"/>
      <c r="C80" s="25" t="s">
        <v>154</v>
      </c>
      <c r="D80" s="38"/>
      <c r="E80" s="38"/>
      <c r="F80" s="38"/>
      <c r="G80" s="38"/>
      <c r="H80" s="38"/>
      <c r="I80" s="117"/>
      <c r="J80" s="38"/>
      <c r="K80" s="38"/>
      <c r="L80" s="118"/>
      <c r="S80" s="36"/>
      <c r="T80" s="36"/>
      <c r="U80" s="36"/>
      <c r="V80" s="36"/>
      <c r="W80" s="36"/>
      <c r="X80" s="36"/>
      <c r="Y80" s="36"/>
      <c r="Z80" s="36"/>
      <c r="AA80" s="36"/>
      <c r="AB80" s="36"/>
      <c r="AC80" s="36"/>
      <c r="AD80" s="36"/>
      <c r="AE80" s="36"/>
    </row>
    <row r="81" spans="1:63" s="2" customFormat="1" ht="6.95" customHeight="1">
      <c r="A81" s="36"/>
      <c r="B81" s="37"/>
      <c r="C81" s="38"/>
      <c r="D81" s="38"/>
      <c r="E81" s="38"/>
      <c r="F81" s="38"/>
      <c r="G81" s="38"/>
      <c r="H81" s="38"/>
      <c r="I81" s="117"/>
      <c r="J81" s="38"/>
      <c r="K81" s="38"/>
      <c r="L81" s="118"/>
      <c r="S81" s="36"/>
      <c r="T81" s="36"/>
      <c r="U81" s="36"/>
      <c r="V81" s="36"/>
      <c r="W81" s="36"/>
      <c r="X81" s="36"/>
      <c r="Y81" s="36"/>
      <c r="Z81" s="36"/>
      <c r="AA81" s="36"/>
      <c r="AB81" s="36"/>
      <c r="AC81" s="36"/>
      <c r="AD81" s="36"/>
      <c r="AE81" s="36"/>
    </row>
    <row r="82" spans="1:63" s="2" customFormat="1" ht="12" customHeight="1">
      <c r="A82" s="36"/>
      <c r="B82" s="37"/>
      <c r="C82" s="31" t="s">
        <v>16</v>
      </c>
      <c r="D82" s="38"/>
      <c r="E82" s="38"/>
      <c r="F82" s="38"/>
      <c r="G82" s="38"/>
      <c r="H82" s="38"/>
      <c r="I82" s="117"/>
      <c r="J82" s="38"/>
      <c r="K82" s="38"/>
      <c r="L82" s="118"/>
      <c r="S82" s="36"/>
      <c r="T82" s="36"/>
      <c r="U82" s="36"/>
      <c r="V82" s="36"/>
      <c r="W82" s="36"/>
      <c r="X82" s="36"/>
      <c r="Y82" s="36"/>
      <c r="Z82" s="36"/>
      <c r="AA82" s="36"/>
      <c r="AB82" s="36"/>
      <c r="AC82" s="36"/>
      <c r="AD82" s="36"/>
      <c r="AE82" s="36"/>
    </row>
    <row r="83" spans="1:63" s="2" customFormat="1" ht="16.5" customHeight="1">
      <c r="A83" s="36"/>
      <c r="B83" s="37"/>
      <c r="C83" s="38"/>
      <c r="D83" s="38"/>
      <c r="E83" s="405" t="str">
        <f>E7</f>
        <v>Revitalizace koupaliště Lhotka - II. etapa 1. část</v>
      </c>
      <c r="F83" s="406"/>
      <c r="G83" s="406"/>
      <c r="H83" s="406"/>
      <c r="I83" s="117"/>
      <c r="J83" s="38"/>
      <c r="K83" s="38"/>
      <c r="L83" s="118"/>
      <c r="S83" s="36"/>
      <c r="T83" s="36"/>
      <c r="U83" s="36"/>
      <c r="V83" s="36"/>
      <c r="W83" s="36"/>
      <c r="X83" s="36"/>
      <c r="Y83" s="36"/>
      <c r="Z83" s="36"/>
      <c r="AA83" s="36"/>
      <c r="AB83" s="36"/>
      <c r="AC83" s="36"/>
      <c r="AD83" s="36"/>
      <c r="AE83" s="36"/>
    </row>
    <row r="84" spans="1:63" s="1" customFormat="1" ht="12" customHeight="1">
      <c r="B84" s="23"/>
      <c r="C84" s="31" t="s">
        <v>142</v>
      </c>
      <c r="D84" s="24"/>
      <c r="E84" s="24"/>
      <c r="F84" s="24"/>
      <c r="G84" s="24"/>
      <c r="H84" s="24"/>
      <c r="I84" s="110"/>
      <c r="J84" s="24"/>
      <c r="K84" s="24"/>
      <c r="L84" s="22"/>
    </row>
    <row r="85" spans="1:63" s="2" customFormat="1" ht="16.5" customHeight="1">
      <c r="A85" s="36"/>
      <c r="B85" s="37"/>
      <c r="C85" s="38"/>
      <c r="D85" s="38"/>
      <c r="E85" s="405" t="s">
        <v>1468</v>
      </c>
      <c r="F85" s="407"/>
      <c r="G85" s="407"/>
      <c r="H85" s="407"/>
      <c r="I85" s="117"/>
      <c r="J85" s="38"/>
      <c r="K85" s="38"/>
      <c r="L85" s="118"/>
      <c r="S85" s="36"/>
      <c r="T85" s="36"/>
      <c r="U85" s="36"/>
      <c r="V85" s="36"/>
      <c r="W85" s="36"/>
      <c r="X85" s="36"/>
      <c r="Y85" s="36"/>
      <c r="Z85" s="36"/>
      <c r="AA85" s="36"/>
      <c r="AB85" s="36"/>
      <c r="AC85" s="36"/>
      <c r="AD85" s="36"/>
      <c r="AE85" s="36"/>
    </row>
    <row r="86" spans="1:63" s="2" customFormat="1" ht="12" customHeight="1">
      <c r="A86" s="36"/>
      <c r="B86" s="37"/>
      <c r="C86" s="31" t="s">
        <v>665</v>
      </c>
      <c r="D86" s="38"/>
      <c r="E86" s="38"/>
      <c r="F86" s="38"/>
      <c r="G86" s="38"/>
      <c r="H86" s="38"/>
      <c r="I86" s="117"/>
      <c r="J86" s="38"/>
      <c r="K86" s="38"/>
      <c r="L86" s="118"/>
      <c r="S86" s="36"/>
      <c r="T86" s="36"/>
      <c r="U86" s="36"/>
      <c r="V86" s="36"/>
      <c r="W86" s="36"/>
      <c r="X86" s="36"/>
      <c r="Y86" s="36"/>
      <c r="Z86" s="36"/>
      <c r="AA86" s="36"/>
      <c r="AB86" s="36"/>
      <c r="AC86" s="36"/>
      <c r="AD86" s="36"/>
      <c r="AE86" s="36"/>
    </row>
    <row r="87" spans="1:63" s="2" customFormat="1" ht="16.5" customHeight="1">
      <c r="A87" s="36"/>
      <c r="B87" s="37"/>
      <c r="C87" s="38"/>
      <c r="D87" s="38"/>
      <c r="E87" s="374" t="str">
        <f>E11</f>
        <v>SO 04.2 - Zdravotechnické instalace</v>
      </c>
      <c r="F87" s="407"/>
      <c r="G87" s="407"/>
      <c r="H87" s="407"/>
      <c r="I87" s="117"/>
      <c r="J87" s="38"/>
      <c r="K87" s="38"/>
      <c r="L87" s="118"/>
      <c r="S87" s="36"/>
      <c r="T87" s="36"/>
      <c r="U87" s="36"/>
      <c r="V87" s="36"/>
      <c r="W87" s="36"/>
      <c r="X87" s="36"/>
      <c r="Y87" s="36"/>
      <c r="Z87" s="36"/>
      <c r="AA87" s="36"/>
      <c r="AB87" s="36"/>
      <c r="AC87" s="36"/>
      <c r="AD87" s="36"/>
      <c r="AE87" s="36"/>
    </row>
    <row r="88" spans="1:63" s="2" customFormat="1" ht="6.95" customHeight="1">
      <c r="A88" s="36"/>
      <c r="B88" s="37"/>
      <c r="C88" s="38"/>
      <c r="D88" s="38"/>
      <c r="E88" s="38"/>
      <c r="F88" s="38"/>
      <c r="G88" s="38"/>
      <c r="H88" s="38"/>
      <c r="I88" s="117"/>
      <c r="J88" s="38"/>
      <c r="K88" s="38"/>
      <c r="L88" s="118"/>
      <c r="S88" s="36"/>
      <c r="T88" s="36"/>
      <c r="U88" s="36"/>
      <c r="V88" s="36"/>
      <c r="W88" s="36"/>
      <c r="X88" s="36"/>
      <c r="Y88" s="36"/>
      <c r="Z88" s="36"/>
      <c r="AA88" s="36"/>
      <c r="AB88" s="36"/>
      <c r="AC88" s="36"/>
      <c r="AD88" s="36"/>
      <c r="AE88" s="36"/>
    </row>
    <row r="89" spans="1:63" s="2" customFormat="1" ht="12" customHeight="1">
      <c r="A89" s="36"/>
      <c r="B89" s="37"/>
      <c r="C89" s="31" t="s">
        <v>21</v>
      </c>
      <c r="D89" s="38"/>
      <c r="E89" s="38"/>
      <c r="F89" s="29" t="str">
        <f>F14</f>
        <v>Praha 4 k.ú. Lhotka 728071</v>
      </c>
      <c r="G89" s="38"/>
      <c r="H89" s="38"/>
      <c r="I89" s="119" t="s">
        <v>23</v>
      </c>
      <c r="J89" s="61" t="str">
        <f>IF(J14="","",J14)</f>
        <v>23. 10. 2019</v>
      </c>
      <c r="K89" s="38"/>
      <c r="L89" s="118"/>
      <c r="S89" s="36"/>
      <c r="T89" s="36"/>
      <c r="U89" s="36"/>
      <c r="V89" s="36"/>
      <c r="W89" s="36"/>
      <c r="X89" s="36"/>
      <c r="Y89" s="36"/>
      <c r="Z89" s="36"/>
      <c r="AA89" s="36"/>
      <c r="AB89" s="36"/>
      <c r="AC89" s="36"/>
      <c r="AD89" s="36"/>
      <c r="AE89" s="36"/>
    </row>
    <row r="90" spans="1:63" s="2" customFormat="1" ht="6.95" customHeight="1">
      <c r="A90" s="36"/>
      <c r="B90" s="37"/>
      <c r="C90" s="38"/>
      <c r="D90" s="38"/>
      <c r="E90" s="38"/>
      <c r="F90" s="38"/>
      <c r="G90" s="38"/>
      <c r="H90" s="38"/>
      <c r="I90" s="117"/>
      <c r="J90" s="38"/>
      <c r="K90" s="38"/>
      <c r="L90" s="118"/>
      <c r="S90" s="36"/>
      <c r="T90" s="36"/>
      <c r="U90" s="36"/>
      <c r="V90" s="36"/>
      <c r="W90" s="36"/>
      <c r="X90" s="36"/>
      <c r="Y90" s="36"/>
      <c r="Z90" s="36"/>
      <c r="AA90" s="36"/>
      <c r="AB90" s="36"/>
      <c r="AC90" s="36"/>
      <c r="AD90" s="36"/>
      <c r="AE90" s="36"/>
    </row>
    <row r="91" spans="1:63" s="2" customFormat="1" ht="15.2" customHeight="1">
      <c r="A91" s="36"/>
      <c r="B91" s="37"/>
      <c r="C91" s="31" t="s">
        <v>25</v>
      </c>
      <c r="D91" s="38"/>
      <c r="E91" s="38"/>
      <c r="F91" s="29" t="str">
        <f>E17</f>
        <v>MČ Praha4,Antala Staška 2059/80b,140 46 Praha4-Krč</v>
      </c>
      <c r="G91" s="38"/>
      <c r="H91" s="38"/>
      <c r="I91" s="119" t="s">
        <v>32</v>
      </c>
      <c r="J91" s="34" t="str">
        <f>E23</f>
        <v xml:space="preserve"> </v>
      </c>
      <c r="K91" s="38"/>
      <c r="L91" s="118"/>
      <c r="S91" s="36"/>
      <c r="T91" s="36"/>
      <c r="U91" s="36"/>
      <c r="V91" s="36"/>
      <c r="W91" s="36"/>
      <c r="X91" s="36"/>
      <c r="Y91" s="36"/>
      <c r="Z91" s="36"/>
      <c r="AA91" s="36"/>
      <c r="AB91" s="36"/>
      <c r="AC91" s="36"/>
      <c r="AD91" s="36"/>
      <c r="AE91" s="36"/>
    </row>
    <row r="92" spans="1:63" s="2" customFormat="1" ht="15.2" customHeight="1">
      <c r="A92" s="36"/>
      <c r="B92" s="37"/>
      <c r="C92" s="31" t="s">
        <v>30</v>
      </c>
      <c r="D92" s="38"/>
      <c r="E92" s="38"/>
      <c r="F92" s="29" t="str">
        <f>IF(E20="","",E20)</f>
        <v>Vyplň údaj</v>
      </c>
      <c r="G92" s="38"/>
      <c r="H92" s="38"/>
      <c r="I92" s="119" t="s">
        <v>35</v>
      </c>
      <c r="J92" s="34" t="str">
        <f>E26</f>
        <v xml:space="preserve"> </v>
      </c>
      <c r="K92" s="38"/>
      <c r="L92" s="118"/>
      <c r="S92" s="36"/>
      <c r="T92" s="36"/>
      <c r="U92" s="36"/>
      <c r="V92" s="36"/>
      <c r="W92" s="36"/>
      <c r="X92" s="36"/>
      <c r="Y92" s="36"/>
      <c r="Z92" s="36"/>
      <c r="AA92" s="36"/>
      <c r="AB92" s="36"/>
      <c r="AC92" s="36"/>
      <c r="AD92" s="36"/>
      <c r="AE92" s="36"/>
    </row>
    <row r="93" spans="1:63" s="2" customFormat="1" ht="10.35" customHeight="1">
      <c r="A93" s="36"/>
      <c r="B93" s="37"/>
      <c r="C93" s="38"/>
      <c r="D93" s="38"/>
      <c r="E93" s="38"/>
      <c r="F93" s="38"/>
      <c r="G93" s="38"/>
      <c r="H93" s="38"/>
      <c r="I93" s="117"/>
      <c r="J93" s="38"/>
      <c r="K93" s="38"/>
      <c r="L93" s="118"/>
      <c r="S93" s="36"/>
      <c r="T93" s="36"/>
      <c r="U93" s="36"/>
      <c r="V93" s="36"/>
      <c r="W93" s="36"/>
      <c r="X93" s="36"/>
      <c r="Y93" s="36"/>
      <c r="Z93" s="36"/>
      <c r="AA93" s="36"/>
      <c r="AB93" s="36"/>
      <c r="AC93" s="36"/>
      <c r="AD93" s="36"/>
      <c r="AE93" s="36"/>
    </row>
    <row r="94" spans="1:63" s="11" customFormat="1" ht="29.25" customHeight="1">
      <c r="A94" s="166"/>
      <c r="B94" s="167"/>
      <c r="C94" s="168" t="s">
        <v>155</v>
      </c>
      <c r="D94" s="169" t="s">
        <v>57</v>
      </c>
      <c r="E94" s="169" t="s">
        <v>53</v>
      </c>
      <c r="F94" s="169" t="s">
        <v>54</v>
      </c>
      <c r="G94" s="169" t="s">
        <v>156</v>
      </c>
      <c r="H94" s="169" t="s">
        <v>157</v>
      </c>
      <c r="I94" s="170" t="s">
        <v>158</v>
      </c>
      <c r="J94" s="169" t="s">
        <v>146</v>
      </c>
      <c r="K94" s="171" t="s">
        <v>159</v>
      </c>
      <c r="L94" s="172"/>
      <c r="M94" s="70" t="s">
        <v>19</v>
      </c>
      <c r="N94" s="71" t="s">
        <v>42</v>
      </c>
      <c r="O94" s="71" t="s">
        <v>160</v>
      </c>
      <c r="P94" s="71" t="s">
        <v>161</v>
      </c>
      <c r="Q94" s="71" t="s">
        <v>162</v>
      </c>
      <c r="R94" s="71" t="s">
        <v>163</v>
      </c>
      <c r="S94" s="71" t="s">
        <v>164</v>
      </c>
      <c r="T94" s="72" t="s">
        <v>165</v>
      </c>
      <c r="U94" s="166"/>
      <c r="V94" s="166"/>
      <c r="W94" s="166"/>
      <c r="X94" s="166"/>
      <c r="Y94" s="166"/>
      <c r="Z94" s="166"/>
      <c r="AA94" s="166"/>
      <c r="AB94" s="166"/>
      <c r="AC94" s="166"/>
      <c r="AD94" s="166"/>
      <c r="AE94" s="166"/>
    </row>
    <row r="95" spans="1:63" s="2" customFormat="1" ht="22.9" customHeight="1">
      <c r="A95" s="36"/>
      <c r="B95" s="37"/>
      <c r="C95" s="77" t="s">
        <v>166</v>
      </c>
      <c r="D95" s="38"/>
      <c r="E95" s="38"/>
      <c r="F95" s="38"/>
      <c r="G95" s="38"/>
      <c r="H95" s="38"/>
      <c r="I95" s="117"/>
      <c r="J95" s="173">
        <f>BK95</f>
        <v>0</v>
      </c>
      <c r="K95" s="38"/>
      <c r="L95" s="41"/>
      <c r="M95" s="73"/>
      <c r="N95" s="174"/>
      <c r="O95" s="74"/>
      <c r="P95" s="175">
        <f>P96+P178</f>
        <v>0</v>
      </c>
      <c r="Q95" s="74"/>
      <c r="R95" s="175">
        <f>R96+R178</f>
        <v>38.822651500000006</v>
      </c>
      <c r="S95" s="74"/>
      <c r="T95" s="176">
        <f>T96+T178</f>
        <v>0</v>
      </c>
      <c r="U95" s="36"/>
      <c r="V95" s="36"/>
      <c r="W95" s="36"/>
      <c r="X95" s="36"/>
      <c r="Y95" s="36"/>
      <c r="Z95" s="36"/>
      <c r="AA95" s="36"/>
      <c r="AB95" s="36"/>
      <c r="AC95" s="36"/>
      <c r="AD95" s="36"/>
      <c r="AE95" s="36"/>
      <c r="AT95" s="19" t="s">
        <v>71</v>
      </c>
      <c r="AU95" s="19" t="s">
        <v>147</v>
      </c>
      <c r="BK95" s="177">
        <f>BK96+BK178</f>
        <v>0</v>
      </c>
    </row>
    <row r="96" spans="1:63" s="12" customFormat="1" ht="25.9" customHeight="1">
      <c r="B96" s="178"/>
      <c r="C96" s="179"/>
      <c r="D96" s="180" t="s">
        <v>71</v>
      </c>
      <c r="E96" s="181" t="s">
        <v>167</v>
      </c>
      <c r="F96" s="181" t="s">
        <v>168</v>
      </c>
      <c r="G96" s="179"/>
      <c r="H96" s="179"/>
      <c r="I96" s="182"/>
      <c r="J96" s="183">
        <f>BK96</f>
        <v>0</v>
      </c>
      <c r="K96" s="179"/>
      <c r="L96" s="184"/>
      <c r="M96" s="185"/>
      <c r="N96" s="186"/>
      <c r="O96" s="186"/>
      <c r="P96" s="187">
        <f>P97+P126+P128+P133+P169+P174</f>
        <v>0</v>
      </c>
      <c r="Q96" s="186"/>
      <c r="R96" s="187">
        <f>R97+R126+R128+R133+R169+R174</f>
        <v>38.810331500000004</v>
      </c>
      <c r="S96" s="186"/>
      <c r="T96" s="188">
        <f>T97+T126+T128+T133+T169+T174</f>
        <v>0</v>
      </c>
      <c r="AR96" s="189" t="s">
        <v>80</v>
      </c>
      <c r="AT96" s="190" t="s">
        <v>71</v>
      </c>
      <c r="AU96" s="190" t="s">
        <v>72</v>
      </c>
      <c r="AY96" s="189" t="s">
        <v>169</v>
      </c>
      <c r="BK96" s="191">
        <f>BK97+BK126+BK128+BK133+BK169+BK174</f>
        <v>0</v>
      </c>
    </row>
    <row r="97" spans="1:65" s="12" customFormat="1" ht="22.9" customHeight="1">
      <c r="B97" s="178"/>
      <c r="C97" s="179"/>
      <c r="D97" s="180" t="s">
        <v>71</v>
      </c>
      <c r="E97" s="192" t="s">
        <v>80</v>
      </c>
      <c r="F97" s="192" t="s">
        <v>170</v>
      </c>
      <c r="G97" s="179"/>
      <c r="H97" s="179"/>
      <c r="I97" s="182"/>
      <c r="J97" s="193">
        <f>BK97</f>
        <v>0</v>
      </c>
      <c r="K97" s="179"/>
      <c r="L97" s="184"/>
      <c r="M97" s="185"/>
      <c r="N97" s="186"/>
      <c r="O97" s="186"/>
      <c r="P97" s="187">
        <f>SUM(P98:P125)</f>
        <v>0</v>
      </c>
      <c r="Q97" s="186"/>
      <c r="R97" s="187">
        <f>SUM(R98:R125)</f>
        <v>38.475000000000001</v>
      </c>
      <c r="S97" s="186"/>
      <c r="T97" s="188">
        <f>SUM(T98:T125)</f>
        <v>0</v>
      </c>
      <c r="AR97" s="189" t="s">
        <v>80</v>
      </c>
      <c r="AT97" s="190" t="s">
        <v>71</v>
      </c>
      <c r="AU97" s="190" t="s">
        <v>80</v>
      </c>
      <c r="AY97" s="189" t="s">
        <v>169</v>
      </c>
      <c r="BK97" s="191">
        <f>SUM(BK98:BK125)</f>
        <v>0</v>
      </c>
    </row>
    <row r="98" spans="1:65" s="2" customFormat="1" ht="16.5" customHeight="1">
      <c r="A98" s="36"/>
      <c r="B98" s="37"/>
      <c r="C98" s="194" t="s">
        <v>80</v>
      </c>
      <c r="D98" s="194" t="s">
        <v>171</v>
      </c>
      <c r="E98" s="195" t="s">
        <v>1589</v>
      </c>
      <c r="F98" s="196" t="s">
        <v>1590</v>
      </c>
      <c r="G98" s="197" t="s">
        <v>191</v>
      </c>
      <c r="H98" s="198">
        <v>94</v>
      </c>
      <c r="I98" s="199"/>
      <c r="J98" s="200">
        <f>ROUND(I98*H98,2)</f>
        <v>0</v>
      </c>
      <c r="K98" s="196" t="s">
        <v>175</v>
      </c>
      <c r="L98" s="41"/>
      <c r="M98" s="201" t="s">
        <v>19</v>
      </c>
      <c r="N98" s="202" t="s">
        <v>43</v>
      </c>
      <c r="O98" s="66"/>
      <c r="P98" s="203">
        <f>O98*H98</f>
        <v>0</v>
      </c>
      <c r="Q98" s="203">
        <v>0</v>
      </c>
      <c r="R98" s="203">
        <f>Q98*H98</f>
        <v>0</v>
      </c>
      <c r="S98" s="203">
        <v>0</v>
      </c>
      <c r="T98" s="204">
        <f>S98*H98</f>
        <v>0</v>
      </c>
      <c r="U98" s="36"/>
      <c r="V98" s="36"/>
      <c r="W98" s="36"/>
      <c r="X98" s="36"/>
      <c r="Y98" s="36"/>
      <c r="Z98" s="36"/>
      <c r="AA98" s="36"/>
      <c r="AB98" s="36"/>
      <c r="AC98" s="36"/>
      <c r="AD98" s="36"/>
      <c r="AE98" s="36"/>
      <c r="AR98" s="205" t="s">
        <v>176</v>
      </c>
      <c r="AT98" s="205" t="s">
        <v>171</v>
      </c>
      <c r="AU98" s="205" t="s">
        <v>83</v>
      </c>
      <c r="AY98" s="19" t="s">
        <v>169</v>
      </c>
      <c r="BE98" s="206">
        <f>IF(N98="základní",J98,0)</f>
        <v>0</v>
      </c>
      <c r="BF98" s="206">
        <f>IF(N98="snížená",J98,0)</f>
        <v>0</v>
      </c>
      <c r="BG98" s="206">
        <f>IF(N98="zákl. přenesená",J98,0)</f>
        <v>0</v>
      </c>
      <c r="BH98" s="206">
        <f>IF(N98="sníž. přenesená",J98,0)</f>
        <v>0</v>
      </c>
      <c r="BI98" s="206">
        <f>IF(N98="nulová",J98,0)</f>
        <v>0</v>
      </c>
      <c r="BJ98" s="19" t="s">
        <v>80</v>
      </c>
      <c r="BK98" s="206">
        <f>ROUND(I98*H98,2)</f>
        <v>0</v>
      </c>
      <c r="BL98" s="19" t="s">
        <v>176</v>
      </c>
      <c r="BM98" s="205" t="s">
        <v>1591</v>
      </c>
    </row>
    <row r="99" spans="1:65" s="2" customFormat="1" ht="48.75">
      <c r="A99" s="36"/>
      <c r="B99" s="37"/>
      <c r="C99" s="38"/>
      <c r="D99" s="207" t="s">
        <v>178</v>
      </c>
      <c r="E99" s="38"/>
      <c r="F99" s="208" t="s">
        <v>1592</v>
      </c>
      <c r="G99" s="38"/>
      <c r="H99" s="38"/>
      <c r="I99" s="117"/>
      <c r="J99" s="38"/>
      <c r="K99" s="38"/>
      <c r="L99" s="41"/>
      <c r="M99" s="209"/>
      <c r="N99" s="210"/>
      <c r="O99" s="66"/>
      <c r="P99" s="66"/>
      <c r="Q99" s="66"/>
      <c r="R99" s="66"/>
      <c r="S99" s="66"/>
      <c r="T99" s="67"/>
      <c r="U99" s="36"/>
      <c r="V99" s="36"/>
      <c r="W99" s="36"/>
      <c r="X99" s="36"/>
      <c r="Y99" s="36"/>
      <c r="Z99" s="36"/>
      <c r="AA99" s="36"/>
      <c r="AB99" s="36"/>
      <c r="AC99" s="36"/>
      <c r="AD99" s="36"/>
      <c r="AE99" s="36"/>
      <c r="AT99" s="19" t="s">
        <v>178</v>
      </c>
      <c r="AU99" s="19" t="s">
        <v>83</v>
      </c>
    </row>
    <row r="100" spans="1:65" s="13" customFormat="1" ht="11.25">
      <c r="B100" s="211"/>
      <c r="C100" s="212"/>
      <c r="D100" s="207" t="s">
        <v>180</v>
      </c>
      <c r="E100" s="213" t="s">
        <v>19</v>
      </c>
      <c r="F100" s="214" t="s">
        <v>1593</v>
      </c>
      <c r="G100" s="212"/>
      <c r="H100" s="215">
        <v>94</v>
      </c>
      <c r="I100" s="216"/>
      <c r="J100" s="212"/>
      <c r="K100" s="212"/>
      <c r="L100" s="217"/>
      <c r="M100" s="218"/>
      <c r="N100" s="219"/>
      <c r="O100" s="219"/>
      <c r="P100" s="219"/>
      <c r="Q100" s="219"/>
      <c r="R100" s="219"/>
      <c r="S100" s="219"/>
      <c r="T100" s="220"/>
      <c r="AT100" s="221" t="s">
        <v>180</v>
      </c>
      <c r="AU100" s="221" t="s">
        <v>83</v>
      </c>
      <c r="AV100" s="13" t="s">
        <v>83</v>
      </c>
      <c r="AW100" s="13" t="s">
        <v>34</v>
      </c>
      <c r="AX100" s="13" t="s">
        <v>80</v>
      </c>
      <c r="AY100" s="221" t="s">
        <v>169</v>
      </c>
    </row>
    <row r="101" spans="1:65" s="2" customFormat="1" ht="16.5" customHeight="1">
      <c r="A101" s="36"/>
      <c r="B101" s="37"/>
      <c r="C101" s="194" t="s">
        <v>83</v>
      </c>
      <c r="D101" s="194" t="s">
        <v>171</v>
      </c>
      <c r="E101" s="195" t="s">
        <v>1594</v>
      </c>
      <c r="F101" s="196" t="s">
        <v>1595</v>
      </c>
      <c r="G101" s="197" t="s">
        <v>191</v>
      </c>
      <c r="H101" s="198">
        <v>47</v>
      </c>
      <c r="I101" s="199"/>
      <c r="J101" s="200">
        <f>ROUND(I101*H101,2)</f>
        <v>0</v>
      </c>
      <c r="K101" s="196" t="s">
        <v>175</v>
      </c>
      <c r="L101" s="41"/>
      <c r="M101" s="201" t="s">
        <v>19</v>
      </c>
      <c r="N101" s="202" t="s">
        <v>43</v>
      </c>
      <c r="O101" s="66"/>
      <c r="P101" s="203">
        <f>O101*H101</f>
        <v>0</v>
      </c>
      <c r="Q101" s="203">
        <v>0</v>
      </c>
      <c r="R101" s="203">
        <f>Q101*H101</f>
        <v>0</v>
      </c>
      <c r="S101" s="203">
        <v>0</v>
      </c>
      <c r="T101" s="204">
        <f>S101*H101</f>
        <v>0</v>
      </c>
      <c r="U101" s="36"/>
      <c r="V101" s="36"/>
      <c r="W101" s="36"/>
      <c r="X101" s="36"/>
      <c r="Y101" s="36"/>
      <c r="Z101" s="36"/>
      <c r="AA101" s="36"/>
      <c r="AB101" s="36"/>
      <c r="AC101" s="36"/>
      <c r="AD101" s="36"/>
      <c r="AE101" s="36"/>
      <c r="AR101" s="205" t="s">
        <v>176</v>
      </c>
      <c r="AT101" s="205" t="s">
        <v>171</v>
      </c>
      <c r="AU101" s="205" t="s">
        <v>83</v>
      </c>
      <c r="AY101" s="19" t="s">
        <v>169</v>
      </c>
      <c r="BE101" s="206">
        <f>IF(N101="základní",J101,0)</f>
        <v>0</v>
      </c>
      <c r="BF101" s="206">
        <f>IF(N101="snížená",J101,0)</f>
        <v>0</v>
      </c>
      <c r="BG101" s="206">
        <f>IF(N101="zákl. přenesená",J101,0)</f>
        <v>0</v>
      </c>
      <c r="BH101" s="206">
        <f>IF(N101="sníž. přenesená",J101,0)</f>
        <v>0</v>
      </c>
      <c r="BI101" s="206">
        <f>IF(N101="nulová",J101,0)</f>
        <v>0</v>
      </c>
      <c r="BJ101" s="19" t="s">
        <v>80</v>
      </c>
      <c r="BK101" s="206">
        <f>ROUND(I101*H101,2)</f>
        <v>0</v>
      </c>
      <c r="BL101" s="19" t="s">
        <v>176</v>
      </c>
      <c r="BM101" s="205" t="s">
        <v>1596</v>
      </c>
    </row>
    <row r="102" spans="1:65" s="2" customFormat="1" ht="48.75">
      <c r="A102" s="36"/>
      <c r="B102" s="37"/>
      <c r="C102" s="38"/>
      <c r="D102" s="207" t="s">
        <v>178</v>
      </c>
      <c r="E102" s="38"/>
      <c r="F102" s="208" t="s">
        <v>1592</v>
      </c>
      <c r="G102" s="38"/>
      <c r="H102" s="38"/>
      <c r="I102" s="117"/>
      <c r="J102" s="38"/>
      <c r="K102" s="38"/>
      <c r="L102" s="41"/>
      <c r="M102" s="209"/>
      <c r="N102" s="210"/>
      <c r="O102" s="66"/>
      <c r="P102" s="66"/>
      <c r="Q102" s="66"/>
      <c r="R102" s="66"/>
      <c r="S102" s="66"/>
      <c r="T102" s="67"/>
      <c r="U102" s="36"/>
      <c r="V102" s="36"/>
      <c r="W102" s="36"/>
      <c r="X102" s="36"/>
      <c r="Y102" s="36"/>
      <c r="Z102" s="36"/>
      <c r="AA102" s="36"/>
      <c r="AB102" s="36"/>
      <c r="AC102" s="36"/>
      <c r="AD102" s="36"/>
      <c r="AE102" s="36"/>
      <c r="AT102" s="19" t="s">
        <v>178</v>
      </c>
      <c r="AU102" s="19" t="s">
        <v>83</v>
      </c>
    </row>
    <row r="103" spans="1:65" s="13" customFormat="1" ht="11.25">
      <c r="B103" s="211"/>
      <c r="C103" s="212"/>
      <c r="D103" s="207" t="s">
        <v>180</v>
      </c>
      <c r="E103" s="213" t="s">
        <v>19</v>
      </c>
      <c r="F103" s="214" t="s">
        <v>1597</v>
      </c>
      <c r="G103" s="212"/>
      <c r="H103" s="215">
        <v>47</v>
      </c>
      <c r="I103" s="216"/>
      <c r="J103" s="212"/>
      <c r="K103" s="212"/>
      <c r="L103" s="217"/>
      <c r="M103" s="218"/>
      <c r="N103" s="219"/>
      <c r="O103" s="219"/>
      <c r="P103" s="219"/>
      <c r="Q103" s="219"/>
      <c r="R103" s="219"/>
      <c r="S103" s="219"/>
      <c r="T103" s="220"/>
      <c r="AT103" s="221" t="s">
        <v>180</v>
      </c>
      <c r="AU103" s="221" t="s">
        <v>83</v>
      </c>
      <c r="AV103" s="13" t="s">
        <v>83</v>
      </c>
      <c r="AW103" s="13" t="s">
        <v>34</v>
      </c>
      <c r="AX103" s="13" t="s">
        <v>72</v>
      </c>
      <c r="AY103" s="221" t="s">
        <v>169</v>
      </c>
    </row>
    <row r="104" spans="1:65" s="14" customFormat="1" ht="11.25">
      <c r="B104" s="222"/>
      <c r="C104" s="223"/>
      <c r="D104" s="207" t="s">
        <v>180</v>
      </c>
      <c r="E104" s="224" t="s">
        <v>19</v>
      </c>
      <c r="F104" s="225" t="s">
        <v>182</v>
      </c>
      <c r="G104" s="223"/>
      <c r="H104" s="226">
        <v>47</v>
      </c>
      <c r="I104" s="227"/>
      <c r="J104" s="223"/>
      <c r="K104" s="223"/>
      <c r="L104" s="228"/>
      <c r="M104" s="229"/>
      <c r="N104" s="230"/>
      <c r="O104" s="230"/>
      <c r="P104" s="230"/>
      <c r="Q104" s="230"/>
      <c r="R104" s="230"/>
      <c r="S104" s="230"/>
      <c r="T104" s="231"/>
      <c r="AT104" s="232" t="s">
        <v>180</v>
      </c>
      <c r="AU104" s="232" t="s">
        <v>83</v>
      </c>
      <c r="AV104" s="14" t="s">
        <v>176</v>
      </c>
      <c r="AW104" s="14" t="s">
        <v>34</v>
      </c>
      <c r="AX104" s="14" t="s">
        <v>80</v>
      </c>
      <c r="AY104" s="232" t="s">
        <v>169</v>
      </c>
    </row>
    <row r="105" spans="1:65" s="2" customFormat="1" ht="16.5" customHeight="1">
      <c r="A105" s="36"/>
      <c r="B105" s="37"/>
      <c r="C105" s="194" t="s">
        <v>188</v>
      </c>
      <c r="D105" s="194" t="s">
        <v>171</v>
      </c>
      <c r="E105" s="195" t="s">
        <v>932</v>
      </c>
      <c r="F105" s="196" t="s">
        <v>1082</v>
      </c>
      <c r="G105" s="197" t="s">
        <v>191</v>
      </c>
      <c r="H105" s="198">
        <v>94</v>
      </c>
      <c r="I105" s="199"/>
      <c r="J105" s="200">
        <f>ROUND(I105*H105,2)</f>
        <v>0</v>
      </c>
      <c r="K105" s="196" t="s">
        <v>175</v>
      </c>
      <c r="L105" s="41"/>
      <c r="M105" s="201" t="s">
        <v>19</v>
      </c>
      <c r="N105" s="202" t="s">
        <v>43</v>
      </c>
      <c r="O105" s="66"/>
      <c r="P105" s="203">
        <f>O105*H105</f>
        <v>0</v>
      </c>
      <c r="Q105" s="203">
        <v>0</v>
      </c>
      <c r="R105" s="203">
        <f>Q105*H105</f>
        <v>0</v>
      </c>
      <c r="S105" s="203">
        <v>0</v>
      </c>
      <c r="T105" s="204">
        <f>S105*H105</f>
        <v>0</v>
      </c>
      <c r="U105" s="36"/>
      <c r="V105" s="36"/>
      <c r="W105" s="36"/>
      <c r="X105" s="36"/>
      <c r="Y105" s="36"/>
      <c r="Z105" s="36"/>
      <c r="AA105" s="36"/>
      <c r="AB105" s="36"/>
      <c r="AC105" s="36"/>
      <c r="AD105" s="36"/>
      <c r="AE105" s="36"/>
      <c r="AR105" s="205" t="s">
        <v>176</v>
      </c>
      <c r="AT105" s="205" t="s">
        <v>171</v>
      </c>
      <c r="AU105" s="205" t="s">
        <v>83</v>
      </c>
      <c r="AY105" s="19" t="s">
        <v>169</v>
      </c>
      <c r="BE105" s="206">
        <f>IF(N105="základní",J105,0)</f>
        <v>0</v>
      </c>
      <c r="BF105" s="206">
        <f>IF(N105="snížená",J105,0)</f>
        <v>0</v>
      </c>
      <c r="BG105" s="206">
        <f>IF(N105="zákl. přenesená",J105,0)</f>
        <v>0</v>
      </c>
      <c r="BH105" s="206">
        <f>IF(N105="sníž. přenesená",J105,0)</f>
        <v>0</v>
      </c>
      <c r="BI105" s="206">
        <f>IF(N105="nulová",J105,0)</f>
        <v>0</v>
      </c>
      <c r="BJ105" s="19" t="s">
        <v>80</v>
      </c>
      <c r="BK105" s="206">
        <f>ROUND(I105*H105,2)</f>
        <v>0</v>
      </c>
      <c r="BL105" s="19" t="s">
        <v>176</v>
      </c>
      <c r="BM105" s="205" t="s">
        <v>1598</v>
      </c>
    </row>
    <row r="106" spans="1:65" s="2" customFormat="1" ht="48.75">
      <c r="A106" s="36"/>
      <c r="B106" s="37"/>
      <c r="C106" s="38"/>
      <c r="D106" s="207" t="s">
        <v>178</v>
      </c>
      <c r="E106" s="38"/>
      <c r="F106" s="208" t="s">
        <v>1599</v>
      </c>
      <c r="G106" s="38"/>
      <c r="H106" s="38"/>
      <c r="I106" s="117"/>
      <c r="J106" s="38"/>
      <c r="K106" s="38"/>
      <c r="L106" s="41"/>
      <c r="M106" s="209"/>
      <c r="N106" s="210"/>
      <c r="O106" s="66"/>
      <c r="P106" s="66"/>
      <c r="Q106" s="66"/>
      <c r="R106" s="66"/>
      <c r="S106" s="66"/>
      <c r="T106" s="67"/>
      <c r="U106" s="36"/>
      <c r="V106" s="36"/>
      <c r="W106" s="36"/>
      <c r="X106" s="36"/>
      <c r="Y106" s="36"/>
      <c r="Z106" s="36"/>
      <c r="AA106" s="36"/>
      <c r="AB106" s="36"/>
      <c r="AC106" s="36"/>
      <c r="AD106" s="36"/>
      <c r="AE106" s="36"/>
      <c r="AT106" s="19" t="s">
        <v>178</v>
      </c>
      <c r="AU106" s="19" t="s">
        <v>83</v>
      </c>
    </row>
    <row r="107" spans="1:65" s="13" customFormat="1" ht="11.25">
      <c r="B107" s="211"/>
      <c r="C107" s="212"/>
      <c r="D107" s="207" t="s">
        <v>180</v>
      </c>
      <c r="E107" s="213" t="s">
        <v>19</v>
      </c>
      <c r="F107" s="214" t="s">
        <v>1593</v>
      </c>
      <c r="G107" s="212"/>
      <c r="H107" s="215">
        <v>94</v>
      </c>
      <c r="I107" s="216"/>
      <c r="J107" s="212"/>
      <c r="K107" s="212"/>
      <c r="L107" s="217"/>
      <c r="M107" s="218"/>
      <c r="N107" s="219"/>
      <c r="O107" s="219"/>
      <c r="P107" s="219"/>
      <c r="Q107" s="219"/>
      <c r="R107" s="219"/>
      <c r="S107" s="219"/>
      <c r="T107" s="220"/>
      <c r="AT107" s="221" t="s">
        <v>180</v>
      </c>
      <c r="AU107" s="221" t="s">
        <v>83</v>
      </c>
      <c r="AV107" s="13" t="s">
        <v>83</v>
      </c>
      <c r="AW107" s="13" t="s">
        <v>34</v>
      </c>
      <c r="AX107" s="13" t="s">
        <v>72</v>
      </c>
      <c r="AY107" s="221" t="s">
        <v>169</v>
      </c>
    </row>
    <row r="108" spans="1:65" s="14" customFormat="1" ht="11.25">
      <c r="B108" s="222"/>
      <c r="C108" s="223"/>
      <c r="D108" s="207" t="s">
        <v>180</v>
      </c>
      <c r="E108" s="224" t="s">
        <v>19</v>
      </c>
      <c r="F108" s="225" t="s">
        <v>182</v>
      </c>
      <c r="G108" s="223"/>
      <c r="H108" s="226">
        <v>94</v>
      </c>
      <c r="I108" s="227"/>
      <c r="J108" s="223"/>
      <c r="K108" s="223"/>
      <c r="L108" s="228"/>
      <c r="M108" s="229"/>
      <c r="N108" s="230"/>
      <c r="O108" s="230"/>
      <c r="P108" s="230"/>
      <c r="Q108" s="230"/>
      <c r="R108" s="230"/>
      <c r="S108" s="230"/>
      <c r="T108" s="231"/>
      <c r="AT108" s="232" t="s">
        <v>180</v>
      </c>
      <c r="AU108" s="232" t="s">
        <v>83</v>
      </c>
      <c r="AV108" s="14" t="s">
        <v>176</v>
      </c>
      <c r="AW108" s="14" t="s">
        <v>34</v>
      </c>
      <c r="AX108" s="14" t="s">
        <v>80</v>
      </c>
      <c r="AY108" s="232" t="s">
        <v>169</v>
      </c>
    </row>
    <row r="109" spans="1:65" s="2" customFormat="1" ht="16.5" customHeight="1">
      <c r="A109" s="36"/>
      <c r="B109" s="37"/>
      <c r="C109" s="194" t="s">
        <v>176</v>
      </c>
      <c r="D109" s="194" t="s">
        <v>171</v>
      </c>
      <c r="E109" s="195" t="s">
        <v>1600</v>
      </c>
      <c r="F109" s="196" t="s">
        <v>1601</v>
      </c>
      <c r="G109" s="197" t="s">
        <v>191</v>
      </c>
      <c r="H109" s="198">
        <v>26</v>
      </c>
      <c r="I109" s="199"/>
      <c r="J109" s="200">
        <f>ROUND(I109*H109,2)</f>
        <v>0</v>
      </c>
      <c r="K109" s="196" t="s">
        <v>175</v>
      </c>
      <c r="L109" s="41"/>
      <c r="M109" s="201" t="s">
        <v>19</v>
      </c>
      <c r="N109" s="202" t="s">
        <v>43</v>
      </c>
      <c r="O109" s="66"/>
      <c r="P109" s="203">
        <f>O109*H109</f>
        <v>0</v>
      </c>
      <c r="Q109" s="203">
        <v>0</v>
      </c>
      <c r="R109" s="203">
        <f>Q109*H109</f>
        <v>0</v>
      </c>
      <c r="S109" s="203">
        <v>0</v>
      </c>
      <c r="T109" s="204">
        <f>S109*H109</f>
        <v>0</v>
      </c>
      <c r="U109" s="36"/>
      <c r="V109" s="36"/>
      <c r="W109" s="36"/>
      <c r="X109" s="36"/>
      <c r="Y109" s="36"/>
      <c r="Z109" s="36"/>
      <c r="AA109" s="36"/>
      <c r="AB109" s="36"/>
      <c r="AC109" s="36"/>
      <c r="AD109" s="36"/>
      <c r="AE109" s="36"/>
      <c r="AR109" s="205" t="s">
        <v>176</v>
      </c>
      <c r="AT109" s="205" t="s">
        <v>171</v>
      </c>
      <c r="AU109" s="205" t="s">
        <v>83</v>
      </c>
      <c r="AY109" s="19" t="s">
        <v>169</v>
      </c>
      <c r="BE109" s="206">
        <f>IF(N109="základní",J109,0)</f>
        <v>0</v>
      </c>
      <c r="BF109" s="206">
        <f>IF(N109="snížená",J109,0)</f>
        <v>0</v>
      </c>
      <c r="BG109" s="206">
        <f>IF(N109="zákl. přenesená",J109,0)</f>
        <v>0</v>
      </c>
      <c r="BH109" s="206">
        <f>IF(N109="sníž. přenesená",J109,0)</f>
        <v>0</v>
      </c>
      <c r="BI109" s="206">
        <f>IF(N109="nulová",J109,0)</f>
        <v>0</v>
      </c>
      <c r="BJ109" s="19" t="s">
        <v>80</v>
      </c>
      <c r="BK109" s="206">
        <f>ROUND(I109*H109,2)</f>
        <v>0</v>
      </c>
      <c r="BL109" s="19" t="s">
        <v>176</v>
      </c>
      <c r="BM109" s="205" t="s">
        <v>1602</v>
      </c>
    </row>
    <row r="110" spans="1:65" s="2" customFormat="1" ht="97.5">
      <c r="A110" s="36"/>
      <c r="B110" s="37"/>
      <c r="C110" s="38"/>
      <c r="D110" s="207" t="s">
        <v>178</v>
      </c>
      <c r="E110" s="38"/>
      <c r="F110" s="208" t="s">
        <v>1603</v>
      </c>
      <c r="G110" s="38"/>
      <c r="H110" s="38"/>
      <c r="I110" s="117"/>
      <c r="J110" s="38"/>
      <c r="K110" s="38"/>
      <c r="L110" s="41"/>
      <c r="M110" s="209"/>
      <c r="N110" s="210"/>
      <c r="O110" s="66"/>
      <c r="P110" s="66"/>
      <c r="Q110" s="66"/>
      <c r="R110" s="66"/>
      <c r="S110" s="66"/>
      <c r="T110" s="67"/>
      <c r="U110" s="36"/>
      <c r="V110" s="36"/>
      <c r="W110" s="36"/>
      <c r="X110" s="36"/>
      <c r="Y110" s="36"/>
      <c r="Z110" s="36"/>
      <c r="AA110" s="36"/>
      <c r="AB110" s="36"/>
      <c r="AC110" s="36"/>
      <c r="AD110" s="36"/>
      <c r="AE110" s="36"/>
      <c r="AT110" s="19" t="s">
        <v>178</v>
      </c>
      <c r="AU110" s="19" t="s">
        <v>83</v>
      </c>
    </row>
    <row r="111" spans="1:65" s="13" customFormat="1" ht="11.25">
      <c r="B111" s="211"/>
      <c r="C111" s="212"/>
      <c r="D111" s="207" t="s">
        <v>180</v>
      </c>
      <c r="E111" s="213" t="s">
        <v>19</v>
      </c>
      <c r="F111" s="214" t="s">
        <v>1604</v>
      </c>
      <c r="G111" s="212"/>
      <c r="H111" s="215">
        <v>26</v>
      </c>
      <c r="I111" s="216"/>
      <c r="J111" s="212"/>
      <c r="K111" s="212"/>
      <c r="L111" s="217"/>
      <c r="M111" s="218"/>
      <c r="N111" s="219"/>
      <c r="O111" s="219"/>
      <c r="P111" s="219"/>
      <c r="Q111" s="219"/>
      <c r="R111" s="219"/>
      <c r="S111" s="219"/>
      <c r="T111" s="220"/>
      <c r="AT111" s="221" t="s">
        <v>180</v>
      </c>
      <c r="AU111" s="221" t="s">
        <v>83</v>
      </c>
      <c r="AV111" s="13" t="s">
        <v>83</v>
      </c>
      <c r="AW111" s="13" t="s">
        <v>34</v>
      </c>
      <c r="AX111" s="13" t="s">
        <v>72</v>
      </c>
      <c r="AY111" s="221" t="s">
        <v>169</v>
      </c>
    </row>
    <row r="112" spans="1:65" s="14" customFormat="1" ht="11.25">
      <c r="B112" s="222"/>
      <c r="C112" s="223"/>
      <c r="D112" s="207" t="s">
        <v>180</v>
      </c>
      <c r="E112" s="224" t="s">
        <v>19</v>
      </c>
      <c r="F112" s="225" t="s">
        <v>182</v>
      </c>
      <c r="G112" s="223"/>
      <c r="H112" s="226">
        <v>26</v>
      </c>
      <c r="I112" s="227"/>
      <c r="J112" s="223"/>
      <c r="K112" s="223"/>
      <c r="L112" s="228"/>
      <c r="M112" s="229"/>
      <c r="N112" s="230"/>
      <c r="O112" s="230"/>
      <c r="P112" s="230"/>
      <c r="Q112" s="230"/>
      <c r="R112" s="230"/>
      <c r="S112" s="230"/>
      <c r="T112" s="231"/>
      <c r="AT112" s="232" t="s">
        <v>180</v>
      </c>
      <c r="AU112" s="232" t="s">
        <v>83</v>
      </c>
      <c r="AV112" s="14" t="s">
        <v>176</v>
      </c>
      <c r="AW112" s="14" t="s">
        <v>34</v>
      </c>
      <c r="AX112" s="14" t="s">
        <v>80</v>
      </c>
      <c r="AY112" s="232" t="s">
        <v>169</v>
      </c>
    </row>
    <row r="113" spans="1:65" s="2" customFormat="1" ht="16.5" customHeight="1">
      <c r="A113" s="36"/>
      <c r="B113" s="37"/>
      <c r="C113" s="194" t="s">
        <v>204</v>
      </c>
      <c r="D113" s="194" t="s">
        <v>171</v>
      </c>
      <c r="E113" s="195" t="s">
        <v>252</v>
      </c>
      <c r="F113" s="196" t="s">
        <v>253</v>
      </c>
      <c r="G113" s="197" t="s">
        <v>191</v>
      </c>
      <c r="H113" s="198">
        <v>26</v>
      </c>
      <c r="I113" s="199"/>
      <c r="J113" s="200">
        <f>ROUND(I113*H113,2)</f>
        <v>0</v>
      </c>
      <c r="K113" s="196" t="s">
        <v>175</v>
      </c>
      <c r="L113" s="41"/>
      <c r="M113" s="201" t="s">
        <v>19</v>
      </c>
      <c r="N113" s="202" t="s">
        <v>43</v>
      </c>
      <c r="O113" s="66"/>
      <c r="P113" s="203">
        <f>O113*H113</f>
        <v>0</v>
      </c>
      <c r="Q113" s="203">
        <v>0</v>
      </c>
      <c r="R113" s="203">
        <f>Q113*H113</f>
        <v>0</v>
      </c>
      <c r="S113" s="203">
        <v>0</v>
      </c>
      <c r="T113" s="204">
        <f>S113*H113</f>
        <v>0</v>
      </c>
      <c r="U113" s="36"/>
      <c r="V113" s="36"/>
      <c r="W113" s="36"/>
      <c r="X113" s="36"/>
      <c r="Y113" s="36"/>
      <c r="Z113" s="36"/>
      <c r="AA113" s="36"/>
      <c r="AB113" s="36"/>
      <c r="AC113" s="36"/>
      <c r="AD113" s="36"/>
      <c r="AE113" s="36"/>
      <c r="AR113" s="205" t="s">
        <v>176</v>
      </c>
      <c r="AT113" s="205" t="s">
        <v>171</v>
      </c>
      <c r="AU113" s="205" t="s">
        <v>83</v>
      </c>
      <c r="AY113" s="19" t="s">
        <v>169</v>
      </c>
      <c r="BE113" s="206">
        <f>IF(N113="základní",J113,0)</f>
        <v>0</v>
      </c>
      <c r="BF113" s="206">
        <f>IF(N113="snížená",J113,0)</f>
        <v>0</v>
      </c>
      <c r="BG113" s="206">
        <f>IF(N113="zákl. přenesená",J113,0)</f>
        <v>0</v>
      </c>
      <c r="BH113" s="206">
        <f>IF(N113="sníž. přenesená",J113,0)</f>
        <v>0</v>
      </c>
      <c r="BI113" s="206">
        <f>IF(N113="nulová",J113,0)</f>
        <v>0</v>
      </c>
      <c r="BJ113" s="19" t="s">
        <v>80</v>
      </c>
      <c r="BK113" s="206">
        <f>ROUND(I113*H113,2)</f>
        <v>0</v>
      </c>
      <c r="BL113" s="19" t="s">
        <v>176</v>
      </c>
      <c r="BM113" s="205" t="s">
        <v>1605</v>
      </c>
    </row>
    <row r="114" spans="1:65" s="2" customFormat="1" ht="214.5">
      <c r="A114" s="36"/>
      <c r="B114" s="37"/>
      <c r="C114" s="38"/>
      <c r="D114" s="207" t="s">
        <v>178</v>
      </c>
      <c r="E114" s="38"/>
      <c r="F114" s="208" t="s">
        <v>942</v>
      </c>
      <c r="G114" s="38"/>
      <c r="H114" s="38"/>
      <c r="I114" s="117"/>
      <c r="J114" s="38"/>
      <c r="K114" s="38"/>
      <c r="L114" s="41"/>
      <c r="M114" s="209"/>
      <c r="N114" s="210"/>
      <c r="O114" s="66"/>
      <c r="P114" s="66"/>
      <c r="Q114" s="66"/>
      <c r="R114" s="66"/>
      <c r="S114" s="66"/>
      <c r="T114" s="67"/>
      <c r="U114" s="36"/>
      <c r="V114" s="36"/>
      <c r="W114" s="36"/>
      <c r="X114" s="36"/>
      <c r="Y114" s="36"/>
      <c r="Z114" s="36"/>
      <c r="AA114" s="36"/>
      <c r="AB114" s="36"/>
      <c r="AC114" s="36"/>
      <c r="AD114" s="36"/>
      <c r="AE114" s="36"/>
      <c r="AT114" s="19" t="s">
        <v>178</v>
      </c>
      <c r="AU114" s="19" t="s">
        <v>83</v>
      </c>
    </row>
    <row r="115" spans="1:65" s="2" customFormat="1" ht="16.5" customHeight="1">
      <c r="A115" s="36"/>
      <c r="B115" s="37"/>
      <c r="C115" s="194" t="s">
        <v>211</v>
      </c>
      <c r="D115" s="194" t="s">
        <v>171</v>
      </c>
      <c r="E115" s="195" t="s">
        <v>492</v>
      </c>
      <c r="F115" s="196" t="s">
        <v>947</v>
      </c>
      <c r="G115" s="197" t="s">
        <v>191</v>
      </c>
      <c r="H115" s="198">
        <v>69</v>
      </c>
      <c r="I115" s="199"/>
      <c r="J115" s="200">
        <f>ROUND(I115*H115,2)</f>
        <v>0</v>
      </c>
      <c r="K115" s="196" t="s">
        <v>175</v>
      </c>
      <c r="L115" s="41"/>
      <c r="M115" s="201" t="s">
        <v>19</v>
      </c>
      <c r="N115" s="202" t="s">
        <v>43</v>
      </c>
      <c r="O115" s="66"/>
      <c r="P115" s="203">
        <f>O115*H115</f>
        <v>0</v>
      </c>
      <c r="Q115" s="203">
        <v>0</v>
      </c>
      <c r="R115" s="203">
        <f>Q115*H115</f>
        <v>0</v>
      </c>
      <c r="S115" s="203">
        <v>0</v>
      </c>
      <c r="T115" s="204">
        <f>S115*H115</f>
        <v>0</v>
      </c>
      <c r="U115" s="36"/>
      <c r="V115" s="36"/>
      <c r="W115" s="36"/>
      <c r="X115" s="36"/>
      <c r="Y115" s="36"/>
      <c r="Z115" s="36"/>
      <c r="AA115" s="36"/>
      <c r="AB115" s="36"/>
      <c r="AC115" s="36"/>
      <c r="AD115" s="36"/>
      <c r="AE115" s="36"/>
      <c r="AR115" s="205" t="s">
        <v>176</v>
      </c>
      <c r="AT115" s="205" t="s">
        <v>171</v>
      </c>
      <c r="AU115" s="205" t="s">
        <v>83</v>
      </c>
      <c r="AY115" s="19" t="s">
        <v>169</v>
      </c>
      <c r="BE115" s="206">
        <f>IF(N115="základní",J115,0)</f>
        <v>0</v>
      </c>
      <c r="BF115" s="206">
        <f>IF(N115="snížená",J115,0)</f>
        <v>0</v>
      </c>
      <c r="BG115" s="206">
        <f>IF(N115="zákl. přenesená",J115,0)</f>
        <v>0</v>
      </c>
      <c r="BH115" s="206">
        <f>IF(N115="sníž. přenesená",J115,0)</f>
        <v>0</v>
      </c>
      <c r="BI115" s="206">
        <f>IF(N115="nulová",J115,0)</f>
        <v>0</v>
      </c>
      <c r="BJ115" s="19" t="s">
        <v>80</v>
      </c>
      <c r="BK115" s="206">
        <f>ROUND(I115*H115,2)</f>
        <v>0</v>
      </c>
      <c r="BL115" s="19" t="s">
        <v>176</v>
      </c>
      <c r="BM115" s="205" t="s">
        <v>1606</v>
      </c>
    </row>
    <row r="116" spans="1:65" s="2" customFormat="1" ht="234">
      <c r="A116" s="36"/>
      <c r="B116" s="37"/>
      <c r="C116" s="38"/>
      <c r="D116" s="207" t="s">
        <v>178</v>
      </c>
      <c r="E116" s="38"/>
      <c r="F116" s="208" t="s">
        <v>1607</v>
      </c>
      <c r="G116" s="38"/>
      <c r="H116" s="38"/>
      <c r="I116" s="117"/>
      <c r="J116" s="38"/>
      <c r="K116" s="38"/>
      <c r="L116" s="41"/>
      <c r="M116" s="209"/>
      <c r="N116" s="210"/>
      <c r="O116" s="66"/>
      <c r="P116" s="66"/>
      <c r="Q116" s="66"/>
      <c r="R116" s="66"/>
      <c r="S116" s="66"/>
      <c r="T116" s="67"/>
      <c r="U116" s="36"/>
      <c r="V116" s="36"/>
      <c r="W116" s="36"/>
      <c r="X116" s="36"/>
      <c r="Y116" s="36"/>
      <c r="Z116" s="36"/>
      <c r="AA116" s="36"/>
      <c r="AB116" s="36"/>
      <c r="AC116" s="36"/>
      <c r="AD116" s="36"/>
      <c r="AE116" s="36"/>
      <c r="AT116" s="19" t="s">
        <v>178</v>
      </c>
      <c r="AU116" s="19" t="s">
        <v>83</v>
      </c>
    </row>
    <row r="117" spans="1:65" s="13" customFormat="1" ht="11.25">
      <c r="B117" s="211"/>
      <c r="C117" s="212"/>
      <c r="D117" s="207" t="s">
        <v>180</v>
      </c>
      <c r="E117" s="213" t="s">
        <v>19</v>
      </c>
      <c r="F117" s="214" t="s">
        <v>1219</v>
      </c>
      <c r="G117" s="212"/>
      <c r="H117" s="215">
        <v>69</v>
      </c>
      <c r="I117" s="216"/>
      <c r="J117" s="212"/>
      <c r="K117" s="212"/>
      <c r="L117" s="217"/>
      <c r="M117" s="218"/>
      <c r="N117" s="219"/>
      <c r="O117" s="219"/>
      <c r="P117" s="219"/>
      <c r="Q117" s="219"/>
      <c r="R117" s="219"/>
      <c r="S117" s="219"/>
      <c r="T117" s="220"/>
      <c r="AT117" s="221" t="s">
        <v>180</v>
      </c>
      <c r="AU117" s="221" t="s">
        <v>83</v>
      </c>
      <c r="AV117" s="13" t="s">
        <v>83</v>
      </c>
      <c r="AW117" s="13" t="s">
        <v>34</v>
      </c>
      <c r="AX117" s="13" t="s">
        <v>72</v>
      </c>
      <c r="AY117" s="221" t="s">
        <v>169</v>
      </c>
    </row>
    <row r="118" spans="1:65" s="14" customFormat="1" ht="11.25">
      <c r="B118" s="222"/>
      <c r="C118" s="223"/>
      <c r="D118" s="207" t="s">
        <v>180</v>
      </c>
      <c r="E118" s="224" t="s">
        <v>19</v>
      </c>
      <c r="F118" s="225" t="s">
        <v>182</v>
      </c>
      <c r="G118" s="223"/>
      <c r="H118" s="226">
        <v>69</v>
      </c>
      <c r="I118" s="227"/>
      <c r="J118" s="223"/>
      <c r="K118" s="223"/>
      <c r="L118" s="228"/>
      <c r="M118" s="229"/>
      <c r="N118" s="230"/>
      <c r="O118" s="230"/>
      <c r="P118" s="230"/>
      <c r="Q118" s="230"/>
      <c r="R118" s="230"/>
      <c r="S118" s="230"/>
      <c r="T118" s="231"/>
      <c r="AT118" s="232" t="s">
        <v>180</v>
      </c>
      <c r="AU118" s="232" t="s">
        <v>83</v>
      </c>
      <c r="AV118" s="14" t="s">
        <v>176</v>
      </c>
      <c r="AW118" s="14" t="s">
        <v>34</v>
      </c>
      <c r="AX118" s="14" t="s">
        <v>80</v>
      </c>
      <c r="AY118" s="232" t="s">
        <v>169</v>
      </c>
    </row>
    <row r="119" spans="1:65" s="2" customFormat="1" ht="16.5" customHeight="1">
      <c r="A119" s="36"/>
      <c r="B119" s="37"/>
      <c r="C119" s="194" t="s">
        <v>215</v>
      </c>
      <c r="D119" s="194" t="s">
        <v>171</v>
      </c>
      <c r="E119" s="195" t="s">
        <v>500</v>
      </c>
      <c r="F119" s="196" t="s">
        <v>1608</v>
      </c>
      <c r="G119" s="197" t="s">
        <v>191</v>
      </c>
      <c r="H119" s="198">
        <v>19</v>
      </c>
      <c r="I119" s="199"/>
      <c r="J119" s="200">
        <f>ROUND(I119*H119,2)</f>
        <v>0</v>
      </c>
      <c r="K119" s="196" t="s">
        <v>175</v>
      </c>
      <c r="L119" s="41"/>
      <c r="M119" s="201" t="s">
        <v>19</v>
      </c>
      <c r="N119" s="202" t="s">
        <v>43</v>
      </c>
      <c r="O119" s="66"/>
      <c r="P119" s="203">
        <f>O119*H119</f>
        <v>0</v>
      </c>
      <c r="Q119" s="203">
        <v>0</v>
      </c>
      <c r="R119" s="203">
        <f>Q119*H119</f>
        <v>0</v>
      </c>
      <c r="S119" s="203">
        <v>0</v>
      </c>
      <c r="T119" s="204">
        <f>S119*H119</f>
        <v>0</v>
      </c>
      <c r="U119" s="36"/>
      <c r="V119" s="36"/>
      <c r="W119" s="36"/>
      <c r="X119" s="36"/>
      <c r="Y119" s="36"/>
      <c r="Z119" s="36"/>
      <c r="AA119" s="36"/>
      <c r="AB119" s="36"/>
      <c r="AC119" s="36"/>
      <c r="AD119" s="36"/>
      <c r="AE119" s="36"/>
      <c r="AR119" s="205" t="s">
        <v>176</v>
      </c>
      <c r="AT119" s="205" t="s">
        <v>171</v>
      </c>
      <c r="AU119" s="205" t="s">
        <v>83</v>
      </c>
      <c r="AY119" s="19" t="s">
        <v>169</v>
      </c>
      <c r="BE119" s="206">
        <f>IF(N119="základní",J119,0)</f>
        <v>0</v>
      </c>
      <c r="BF119" s="206">
        <f>IF(N119="snížená",J119,0)</f>
        <v>0</v>
      </c>
      <c r="BG119" s="206">
        <f>IF(N119="zákl. přenesená",J119,0)</f>
        <v>0</v>
      </c>
      <c r="BH119" s="206">
        <f>IF(N119="sníž. přenesená",J119,0)</f>
        <v>0</v>
      </c>
      <c r="BI119" s="206">
        <f>IF(N119="nulová",J119,0)</f>
        <v>0</v>
      </c>
      <c r="BJ119" s="19" t="s">
        <v>80</v>
      </c>
      <c r="BK119" s="206">
        <f>ROUND(I119*H119,2)</f>
        <v>0</v>
      </c>
      <c r="BL119" s="19" t="s">
        <v>176</v>
      </c>
      <c r="BM119" s="205" t="s">
        <v>1609</v>
      </c>
    </row>
    <row r="120" spans="1:65" s="2" customFormat="1" ht="48.75">
      <c r="A120" s="36"/>
      <c r="B120" s="37"/>
      <c r="C120" s="38"/>
      <c r="D120" s="207" t="s">
        <v>178</v>
      </c>
      <c r="E120" s="38"/>
      <c r="F120" s="208" t="s">
        <v>1610</v>
      </c>
      <c r="G120" s="38"/>
      <c r="H120" s="38"/>
      <c r="I120" s="117"/>
      <c r="J120" s="38"/>
      <c r="K120" s="38"/>
      <c r="L120" s="41"/>
      <c r="M120" s="209"/>
      <c r="N120" s="210"/>
      <c r="O120" s="66"/>
      <c r="P120" s="66"/>
      <c r="Q120" s="66"/>
      <c r="R120" s="66"/>
      <c r="S120" s="66"/>
      <c r="T120" s="67"/>
      <c r="U120" s="36"/>
      <c r="V120" s="36"/>
      <c r="W120" s="36"/>
      <c r="X120" s="36"/>
      <c r="Y120" s="36"/>
      <c r="Z120" s="36"/>
      <c r="AA120" s="36"/>
      <c r="AB120" s="36"/>
      <c r="AC120" s="36"/>
      <c r="AD120" s="36"/>
      <c r="AE120" s="36"/>
      <c r="AT120" s="19" t="s">
        <v>178</v>
      </c>
      <c r="AU120" s="19" t="s">
        <v>83</v>
      </c>
    </row>
    <row r="121" spans="1:65" s="13" customFormat="1" ht="11.25">
      <c r="B121" s="211"/>
      <c r="C121" s="212"/>
      <c r="D121" s="207" t="s">
        <v>180</v>
      </c>
      <c r="E121" s="213" t="s">
        <v>19</v>
      </c>
      <c r="F121" s="214" t="s">
        <v>288</v>
      </c>
      <c r="G121" s="212"/>
      <c r="H121" s="215">
        <v>19</v>
      </c>
      <c r="I121" s="216"/>
      <c r="J121" s="212"/>
      <c r="K121" s="212"/>
      <c r="L121" s="217"/>
      <c r="M121" s="218"/>
      <c r="N121" s="219"/>
      <c r="O121" s="219"/>
      <c r="P121" s="219"/>
      <c r="Q121" s="219"/>
      <c r="R121" s="219"/>
      <c r="S121" s="219"/>
      <c r="T121" s="220"/>
      <c r="AT121" s="221" t="s">
        <v>180</v>
      </c>
      <c r="AU121" s="221" t="s">
        <v>83</v>
      </c>
      <c r="AV121" s="13" t="s">
        <v>83</v>
      </c>
      <c r="AW121" s="13" t="s">
        <v>34</v>
      </c>
      <c r="AX121" s="13" t="s">
        <v>72</v>
      </c>
      <c r="AY121" s="221" t="s">
        <v>169</v>
      </c>
    </row>
    <row r="122" spans="1:65" s="14" customFormat="1" ht="11.25">
      <c r="B122" s="222"/>
      <c r="C122" s="223"/>
      <c r="D122" s="207" t="s">
        <v>180</v>
      </c>
      <c r="E122" s="224" t="s">
        <v>19</v>
      </c>
      <c r="F122" s="225" t="s">
        <v>182</v>
      </c>
      <c r="G122" s="223"/>
      <c r="H122" s="226">
        <v>19</v>
      </c>
      <c r="I122" s="227"/>
      <c r="J122" s="223"/>
      <c r="K122" s="223"/>
      <c r="L122" s="228"/>
      <c r="M122" s="229"/>
      <c r="N122" s="230"/>
      <c r="O122" s="230"/>
      <c r="P122" s="230"/>
      <c r="Q122" s="230"/>
      <c r="R122" s="230"/>
      <c r="S122" s="230"/>
      <c r="T122" s="231"/>
      <c r="AT122" s="232" t="s">
        <v>180</v>
      </c>
      <c r="AU122" s="232" t="s">
        <v>83</v>
      </c>
      <c r="AV122" s="14" t="s">
        <v>176</v>
      </c>
      <c r="AW122" s="14" t="s">
        <v>34</v>
      </c>
      <c r="AX122" s="14" t="s">
        <v>80</v>
      </c>
      <c r="AY122" s="232" t="s">
        <v>169</v>
      </c>
    </row>
    <row r="123" spans="1:65" s="2" customFormat="1" ht="16.5" customHeight="1">
      <c r="A123" s="36"/>
      <c r="B123" s="37"/>
      <c r="C123" s="254" t="s">
        <v>222</v>
      </c>
      <c r="D123" s="254" t="s">
        <v>315</v>
      </c>
      <c r="E123" s="255" t="s">
        <v>951</v>
      </c>
      <c r="F123" s="256" t="s">
        <v>952</v>
      </c>
      <c r="G123" s="257" t="s">
        <v>259</v>
      </c>
      <c r="H123" s="258">
        <v>38.475000000000001</v>
      </c>
      <c r="I123" s="259"/>
      <c r="J123" s="260">
        <f>ROUND(I123*H123,2)</f>
        <v>0</v>
      </c>
      <c r="K123" s="256" t="s">
        <v>175</v>
      </c>
      <c r="L123" s="261"/>
      <c r="M123" s="262" t="s">
        <v>19</v>
      </c>
      <c r="N123" s="263" t="s">
        <v>43</v>
      </c>
      <c r="O123" s="66"/>
      <c r="P123" s="203">
        <f>O123*H123</f>
        <v>0</v>
      </c>
      <c r="Q123" s="203">
        <v>1</v>
      </c>
      <c r="R123" s="203">
        <f>Q123*H123</f>
        <v>38.475000000000001</v>
      </c>
      <c r="S123" s="203">
        <v>0</v>
      </c>
      <c r="T123" s="204">
        <f>S123*H123</f>
        <v>0</v>
      </c>
      <c r="U123" s="36"/>
      <c r="V123" s="36"/>
      <c r="W123" s="36"/>
      <c r="X123" s="36"/>
      <c r="Y123" s="36"/>
      <c r="Z123" s="36"/>
      <c r="AA123" s="36"/>
      <c r="AB123" s="36"/>
      <c r="AC123" s="36"/>
      <c r="AD123" s="36"/>
      <c r="AE123" s="36"/>
      <c r="AR123" s="205" t="s">
        <v>222</v>
      </c>
      <c r="AT123" s="205" t="s">
        <v>315</v>
      </c>
      <c r="AU123" s="205" t="s">
        <v>83</v>
      </c>
      <c r="AY123" s="19" t="s">
        <v>169</v>
      </c>
      <c r="BE123" s="206">
        <f>IF(N123="základní",J123,0)</f>
        <v>0</v>
      </c>
      <c r="BF123" s="206">
        <f>IF(N123="snížená",J123,0)</f>
        <v>0</v>
      </c>
      <c r="BG123" s="206">
        <f>IF(N123="zákl. přenesená",J123,0)</f>
        <v>0</v>
      </c>
      <c r="BH123" s="206">
        <f>IF(N123="sníž. přenesená",J123,0)</f>
        <v>0</v>
      </c>
      <c r="BI123" s="206">
        <f>IF(N123="nulová",J123,0)</f>
        <v>0</v>
      </c>
      <c r="BJ123" s="19" t="s">
        <v>80</v>
      </c>
      <c r="BK123" s="206">
        <f>ROUND(I123*H123,2)</f>
        <v>0</v>
      </c>
      <c r="BL123" s="19" t="s">
        <v>176</v>
      </c>
      <c r="BM123" s="205" t="s">
        <v>1611</v>
      </c>
    </row>
    <row r="124" spans="1:65" s="13" customFormat="1" ht="11.25">
      <c r="B124" s="211"/>
      <c r="C124" s="212"/>
      <c r="D124" s="207" t="s">
        <v>180</v>
      </c>
      <c r="E124" s="213" t="s">
        <v>19</v>
      </c>
      <c r="F124" s="214" t="s">
        <v>1612</v>
      </c>
      <c r="G124" s="212"/>
      <c r="H124" s="215">
        <v>38.475000000000001</v>
      </c>
      <c r="I124" s="216"/>
      <c r="J124" s="212"/>
      <c r="K124" s="212"/>
      <c r="L124" s="217"/>
      <c r="M124" s="218"/>
      <c r="N124" s="219"/>
      <c r="O124" s="219"/>
      <c r="P124" s="219"/>
      <c r="Q124" s="219"/>
      <c r="R124" s="219"/>
      <c r="S124" s="219"/>
      <c r="T124" s="220"/>
      <c r="AT124" s="221" t="s">
        <v>180</v>
      </c>
      <c r="AU124" s="221" t="s">
        <v>83</v>
      </c>
      <c r="AV124" s="13" t="s">
        <v>83</v>
      </c>
      <c r="AW124" s="13" t="s">
        <v>34</v>
      </c>
      <c r="AX124" s="13" t="s">
        <v>72</v>
      </c>
      <c r="AY124" s="221" t="s">
        <v>169</v>
      </c>
    </row>
    <row r="125" spans="1:65" s="14" customFormat="1" ht="11.25">
      <c r="B125" s="222"/>
      <c r="C125" s="223"/>
      <c r="D125" s="207" t="s">
        <v>180</v>
      </c>
      <c r="E125" s="224" t="s">
        <v>19</v>
      </c>
      <c r="F125" s="225" t="s">
        <v>182</v>
      </c>
      <c r="G125" s="223"/>
      <c r="H125" s="226">
        <v>38.475000000000001</v>
      </c>
      <c r="I125" s="227"/>
      <c r="J125" s="223"/>
      <c r="K125" s="223"/>
      <c r="L125" s="228"/>
      <c r="M125" s="229"/>
      <c r="N125" s="230"/>
      <c r="O125" s="230"/>
      <c r="P125" s="230"/>
      <c r="Q125" s="230"/>
      <c r="R125" s="230"/>
      <c r="S125" s="230"/>
      <c r="T125" s="231"/>
      <c r="AT125" s="232" t="s">
        <v>180</v>
      </c>
      <c r="AU125" s="232" t="s">
        <v>83</v>
      </c>
      <c r="AV125" s="14" t="s">
        <v>176</v>
      </c>
      <c r="AW125" s="14" t="s">
        <v>34</v>
      </c>
      <c r="AX125" s="14" t="s">
        <v>80</v>
      </c>
      <c r="AY125" s="232" t="s">
        <v>169</v>
      </c>
    </row>
    <row r="126" spans="1:65" s="12" customFormat="1" ht="22.9" customHeight="1">
      <c r="B126" s="178"/>
      <c r="C126" s="179"/>
      <c r="D126" s="180" t="s">
        <v>71</v>
      </c>
      <c r="E126" s="192" t="s">
        <v>188</v>
      </c>
      <c r="F126" s="192" t="s">
        <v>761</v>
      </c>
      <c r="G126" s="179"/>
      <c r="H126" s="179"/>
      <c r="I126" s="182"/>
      <c r="J126" s="193">
        <f>BK126</f>
        <v>0</v>
      </c>
      <c r="K126" s="179"/>
      <c r="L126" s="184"/>
      <c r="M126" s="185"/>
      <c r="N126" s="186"/>
      <c r="O126" s="186"/>
      <c r="P126" s="187">
        <f>P127</f>
        <v>0</v>
      </c>
      <c r="Q126" s="186"/>
      <c r="R126" s="187">
        <f>R127</f>
        <v>0</v>
      </c>
      <c r="S126" s="186"/>
      <c r="T126" s="188">
        <f>T127</f>
        <v>0</v>
      </c>
      <c r="AR126" s="189" t="s">
        <v>80</v>
      </c>
      <c r="AT126" s="190" t="s">
        <v>71</v>
      </c>
      <c r="AU126" s="190" t="s">
        <v>80</v>
      </c>
      <c r="AY126" s="189" t="s">
        <v>169</v>
      </c>
      <c r="BK126" s="191">
        <f>BK127</f>
        <v>0</v>
      </c>
    </row>
    <row r="127" spans="1:65" s="2" customFormat="1" ht="16.5" customHeight="1">
      <c r="A127" s="36"/>
      <c r="B127" s="37"/>
      <c r="C127" s="194" t="s">
        <v>228</v>
      </c>
      <c r="D127" s="194" t="s">
        <v>171</v>
      </c>
      <c r="E127" s="195" t="s">
        <v>1613</v>
      </c>
      <c r="F127" s="196" t="s">
        <v>1614</v>
      </c>
      <c r="G127" s="197" t="s">
        <v>354</v>
      </c>
      <c r="H127" s="198">
        <v>1</v>
      </c>
      <c r="I127" s="199"/>
      <c r="J127" s="200">
        <f>ROUND(I127*H127,2)</f>
        <v>0</v>
      </c>
      <c r="K127" s="196" t="s">
        <v>19</v>
      </c>
      <c r="L127" s="41"/>
      <c r="M127" s="201" t="s">
        <v>19</v>
      </c>
      <c r="N127" s="202" t="s">
        <v>43</v>
      </c>
      <c r="O127" s="66"/>
      <c r="P127" s="203">
        <f>O127*H127</f>
        <v>0</v>
      </c>
      <c r="Q127" s="203">
        <v>0</v>
      </c>
      <c r="R127" s="203">
        <f>Q127*H127</f>
        <v>0</v>
      </c>
      <c r="S127" s="203">
        <v>0</v>
      </c>
      <c r="T127" s="204">
        <f>S127*H127</f>
        <v>0</v>
      </c>
      <c r="U127" s="36"/>
      <c r="V127" s="36"/>
      <c r="W127" s="36"/>
      <c r="X127" s="36"/>
      <c r="Y127" s="36"/>
      <c r="Z127" s="36"/>
      <c r="AA127" s="36"/>
      <c r="AB127" s="36"/>
      <c r="AC127" s="36"/>
      <c r="AD127" s="36"/>
      <c r="AE127" s="36"/>
      <c r="AR127" s="205" t="s">
        <v>176</v>
      </c>
      <c r="AT127" s="205" t="s">
        <v>171</v>
      </c>
      <c r="AU127" s="205" t="s">
        <v>83</v>
      </c>
      <c r="AY127" s="19" t="s">
        <v>169</v>
      </c>
      <c r="BE127" s="206">
        <f>IF(N127="základní",J127,0)</f>
        <v>0</v>
      </c>
      <c r="BF127" s="206">
        <f>IF(N127="snížená",J127,0)</f>
        <v>0</v>
      </c>
      <c r="BG127" s="206">
        <f>IF(N127="zákl. přenesená",J127,0)</f>
        <v>0</v>
      </c>
      <c r="BH127" s="206">
        <f>IF(N127="sníž. přenesená",J127,0)</f>
        <v>0</v>
      </c>
      <c r="BI127" s="206">
        <f>IF(N127="nulová",J127,0)</f>
        <v>0</v>
      </c>
      <c r="BJ127" s="19" t="s">
        <v>80</v>
      </c>
      <c r="BK127" s="206">
        <f>ROUND(I127*H127,2)</f>
        <v>0</v>
      </c>
      <c r="BL127" s="19" t="s">
        <v>176</v>
      </c>
      <c r="BM127" s="205" t="s">
        <v>1615</v>
      </c>
    </row>
    <row r="128" spans="1:65" s="12" customFormat="1" ht="22.9" customHeight="1">
      <c r="B128" s="178"/>
      <c r="C128" s="179"/>
      <c r="D128" s="180" t="s">
        <v>71</v>
      </c>
      <c r="E128" s="192" t="s">
        <v>176</v>
      </c>
      <c r="F128" s="192" t="s">
        <v>782</v>
      </c>
      <c r="G128" s="179"/>
      <c r="H128" s="179"/>
      <c r="I128" s="182"/>
      <c r="J128" s="193">
        <f>BK128</f>
        <v>0</v>
      </c>
      <c r="K128" s="179"/>
      <c r="L128" s="184"/>
      <c r="M128" s="185"/>
      <c r="N128" s="186"/>
      <c r="O128" s="186"/>
      <c r="P128" s="187">
        <f>SUM(P129:P132)</f>
        <v>0</v>
      </c>
      <c r="Q128" s="186"/>
      <c r="R128" s="187">
        <f>SUM(R129:R132)</f>
        <v>0</v>
      </c>
      <c r="S128" s="186"/>
      <c r="T128" s="188">
        <f>SUM(T129:T132)</f>
        <v>0</v>
      </c>
      <c r="AR128" s="189" t="s">
        <v>80</v>
      </c>
      <c r="AT128" s="190" t="s">
        <v>71</v>
      </c>
      <c r="AU128" s="190" t="s">
        <v>80</v>
      </c>
      <c r="AY128" s="189" t="s">
        <v>169</v>
      </c>
      <c r="BK128" s="191">
        <f>SUM(BK129:BK132)</f>
        <v>0</v>
      </c>
    </row>
    <row r="129" spans="1:65" s="2" customFormat="1" ht="16.5" customHeight="1">
      <c r="A129" s="36"/>
      <c r="B129" s="37"/>
      <c r="C129" s="194" t="s">
        <v>232</v>
      </c>
      <c r="D129" s="194" t="s">
        <v>171</v>
      </c>
      <c r="E129" s="195" t="s">
        <v>783</v>
      </c>
      <c r="F129" s="196" t="s">
        <v>962</v>
      </c>
      <c r="G129" s="197" t="s">
        <v>191</v>
      </c>
      <c r="H129" s="198">
        <v>7</v>
      </c>
      <c r="I129" s="199"/>
      <c r="J129" s="200">
        <f>ROUND(I129*H129,2)</f>
        <v>0</v>
      </c>
      <c r="K129" s="196" t="s">
        <v>175</v>
      </c>
      <c r="L129" s="41"/>
      <c r="M129" s="201" t="s">
        <v>19</v>
      </c>
      <c r="N129" s="202" t="s">
        <v>43</v>
      </c>
      <c r="O129" s="66"/>
      <c r="P129" s="203">
        <f>O129*H129</f>
        <v>0</v>
      </c>
      <c r="Q129" s="203">
        <v>0</v>
      </c>
      <c r="R129" s="203">
        <f>Q129*H129</f>
        <v>0</v>
      </c>
      <c r="S129" s="203">
        <v>0</v>
      </c>
      <c r="T129" s="204">
        <f>S129*H129</f>
        <v>0</v>
      </c>
      <c r="U129" s="36"/>
      <c r="V129" s="36"/>
      <c r="W129" s="36"/>
      <c r="X129" s="36"/>
      <c r="Y129" s="36"/>
      <c r="Z129" s="36"/>
      <c r="AA129" s="36"/>
      <c r="AB129" s="36"/>
      <c r="AC129" s="36"/>
      <c r="AD129" s="36"/>
      <c r="AE129" s="36"/>
      <c r="AR129" s="205" t="s">
        <v>176</v>
      </c>
      <c r="AT129" s="205" t="s">
        <v>171</v>
      </c>
      <c r="AU129" s="205" t="s">
        <v>83</v>
      </c>
      <c r="AY129" s="19" t="s">
        <v>169</v>
      </c>
      <c r="BE129" s="206">
        <f>IF(N129="základní",J129,0)</f>
        <v>0</v>
      </c>
      <c r="BF129" s="206">
        <f>IF(N129="snížená",J129,0)</f>
        <v>0</v>
      </c>
      <c r="BG129" s="206">
        <f>IF(N129="zákl. přenesená",J129,0)</f>
        <v>0</v>
      </c>
      <c r="BH129" s="206">
        <f>IF(N129="sníž. přenesená",J129,0)</f>
        <v>0</v>
      </c>
      <c r="BI129" s="206">
        <f>IF(N129="nulová",J129,0)</f>
        <v>0</v>
      </c>
      <c r="BJ129" s="19" t="s">
        <v>80</v>
      </c>
      <c r="BK129" s="206">
        <f>ROUND(I129*H129,2)</f>
        <v>0</v>
      </c>
      <c r="BL129" s="19" t="s">
        <v>176</v>
      </c>
      <c r="BM129" s="205" t="s">
        <v>1616</v>
      </c>
    </row>
    <row r="130" spans="1:65" s="2" customFormat="1" ht="29.25">
      <c r="A130" s="36"/>
      <c r="B130" s="37"/>
      <c r="C130" s="38"/>
      <c r="D130" s="207" t="s">
        <v>178</v>
      </c>
      <c r="E130" s="38"/>
      <c r="F130" s="208" t="s">
        <v>1617</v>
      </c>
      <c r="G130" s="38"/>
      <c r="H130" s="38"/>
      <c r="I130" s="117"/>
      <c r="J130" s="38"/>
      <c r="K130" s="38"/>
      <c r="L130" s="41"/>
      <c r="M130" s="209"/>
      <c r="N130" s="210"/>
      <c r="O130" s="66"/>
      <c r="P130" s="66"/>
      <c r="Q130" s="66"/>
      <c r="R130" s="66"/>
      <c r="S130" s="66"/>
      <c r="T130" s="67"/>
      <c r="U130" s="36"/>
      <c r="V130" s="36"/>
      <c r="W130" s="36"/>
      <c r="X130" s="36"/>
      <c r="Y130" s="36"/>
      <c r="Z130" s="36"/>
      <c r="AA130" s="36"/>
      <c r="AB130" s="36"/>
      <c r="AC130" s="36"/>
      <c r="AD130" s="36"/>
      <c r="AE130" s="36"/>
      <c r="AT130" s="19" t="s">
        <v>178</v>
      </c>
      <c r="AU130" s="19" t="s">
        <v>83</v>
      </c>
    </row>
    <row r="131" spans="1:65" s="13" customFormat="1" ht="11.25">
      <c r="B131" s="211"/>
      <c r="C131" s="212"/>
      <c r="D131" s="207" t="s">
        <v>180</v>
      </c>
      <c r="E131" s="213" t="s">
        <v>19</v>
      </c>
      <c r="F131" s="214" t="s">
        <v>215</v>
      </c>
      <c r="G131" s="212"/>
      <c r="H131" s="215">
        <v>7</v>
      </c>
      <c r="I131" s="216"/>
      <c r="J131" s="212"/>
      <c r="K131" s="212"/>
      <c r="L131" s="217"/>
      <c r="M131" s="218"/>
      <c r="N131" s="219"/>
      <c r="O131" s="219"/>
      <c r="P131" s="219"/>
      <c r="Q131" s="219"/>
      <c r="R131" s="219"/>
      <c r="S131" s="219"/>
      <c r="T131" s="220"/>
      <c r="AT131" s="221" t="s">
        <v>180</v>
      </c>
      <c r="AU131" s="221" t="s">
        <v>83</v>
      </c>
      <c r="AV131" s="13" t="s">
        <v>83</v>
      </c>
      <c r="AW131" s="13" t="s">
        <v>34</v>
      </c>
      <c r="AX131" s="13" t="s">
        <v>72</v>
      </c>
      <c r="AY131" s="221" t="s">
        <v>169</v>
      </c>
    </row>
    <row r="132" spans="1:65" s="14" customFormat="1" ht="11.25">
      <c r="B132" s="222"/>
      <c r="C132" s="223"/>
      <c r="D132" s="207" t="s">
        <v>180</v>
      </c>
      <c r="E132" s="224" t="s">
        <v>19</v>
      </c>
      <c r="F132" s="225" t="s">
        <v>182</v>
      </c>
      <c r="G132" s="223"/>
      <c r="H132" s="226">
        <v>7</v>
      </c>
      <c r="I132" s="227"/>
      <c r="J132" s="223"/>
      <c r="K132" s="223"/>
      <c r="L132" s="228"/>
      <c r="M132" s="229"/>
      <c r="N132" s="230"/>
      <c r="O132" s="230"/>
      <c r="P132" s="230"/>
      <c r="Q132" s="230"/>
      <c r="R132" s="230"/>
      <c r="S132" s="230"/>
      <c r="T132" s="231"/>
      <c r="AT132" s="232" t="s">
        <v>180</v>
      </c>
      <c r="AU132" s="232" t="s">
        <v>83</v>
      </c>
      <c r="AV132" s="14" t="s">
        <v>176</v>
      </c>
      <c r="AW132" s="14" t="s">
        <v>34</v>
      </c>
      <c r="AX132" s="14" t="s">
        <v>80</v>
      </c>
      <c r="AY132" s="232" t="s">
        <v>169</v>
      </c>
    </row>
    <row r="133" spans="1:65" s="12" customFormat="1" ht="22.9" customHeight="1">
      <c r="B133" s="178"/>
      <c r="C133" s="179"/>
      <c r="D133" s="180" t="s">
        <v>71</v>
      </c>
      <c r="E133" s="192" t="s">
        <v>222</v>
      </c>
      <c r="F133" s="192" t="s">
        <v>1618</v>
      </c>
      <c r="G133" s="179"/>
      <c r="H133" s="179"/>
      <c r="I133" s="182"/>
      <c r="J133" s="193">
        <f>BK133</f>
        <v>0</v>
      </c>
      <c r="K133" s="179"/>
      <c r="L133" s="184"/>
      <c r="M133" s="185"/>
      <c r="N133" s="186"/>
      <c r="O133" s="186"/>
      <c r="P133" s="187">
        <f>SUM(P134:P168)</f>
        <v>0</v>
      </c>
      <c r="Q133" s="186"/>
      <c r="R133" s="187">
        <f>SUM(R134:R168)</f>
        <v>0.3353315</v>
      </c>
      <c r="S133" s="186"/>
      <c r="T133" s="188">
        <f>SUM(T134:T168)</f>
        <v>0</v>
      </c>
      <c r="AR133" s="189" t="s">
        <v>80</v>
      </c>
      <c r="AT133" s="190" t="s">
        <v>71</v>
      </c>
      <c r="AU133" s="190" t="s">
        <v>80</v>
      </c>
      <c r="AY133" s="189" t="s">
        <v>169</v>
      </c>
      <c r="BK133" s="191">
        <f>SUM(BK134:BK168)</f>
        <v>0</v>
      </c>
    </row>
    <row r="134" spans="1:65" s="2" customFormat="1" ht="16.5" customHeight="1">
      <c r="A134" s="36"/>
      <c r="B134" s="37"/>
      <c r="C134" s="194" t="s">
        <v>240</v>
      </c>
      <c r="D134" s="194" t="s">
        <v>171</v>
      </c>
      <c r="E134" s="195" t="s">
        <v>1619</v>
      </c>
      <c r="F134" s="196" t="s">
        <v>1620</v>
      </c>
      <c r="G134" s="197" t="s">
        <v>1621</v>
      </c>
      <c r="H134" s="198">
        <v>1</v>
      </c>
      <c r="I134" s="199"/>
      <c r="J134" s="200">
        <f>ROUND(I134*H134,2)</f>
        <v>0</v>
      </c>
      <c r="K134" s="196" t="s">
        <v>19</v>
      </c>
      <c r="L134" s="41"/>
      <c r="M134" s="201" t="s">
        <v>19</v>
      </c>
      <c r="N134" s="202" t="s">
        <v>43</v>
      </c>
      <c r="O134" s="66"/>
      <c r="P134" s="203">
        <f>O134*H134</f>
        <v>0</v>
      </c>
      <c r="Q134" s="203">
        <v>0</v>
      </c>
      <c r="R134" s="203">
        <f>Q134*H134</f>
        <v>0</v>
      </c>
      <c r="S134" s="203">
        <v>0</v>
      </c>
      <c r="T134" s="204">
        <f>S134*H134</f>
        <v>0</v>
      </c>
      <c r="U134" s="36"/>
      <c r="V134" s="36"/>
      <c r="W134" s="36"/>
      <c r="X134" s="36"/>
      <c r="Y134" s="36"/>
      <c r="Z134" s="36"/>
      <c r="AA134" s="36"/>
      <c r="AB134" s="36"/>
      <c r="AC134" s="36"/>
      <c r="AD134" s="36"/>
      <c r="AE134" s="36"/>
      <c r="AR134" s="205" t="s">
        <v>176</v>
      </c>
      <c r="AT134" s="205" t="s">
        <v>171</v>
      </c>
      <c r="AU134" s="205" t="s">
        <v>83</v>
      </c>
      <c r="AY134" s="19" t="s">
        <v>169</v>
      </c>
      <c r="BE134" s="206">
        <f>IF(N134="základní",J134,0)</f>
        <v>0</v>
      </c>
      <c r="BF134" s="206">
        <f>IF(N134="snížená",J134,0)</f>
        <v>0</v>
      </c>
      <c r="BG134" s="206">
        <f>IF(N134="zákl. přenesená",J134,0)</f>
        <v>0</v>
      </c>
      <c r="BH134" s="206">
        <f>IF(N134="sníž. přenesená",J134,0)</f>
        <v>0</v>
      </c>
      <c r="BI134" s="206">
        <f>IF(N134="nulová",J134,0)</f>
        <v>0</v>
      </c>
      <c r="BJ134" s="19" t="s">
        <v>80</v>
      </c>
      <c r="BK134" s="206">
        <f>ROUND(I134*H134,2)</f>
        <v>0</v>
      </c>
      <c r="BL134" s="19" t="s">
        <v>176</v>
      </c>
      <c r="BM134" s="205" t="s">
        <v>1622</v>
      </c>
    </row>
    <row r="135" spans="1:65" s="2" customFormat="1" ht="16.5" customHeight="1">
      <c r="A135" s="36"/>
      <c r="B135" s="37"/>
      <c r="C135" s="194" t="s">
        <v>245</v>
      </c>
      <c r="D135" s="194" t="s">
        <v>171</v>
      </c>
      <c r="E135" s="195" t="s">
        <v>1623</v>
      </c>
      <c r="F135" s="196" t="s">
        <v>1624</v>
      </c>
      <c r="G135" s="197" t="s">
        <v>324</v>
      </c>
      <c r="H135" s="198">
        <v>1.5</v>
      </c>
      <c r="I135" s="199"/>
      <c r="J135" s="200">
        <f>ROUND(I135*H135,2)</f>
        <v>0</v>
      </c>
      <c r="K135" s="196" t="s">
        <v>19</v>
      </c>
      <c r="L135" s="41"/>
      <c r="M135" s="201" t="s">
        <v>19</v>
      </c>
      <c r="N135" s="202" t="s">
        <v>43</v>
      </c>
      <c r="O135" s="66"/>
      <c r="P135" s="203">
        <f>O135*H135</f>
        <v>0</v>
      </c>
      <c r="Q135" s="203">
        <v>0</v>
      </c>
      <c r="R135" s="203">
        <f>Q135*H135</f>
        <v>0</v>
      </c>
      <c r="S135" s="203">
        <v>0</v>
      </c>
      <c r="T135" s="204">
        <f>S135*H135</f>
        <v>0</v>
      </c>
      <c r="U135" s="36"/>
      <c r="V135" s="36"/>
      <c r="W135" s="36"/>
      <c r="X135" s="36"/>
      <c r="Y135" s="36"/>
      <c r="Z135" s="36"/>
      <c r="AA135" s="36"/>
      <c r="AB135" s="36"/>
      <c r="AC135" s="36"/>
      <c r="AD135" s="36"/>
      <c r="AE135" s="36"/>
      <c r="AR135" s="205" t="s">
        <v>176</v>
      </c>
      <c r="AT135" s="205" t="s">
        <v>171</v>
      </c>
      <c r="AU135" s="205" t="s">
        <v>83</v>
      </c>
      <c r="AY135" s="19" t="s">
        <v>169</v>
      </c>
      <c r="BE135" s="206">
        <f>IF(N135="základní",J135,0)</f>
        <v>0</v>
      </c>
      <c r="BF135" s="206">
        <f>IF(N135="snížená",J135,0)</f>
        <v>0</v>
      </c>
      <c r="BG135" s="206">
        <f>IF(N135="zákl. přenesená",J135,0)</f>
        <v>0</v>
      </c>
      <c r="BH135" s="206">
        <f>IF(N135="sníž. přenesená",J135,0)</f>
        <v>0</v>
      </c>
      <c r="BI135" s="206">
        <f>IF(N135="nulová",J135,0)</f>
        <v>0</v>
      </c>
      <c r="BJ135" s="19" t="s">
        <v>80</v>
      </c>
      <c r="BK135" s="206">
        <f>ROUND(I135*H135,2)</f>
        <v>0</v>
      </c>
      <c r="BL135" s="19" t="s">
        <v>176</v>
      </c>
      <c r="BM135" s="205" t="s">
        <v>1625</v>
      </c>
    </row>
    <row r="136" spans="1:65" s="13" customFormat="1" ht="11.25">
      <c r="B136" s="211"/>
      <c r="C136" s="212"/>
      <c r="D136" s="207" t="s">
        <v>180</v>
      </c>
      <c r="E136" s="213" t="s">
        <v>19</v>
      </c>
      <c r="F136" s="214" t="s">
        <v>1626</v>
      </c>
      <c r="G136" s="212"/>
      <c r="H136" s="215">
        <v>1.5</v>
      </c>
      <c r="I136" s="216"/>
      <c r="J136" s="212"/>
      <c r="K136" s="212"/>
      <c r="L136" s="217"/>
      <c r="M136" s="218"/>
      <c r="N136" s="219"/>
      <c r="O136" s="219"/>
      <c r="P136" s="219"/>
      <c r="Q136" s="219"/>
      <c r="R136" s="219"/>
      <c r="S136" s="219"/>
      <c r="T136" s="220"/>
      <c r="AT136" s="221" t="s">
        <v>180</v>
      </c>
      <c r="AU136" s="221" t="s">
        <v>83</v>
      </c>
      <c r="AV136" s="13" t="s">
        <v>83</v>
      </c>
      <c r="AW136" s="13" t="s">
        <v>34</v>
      </c>
      <c r="AX136" s="13" t="s">
        <v>72</v>
      </c>
      <c r="AY136" s="221" t="s">
        <v>169</v>
      </c>
    </row>
    <row r="137" spans="1:65" s="14" customFormat="1" ht="11.25">
      <c r="B137" s="222"/>
      <c r="C137" s="223"/>
      <c r="D137" s="207" t="s">
        <v>180</v>
      </c>
      <c r="E137" s="224" t="s">
        <v>19</v>
      </c>
      <c r="F137" s="225" t="s">
        <v>182</v>
      </c>
      <c r="G137" s="223"/>
      <c r="H137" s="226">
        <v>1.5</v>
      </c>
      <c r="I137" s="227"/>
      <c r="J137" s="223"/>
      <c r="K137" s="223"/>
      <c r="L137" s="228"/>
      <c r="M137" s="229"/>
      <c r="N137" s="230"/>
      <c r="O137" s="230"/>
      <c r="P137" s="230"/>
      <c r="Q137" s="230"/>
      <c r="R137" s="230"/>
      <c r="S137" s="230"/>
      <c r="T137" s="231"/>
      <c r="AT137" s="232" t="s">
        <v>180</v>
      </c>
      <c r="AU137" s="232" t="s">
        <v>83</v>
      </c>
      <c r="AV137" s="14" t="s">
        <v>176</v>
      </c>
      <c r="AW137" s="14" t="s">
        <v>34</v>
      </c>
      <c r="AX137" s="14" t="s">
        <v>80</v>
      </c>
      <c r="AY137" s="232" t="s">
        <v>169</v>
      </c>
    </row>
    <row r="138" spans="1:65" s="2" customFormat="1" ht="16.5" customHeight="1">
      <c r="A138" s="36"/>
      <c r="B138" s="37"/>
      <c r="C138" s="254" t="s">
        <v>251</v>
      </c>
      <c r="D138" s="254" t="s">
        <v>315</v>
      </c>
      <c r="E138" s="255" t="s">
        <v>1627</v>
      </c>
      <c r="F138" s="256" t="s">
        <v>1628</v>
      </c>
      <c r="G138" s="257" t="s">
        <v>324</v>
      </c>
      <c r="H138" s="258">
        <v>1.5449999999999999</v>
      </c>
      <c r="I138" s="259"/>
      <c r="J138" s="260">
        <f>ROUND(I138*H138,2)</f>
        <v>0</v>
      </c>
      <c r="K138" s="256" t="s">
        <v>19</v>
      </c>
      <c r="L138" s="261"/>
      <c r="M138" s="262" t="s">
        <v>19</v>
      </c>
      <c r="N138" s="263" t="s">
        <v>43</v>
      </c>
      <c r="O138" s="66"/>
      <c r="P138" s="203">
        <f>O138*H138</f>
        <v>0</v>
      </c>
      <c r="Q138" s="203">
        <v>0</v>
      </c>
      <c r="R138" s="203">
        <f>Q138*H138</f>
        <v>0</v>
      </c>
      <c r="S138" s="203">
        <v>0</v>
      </c>
      <c r="T138" s="204">
        <f>S138*H138</f>
        <v>0</v>
      </c>
      <c r="U138" s="36"/>
      <c r="V138" s="36"/>
      <c r="W138" s="36"/>
      <c r="X138" s="36"/>
      <c r="Y138" s="36"/>
      <c r="Z138" s="36"/>
      <c r="AA138" s="36"/>
      <c r="AB138" s="36"/>
      <c r="AC138" s="36"/>
      <c r="AD138" s="36"/>
      <c r="AE138" s="36"/>
      <c r="AR138" s="205" t="s">
        <v>222</v>
      </c>
      <c r="AT138" s="205" t="s">
        <v>315</v>
      </c>
      <c r="AU138" s="205" t="s">
        <v>83</v>
      </c>
      <c r="AY138" s="19" t="s">
        <v>169</v>
      </c>
      <c r="BE138" s="206">
        <f>IF(N138="základní",J138,0)</f>
        <v>0</v>
      </c>
      <c r="BF138" s="206">
        <f>IF(N138="snížená",J138,0)</f>
        <v>0</v>
      </c>
      <c r="BG138" s="206">
        <f>IF(N138="zákl. přenesená",J138,0)</f>
        <v>0</v>
      </c>
      <c r="BH138" s="206">
        <f>IF(N138="sníž. přenesená",J138,0)</f>
        <v>0</v>
      </c>
      <c r="BI138" s="206">
        <f>IF(N138="nulová",J138,0)</f>
        <v>0</v>
      </c>
      <c r="BJ138" s="19" t="s">
        <v>80</v>
      </c>
      <c r="BK138" s="206">
        <f>ROUND(I138*H138,2)</f>
        <v>0</v>
      </c>
      <c r="BL138" s="19" t="s">
        <v>176</v>
      </c>
      <c r="BM138" s="205" t="s">
        <v>1629</v>
      </c>
    </row>
    <row r="139" spans="1:65" s="13" customFormat="1" ht="11.25">
      <c r="B139" s="211"/>
      <c r="C139" s="212"/>
      <c r="D139" s="207" t="s">
        <v>180</v>
      </c>
      <c r="E139" s="213" t="s">
        <v>19</v>
      </c>
      <c r="F139" s="214" t="s">
        <v>1630</v>
      </c>
      <c r="G139" s="212"/>
      <c r="H139" s="215">
        <v>1.5449999999999999</v>
      </c>
      <c r="I139" s="216"/>
      <c r="J139" s="212"/>
      <c r="K139" s="212"/>
      <c r="L139" s="217"/>
      <c r="M139" s="218"/>
      <c r="N139" s="219"/>
      <c r="O139" s="219"/>
      <c r="P139" s="219"/>
      <c r="Q139" s="219"/>
      <c r="R139" s="219"/>
      <c r="S139" s="219"/>
      <c r="T139" s="220"/>
      <c r="AT139" s="221" t="s">
        <v>180</v>
      </c>
      <c r="AU139" s="221" t="s">
        <v>83</v>
      </c>
      <c r="AV139" s="13" t="s">
        <v>83</v>
      </c>
      <c r="AW139" s="13" t="s">
        <v>34</v>
      </c>
      <c r="AX139" s="13" t="s">
        <v>72</v>
      </c>
      <c r="AY139" s="221" t="s">
        <v>169</v>
      </c>
    </row>
    <row r="140" spans="1:65" s="14" customFormat="1" ht="11.25">
      <c r="B140" s="222"/>
      <c r="C140" s="223"/>
      <c r="D140" s="207" t="s">
        <v>180</v>
      </c>
      <c r="E140" s="224" t="s">
        <v>19</v>
      </c>
      <c r="F140" s="225" t="s">
        <v>182</v>
      </c>
      <c r="G140" s="223"/>
      <c r="H140" s="226">
        <v>1.5449999999999999</v>
      </c>
      <c r="I140" s="227"/>
      <c r="J140" s="223"/>
      <c r="K140" s="223"/>
      <c r="L140" s="228"/>
      <c r="M140" s="229"/>
      <c r="N140" s="230"/>
      <c r="O140" s="230"/>
      <c r="P140" s="230"/>
      <c r="Q140" s="230"/>
      <c r="R140" s="230"/>
      <c r="S140" s="230"/>
      <c r="T140" s="231"/>
      <c r="AT140" s="232" t="s">
        <v>180</v>
      </c>
      <c r="AU140" s="232" t="s">
        <v>83</v>
      </c>
      <c r="AV140" s="14" t="s">
        <v>176</v>
      </c>
      <c r="AW140" s="14" t="s">
        <v>34</v>
      </c>
      <c r="AX140" s="14" t="s">
        <v>80</v>
      </c>
      <c r="AY140" s="232" t="s">
        <v>169</v>
      </c>
    </row>
    <row r="141" spans="1:65" s="2" customFormat="1" ht="16.5" customHeight="1">
      <c r="A141" s="36"/>
      <c r="B141" s="37"/>
      <c r="C141" s="194" t="s">
        <v>256</v>
      </c>
      <c r="D141" s="194" t="s">
        <v>171</v>
      </c>
      <c r="E141" s="195" t="s">
        <v>964</v>
      </c>
      <c r="F141" s="196" t="s">
        <v>1631</v>
      </c>
      <c r="G141" s="197" t="s">
        <v>324</v>
      </c>
      <c r="H141" s="198">
        <v>8.5</v>
      </c>
      <c r="I141" s="199"/>
      <c r="J141" s="200">
        <f>ROUND(I141*H141,2)</f>
        <v>0</v>
      </c>
      <c r="K141" s="196" t="s">
        <v>175</v>
      </c>
      <c r="L141" s="41"/>
      <c r="M141" s="201" t="s">
        <v>19</v>
      </c>
      <c r="N141" s="202" t="s">
        <v>43</v>
      </c>
      <c r="O141" s="66"/>
      <c r="P141" s="203">
        <f>O141*H141</f>
        <v>0</v>
      </c>
      <c r="Q141" s="203">
        <v>0</v>
      </c>
      <c r="R141" s="203">
        <f>Q141*H141</f>
        <v>0</v>
      </c>
      <c r="S141" s="203">
        <v>0</v>
      </c>
      <c r="T141" s="204">
        <f>S141*H141</f>
        <v>0</v>
      </c>
      <c r="U141" s="36"/>
      <c r="V141" s="36"/>
      <c r="W141" s="36"/>
      <c r="X141" s="36"/>
      <c r="Y141" s="36"/>
      <c r="Z141" s="36"/>
      <c r="AA141" s="36"/>
      <c r="AB141" s="36"/>
      <c r="AC141" s="36"/>
      <c r="AD141" s="36"/>
      <c r="AE141" s="36"/>
      <c r="AR141" s="205" t="s">
        <v>176</v>
      </c>
      <c r="AT141" s="205" t="s">
        <v>171</v>
      </c>
      <c r="AU141" s="205" t="s">
        <v>83</v>
      </c>
      <c r="AY141" s="19" t="s">
        <v>169</v>
      </c>
      <c r="BE141" s="206">
        <f>IF(N141="základní",J141,0)</f>
        <v>0</v>
      </c>
      <c r="BF141" s="206">
        <f>IF(N141="snížená",J141,0)</f>
        <v>0</v>
      </c>
      <c r="BG141" s="206">
        <f>IF(N141="zákl. přenesená",J141,0)</f>
        <v>0</v>
      </c>
      <c r="BH141" s="206">
        <f>IF(N141="sníž. přenesená",J141,0)</f>
        <v>0</v>
      </c>
      <c r="BI141" s="206">
        <f>IF(N141="nulová",J141,0)</f>
        <v>0</v>
      </c>
      <c r="BJ141" s="19" t="s">
        <v>80</v>
      </c>
      <c r="BK141" s="206">
        <f>ROUND(I141*H141,2)</f>
        <v>0</v>
      </c>
      <c r="BL141" s="19" t="s">
        <v>176</v>
      </c>
      <c r="BM141" s="205" t="s">
        <v>1632</v>
      </c>
    </row>
    <row r="142" spans="1:65" s="2" customFormat="1" ht="39">
      <c r="A142" s="36"/>
      <c r="B142" s="37"/>
      <c r="C142" s="38"/>
      <c r="D142" s="207" t="s">
        <v>178</v>
      </c>
      <c r="E142" s="38"/>
      <c r="F142" s="208" t="s">
        <v>1633</v>
      </c>
      <c r="G142" s="38"/>
      <c r="H142" s="38"/>
      <c r="I142" s="117"/>
      <c r="J142" s="38"/>
      <c r="K142" s="38"/>
      <c r="L142" s="41"/>
      <c r="M142" s="209"/>
      <c r="N142" s="210"/>
      <c r="O142" s="66"/>
      <c r="P142" s="66"/>
      <c r="Q142" s="66"/>
      <c r="R142" s="66"/>
      <c r="S142" s="66"/>
      <c r="T142" s="67"/>
      <c r="U142" s="36"/>
      <c r="V142" s="36"/>
      <c r="W142" s="36"/>
      <c r="X142" s="36"/>
      <c r="Y142" s="36"/>
      <c r="Z142" s="36"/>
      <c r="AA142" s="36"/>
      <c r="AB142" s="36"/>
      <c r="AC142" s="36"/>
      <c r="AD142" s="36"/>
      <c r="AE142" s="36"/>
      <c r="AT142" s="19" t="s">
        <v>178</v>
      </c>
      <c r="AU142" s="19" t="s">
        <v>83</v>
      </c>
    </row>
    <row r="143" spans="1:65" s="13" customFormat="1" ht="11.25">
      <c r="B143" s="211"/>
      <c r="C143" s="212"/>
      <c r="D143" s="207" t="s">
        <v>180</v>
      </c>
      <c r="E143" s="213" t="s">
        <v>19</v>
      </c>
      <c r="F143" s="214" t="s">
        <v>1634</v>
      </c>
      <c r="G143" s="212"/>
      <c r="H143" s="215">
        <v>8.5</v>
      </c>
      <c r="I143" s="216"/>
      <c r="J143" s="212"/>
      <c r="K143" s="212"/>
      <c r="L143" s="217"/>
      <c r="M143" s="218"/>
      <c r="N143" s="219"/>
      <c r="O143" s="219"/>
      <c r="P143" s="219"/>
      <c r="Q143" s="219"/>
      <c r="R143" s="219"/>
      <c r="S143" s="219"/>
      <c r="T143" s="220"/>
      <c r="AT143" s="221" t="s">
        <v>180</v>
      </c>
      <c r="AU143" s="221" t="s">
        <v>83</v>
      </c>
      <c r="AV143" s="13" t="s">
        <v>83</v>
      </c>
      <c r="AW143" s="13" t="s">
        <v>34</v>
      </c>
      <c r="AX143" s="13" t="s">
        <v>72</v>
      </c>
      <c r="AY143" s="221" t="s">
        <v>169</v>
      </c>
    </row>
    <row r="144" spans="1:65" s="14" customFormat="1" ht="11.25">
      <c r="B144" s="222"/>
      <c r="C144" s="223"/>
      <c r="D144" s="207" t="s">
        <v>180</v>
      </c>
      <c r="E144" s="224" t="s">
        <v>19</v>
      </c>
      <c r="F144" s="225" t="s">
        <v>182</v>
      </c>
      <c r="G144" s="223"/>
      <c r="H144" s="226">
        <v>8.5</v>
      </c>
      <c r="I144" s="227"/>
      <c r="J144" s="223"/>
      <c r="K144" s="223"/>
      <c r="L144" s="228"/>
      <c r="M144" s="229"/>
      <c r="N144" s="230"/>
      <c r="O144" s="230"/>
      <c r="P144" s="230"/>
      <c r="Q144" s="230"/>
      <c r="R144" s="230"/>
      <c r="S144" s="230"/>
      <c r="T144" s="231"/>
      <c r="AT144" s="232" t="s">
        <v>180</v>
      </c>
      <c r="AU144" s="232" t="s">
        <v>83</v>
      </c>
      <c r="AV144" s="14" t="s">
        <v>176</v>
      </c>
      <c r="AW144" s="14" t="s">
        <v>34</v>
      </c>
      <c r="AX144" s="14" t="s">
        <v>80</v>
      </c>
      <c r="AY144" s="232" t="s">
        <v>169</v>
      </c>
    </row>
    <row r="145" spans="1:65" s="2" customFormat="1" ht="16.5" customHeight="1">
      <c r="A145" s="36"/>
      <c r="B145" s="37"/>
      <c r="C145" s="254" t="s">
        <v>8</v>
      </c>
      <c r="D145" s="254" t="s">
        <v>315</v>
      </c>
      <c r="E145" s="255" t="s">
        <v>967</v>
      </c>
      <c r="F145" s="256" t="s">
        <v>1635</v>
      </c>
      <c r="G145" s="257" t="s">
        <v>324</v>
      </c>
      <c r="H145" s="258">
        <v>8.7550000000000008</v>
      </c>
      <c r="I145" s="259"/>
      <c r="J145" s="260">
        <f>ROUND(I145*H145,2)</f>
        <v>0</v>
      </c>
      <c r="K145" s="256" t="s">
        <v>175</v>
      </c>
      <c r="L145" s="261"/>
      <c r="M145" s="262" t="s">
        <v>19</v>
      </c>
      <c r="N145" s="263" t="s">
        <v>43</v>
      </c>
      <c r="O145" s="66"/>
      <c r="P145" s="203">
        <f>O145*H145</f>
        <v>0</v>
      </c>
      <c r="Q145" s="203">
        <v>2.7999999999999998E-4</v>
      </c>
      <c r="R145" s="203">
        <f>Q145*H145</f>
        <v>2.4513999999999998E-3</v>
      </c>
      <c r="S145" s="203">
        <v>0</v>
      </c>
      <c r="T145" s="204">
        <f>S145*H145</f>
        <v>0</v>
      </c>
      <c r="U145" s="36"/>
      <c r="V145" s="36"/>
      <c r="W145" s="36"/>
      <c r="X145" s="36"/>
      <c r="Y145" s="36"/>
      <c r="Z145" s="36"/>
      <c r="AA145" s="36"/>
      <c r="AB145" s="36"/>
      <c r="AC145" s="36"/>
      <c r="AD145" s="36"/>
      <c r="AE145" s="36"/>
      <c r="AR145" s="205" t="s">
        <v>222</v>
      </c>
      <c r="AT145" s="205" t="s">
        <v>315</v>
      </c>
      <c r="AU145" s="205" t="s">
        <v>83</v>
      </c>
      <c r="AY145" s="19" t="s">
        <v>169</v>
      </c>
      <c r="BE145" s="206">
        <f>IF(N145="základní",J145,0)</f>
        <v>0</v>
      </c>
      <c r="BF145" s="206">
        <f>IF(N145="snížená",J145,0)</f>
        <v>0</v>
      </c>
      <c r="BG145" s="206">
        <f>IF(N145="zákl. přenesená",J145,0)</f>
        <v>0</v>
      </c>
      <c r="BH145" s="206">
        <f>IF(N145="sníž. přenesená",J145,0)</f>
        <v>0</v>
      </c>
      <c r="BI145" s="206">
        <f>IF(N145="nulová",J145,0)</f>
        <v>0</v>
      </c>
      <c r="BJ145" s="19" t="s">
        <v>80</v>
      </c>
      <c r="BK145" s="206">
        <f>ROUND(I145*H145,2)</f>
        <v>0</v>
      </c>
      <c r="BL145" s="19" t="s">
        <v>176</v>
      </c>
      <c r="BM145" s="205" t="s">
        <v>1636</v>
      </c>
    </row>
    <row r="146" spans="1:65" s="13" customFormat="1" ht="11.25">
      <c r="B146" s="211"/>
      <c r="C146" s="212"/>
      <c r="D146" s="207" t="s">
        <v>180</v>
      </c>
      <c r="E146" s="213" t="s">
        <v>19</v>
      </c>
      <c r="F146" s="214" t="s">
        <v>1637</v>
      </c>
      <c r="G146" s="212"/>
      <c r="H146" s="215">
        <v>8.7550000000000008</v>
      </c>
      <c r="I146" s="216"/>
      <c r="J146" s="212"/>
      <c r="K146" s="212"/>
      <c r="L146" s="217"/>
      <c r="M146" s="218"/>
      <c r="N146" s="219"/>
      <c r="O146" s="219"/>
      <c r="P146" s="219"/>
      <c r="Q146" s="219"/>
      <c r="R146" s="219"/>
      <c r="S146" s="219"/>
      <c r="T146" s="220"/>
      <c r="AT146" s="221" t="s">
        <v>180</v>
      </c>
      <c r="AU146" s="221" t="s">
        <v>83</v>
      </c>
      <c r="AV146" s="13" t="s">
        <v>83</v>
      </c>
      <c r="AW146" s="13" t="s">
        <v>34</v>
      </c>
      <c r="AX146" s="13" t="s">
        <v>72</v>
      </c>
      <c r="AY146" s="221" t="s">
        <v>169</v>
      </c>
    </row>
    <row r="147" spans="1:65" s="14" customFormat="1" ht="11.25">
      <c r="B147" s="222"/>
      <c r="C147" s="223"/>
      <c r="D147" s="207" t="s">
        <v>180</v>
      </c>
      <c r="E147" s="224" t="s">
        <v>19</v>
      </c>
      <c r="F147" s="225" t="s">
        <v>182</v>
      </c>
      <c r="G147" s="223"/>
      <c r="H147" s="226">
        <v>8.7550000000000008</v>
      </c>
      <c r="I147" s="227"/>
      <c r="J147" s="223"/>
      <c r="K147" s="223"/>
      <c r="L147" s="228"/>
      <c r="M147" s="229"/>
      <c r="N147" s="230"/>
      <c r="O147" s="230"/>
      <c r="P147" s="230"/>
      <c r="Q147" s="230"/>
      <c r="R147" s="230"/>
      <c r="S147" s="230"/>
      <c r="T147" s="231"/>
      <c r="AT147" s="232" t="s">
        <v>180</v>
      </c>
      <c r="AU147" s="232" t="s">
        <v>83</v>
      </c>
      <c r="AV147" s="14" t="s">
        <v>176</v>
      </c>
      <c r="AW147" s="14" t="s">
        <v>34</v>
      </c>
      <c r="AX147" s="14" t="s">
        <v>80</v>
      </c>
      <c r="AY147" s="232" t="s">
        <v>169</v>
      </c>
    </row>
    <row r="148" spans="1:65" s="2" customFormat="1" ht="16.5" customHeight="1">
      <c r="A148" s="36"/>
      <c r="B148" s="37"/>
      <c r="C148" s="194" t="s">
        <v>273</v>
      </c>
      <c r="D148" s="194" t="s">
        <v>171</v>
      </c>
      <c r="E148" s="195" t="s">
        <v>1638</v>
      </c>
      <c r="F148" s="196" t="s">
        <v>1639</v>
      </c>
      <c r="G148" s="197" t="s">
        <v>324</v>
      </c>
      <c r="H148" s="198">
        <v>99</v>
      </c>
      <c r="I148" s="199"/>
      <c r="J148" s="200">
        <f>ROUND(I148*H148,2)</f>
        <v>0</v>
      </c>
      <c r="K148" s="196" t="s">
        <v>175</v>
      </c>
      <c r="L148" s="41"/>
      <c r="M148" s="201" t="s">
        <v>19</v>
      </c>
      <c r="N148" s="202" t="s">
        <v>43</v>
      </c>
      <c r="O148" s="66"/>
      <c r="P148" s="203">
        <f>O148*H148</f>
        <v>0</v>
      </c>
      <c r="Q148" s="203">
        <v>0</v>
      </c>
      <c r="R148" s="203">
        <f>Q148*H148</f>
        <v>0</v>
      </c>
      <c r="S148" s="203">
        <v>0</v>
      </c>
      <c r="T148" s="204">
        <f>S148*H148</f>
        <v>0</v>
      </c>
      <c r="U148" s="36"/>
      <c r="V148" s="36"/>
      <c r="W148" s="36"/>
      <c r="X148" s="36"/>
      <c r="Y148" s="36"/>
      <c r="Z148" s="36"/>
      <c r="AA148" s="36"/>
      <c r="AB148" s="36"/>
      <c r="AC148" s="36"/>
      <c r="AD148" s="36"/>
      <c r="AE148" s="36"/>
      <c r="AR148" s="205" t="s">
        <v>176</v>
      </c>
      <c r="AT148" s="205" t="s">
        <v>171</v>
      </c>
      <c r="AU148" s="205" t="s">
        <v>83</v>
      </c>
      <c r="AY148" s="19" t="s">
        <v>169</v>
      </c>
      <c r="BE148" s="206">
        <f>IF(N148="základní",J148,0)</f>
        <v>0</v>
      </c>
      <c r="BF148" s="206">
        <f>IF(N148="snížená",J148,0)</f>
        <v>0</v>
      </c>
      <c r="BG148" s="206">
        <f>IF(N148="zákl. přenesená",J148,0)</f>
        <v>0</v>
      </c>
      <c r="BH148" s="206">
        <f>IF(N148="sníž. přenesená",J148,0)</f>
        <v>0</v>
      </c>
      <c r="BI148" s="206">
        <f>IF(N148="nulová",J148,0)</f>
        <v>0</v>
      </c>
      <c r="BJ148" s="19" t="s">
        <v>80</v>
      </c>
      <c r="BK148" s="206">
        <f>ROUND(I148*H148,2)</f>
        <v>0</v>
      </c>
      <c r="BL148" s="19" t="s">
        <v>176</v>
      </c>
      <c r="BM148" s="205" t="s">
        <v>1640</v>
      </c>
    </row>
    <row r="149" spans="1:65" s="2" customFormat="1" ht="39">
      <c r="A149" s="36"/>
      <c r="B149" s="37"/>
      <c r="C149" s="38"/>
      <c r="D149" s="207" t="s">
        <v>178</v>
      </c>
      <c r="E149" s="38"/>
      <c r="F149" s="208" t="s">
        <v>1633</v>
      </c>
      <c r="G149" s="38"/>
      <c r="H149" s="38"/>
      <c r="I149" s="117"/>
      <c r="J149" s="38"/>
      <c r="K149" s="38"/>
      <c r="L149" s="41"/>
      <c r="M149" s="209"/>
      <c r="N149" s="210"/>
      <c r="O149" s="66"/>
      <c r="P149" s="66"/>
      <c r="Q149" s="66"/>
      <c r="R149" s="66"/>
      <c r="S149" s="66"/>
      <c r="T149" s="67"/>
      <c r="U149" s="36"/>
      <c r="V149" s="36"/>
      <c r="W149" s="36"/>
      <c r="X149" s="36"/>
      <c r="Y149" s="36"/>
      <c r="Z149" s="36"/>
      <c r="AA149" s="36"/>
      <c r="AB149" s="36"/>
      <c r="AC149" s="36"/>
      <c r="AD149" s="36"/>
      <c r="AE149" s="36"/>
      <c r="AT149" s="19" t="s">
        <v>178</v>
      </c>
      <c r="AU149" s="19" t="s">
        <v>83</v>
      </c>
    </row>
    <row r="150" spans="1:65" s="2" customFormat="1" ht="16.5" customHeight="1">
      <c r="A150" s="36"/>
      <c r="B150" s="37"/>
      <c r="C150" s="254" t="s">
        <v>279</v>
      </c>
      <c r="D150" s="254" t="s">
        <v>315</v>
      </c>
      <c r="E150" s="255" t="s">
        <v>1641</v>
      </c>
      <c r="F150" s="256" t="s">
        <v>1642</v>
      </c>
      <c r="G150" s="257" t="s">
        <v>324</v>
      </c>
      <c r="H150" s="258">
        <v>101.97</v>
      </c>
      <c r="I150" s="259"/>
      <c r="J150" s="260">
        <f>ROUND(I150*H150,2)</f>
        <v>0</v>
      </c>
      <c r="K150" s="256" t="s">
        <v>175</v>
      </c>
      <c r="L150" s="261"/>
      <c r="M150" s="262" t="s">
        <v>19</v>
      </c>
      <c r="N150" s="263" t="s">
        <v>43</v>
      </c>
      <c r="O150" s="66"/>
      <c r="P150" s="203">
        <f>O150*H150</f>
        <v>0</v>
      </c>
      <c r="Q150" s="203">
        <v>4.2999999999999999E-4</v>
      </c>
      <c r="R150" s="203">
        <f>Q150*H150</f>
        <v>4.38471E-2</v>
      </c>
      <c r="S150" s="203">
        <v>0</v>
      </c>
      <c r="T150" s="204">
        <f>S150*H150</f>
        <v>0</v>
      </c>
      <c r="U150" s="36"/>
      <c r="V150" s="36"/>
      <c r="W150" s="36"/>
      <c r="X150" s="36"/>
      <c r="Y150" s="36"/>
      <c r="Z150" s="36"/>
      <c r="AA150" s="36"/>
      <c r="AB150" s="36"/>
      <c r="AC150" s="36"/>
      <c r="AD150" s="36"/>
      <c r="AE150" s="36"/>
      <c r="AR150" s="205" t="s">
        <v>222</v>
      </c>
      <c r="AT150" s="205" t="s">
        <v>315</v>
      </c>
      <c r="AU150" s="205" t="s">
        <v>83</v>
      </c>
      <c r="AY150" s="19" t="s">
        <v>169</v>
      </c>
      <c r="BE150" s="206">
        <f>IF(N150="základní",J150,0)</f>
        <v>0</v>
      </c>
      <c r="BF150" s="206">
        <f>IF(N150="snížená",J150,0)</f>
        <v>0</v>
      </c>
      <c r="BG150" s="206">
        <f>IF(N150="zákl. přenesená",J150,0)</f>
        <v>0</v>
      </c>
      <c r="BH150" s="206">
        <f>IF(N150="sníž. přenesená",J150,0)</f>
        <v>0</v>
      </c>
      <c r="BI150" s="206">
        <f>IF(N150="nulová",J150,0)</f>
        <v>0</v>
      </c>
      <c r="BJ150" s="19" t="s">
        <v>80</v>
      </c>
      <c r="BK150" s="206">
        <f>ROUND(I150*H150,2)</f>
        <v>0</v>
      </c>
      <c r="BL150" s="19" t="s">
        <v>176</v>
      </c>
      <c r="BM150" s="205" t="s">
        <v>1643</v>
      </c>
    </row>
    <row r="151" spans="1:65" s="13" customFormat="1" ht="11.25">
      <c r="B151" s="211"/>
      <c r="C151" s="212"/>
      <c r="D151" s="207" t="s">
        <v>180</v>
      </c>
      <c r="E151" s="213" t="s">
        <v>19</v>
      </c>
      <c r="F151" s="214" t="s">
        <v>1644</v>
      </c>
      <c r="G151" s="212"/>
      <c r="H151" s="215">
        <v>101.97</v>
      </c>
      <c r="I151" s="216"/>
      <c r="J151" s="212"/>
      <c r="K151" s="212"/>
      <c r="L151" s="217"/>
      <c r="M151" s="218"/>
      <c r="N151" s="219"/>
      <c r="O151" s="219"/>
      <c r="P151" s="219"/>
      <c r="Q151" s="219"/>
      <c r="R151" s="219"/>
      <c r="S151" s="219"/>
      <c r="T151" s="220"/>
      <c r="AT151" s="221" t="s">
        <v>180</v>
      </c>
      <c r="AU151" s="221" t="s">
        <v>83</v>
      </c>
      <c r="AV151" s="13" t="s">
        <v>83</v>
      </c>
      <c r="AW151" s="13" t="s">
        <v>34</v>
      </c>
      <c r="AX151" s="13" t="s">
        <v>72</v>
      </c>
      <c r="AY151" s="221" t="s">
        <v>169</v>
      </c>
    </row>
    <row r="152" spans="1:65" s="14" customFormat="1" ht="11.25">
      <c r="B152" s="222"/>
      <c r="C152" s="223"/>
      <c r="D152" s="207" t="s">
        <v>180</v>
      </c>
      <c r="E152" s="224" t="s">
        <v>19</v>
      </c>
      <c r="F152" s="225" t="s">
        <v>182</v>
      </c>
      <c r="G152" s="223"/>
      <c r="H152" s="226">
        <v>101.97</v>
      </c>
      <c r="I152" s="227"/>
      <c r="J152" s="223"/>
      <c r="K152" s="223"/>
      <c r="L152" s="228"/>
      <c r="M152" s="229"/>
      <c r="N152" s="230"/>
      <c r="O152" s="230"/>
      <c r="P152" s="230"/>
      <c r="Q152" s="230"/>
      <c r="R152" s="230"/>
      <c r="S152" s="230"/>
      <c r="T152" s="231"/>
      <c r="AT152" s="232" t="s">
        <v>180</v>
      </c>
      <c r="AU152" s="232" t="s">
        <v>83</v>
      </c>
      <c r="AV152" s="14" t="s">
        <v>176</v>
      </c>
      <c r="AW152" s="14" t="s">
        <v>34</v>
      </c>
      <c r="AX152" s="14" t="s">
        <v>80</v>
      </c>
      <c r="AY152" s="232" t="s">
        <v>169</v>
      </c>
    </row>
    <row r="153" spans="1:65" s="2" customFormat="1" ht="16.5" customHeight="1">
      <c r="A153" s="36"/>
      <c r="B153" s="37"/>
      <c r="C153" s="194" t="s">
        <v>283</v>
      </c>
      <c r="D153" s="194" t="s">
        <v>171</v>
      </c>
      <c r="E153" s="195" t="s">
        <v>1645</v>
      </c>
      <c r="F153" s="196" t="s">
        <v>1646</v>
      </c>
      <c r="G153" s="197" t="s">
        <v>324</v>
      </c>
      <c r="H153" s="198">
        <v>109</v>
      </c>
      <c r="I153" s="199"/>
      <c r="J153" s="200">
        <f>ROUND(I153*H153,2)</f>
        <v>0</v>
      </c>
      <c r="K153" s="196" t="s">
        <v>175</v>
      </c>
      <c r="L153" s="41"/>
      <c r="M153" s="201" t="s">
        <v>19</v>
      </c>
      <c r="N153" s="202" t="s">
        <v>43</v>
      </c>
      <c r="O153" s="66"/>
      <c r="P153" s="203">
        <f>O153*H153</f>
        <v>0</v>
      </c>
      <c r="Q153" s="203">
        <v>0</v>
      </c>
      <c r="R153" s="203">
        <f>Q153*H153</f>
        <v>0</v>
      </c>
      <c r="S153" s="203">
        <v>0</v>
      </c>
      <c r="T153" s="204">
        <f>S153*H153</f>
        <v>0</v>
      </c>
      <c r="U153" s="36"/>
      <c r="V153" s="36"/>
      <c r="W153" s="36"/>
      <c r="X153" s="36"/>
      <c r="Y153" s="36"/>
      <c r="Z153" s="36"/>
      <c r="AA153" s="36"/>
      <c r="AB153" s="36"/>
      <c r="AC153" s="36"/>
      <c r="AD153" s="36"/>
      <c r="AE153" s="36"/>
      <c r="AR153" s="205" t="s">
        <v>176</v>
      </c>
      <c r="AT153" s="205" t="s">
        <v>171</v>
      </c>
      <c r="AU153" s="205" t="s">
        <v>83</v>
      </c>
      <c r="AY153" s="19" t="s">
        <v>169</v>
      </c>
      <c r="BE153" s="206">
        <f>IF(N153="základní",J153,0)</f>
        <v>0</v>
      </c>
      <c r="BF153" s="206">
        <f>IF(N153="snížená",J153,0)</f>
        <v>0</v>
      </c>
      <c r="BG153" s="206">
        <f>IF(N153="zákl. přenesená",J153,0)</f>
        <v>0</v>
      </c>
      <c r="BH153" s="206">
        <f>IF(N153="sníž. přenesená",J153,0)</f>
        <v>0</v>
      </c>
      <c r="BI153" s="206">
        <f>IF(N153="nulová",J153,0)</f>
        <v>0</v>
      </c>
      <c r="BJ153" s="19" t="s">
        <v>80</v>
      </c>
      <c r="BK153" s="206">
        <f>ROUND(I153*H153,2)</f>
        <v>0</v>
      </c>
      <c r="BL153" s="19" t="s">
        <v>176</v>
      </c>
      <c r="BM153" s="205" t="s">
        <v>1647</v>
      </c>
    </row>
    <row r="154" spans="1:65" s="2" customFormat="1" ht="19.5">
      <c r="A154" s="36"/>
      <c r="B154" s="37"/>
      <c r="C154" s="38"/>
      <c r="D154" s="207" t="s">
        <v>178</v>
      </c>
      <c r="E154" s="38"/>
      <c r="F154" s="208" t="s">
        <v>1648</v>
      </c>
      <c r="G154" s="38"/>
      <c r="H154" s="38"/>
      <c r="I154" s="117"/>
      <c r="J154" s="38"/>
      <c r="K154" s="38"/>
      <c r="L154" s="41"/>
      <c r="M154" s="209"/>
      <c r="N154" s="210"/>
      <c r="O154" s="66"/>
      <c r="P154" s="66"/>
      <c r="Q154" s="66"/>
      <c r="R154" s="66"/>
      <c r="S154" s="66"/>
      <c r="T154" s="67"/>
      <c r="U154" s="36"/>
      <c r="V154" s="36"/>
      <c r="W154" s="36"/>
      <c r="X154" s="36"/>
      <c r="Y154" s="36"/>
      <c r="Z154" s="36"/>
      <c r="AA154" s="36"/>
      <c r="AB154" s="36"/>
      <c r="AC154" s="36"/>
      <c r="AD154" s="36"/>
      <c r="AE154" s="36"/>
      <c r="AT154" s="19" t="s">
        <v>178</v>
      </c>
      <c r="AU154" s="19" t="s">
        <v>83</v>
      </c>
    </row>
    <row r="155" spans="1:65" s="13" customFormat="1" ht="11.25">
      <c r="B155" s="211"/>
      <c r="C155" s="212"/>
      <c r="D155" s="207" t="s">
        <v>180</v>
      </c>
      <c r="E155" s="213" t="s">
        <v>19</v>
      </c>
      <c r="F155" s="214" t="s">
        <v>1649</v>
      </c>
      <c r="G155" s="212"/>
      <c r="H155" s="215">
        <v>109</v>
      </c>
      <c r="I155" s="216"/>
      <c r="J155" s="212"/>
      <c r="K155" s="212"/>
      <c r="L155" s="217"/>
      <c r="M155" s="218"/>
      <c r="N155" s="219"/>
      <c r="O155" s="219"/>
      <c r="P155" s="219"/>
      <c r="Q155" s="219"/>
      <c r="R155" s="219"/>
      <c r="S155" s="219"/>
      <c r="T155" s="220"/>
      <c r="AT155" s="221" t="s">
        <v>180</v>
      </c>
      <c r="AU155" s="221" t="s">
        <v>83</v>
      </c>
      <c r="AV155" s="13" t="s">
        <v>83</v>
      </c>
      <c r="AW155" s="13" t="s">
        <v>34</v>
      </c>
      <c r="AX155" s="13" t="s">
        <v>72</v>
      </c>
      <c r="AY155" s="221" t="s">
        <v>169</v>
      </c>
    </row>
    <row r="156" spans="1:65" s="14" customFormat="1" ht="11.25">
      <c r="B156" s="222"/>
      <c r="C156" s="223"/>
      <c r="D156" s="207" t="s">
        <v>180</v>
      </c>
      <c r="E156" s="224" t="s">
        <v>19</v>
      </c>
      <c r="F156" s="225" t="s">
        <v>182</v>
      </c>
      <c r="G156" s="223"/>
      <c r="H156" s="226">
        <v>109</v>
      </c>
      <c r="I156" s="227"/>
      <c r="J156" s="223"/>
      <c r="K156" s="223"/>
      <c r="L156" s="228"/>
      <c r="M156" s="229"/>
      <c r="N156" s="230"/>
      <c r="O156" s="230"/>
      <c r="P156" s="230"/>
      <c r="Q156" s="230"/>
      <c r="R156" s="230"/>
      <c r="S156" s="230"/>
      <c r="T156" s="231"/>
      <c r="AT156" s="232" t="s">
        <v>180</v>
      </c>
      <c r="AU156" s="232" t="s">
        <v>83</v>
      </c>
      <c r="AV156" s="14" t="s">
        <v>176</v>
      </c>
      <c r="AW156" s="14" t="s">
        <v>34</v>
      </c>
      <c r="AX156" s="14" t="s">
        <v>80</v>
      </c>
      <c r="AY156" s="232" t="s">
        <v>169</v>
      </c>
    </row>
    <row r="157" spans="1:65" s="2" customFormat="1" ht="16.5" customHeight="1">
      <c r="A157" s="36"/>
      <c r="B157" s="37"/>
      <c r="C157" s="194" t="s">
        <v>288</v>
      </c>
      <c r="D157" s="194" t="s">
        <v>171</v>
      </c>
      <c r="E157" s="195" t="s">
        <v>1650</v>
      </c>
      <c r="F157" s="196" t="s">
        <v>1651</v>
      </c>
      <c r="G157" s="197" t="s">
        <v>324</v>
      </c>
      <c r="H157" s="198">
        <v>109</v>
      </c>
      <c r="I157" s="199"/>
      <c r="J157" s="200">
        <f>ROUND(I157*H157,2)</f>
        <v>0</v>
      </c>
      <c r="K157" s="196" t="s">
        <v>175</v>
      </c>
      <c r="L157" s="41"/>
      <c r="M157" s="201" t="s">
        <v>19</v>
      </c>
      <c r="N157" s="202" t="s">
        <v>43</v>
      </c>
      <c r="O157" s="66"/>
      <c r="P157" s="203">
        <f>O157*H157</f>
        <v>0</v>
      </c>
      <c r="Q157" s="203">
        <v>0</v>
      </c>
      <c r="R157" s="203">
        <f>Q157*H157</f>
        <v>0</v>
      </c>
      <c r="S157" s="203">
        <v>0</v>
      </c>
      <c r="T157" s="204">
        <f>S157*H157</f>
        <v>0</v>
      </c>
      <c r="U157" s="36"/>
      <c r="V157" s="36"/>
      <c r="W157" s="36"/>
      <c r="X157" s="36"/>
      <c r="Y157" s="36"/>
      <c r="Z157" s="36"/>
      <c r="AA157" s="36"/>
      <c r="AB157" s="36"/>
      <c r="AC157" s="36"/>
      <c r="AD157" s="36"/>
      <c r="AE157" s="36"/>
      <c r="AR157" s="205" t="s">
        <v>176</v>
      </c>
      <c r="AT157" s="205" t="s">
        <v>171</v>
      </c>
      <c r="AU157" s="205" t="s">
        <v>83</v>
      </c>
      <c r="AY157" s="19" t="s">
        <v>169</v>
      </c>
      <c r="BE157" s="206">
        <f>IF(N157="základní",J157,0)</f>
        <v>0</v>
      </c>
      <c r="BF157" s="206">
        <f>IF(N157="snížená",J157,0)</f>
        <v>0</v>
      </c>
      <c r="BG157" s="206">
        <f>IF(N157="zákl. přenesená",J157,0)</f>
        <v>0</v>
      </c>
      <c r="BH157" s="206">
        <f>IF(N157="sníž. přenesená",J157,0)</f>
        <v>0</v>
      </c>
      <c r="BI157" s="206">
        <f>IF(N157="nulová",J157,0)</f>
        <v>0</v>
      </c>
      <c r="BJ157" s="19" t="s">
        <v>80</v>
      </c>
      <c r="BK157" s="206">
        <f>ROUND(I157*H157,2)</f>
        <v>0</v>
      </c>
      <c r="BL157" s="19" t="s">
        <v>176</v>
      </c>
      <c r="BM157" s="205" t="s">
        <v>1652</v>
      </c>
    </row>
    <row r="158" spans="1:65" s="2" customFormat="1" ht="58.5">
      <c r="A158" s="36"/>
      <c r="B158" s="37"/>
      <c r="C158" s="38"/>
      <c r="D158" s="207" t="s">
        <v>178</v>
      </c>
      <c r="E158" s="38"/>
      <c r="F158" s="208" t="s">
        <v>1653</v>
      </c>
      <c r="G158" s="38"/>
      <c r="H158" s="38"/>
      <c r="I158" s="117"/>
      <c r="J158" s="38"/>
      <c r="K158" s="38"/>
      <c r="L158" s="41"/>
      <c r="M158" s="209"/>
      <c r="N158" s="210"/>
      <c r="O158" s="66"/>
      <c r="P158" s="66"/>
      <c r="Q158" s="66"/>
      <c r="R158" s="66"/>
      <c r="S158" s="66"/>
      <c r="T158" s="67"/>
      <c r="U158" s="36"/>
      <c r="V158" s="36"/>
      <c r="W158" s="36"/>
      <c r="X158" s="36"/>
      <c r="Y158" s="36"/>
      <c r="Z158" s="36"/>
      <c r="AA158" s="36"/>
      <c r="AB158" s="36"/>
      <c r="AC158" s="36"/>
      <c r="AD158" s="36"/>
      <c r="AE158" s="36"/>
      <c r="AT158" s="19" t="s">
        <v>178</v>
      </c>
      <c r="AU158" s="19" t="s">
        <v>83</v>
      </c>
    </row>
    <row r="159" spans="1:65" s="13" customFormat="1" ht="11.25">
      <c r="B159" s="211"/>
      <c r="C159" s="212"/>
      <c r="D159" s="207" t="s">
        <v>180</v>
      </c>
      <c r="E159" s="213" t="s">
        <v>19</v>
      </c>
      <c r="F159" s="214" t="s">
        <v>1654</v>
      </c>
      <c r="G159" s="212"/>
      <c r="H159" s="215">
        <v>109</v>
      </c>
      <c r="I159" s="216"/>
      <c r="J159" s="212"/>
      <c r="K159" s="212"/>
      <c r="L159" s="217"/>
      <c r="M159" s="218"/>
      <c r="N159" s="219"/>
      <c r="O159" s="219"/>
      <c r="P159" s="219"/>
      <c r="Q159" s="219"/>
      <c r="R159" s="219"/>
      <c r="S159" s="219"/>
      <c r="T159" s="220"/>
      <c r="AT159" s="221" t="s">
        <v>180</v>
      </c>
      <c r="AU159" s="221" t="s">
        <v>83</v>
      </c>
      <c r="AV159" s="13" t="s">
        <v>83</v>
      </c>
      <c r="AW159" s="13" t="s">
        <v>34</v>
      </c>
      <c r="AX159" s="13" t="s">
        <v>72</v>
      </c>
      <c r="AY159" s="221" t="s">
        <v>169</v>
      </c>
    </row>
    <row r="160" spans="1:65" s="14" customFormat="1" ht="11.25">
      <c r="B160" s="222"/>
      <c r="C160" s="223"/>
      <c r="D160" s="207" t="s">
        <v>180</v>
      </c>
      <c r="E160" s="224" t="s">
        <v>19</v>
      </c>
      <c r="F160" s="225" t="s">
        <v>182</v>
      </c>
      <c r="G160" s="223"/>
      <c r="H160" s="226">
        <v>109</v>
      </c>
      <c r="I160" s="227"/>
      <c r="J160" s="223"/>
      <c r="K160" s="223"/>
      <c r="L160" s="228"/>
      <c r="M160" s="229"/>
      <c r="N160" s="230"/>
      <c r="O160" s="230"/>
      <c r="P160" s="230"/>
      <c r="Q160" s="230"/>
      <c r="R160" s="230"/>
      <c r="S160" s="230"/>
      <c r="T160" s="231"/>
      <c r="AT160" s="232" t="s">
        <v>180</v>
      </c>
      <c r="AU160" s="232" t="s">
        <v>83</v>
      </c>
      <c r="AV160" s="14" t="s">
        <v>176</v>
      </c>
      <c r="AW160" s="14" t="s">
        <v>34</v>
      </c>
      <c r="AX160" s="14" t="s">
        <v>80</v>
      </c>
      <c r="AY160" s="232" t="s">
        <v>169</v>
      </c>
    </row>
    <row r="161" spans="1:65" s="2" customFormat="1" ht="16.5" customHeight="1">
      <c r="A161" s="36"/>
      <c r="B161" s="37"/>
      <c r="C161" s="194" t="s">
        <v>293</v>
      </c>
      <c r="D161" s="194" t="s">
        <v>171</v>
      </c>
      <c r="E161" s="195" t="s">
        <v>1655</v>
      </c>
      <c r="F161" s="196" t="s">
        <v>1656</v>
      </c>
      <c r="G161" s="197" t="s">
        <v>354</v>
      </c>
      <c r="H161" s="198">
        <v>36.332999999999998</v>
      </c>
      <c r="I161" s="199"/>
      <c r="J161" s="200">
        <f>ROUND(I161*H161,2)</f>
        <v>0</v>
      </c>
      <c r="K161" s="196" t="s">
        <v>19</v>
      </c>
      <c r="L161" s="41"/>
      <c r="M161" s="201" t="s">
        <v>19</v>
      </c>
      <c r="N161" s="202" t="s">
        <v>43</v>
      </c>
      <c r="O161" s="66"/>
      <c r="P161" s="203">
        <f>O161*H161</f>
        <v>0</v>
      </c>
      <c r="Q161" s="203">
        <v>1E-3</v>
      </c>
      <c r="R161" s="203">
        <f>Q161*H161</f>
        <v>3.6332999999999997E-2</v>
      </c>
      <c r="S161" s="203">
        <v>0</v>
      </c>
      <c r="T161" s="204">
        <f>S161*H161</f>
        <v>0</v>
      </c>
      <c r="U161" s="36"/>
      <c r="V161" s="36"/>
      <c r="W161" s="36"/>
      <c r="X161" s="36"/>
      <c r="Y161" s="36"/>
      <c r="Z161" s="36"/>
      <c r="AA161" s="36"/>
      <c r="AB161" s="36"/>
      <c r="AC161" s="36"/>
      <c r="AD161" s="36"/>
      <c r="AE161" s="36"/>
      <c r="AR161" s="205" t="s">
        <v>176</v>
      </c>
      <c r="AT161" s="205" t="s">
        <v>171</v>
      </c>
      <c r="AU161" s="205" t="s">
        <v>83</v>
      </c>
      <c r="AY161" s="19" t="s">
        <v>169</v>
      </c>
      <c r="BE161" s="206">
        <f>IF(N161="základní",J161,0)</f>
        <v>0</v>
      </c>
      <c r="BF161" s="206">
        <f>IF(N161="snížená",J161,0)</f>
        <v>0</v>
      </c>
      <c r="BG161" s="206">
        <f>IF(N161="zákl. přenesená",J161,0)</f>
        <v>0</v>
      </c>
      <c r="BH161" s="206">
        <f>IF(N161="sníž. přenesená",J161,0)</f>
        <v>0</v>
      </c>
      <c r="BI161" s="206">
        <f>IF(N161="nulová",J161,0)</f>
        <v>0</v>
      </c>
      <c r="BJ161" s="19" t="s">
        <v>80</v>
      </c>
      <c r="BK161" s="206">
        <f>ROUND(I161*H161,2)</f>
        <v>0</v>
      </c>
      <c r="BL161" s="19" t="s">
        <v>176</v>
      </c>
      <c r="BM161" s="205" t="s">
        <v>1657</v>
      </c>
    </row>
    <row r="162" spans="1:65" s="13" customFormat="1" ht="11.25">
      <c r="B162" s="211"/>
      <c r="C162" s="212"/>
      <c r="D162" s="207" t="s">
        <v>180</v>
      </c>
      <c r="E162" s="213" t="s">
        <v>19</v>
      </c>
      <c r="F162" s="214" t="s">
        <v>1658</v>
      </c>
      <c r="G162" s="212"/>
      <c r="H162" s="215">
        <v>36.332999999999998</v>
      </c>
      <c r="I162" s="216"/>
      <c r="J162" s="212"/>
      <c r="K162" s="212"/>
      <c r="L162" s="217"/>
      <c r="M162" s="218"/>
      <c r="N162" s="219"/>
      <c r="O162" s="219"/>
      <c r="P162" s="219"/>
      <c r="Q162" s="219"/>
      <c r="R162" s="219"/>
      <c r="S162" s="219"/>
      <c r="T162" s="220"/>
      <c r="AT162" s="221" t="s">
        <v>180</v>
      </c>
      <c r="AU162" s="221" t="s">
        <v>83</v>
      </c>
      <c r="AV162" s="13" t="s">
        <v>83</v>
      </c>
      <c r="AW162" s="13" t="s">
        <v>34</v>
      </c>
      <c r="AX162" s="13" t="s">
        <v>72</v>
      </c>
      <c r="AY162" s="221" t="s">
        <v>169</v>
      </c>
    </row>
    <row r="163" spans="1:65" s="14" customFormat="1" ht="11.25">
      <c r="B163" s="222"/>
      <c r="C163" s="223"/>
      <c r="D163" s="207" t="s">
        <v>180</v>
      </c>
      <c r="E163" s="224" t="s">
        <v>19</v>
      </c>
      <c r="F163" s="225" t="s">
        <v>182</v>
      </c>
      <c r="G163" s="223"/>
      <c r="H163" s="226">
        <v>36.332999999999998</v>
      </c>
      <c r="I163" s="227"/>
      <c r="J163" s="223"/>
      <c r="K163" s="223"/>
      <c r="L163" s="228"/>
      <c r="M163" s="229"/>
      <c r="N163" s="230"/>
      <c r="O163" s="230"/>
      <c r="P163" s="230"/>
      <c r="Q163" s="230"/>
      <c r="R163" s="230"/>
      <c r="S163" s="230"/>
      <c r="T163" s="231"/>
      <c r="AT163" s="232" t="s">
        <v>180</v>
      </c>
      <c r="AU163" s="232" t="s">
        <v>83</v>
      </c>
      <c r="AV163" s="14" t="s">
        <v>176</v>
      </c>
      <c r="AW163" s="14" t="s">
        <v>34</v>
      </c>
      <c r="AX163" s="14" t="s">
        <v>80</v>
      </c>
      <c r="AY163" s="232" t="s">
        <v>169</v>
      </c>
    </row>
    <row r="164" spans="1:65" s="2" customFormat="1" ht="16.5" customHeight="1">
      <c r="A164" s="36"/>
      <c r="B164" s="37"/>
      <c r="C164" s="194" t="s">
        <v>7</v>
      </c>
      <c r="D164" s="194" t="s">
        <v>171</v>
      </c>
      <c r="E164" s="195" t="s">
        <v>1659</v>
      </c>
      <c r="F164" s="196" t="s">
        <v>1660</v>
      </c>
      <c r="G164" s="197" t="s">
        <v>354</v>
      </c>
      <c r="H164" s="198">
        <v>1</v>
      </c>
      <c r="I164" s="199"/>
      <c r="J164" s="200">
        <f>ROUND(I164*H164,2)</f>
        <v>0</v>
      </c>
      <c r="K164" s="196" t="s">
        <v>175</v>
      </c>
      <c r="L164" s="41"/>
      <c r="M164" s="201" t="s">
        <v>19</v>
      </c>
      <c r="N164" s="202" t="s">
        <v>43</v>
      </c>
      <c r="O164" s="66"/>
      <c r="P164" s="203">
        <f>O164*H164</f>
        <v>0</v>
      </c>
      <c r="Q164" s="203">
        <v>0.24542</v>
      </c>
      <c r="R164" s="203">
        <f>Q164*H164</f>
        <v>0.24542</v>
      </c>
      <c r="S164" s="203">
        <v>0</v>
      </c>
      <c r="T164" s="204">
        <f>S164*H164</f>
        <v>0</v>
      </c>
      <c r="U164" s="36"/>
      <c r="V164" s="36"/>
      <c r="W164" s="36"/>
      <c r="X164" s="36"/>
      <c r="Y164" s="36"/>
      <c r="Z164" s="36"/>
      <c r="AA164" s="36"/>
      <c r="AB164" s="36"/>
      <c r="AC164" s="36"/>
      <c r="AD164" s="36"/>
      <c r="AE164" s="36"/>
      <c r="AR164" s="205" t="s">
        <v>176</v>
      </c>
      <c r="AT164" s="205" t="s">
        <v>171</v>
      </c>
      <c r="AU164" s="205" t="s">
        <v>83</v>
      </c>
      <c r="AY164" s="19" t="s">
        <v>169</v>
      </c>
      <c r="BE164" s="206">
        <f>IF(N164="základní",J164,0)</f>
        <v>0</v>
      </c>
      <c r="BF164" s="206">
        <f>IF(N164="snížená",J164,0)</f>
        <v>0</v>
      </c>
      <c r="BG164" s="206">
        <f>IF(N164="zákl. přenesená",J164,0)</f>
        <v>0</v>
      </c>
      <c r="BH164" s="206">
        <f>IF(N164="sníž. přenesená",J164,0)</f>
        <v>0</v>
      </c>
      <c r="BI164" s="206">
        <f>IF(N164="nulová",J164,0)</f>
        <v>0</v>
      </c>
      <c r="BJ164" s="19" t="s">
        <v>80</v>
      </c>
      <c r="BK164" s="206">
        <f>ROUND(I164*H164,2)</f>
        <v>0</v>
      </c>
      <c r="BL164" s="19" t="s">
        <v>176</v>
      </c>
      <c r="BM164" s="205" t="s">
        <v>1661</v>
      </c>
    </row>
    <row r="165" spans="1:65" s="2" customFormat="1" ht="48.75">
      <c r="A165" s="36"/>
      <c r="B165" s="37"/>
      <c r="C165" s="38"/>
      <c r="D165" s="207" t="s">
        <v>178</v>
      </c>
      <c r="E165" s="38"/>
      <c r="F165" s="208" t="s">
        <v>1662</v>
      </c>
      <c r="G165" s="38"/>
      <c r="H165" s="38"/>
      <c r="I165" s="117"/>
      <c r="J165" s="38"/>
      <c r="K165" s="38"/>
      <c r="L165" s="41"/>
      <c r="M165" s="209"/>
      <c r="N165" s="210"/>
      <c r="O165" s="66"/>
      <c r="P165" s="66"/>
      <c r="Q165" s="66"/>
      <c r="R165" s="66"/>
      <c r="S165" s="66"/>
      <c r="T165" s="67"/>
      <c r="U165" s="36"/>
      <c r="V165" s="36"/>
      <c r="W165" s="36"/>
      <c r="X165" s="36"/>
      <c r="Y165" s="36"/>
      <c r="Z165" s="36"/>
      <c r="AA165" s="36"/>
      <c r="AB165" s="36"/>
      <c r="AC165" s="36"/>
      <c r="AD165" s="36"/>
      <c r="AE165" s="36"/>
      <c r="AT165" s="19" t="s">
        <v>178</v>
      </c>
      <c r="AU165" s="19" t="s">
        <v>83</v>
      </c>
    </row>
    <row r="166" spans="1:65" s="2" customFormat="1" ht="16.5" customHeight="1">
      <c r="A166" s="36"/>
      <c r="B166" s="37"/>
      <c r="C166" s="194" t="s">
        <v>300</v>
      </c>
      <c r="D166" s="194" t="s">
        <v>171</v>
      </c>
      <c r="E166" s="195" t="s">
        <v>970</v>
      </c>
      <c r="F166" s="196" t="s">
        <v>971</v>
      </c>
      <c r="G166" s="197" t="s">
        <v>324</v>
      </c>
      <c r="H166" s="198">
        <v>104</v>
      </c>
      <c r="I166" s="199"/>
      <c r="J166" s="200">
        <f>ROUND(I166*H166,2)</f>
        <v>0</v>
      </c>
      <c r="K166" s="196" t="s">
        <v>175</v>
      </c>
      <c r="L166" s="41"/>
      <c r="M166" s="201" t="s">
        <v>19</v>
      </c>
      <c r="N166" s="202" t="s">
        <v>43</v>
      </c>
      <c r="O166" s="66"/>
      <c r="P166" s="203">
        <f>O166*H166</f>
        <v>0</v>
      </c>
      <c r="Q166" s="203">
        <v>6.9999999999999994E-5</v>
      </c>
      <c r="R166" s="203">
        <f>Q166*H166</f>
        <v>7.2799999999999991E-3</v>
      </c>
      <c r="S166" s="203">
        <v>0</v>
      </c>
      <c r="T166" s="204">
        <f>S166*H166</f>
        <v>0</v>
      </c>
      <c r="U166" s="36"/>
      <c r="V166" s="36"/>
      <c r="W166" s="36"/>
      <c r="X166" s="36"/>
      <c r="Y166" s="36"/>
      <c r="Z166" s="36"/>
      <c r="AA166" s="36"/>
      <c r="AB166" s="36"/>
      <c r="AC166" s="36"/>
      <c r="AD166" s="36"/>
      <c r="AE166" s="36"/>
      <c r="AR166" s="205" t="s">
        <v>176</v>
      </c>
      <c r="AT166" s="205" t="s">
        <v>171</v>
      </c>
      <c r="AU166" s="205" t="s">
        <v>83</v>
      </c>
      <c r="AY166" s="19" t="s">
        <v>169</v>
      </c>
      <c r="BE166" s="206">
        <f>IF(N166="základní",J166,0)</f>
        <v>0</v>
      </c>
      <c r="BF166" s="206">
        <f>IF(N166="snížená",J166,0)</f>
        <v>0</v>
      </c>
      <c r="BG166" s="206">
        <f>IF(N166="zákl. přenesená",J166,0)</f>
        <v>0</v>
      </c>
      <c r="BH166" s="206">
        <f>IF(N166="sníž. přenesená",J166,0)</f>
        <v>0</v>
      </c>
      <c r="BI166" s="206">
        <f>IF(N166="nulová",J166,0)</f>
        <v>0</v>
      </c>
      <c r="BJ166" s="19" t="s">
        <v>80</v>
      </c>
      <c r="BK166" s="206">
        <f>ROUND(I166*H166,2)</f>
        <v>0</v>
      </c>
      <c r="BL166" s="19" t="s">
        <v>176</v>
      </c>
      <c r="BM166" s="205" t="s">
        <v>1663</v>
      </c>
    </row>
    <row r="167" spans="1:65" s="13" customFormat="1" ht="11.25">
      <c r="B167" s="211"/>
      <c r="C167" s="212"/>
      <c r="D167" s="207" t="s">
        <v>180</v>
      </c>
      <c r="E167" s="213" t="s">
        <v>19</v>
      </c>
      <c r="F167" s="214" t="s">
        <v>1664</v>
      </c>
      <c r="G167" s="212"/>
      <c r="H167" s="215">
        <v>104</v>
      </c>
      <c r="I167" s="216"/>
      <c r="J167" s="212"/>
      <c r="K167" s="212"/>
      <c r="L167" s="217"/>
      <c r="M167" s="218"/>
      <c r="N167" s="219"/>
      <c r="O167" s="219"/>
      <c r="P167" s="219"/>
      <c r="Q167" s="219"/>
      <c r="R167" s="219"/>
      <c r="S167" s="219"/>
      <c r="T167" s="220"/>
      <c r="AT167" s="221" t="s">
        <v>180</v>
      </c>
      <c r="AU167" s="221" t="s">
        <v>83</v>
      </c>
      <c r="AV167" s="13" t="s">
        <v>83</v>
      </c>
      <c r="AW167" s="13" t="s">
        <v>34</v>
      </c>
      <c r="AX167" s="13" t="s">
        <v>72</v>
      </c>
      <c r="AY167" s="221" t="s">
        <v>169</v>
      </c>
    </row>
    <row r="168" spans="1:65" s="14" customFormat="1" ht="11.25">
      <c r="B168" s="222"/>
      <c r="C168" s="223"/>
      <c r="D168" s="207" t="s">
        <v>180</v>
      </c>
      <c r="E168" s="224" t="s">
        <v>19</v>
      </c>
      <c r="F168" s="225" t="s">
        <v>182</v>
      </c>
      <c r="G168" s="223"/>
      <c r="H168" s="226">
        <v>104</v>
      </c>
      <c r="I168" s="227"/>
      <c r="J168" s="223"/>
      <c r="K168" s="223"/>
      <c r="L168" s="228"/>
      <c r="M168" s="229"/>
      <c r="N168" s="230"/>
      <c r="O168" s="230"/>
      <c r="P168" s="230"/>
      <c r="Q168" s="230"/>
      <c r="R168" s="230"/>
      <c r="S168" s="230"/>
      <c r="T168" s="231"/>
      <c r="AT168" s="232" t="s">
        <v>180</v>
      </c>
      <c r="AU168" s="232" t="s">
        <v>83</v>
      </c>
      <c r="AV168" s="14" t="s">
        <v>176</v>
      </c>
      <c r="AW168" s="14" t="s">
        <v>34</v>
      </c>
      <c r="AX168" s="14" t="s">
        <v>80</v>
      </c>
      <c r="AY168" s="232" t="s">
        <v>169</v>
      </c>
    </row>
    <row r="169" spans="1:65" s="12" customFormat="1" ht="22.9" customHeight="1">
      <c r="B169" s="178"/>
      <c r="C169" s="179"/>
      <c r="D169" s="180" t="s">
        <v>71</v>
      </c>
      <c r="E169" s="192" t="s">
        <v>384</v>
      </c>
      <c r="F169" s="192" t="s">
        <v>385</v>
      </c>
      <c r="G169" s="179"/>
      <c r="H169" s="179"/>
      <c r="I169" s="182"/>
      <c r="J169" s="193">
        <f>BK169</f>
        <v>0</v>
      </c>
      <c r="K169" s="179"/>
      <c r="L169" s="184"/>
      <c r="M169" s="185"/>
      <c r="N169" s="186"/>
      <c r="O169" s="186"/>
      <c r="P169" s="187">
        <f>SUM(P170:P173)</f>
        <v>0</v>
      </c>
      <c r="Q169" s="186"/>
      <c r="R169" s="187">
        <f>SUM(R170:R173)</f>
        <v>0</v>
      </c>
      <c r="S169" s="186"/>
      <c r="T169" s="188">
        <f>SUM(T170:T173)</f>
        <v>0</v>
      </c>
      <c r="AR169" s="189" t="s">
        <v>80</v>
      </c>
      <c r="AT169" s="190" t="s">
        <v>71</v>
      </c>
      <c r="AU169" s="190" t="s">
        <v>80</v>
      </c>
      <c r="AY169" s="189" t="s">
        <v>169</v>
      </c>
      <c r="BK169" s="191">
        <f>SUM(BK170:BK173)</f>
        <v>0</v>
      </c>
    </row>
    <row r="170" spans="1:65" s="2" customFormat="1" ht="16.5" customHeight="1">
      <c r="A170" s="36"/>
      <c r="B170" s="37"/>
      <c r="C170" s="194" t="s">
        <v>305</v>
      </c>
      <c r="D170" s="194" t="s">
        <v>171</v>
      </c>
      <c r="E170" s="195" t="s">
        <v>1665</v>
      </c>
      <c r="F170" s="196" t="s">
        <v>1666</v>
      </c>
      <c r="G170" s="197" t="s">
        <v>259</v>
      </c>
      <c r="H170" s="198">
        <v>46.8</v>
      </c>
      <c r="I170" s="199"/>
      <c r="J170" s="200">
        <f>ROUND(I170*H170,2)</f>
        <v>0</v>
      </c>
      <c r="K170" s="196" t="s">
        <v>175</v>
      </c>
      <c r="L170" s="41"/>
      <c r="M170" s="201" t="s">
        <v>19</v>
      </c>
      <c r="N170" s="202" t="s">
        <v>43</v>
      </c>
      <c r="O170" s="66"/>
      <c r="P170" s="203">
        <f>O170*H170</f>
        <v>0</v>
      </c>
      <c r="Q170" s="203">
        <v>0</v>
      </c>
      <c r="R170" s="203">
        <f>Q170*H170</f>
        <v>0</v>
      </c>
      <c r="S170" s="203">
        <v>0</v>
      </c>
      <c r="T170" s="204">
        <f>S170*H170</f>
        <v>0</v>
      </c>
      <c r="U170" s="36"/>
      <c r="V170" s="36"/>
      <c r="W170" s="36"/>
      <c r="X170" s="36"/>
      <c r="Y170" s="36"/>
      <c r="Z170" s="36"/>
      <c r="AA170" s="36"/>
      <c r="AB170" s="36"/>
      <c r="AC170" s="36"/>
      <c r="AD170" s="36"/>
      <c r="AE170" s="36"/>
      <c r="AR170" s="205" t="s">
        <v>176</v>
      </c>
      <c r="AT170" s="205" t="s">
        <v>171</v>
      </c>
      <c r="AU170" s="205" t="s">
        <v>83</v>
      </c>
      <c r="AY170" s="19" t="s">
        <v>169</v>
      </c>
      <c r="BE170" s="206">
        <f>IF(N170="základní",J170,0)</f>
        <v>0</v>
      </c>
      <c r="BF170" s="206">
        <f>IF(N170="snížená",J170,0)</f>
        <v>0</v>
      </c>
      <c r="BG170" s="206">
        <f>IF(N170="zákl. přenesená",J170,0)</f>
        <v>0</v>
      </c>
      <c r="BH170" s="206">
        <f>IF(N170="sníž. přenesená",J170,0)</f>
        <v>0</v>
      </c>
      <c r="BI170" s="206">
        <f>IF(N170="nulová",J170,0)</f>
        <v>0</v>
      </c>
      <c r="BJ170" s="19" t="s">
        <v>80</v>
      </c>
      <c r="BK170" s="206">
        <f>ROUND(I170*H170,2)</f>
        <v>0</v>
      </c>
      <c r="BL170" s="19" t="s">
        <v>176</v>
      </c>
      <c r="BM170" s="205" t="s">
        <v>1667</v>
      </c>
    </row>
    <row r="171" spans="1:65" s="2" customFormat="1" ht="39">
      <c r="A171" s="36"/>
      <c r="B171" s="37"/>
      <c r="C171" s="38"/>
      <c r="D171" s="207" t="s">
        <v>178</v>
      </c>
      <c r="E171" s="38"/>
      <c r="F171" s="208" t="s">
        <v>1668</v>
      </c>
      <c r="G171" s="38"/>
      <c r="H171" s="38"/>
      <c r="I171" s="117"/>
      <c r="J171" s="38"/>
      <c r="K171" s="38"/>
      <c r="L171" s="41"/>
      <c r="M171" s="209"/>
      <c r="N171" s="210"/>
      <c r="O171" s="66"/>
      <c r="P171" s="66"/>
      <c r="Q171" s="66"/>
      <c r="R171" s="66"/>
      <c r="S171" s="66"/>
      <c r="T171" s="67"/>
      <c r="U171" s="36"/>
      <c r="V171" s="36"/>
      <c r="W171" s="36"/>
      <c r="X171" s="36"/>
      <c r="Y171" s="36"/>
      <c r="Z171" s="36"/>
      <c r="AA171" s="36"/>
      <c r="AB171" s="36"/>
      <c r="AC171" s="36"/>
      <c r="AD171" s="36"/>
      <c r="AE171" s="36"/>
      <c r="AT171" s="19" t="s">
        <v>178</v>
      </c>
      <c r="AU171" s="19" t="s">
        <v>83</v>
      </c>
    </row>
    <row r="172" spans="1:65" s="13" customFormat="1" ht="11.25">
      <c r="B172" s="211"/>
      <c r="C172" s="212"/>
      <c r="D172" s="207" t="s">
        <v>180</v>
      </c>
      <c r="E172" s="213" t="s">
        <v>19</v>
      </c>
      <c r="F172" s="214" t="s">
        <v>1669</v>
      </c>
      <c r="G172" s="212"/>
      <c r="H172" s="215">
        <v>46.8</v>
      </c>
      <c r="I172" s="216"/>
      <c r="J172" s="212"/>
      <c r="K172" s="212"/>
      <c r="L172" s="217"/>
      <c r="M172" s="218"/>
      <c r="N172" s="219"/>
      <c r="O172" s="219"/>
      <c r="P172" s="219"/>
      <c r="Q172" s="219"/>
      <c r="R172" s="219"/>
      <c r="S172" s="219"/>
      <c r="T172" s="220"/>
      <c r="AT172" s="221" t="s">
        <v>180</v>
      </c>
      <c r="AU172" s="221" t="s">
        <v>83</v>
      </c>
      <c r="AV172" s="13" t="s">
        <v>83</v>
      </c>
      <c r="AW172" s="13" t="s">
        <v>34</v>
      </c>
      <c r="AX172" s="13" t="s">
        <v>72</v>
      </c>
      <c r="AY172" s="221" t="s">
        <v>169</v>
      </c>
    </row>
    <row r="173" spans="1:65" s="14" customFormat="1" ht="11.25">
      <c r="B173" s="222"/>
      <c r="C173" s="223"/>
      <c r="D173" s="207" t="s">
        <v>180</v>
      </c>
      <c r="E173" s="224" t="s">
        <v>19</v>
      </c>
      <c r="F173" s="225" t="s">
        <v>182</v>
      </c>
      <c r="G173" s="223"/>
      <c r="H173" s="226">
        <v>46.8</v>
      </c>
      <c r="I173" s="227"/>
      <c r="J173" s="223"/>
      <c r="K173" s="223"/>
      <c r="L173" s="228"/>
      <c r="M173" s="229"/>
      <c r="N173" s="230"/>
      <c r="O173" s="230"/>
      <c r="P173" s="230"/>
      <c r="Q173" s="230"/>
      <c r="R173" s="230"/>
      <c r="S173" s="230"/>
      <c r="T173" s="231"/>
      <c r="AT173" s="232" t="s">
        <v>180</v>
      </c>
      <c r="AU173" s="232" t="s">
        <v>83</v>
      </c>
      <c r="AV173" s="14" t="s">
        <v>176</v>
      </c>
      <c r="AW173" s="14" t="s">
        <v>34</v>
      </c>
      <c r="AX173" s="14" t="s">
        <v>80</v>
      </c>
      <c r="AY173" s="232" t="s">
        <v>169</v>
      </c>
    </row>
    <row r="174" spans="1:65" s="12" customFormat="1" ht="22.9" customHeight="1">
      <c r="B174" s="178"/>
      <c r="C174" s="179"/>
      <c r="D174" s="180" t="s">
        <v>71</v>
      </c>
      <c r="E174" s="192" t="s">
        <v>405</v>
      </c>
      <c r="F174" s="192" t="s">
        <v>406</v>
      </c>
      <c r="G174" s="179"/>
      <c r="H174" s="179"/>
      <c r="I174" s="182"/>
      <c r="J174" s="193">
        <f>BK174</f>
        <v>0</v>
      </c>
      <c r="K174" s="179"/>
      <c r="L174" s="184"/>
      <c r="M174" s="185"/>
      <c r="N174" s="186"/>
      <c r="O174" s="186"/>
      <c r="P174" s="187">
        <f>SUM(P175:P177)</f>
        <v>0</v>
      </c>
      <c r="Q174" s="186"/>
      <c r="R174" s="187">
        <f>SUM(R175:R177)</f>
        <v>0</v>
      </c>
      <c r="S174" s="186"/>
      <c r="T174" s="188">
        <f>SUM(T175:T177)</f>
        <v>0</v>
      </c>
      <c r="AR174" s="189" t="s">
        <v>80</v>
      </c>
      <c r="AT174" s="190" t="s">
        <v>71</v>
      </c>
      <c r="AU174" s="190" t="s">
        <v>80</v>
      </c>
      <c r="AY174" s="189" t="s">
        <v>169</v>
      </c>
      <c r="BK174" s="191">
        <f>SUM(BK175:BK177)</f>
        <v>0</v>
      </c>
    </row>
    <row r="175" spans="1:65" s="2" customFormat="1" ht="16.5" customHeight="1">
      <c r="A175" s="36"/>
      <c r="B175" s="37"/>
      <c r="C175" s="194" t="s">
        <v>309</v>
      </c>
      <c r="D175" s="194" t="s">
        <v>171</v>
      </c>
      <c r="E175" s="195" t="s">
        <v>973</v>
      </c>
      <c r="F175" s="196" t="s">
        <v>974</v>
      </c>
      <c r="G175" s="197" t="s">
        <v>259</v>
      </c>
      <c r="H175" s="198">
        <v>0.33500000000000002</v>
      </c>
      <c r="I175" s="199"/>
      <c r="J175" s="200">
        <f>ROUND(I175*H175,2)</f>
        <v>0</v>
      </c>
      <c r="K175" s="196" t="s">
        <v>175</v>
      </c>
      <c r="L175" s="41"/>
      <c r="M175" s="201" t="s">
        <v>19</v>
      </c>
      <c r="N175" s="202" t="s">
        <v>43</v>
      </c>
      <c r="O175" s="66"/>
      <c r="P175" s="203">
        <f>O175*H175</f>
        <v>0</v>
      </c>
      <c r="Q175" s="203">
        <v>0</v>
      </c>
      <c r="R175" s="203">
        <f>Q175*H175</f>
        <v>0</v>
      </c>
      <c r="S175" s="203">
        <v>0</v>
      </c>
      <c r="T175" s="204">
        <f>S175*H175</f>
        <v>0</v>
      </c>
      <c r="U175" s="36"/>
      <c r="V175" s="36"/>
      <c r="W175" s="36"/>
      <c r="X175" s="36"/>
      <c r="Y175" s="36"/>
      <c r="Z175" s="36"/>
      <c r="AA175" s="36"/>
      <c r="AB175" s="36"/>
      <c r="AC175" s="36"/>
      <c r="AD175" s="36"/>
      <c r="AE175" s="36"/>
      <c r="AR175" s="205" t="s">
        <v>176</v>
      </c>
      <c r="AT175" s="205" t="s">
        <v>171</v>
      </c>
      <c r="AU175" s="205" t="s">
        <v>83</v>
      </c>
      <c r="AY175" s="19" t="s">
        <v>169</v>
      </c>
      <c r="BE175" s="206">
        <f>IF(N175="základní",J175,0)</f>
        <v>0</v>
      </c>
      <c r="BF175" s="206">
        <f>IF(N175="snížená",J175,0)</f>
        <v>0</v>
      </c>
      <c r="BG175" s="206">
        <f>IF(N175="zákl. přenesená",J175,0)</f>
        <v>0</v>
      </c>
      <c r="BH175" s="206">
        <f>IF(N175="sníž. přenesená",J175,0)</f>
        <v>0</v>
      </c>
      <c r="BI175" s="206">
        <f>IF(N175="nulová",J175,0)</f>
        <v>0</v>
      </c>
      <c r="BJ175" s="19" t="s">
        <v>80</v>
      </c>
      <c r="BK175" s="206">
        <f>ROUND(I175*H175,2)</f>
        <v>0</v>
      </c>
      <c r="BL175" s="19" t="s">
        <v>176</v>
      </c>
      <c r="BM175" s="205" t="s">
        <v>1670</v>
      </c>
    </row>
    <row r="176" spans="1:65" s="2" customFormat="1" ht="29.25">
      <c r="A176" s="36"/>
      <c r="B176" s="37"/>
      <c r="C176" s="38"/>
      <c r="D176" s="207" t="s">
        <v>178</v>
      </c>
      <c r="E176" s="38"/>
      <c r="F176" s="208" t="s">
        <v>1671</v>
      </c>
      <c r="G176" s="38"/>
      <c r="H176" s="38"/>
      <c r="I176" s="117"/>
      <c r="J176" s="38"/>
      <c r="K176" s="38"/>
      <c r="L176" s="41"/>
      <c r="M176" s="209"/>
      <c r="N176" s="210"/>
      <c r="O176" s="66"/>
      <c r="P176" s="66"/>
      <c r="Q176" s="66"/>
      <c r="R176" s="66"/>
      <c r="S176" s="66"/>
      <c r="T176" s="67"/>
      <c r="U176" s="36"/>
      <c r="V176" s="36"/>
      <c r="W176" s="36"/>
      <c r="X176" s="36"/>
      <c r="Y176" s="36"/>
      <c r="Z176" s="36"/>
      <c r="AA176" s="36"/>
      <c r="AB176" s="36"/>
      <c r="AC176" s="36"/>
      <c r="AD176" s="36"/>
      <c r="AE176" s="36"/>
      <c r="AT176" s="19" t="s">
        <v>178</v>
      </c>
      <c r="AU176" s="19" t="s">
        <v>83</v>
      </c>
    </row>
    <row r="177" spans="1:65" s="13" customFormat="1" ht="11.25">
      <c r="B177" s="211"/>
      <c r="C177" s="212"/>
      <c r="D177" s="207" t="s">
        <v>180</v>
      </c>
      <c r="E177" s="213" t="s">
        <v>19</v>
      </c>
      <c r="F177" s="214" t="s">
        <v>1672</v>
      </c>
      <c r="G177" s="212"/>
      <c r="H177" s="215">
        <v>0.33500000000000002</v>
      </c>
      <c r="I177" s="216"/>
      <c r="J177" s="212"/>
      <c r="K177" s="212"/>
      <c r="L177" s="217"/>
      <c r="M177" s="218"/>
      <c r="N177" s="219"/>
      <c r="O177" s="219"/>
      <c r="P177" s="219"/>
      <c r="Q177" s="219"/>
      <c r="R177" s="219"/>
      <c r="S177" s="219"/>
      <c r="T177" s="220"/>
      <c r="AT177" s="221" t="s">
        <v>180</v>
      </c>
      <c r="AU177" s="221" t="s">
        <v>83</v>
      </c>
      <c r="AV177" s="13" t="s">
        <v>83</v>
      </c>
      <c r="AW177" s="13" t="s">
        <v>34</v>
      </c>
      <c r="AX177" s="13" t="s">
        <v>80</v>
      </c>
      <c r="AY177" s="221" t="s">
        <v>169</v>
      </c>
    </row>
    <row r="178" spans="1:65" s="12" customFormat="1" ht="25.9" customHeight="1">
      <c r="B178" s="178"/>
      <c r="C178" s="179"/>
      <c r="D178" s="180" t="s">
        <v>71</v>
      </c>
      <c r="E178" s="181" t="s">
        <v>797</v>
      </c>
      <c r="F178" s="181" t="s">
        <v>798</v>
      </c>
      <c r="G178" s="179"/>
      <c r="H178" s="179"/>
      <c r="I178" s="182"/>
      <c r="J178" s="183">
        <f>BK178</f>
        <v>0</v>
      </c>
      <c r="K178" s="179"/>
      <c r="L178" s="184"/>
      <c r="M178" s="185"/>
      <c r="N178" s="186"/>
      <c r="O178" s="186"/>
      <c r="P178" s="187">
        <f>P179+P196</f>
        <v>0</v>
      </c>
      <c r="Q178" s="186"/>
      <c r="R178" s="187">
        <f>R179+R196</f>
        <v>1.2319999999999999E-2</v>
      </c>
      <c r="S178" s="186"/>
      <c r="T178" s="188">
        <f>T179+T196</f>
        <v>0</v>
      </c>
      <c r="AR178" s="189" t="s">
        <v>83</v>
      </c>
      <c r="AT178" s="190" t="s">
        <v>71</v>
      </c>
      <c r="AU178" s="190" t="s">
        <v>72</v>
      </c>
      <c r="AY178" s="189" t="s">
        <v>169</v>
      </c>
      <c r="BK178" s="191">
        <f>BK179+BK196</f>
        <v>0</v>
      </c>
    </row>
    <row r="179" spans="1:65" s="12" customFormat="1" ht="22.9" customHeight="1">
      <c r="B179" s="178"/>
      <c r="C179" s="179"/>
      <c r="D179" s="180" t="s">
        <v>71</v>
      </c>
      <c r="E179" s="192" t="s">
        <v>978</v>
      </c>
      <c r="F179" s="192" t="s">
        <v>1673</v>
      </c>
      <c r="G179" s="179"/>
      <c r="H179" s="179"/>
      <c r="I179" s="182"/>
      <c r="J179" s="193">
        <f>BK179</f>
        <v>0</v>
      </c>
      <c r="K179" s="179"/>
      <c r="L179" s="184"/>
      <c r="M179" s="185"/>
      <c r="N179" s="186"/>
      <c r="O179" s="186"/>
      <c r="P179" s="187">
        <f>SUM(P180:P195)</f>
        <v>0</v>
      </c>
      <c r="Q179" s="186"/>
      <c r="R179" s="187">
        <f>SUM(R180:R195)</f>
        <v>8.0999999999999996E-3</v>
      </c>
      <c r="S179" s="186"/>
      <c r="T179" s="188">
        <f>SUM(T180:T195)</f>
        <v>0</v>
      </c>
      <c r="AR179" s="189" t="s">
        <v>83</v>
      </c>
      <c r="AT179" s="190" t="s">
        <v>71</v>
      </c>
      <c r="AU179" s="190" t="s">
        <v>80</v>
      </c>
      <c r="AY179" s="189" t="s">
        <v>169</v>
      </c>
      <c r="BK179" s="191">
        <f>SUM(BK180:BK195)</f>
        <v>0</v>
      </c>
    </row>
    <row r="180" spans="1:65" s="2" customFormat="1" ht="16.5" customHeight="1">
      <c r="A180" s="36"/>
      <c r="B180" s="37"/>
      <c r="C180" s="194" t="s">
        <v>314</v>
      </c>
      <c r="D180" s="194" t="s">
        <v>171</v>
      </c>
      <c r="E180" s="195" t="s">
        <v>1674</v>
      </c>
      <c r="F180" s="196" t="s">
        <v>1675</v>
      </c>
      <c r="G180" s="197" t="s">
        <v>1155</v>
      </c>
      <c r="H180" s="198">
        <v>1</v>
      </c>
      <c r="I180" s="199"/>
      <c r="J180" s="200">
        <f>ROUND(I180*H180,2)</f>
        <v>0</v>
      </c>
      <c r="K180" s="196" t="s">
        <v>175</v>
      </c>
      <c r="L180" s="41"/>
      <c r="M180" s="201" t="s">
        <v>19</v>
      </c>
      <c r="N180" s="202" t="s">
        <v>43</v>
      </c>
      <c r="O180" s="66"/>
      <c r="P180" s="203">
        <f>O180*H180</f>
        <v>0</v>
      </c>
      <c r="Q180" s="203">
        <v>6.4799999999999996E-3</v>
      </c>
      <c r="R180" s="203">
        <f>Q180*H180</f>
        <v>6.4799999999999996E-3</v>
      </c>
      <c r="S180" s="203">
        <v>0</v>
      </c>
      <c r="T180" s="204">
        <f>S180*H180</f>
        <v>0</v>
      </c>
      <c r="U180" s="36"/>
      <c r="V180" s="36"/>
      <c r="W180" s="36"/>
      <c r="X180" s="36"/>
      <c r="Y180" s="36"/>
      <c r="Z180" s="36"/>
      <c r="AA180" s="36"/>
      <c r="AB180" s="36"/>
      <c r="AC180" s="36"/>
      <c r="AD180" s="36"/>
      <c r="AE180" s="36"/>
      <c r="AR180" s="205" t="s">
        <v>273</v>
      </c>
      <c r="AT180" s="205" t="s">
        <v>171</v>
      </c>
      <c r="AU180" s="205" t="s">
        <v>83</v>
      </c>
      <c r="AY180" s="19" t="s">
        <v>169</v>
      </c>
      <c r="BE180" s="206">
        <f>IF(N180="základní",J180,0)</f>
        <v>0</v>
      </c>
      <c r="BF180" s="206">
        <f>IF(N180="snížená",J180,0)</f>
        <v>0</v>
      </c>
      <c r="BG180" s="206">
        <f>IF(N180="zákl. přenesená",J180,0)</f>
        <v>0</v>
      </c>
      <c r="BH180" s="206">
        <f>IF(N180="sníž. přenesená",J180,0)</f>
        <v>0</v>
      </c>
      <c r="BI180" s="206">
        <f>IF(N180="nulová",J180,0)</f>
        <v>0</v>
      </c>
      <c r="BJ180" s="19" t="s">
        <v>80</v>
      </c>
      <c r="BK180" s="206">
        <f>ROUND(I180*H180,2)</f>
        <v>0</v>
      </c>
      <c r="BL180" s="19" t="s">
        <v>273</v>
      </c>
      <c r="BM180" s="205" t="s">
        <v>1676</v>
      </c>
    </row>
    <row r="181" spans="1:65" s="2" customFormat="1" ht="29.25">
      <c r="A181" s="36"/>
      <c r="B181" s="37"/>
      <c r="C181" s="38"/>
      <c r="D181" s="207" t="s">
        <v>178</v>
      </c>
      <c r="E181" s="38"/>
      <c r="F181" s="208" t="s">
        <v>1677</v>
      </c>
      <c r="G181" s="38"/>
      <c r="H181" s="38"/>
      <c r="I181" s="117"/>
      <c r="J181" s="38"/>
      <c r="K181" s="38"/>
      <c r="L181" s="41"/>
      <c r="M181" s="209"/>
      <c r="N181" s="210"/>
      <c r="O181" s="66"/>
      <c r="P181" s="66"/>
      <c r="Q181" s="66"/>
      <c r="R181" s="66"/>
      <c r="S181" s="66"/>
      <c r="T181" s="67"/>
      <c r="U181" s="36"/>
      <c r="V181" s="36"/>
      <c r="W181" s="36"/>
      <c r="X181" s="36"/>
      <c r="Y181" s="36"/>
      <c r="Z181" s="36"/>
      <c r="AA181" s="36"/>
      <c r="AB181" s="36"/>
      <c r="AC181" s="36"/>
      <c r="AD181" s="36"/>
      <c r="AE181" s="36"/>
      <c r="AT181" s="19" t="s">
        <v>178</v>
      </c>
      <c r="AU181" s="19" t="s">
        <v>83</v>
      </c>
    </row>
    <row r="182" spans="1:65" s="13" customFormat="1" ht="11.25">
      <c r="B182" s="211"/>
      <c r="C182" s="212"/>
      <c r="D182" s="207" t="s">
        <v>180</v>
      </c>
      <c r="E182" s="213" t="s">
        <v>19</v>
      </c>
      <c r="F182" s="214" t="s">
        <v>80</v>
      </c>
      <c r="G182" s="212"/>
      <c r="H182" s="215">
        <v>1</v>
      </c>
      <c r="I182" s="216"/>
      <c r="J182" s="212"/>
      <c r="K182" s="212"/>
      <c r="L182" s="217"/>
      <c r="M182" s="218"/>
      <c r="N182" s="219"/>
      <c r="O182" s="219"/>
      <c r="P182" s="219"/>
      <c r="Q182" s="219"/>
      <c r="R182" s="219"/>
      <c r="S182" s="219"/>
      <c r="T182" s="220"/>
      <c r="AT182" s="221" t="s">
        <v>180</v>
      </c>
      <c r="AU182" s="221" t="s">
        <v>83</v>
      </c>
      <c r="AV182" s="13" t="s">
        <v>83</v>
      </c>
      <c r="AW182" s="13" t="s">
        <v>34</v>
      </c>
      <c r="AX182" s="13" t="s">
        <v>72</v>
      </c>
      <c r="AY182" s="221" t="s">
        <v>169</v>
      </c>
    </row>
    <row r="183" spans="1:65" s="14" customFormat="1" ht="11.25">
      <c r="B183" s="222"/>
      <c r="C183" s="223"/>
      <c r="D183" s="207" t="s">
        <v>180</v>
      </c>
      <c r="E183" s="224" t="s">
        <v>19</v>
      </c>
      <c r="F183" s="225" t="s">
        <v>182</v>
      </c>
      <c r="G183" s="223"/>
      <c r="H183" s="226">
        <v>1</v>
      </c>
      <c r="I183" s="227"/>
      <c r="J183" s="223"/>
      <c r="K183" s="223"/>
      <c r="L183" s="228"/>
      <c r="M183" s="229"/>
      <c r="N183" s="230"/>
      <c r="O183" s="230"/>
      <c r="P183" s="230"/>
      <c r="Q183" s="230"/>
      <c r="R183" s="230"/>
      <c r="S183" s="230"/>
      <c r="T183" s="231"/>
      <c r="AT183" s="232" t="s">
        <v>180</v>
      </c>
      <c r="AU183" s="232" t="s">
        <v>83</v>
      </c>
      <c r="AV183" s="14" t="s">
        <v>176</v>
      </c>
      <c r="AW183" s="14" t="s">
        <v>34</v>
      </c>
      <c r="AX183" s="14" t="s">
        <v>80</v>
      </c>
      <c r="AY183" s="232" t="s">
        <v>169</v>
      </c>
    </row>
    <row r="184" spans="1:65" s="2" customFormat="1" ht="16.5" customHeight="1">
      <c r="A184" s="36"/>
      <c r="B184" s="37"/>
      <c r="C184" s="194" t="s">
        <v>321</v>
      </c>
      <c r="D184" s="194" t="s">
        <v>171</v>
      </c>
      <c r="E184" s="195" t="s">
        <v>1678</v>
      </c>
      <c r="F184" s="196" t="s">
        <v>1679</v>
      </c>
      <c r="G184" s="197" t="s">
        <v>354</v>
      </c>
      <c r="H184" s="198">
        <v>2</v>
      </c>
      <c r="I184" s="199"/>
      <c r="J184" s="200">
        <f>ROUND(I184*H184,2)</f>
        <v>0</v>
      </c>
      <c r="K184" s="196" t="s">
        <v>175</v>
      </c>
      <c r="L184" s="41"/>
      <c r="M184" s="201" t="s">
        <v>19</v>
      </c>
      <c r="N184" s="202" t="s">
        <v>43</v>
      </c>
      <c r="O184" s="66"/>
      <c r="P184" s="203">
        <f>O184*H184</f>
        <v>0</v>
      </c>
      <c r="Q184" s="203">
        <v>0</v>
      </c>
      <c r="R184" s="203">
        <f>Q184*H184</f>
        <v>0</v>
      </c>
      <c r="S184" s="203">
        <v>0</v>
      </c>
      <c r="T184" s="204">
        <f>S184*H184</f>
        <v>0</v>
      </c>
      <c r="U184" s="36"/>
      <c r="V184" s="36"/>
      <c r="W184" s="36"/>
      <c r="X184" s="36"/>
      <c r="Y184" s="36"/>
      <c r="Z184" s="36"/>
      <c r="AA184" s="36"/>
      <c r="AB184" s="36"/>
      <c r="AC184" s="36"/>
      <c r="AD184" s="36"/>
      <c r="AE184" s="36"/>
      <c r="AR184" s="205" t="s">
        <v>273</v>
      </c>
      <c r="AT184" s="205" t="s">
        <v>171</v>
      </c>
      <c r="AU184" s="205" t="s">
        <v>83</v>
      </c>
      <c r="AY184" s="19" t="s">
        <v>169</v>
      </c>
      <c r="BE184" s="206">
        <f>IF(N184="základní",J184,0)</f>
        <v>0</v>
      </c>
      <c r="BF184" s="206">
        <f>IF(N184="snížená",J184,0)</f>
        <v>0</v>
      </c>
      <c r="BG184" s="206">
        <f>IF(N184="zákl. přenesená",J184,0)</f>
        <v>0</v>
      </c>
      <c r="BH184" s="206">
        <f>IF(N184="sníž. přenesená",J184,0)</f>
        <v>0</v>
      </c>
      <c r="BI184" s="206">
        <f>IF(N184="nulová",J184,0)</f>
        <v>0</v>
      </c>
      <c r="BJ184" s="19" t="s">
        <v>80</v>
      </c>
      <c r="BK184" s="206">
        <f>ROUND(I184*H184,2)</f>
        <v>0</v>
      </c>
      <c r="BL184" s="19" t="s">
        <v>273</v>
      </c>
      <c r="BM184" s="205" t="s">
        <v>1680</v>
      </c>
    </row>
    <row r="185" spans="1:65" s="13" customFormat="1" ht="11.25">
      <c r="B185" s="211"/>
      <c r="C185" s="212"/>
      <c r="D185" s="207" t="s">
        <v>180</v>
      </c>
      <c r="E185" s="213" t="s">
        <v>19</v>
      </c>
      <c r="F185" s="214" t="s">
        <v>83</v>
      </c>
      <c r="G185" s="212"/>
      <c r="H185" s="215">
        <v>2</v>
      </c>
      <c r="I185" s="216"/>
      <c r="J185" s="212"/>
      <c r="K185" s="212"/>
      <c r="L185" s="217"/>
      <c r="M185" s="218"/>
      <c r="N185" s="219"/>
      <c r="O185" s="219"/>
      <c r="P185" s="219"/>
      <c r="Q185" s="219"/>
      <c r="R185" s="219"/>
      <c r="S185" s="219"/>
      <c r="T185" s="220"/>
      <c r="AT185" s="221" t="s">
        <v>180</v>
      </c>
      <c r="AU185" s="221" t="s">
        <v>83</v>
      </c>
      <c r="AV185" s="13" t="s">
        <v>83</v>
      </c>
      <c r="AW185" s="13" t="s">
        <v>34</v>
      </c>
      <c r="AX185" s="13" t="s">
        <v>72</v>
      </c>
      <c r="AY185" s="221" t="s">
        <v>169</v>
      </c>
    </row>
    <row r="186" spans="1:65" s="14" customFormat="1" ht="11.25">
      <c r="B186" s="222"/>
      <c r="C186" s="223"/>
      <c r="D186" s="207" t="s">
        <v>180</v>
      </c>
      <c r="E186" s="224" t="s">
        <v>19</v>
      </c>
      <c r="F186" s="225" t="s">
        <v>182</v>
      </c>
      <c r="G186" s="223"/>
      <c r="H186" s="226">
        <v>2</v>
      </c>
      <c r="I186" s="227"/>
      <c r="J186" s="223"/>
      <c r="K186" s="223"/>
      <c r="L186" s="228"/>
      <c r="M186" s="229"/>
      <c r="N186" s="230"/>
      <c r="O186" s="230"/>
      <c r="P186" s="230"/>
      <c r="Q186" s="230"/>
      <c r="R186" s="230"/>
      <c r="S186" s="230"/>
      <c r="T186" s="231"/>
      <c r="AT186" s="232" t="s">
        <v>180</v>
      </c>
      <c r="AU186" s="232" t="s">
        <v>83</v>
      </c>
      <c r="AV186" s="14" t="s">
        <v>176</v>
      </c>
      <c r="AW186" s="14" t="s">
        <v>34</v>
      </c>
      <c r="AX186" s="14" t="s">
        <v>80</v>
      </c>
      <c r="AY186" s="232" t="s">
        <v>169</v>
      </c>
    </row>
    <row r="187" spans="1:65" s="2" customFormat="1" ht="16.5" customHeight="1">
      <c r="A187" s="36"/>
      <c r="B187" s="37"/>
      <c r="C187" s="194" t="s">
        <v>331</v>
      </c>
      <c r="D187" s="194" t="s">
        <v>171</v>
      </c>
      <c r="E187" s="195" t="s">
        <v>1681</v>
      </c>
      <c r="F187" s="196" t="s">
        <v>1682</v>
      </c>
      <c r="G187" s="197" t="s">
        <v>354</v>
      </c>
      <c r="H187" s="198">
        <v>2</v>
      </c>
      <c r="I187" s="199"/>
      <c r="J187" s="200">
        <f>ROUND(I187*H187,2)</f>
        <v>0</v>
      </c>
      <c r="K187" s="196" t="s">
        <v>175</v>
      </c>
      <c r="L187" s="41"/>
      <c r="M187" s="201" t="s">
        <v>19</v>
      </c>
      <c r="N187" s="202" t="s">
        <v>43</v>
      </c>
      <c r="O187" s="66"/>
      <c r="P187" s="203">
        <f>O187*H187</f>
        <v>0</v>
      </c>
      <c r="Q187" s="203">
        <v>6.0000000000000002E-5</v>
      </c>
      <c r="R187" s="203">
        <f>Q187*H187</f>
        <v>1.2E-4</v>
      </c>
      <c r="S187" s="203">
        <v>0</v>
      </c>
      <c r="T187" s="204">
        <f>S187*H187</f>
        <v>0</v>
      </c>
      <c r="U187" s="36"/>
      <c r="V187" s="36"/>
      <c r="W187" s="36"/>
      <c r="X187" s="36"/>
      <c r="Y187" s="36"/>
      <c r="Z187" s="36"/>
      <c r="AA187" s="36"/>
      <c r="AB187" s="36"/>
      <c r="AC187" s="36"/>
      <c r="AD187" s="36"/>
      <c r="AE187" s="36"/>
      <c r="AR187" s="205" t="s">
        <v>273</v>
      </c>
      <c r="AT187" s="205" t="s">
        <v>171</v>
      </c>
      <c r="AU187" s="205" t="s">
        <v>83</v>
      </c>
      <c r="AY187" s="19" t="s">
        <v>169</v>
      </c>
      <c r="BE187" s="206">
        <f>IF(N187="základní",J187,0)</f>
        <v>0</v>
      </c>
      <c r="BF187" s="206">
        <f>IF(N187="snížená",J187,0)</f>
        <v>0</v>
      </c>
      <c r="BG187" s="206">
        <f>IF(N187="zákl. přenesená",J187,0)</f>
        <v>0</v>
      </c>
      <c r="BH187" s="206">
        <f>IF(N187="sníž. přenesená",J187,0)</f>
        <v>0</v>
      </c>
      <c r="BI187" s="206">
        <f>IF(N187="nulová",J187,0)</f>
        <v>0</v>
      </c>
      <c r="BJ187" s="19" t="s">
        <v>80</v>
      </c>
      <c r="BK187" s="206">
        <f>ROUND(I187*H187,2)</f>
        <v>0</v>
      </c>
      <c r="BL187" s="19" t="s">
        <v>273</v>
      </c>
      <c r="BM187" s="205" t="s">
        <v>1683</v>
      </c>
    </row>
    <row r="188" spans="1:65" s="2" customFormat="1" ht="19.5">
      <c r="A188" s="36"/>
      <c r="B188" s="37"/>
      <c r="C188" s="38"/>
      <c r="D188" s="207" t="s">
        <v>178</v>
      </c>
      <c r="E188" s="38"/>
      <c r="F188" s="208" t="s">
        <v>1684</v>
      </c>
      <c r="G188" s="38"/>
      <c r="H188" s="38"/>
      <c r="I188" s="117"/>
      <c r="J188" s="38"/>
      <c r="K188" s="38"/>
      <c r="L188" s="41"/>
      <c r="M188" s="209"/>
      <c r="N188" s="210"/>
      <c r="O188" s="66"/>
      <c r="P188" s="66"/>
      <c r="Q188" s="66"/>
      <c r="R188" s="66"/>
      <c r="S188" s="66"/>
      <c r="T188" s="67"/>
      <c r="U188" s="36"/>
      <c r="V188" s="36"/>
      <c r="W188" s="36"/>
      <c r="X188" s="36"/>
      <c r="Y188" s="36"/>
      <c r="Z188" s="36"/>
      <c r="AA188" s="36"/>
      <c r="AB188" s="36"/>
      <c r="AC188" s="36"/>
      <c r="AD188" s="36"/>
      <c r="AE188" s="36"/>
      <c r="AT188" s="19" t="s">
        <v>178</v>
      </c>
      <c r="AU188" s="19" t="s">
        <v>83</v>
      </c>
    </row>
    <row r="189" spans="1:65" s="2" customFormat="1" ht="16.5" customHeight="1">
      <c r="A189" s="36"/>
      <c r="B189" s="37"/>
      <c r="C189" s="194" t="s">
        <v>335</v>
      </c>
      <c r="D189" s="194" t="s">
        <v>171</v>
      </c>
      <c r="E189" s="195" t="s">
        <v>1685</v>
      </c>
      <c r="F189" s="196" t="s">
        <v>1686</v>
      </c>
      <c r="G189" s="197" t="s">
        <v>354</v>
      </c>
      <c r="H189" s="198">
        <v>2</v>
      </c>
      <c r="I189" s="199"/>
      <c r="J189" s="200">
        <f>ROUND(I189*H189,2)</f>
        <v>0</v>
      </c>
      <c r="K189" s="196" t="s">
        <v>175</v>
      </c>
      <c r="L189" s="41"/>
      <c r="M189" s="201" t="s">
        <v>19</v>
      </c>
      <c r="N189" s="202" t="s">
        <v>43</v>
      </c>
      <c r="O189" s="66"/>
      <c r="P189" s="203">
        <f>O189*H189</f>
        <v>0</v>
      </c>
      <c r="Q189" s="203">
        <v>7.5000000000000002E-4</v>
      </c>
      <c r="R189" s="203">
        <f>Q189*H189</f>
        <v>1.5E-3</v>
      </c>
      <c r="S189" s="203">
        <v>0</v>
      </c>
      <c r="T189" s="204">
        <f>S189*H189</f>
        <v>0</v>
      </c>
      <c r="U189" s="36"/>
      <c r="V189" s="36"/>
      <c r="W189" s="36"/>
      <c r="X189" s="36"/>
      <c r="Y189" s="36"/>
      <c r="Z189" s="36"/>
      <c r="AA189" s="36"/>
      <c r="AB189" s="36"/>
      <c r="AC189" s="36"/>
      <c r="AD189" s="36"/>
      <c r="AE189" s="36"/>
      <c r="AR189" s="205" t="s">
        <v>273</v>
      </c>
      <c r="AT189" s="205" t="s">
        <v>171</v>
      </c>
      <c r="AU189" s="205" t="s">
        <v>83</v>
      </c>
      <c r="AY189" s="19" t="s">
        <v>169</v>
      </c>
      <c r="BE189" s="206">
        <f>IF(N189="základní",J189,0)</f>
        <v>0</v>
      </c>
      <c r="BF189" s="206">
        <f>IF(N189="snížená",J189,0)</f>
        <v>0</v>
      </c>
      <c r="BG189" s="206">
        <f>IF(N189="zákl. přenesená",J189,0)</f>
        <v>0</v>
      </c>
      <c r="BH189" s="206">
        <f>IF(N189="sníž. přenesená",J189,0)</f>
        <v>0</v>
      </c>
      <c r="BI189" s="206">
        <f>IF(N189="nulová",J189,0)</f>
        <v>0</v>
      </c>
      <c r="BJ189" s="19" t="s">
        <v>80</v>
      </c>
      <c r="BK189" s="206">
        <f>ROUND(I189*H189,2)</f>
        <v>0</v>
      </c>
      <c r="BL189" s="19" t="s">
        <v>273</v>
      </c>
      <c r="BM189" s="205" t="s">
        <v>1687</v>
      </c>
    </row>
    <row r="190" spans="1:65" s="13" customFormat="1" ht="11.25">
      <c r="B190" s="211"/>
      <c r="C190" s="212"/>
      <c r="D190" s="207" t="s">
        <v>180</v>
      </c>
      <c r="E190" s="213" t="s">
        <v>19</v>
      </c>
      <c r="F190" s="214" t="s">
        <v>83</v>
      </c>
      <c r="G190" s="212"/>
      <c r="H190" s="215">
        <v>2</v>
      </c>
      <c r="I190" s="216"/>
      <c r="J190" s="212"/>
      <c r="K190" s="212"/>
      <c r="L190" s="217"/>
      <c r="M190" s="218"/>
      <c r="N190" s="219"/>
      <c r="O190" s="219"/>
      <c r="P190" s="219"/>
      <c r="Q190" s="219"/>
      <c r="R190" s="219"/>
      <c r="S190" s="219"/>
      <c r="T190" s="220"/>
      <c r="AT190" s="221" t="s">
        <v>180</v>
      </c>
      <c r="AU190" s="221" t="s">
        <v>83</v>
      </c>
      <c r="AV190" s="13" t="s">
        <v>83</v>
      </c>
      <c r="AW190" s="13" t="s">
        <v>34</v>
      </c>
      <c r="AX190" s="13" t="s">
        <v>72</v>
      </c>
      <c r="AY190" s="221" t="s">
        <v>169</v>
      </c>
    </row>
    <row r="191" spans="1:65" s="14" customFormat="1" ht="11.25">
      <c r="B191" s="222"/>
      <c r="C191" s="223"/>
      <c r="D191" s="207" t="s">
        <v>180</v>
      </c>
      <c r="E191" s="224" t="s">
        <v>19</v>
      </c>
      <c r="F191" s="225" t="s">
        <v>182</v>
      </c>
      <c r="G191" s="223"/>
      <c r="H191" s="226">
        <v>2</v>
      </c>
      <c r="I191" s="227"/>
      <c r="J191" s="223"/>
      <c r="K191" s="223"/>
      <c r="L191" s="228"/>
      <c r="M191" s="229"/>
      <c r="N191" s="230"/>
      <c r="O191" s="230"/>
      <c r="P191" s="230"/>
      <c r="Q191" s="230"/>
      <c r="R191" s="230"/>
      <c r="S191" s="230"/>
      <c r="T191" s="231"/>
      <c r="AT191" s="232" t="s">
        <v>180</v>
      </c>
      <c r="AU191" s="232" t="s">
        <v>83</v>
      </c>
      <c r="AV191" s="14" t="s">
        <v>176</v>
      </c>
      <c r="AW191" s="14" t="s">
        <v>34</v>
      </c>
      <c r="AX191" s="14" t="s">
        <v>80</v>
      </c>
      <c r="AY191" s="232" t="s">
        <v>169</v>
      </c>
    </row>
    <row r="192" spans="1:65" s="2" customFormat="1" ht="16.5" customHeight="1">
      <c r="A192" s="36"/>
      <c r="B192" s="37"/>
      <c r="C192" s="194" t="s">
        <v>341</v>
      </c>
      <c r="D192" s="194" t="s">
        <v>171</v>
      </c>
      <c r="E192" s="195" t="s">
        <v>1004</v>
      </c>
      <c r="F192" s="196" t="s">
        <v>1688</v>
      </c>
      <c r="G192" s="197" t="s">
        <v>259</v>
      </c>
      <c r="H192" s="198">
        <v>8.0000000000000002E-3</v>
      </c>
      <c r="I192" s="199"/>
      <c r="J192" s="200">
        <f>ROUND(I192*H192,2)</f>
        <v>0</v>
      </c>
      <c r="K192" s="196" t="s">
        <v>175</v>
      </c>
      <c r="L192" s="41"/>
      <c r="M192" s="201" t="s">
        <v>19</v>
      </c>
      <c r="N192" s="202" t="s">
        <v>43</v>
      </c>
      <c r="O192" s="66"/>
      <c r="P192" s="203">
        <f>O192*H192</f>
        <v>0</v>
      </c>
      <c r="Q192" s="203">
        <v>0</v>
      </c>
      <c r="R192" s="203">
        <f>Q192*H192</f>
        <v>0</v>
      </c>
      <c r="S192" s="203">
        <v>0</v>
      </c>
      <c r="T192" s="204">
        <f>S192*H192</f>
        <v>0</v>
      </c>
      <c r="U192" s="36"/>
      <c r="V192" s="36"/>
      <c r="W192" s="36"/>
      <c r="X192" s="36"/>
      <c r="Y192" s="36"/>
      <c r="Z192" s="36"/>
      <c r="AA192" s="36"/>
      <c r="AB192" s="36"/>
      <c r="AC192" s="36"/>
      <c r="AD192" s="36"/>
      <c r="AE192" s="36"/>
      <c r="AR192" s="205" t="s">
        <v>273</v>
      </c>
      <c r="AT192" s="205" t="s">
        <v>171</v>
      </c>
      <c r="AU192" s="205" t="s">
        <v>83</v>
      </c>
      <c r="AY192" s="19" t="s">
        <v>169</v>
      </c>
      <c r="BE192" s="206">
        <f>IF(N192="základní",J192,0)</f>
        <v>0</v>
      </c>
      <c r="BF192" s="206">
        <f>IF(N192="snížená",J192,0)</f>
        <v>0</v>
      </c>
      <c r="BG192" s="206">
        <f>IF(N192="zákl. přenesená",J192,0)</f>
        <v>0</v>
      </c>
      <c r="BH192" s="206">
        <f>IF(N192="sníž. přenesená",J192,0)</f>
        <v>0</v>
      </c>
      <c r="BI192" s="206">
        <f>IF(N192="nulová",J192,0)</f>
        <v>0</v>
      </c>
      <c r="BJ192" s="19" t="s">
        <v>80</v>
      </c>
      <c r="BK192" s="206">
        <f>ROUND(I192*H192,2)</f>
        <v>0</v>
      </c>
      <c r="BL192" s="19" t="s">
        <v>273</v>
      </c>
      <c r="BM192" s="205" t="s">
        <v>1689</v>
      </c>
    </row>
    <row r="193" spans="1:65" s="2" customFormat="1" ht="58.5">
      <c r="A193" s="36"/>
      <c r="B193" s="37"/>
      <c r="C193" s="38"/>
      <c r="D193" s="207" t="s">
        <v>178</v>
      </c>
      <c r="E193" s="38"/>
      <c r="F193" s="208" t="s">
        <v>1690</v>
      </c>
      <c r="G193" s="38"/>
      <c r="H193" s="38"/>
      <c r="I193" s="117"/>
      <c r="J193" s="38"/>
      <c r="K193" s="38"/>
      <c r="L193" s="41"/>
      <c r="M193" s="209"/>
      <c r="N193" s="210"/>
      <c r="O193" s="66"/>
      <c r="P193" s="66"/>
      <c r="Q193" s="66"/>
      <c r="R193" s="66"/>
      <c r="S193" s="66"/>
      <c r="T193" s="67"/>
      <c r="U193" s="36"/>
      <c r="V193" s="36"/>
      <c r="W193" s="36"/>
      <c r="X193" s="36"/>
      <c r="Y193" s="36"/>
      <c r="Z193" s="36"/>
      <c r="AA193" s="36"/>
      <c r="AB193" s="36"/>
      <c r="AC193" s="36"/>
      <c r="AD193" s="36"/>
      <c r="AE193" s="36"/>
      <c r="AT193" s="19" t="s">
        <v>178</v>
      </c>
      <c r="AU193" s="19" t="s">
        <v>83</v>
      </c>
    </row>
    <row r="194" spans="1:65" s="2" customFormat="1" ht="24" customHeight="1">
      <c r="A194" s="36"/>
      <c r="B194" s="37"/>
      <c r="C194" s="194" t="s">
        <v>346</v>
      </c>
      <c r="D194" s="194" t="s">
        <v>171</v>
      </c>
      <c r="E194" s="195" t="s">
        <v>1007</v>
      </c>
      <c r="F194" s="196" t="s">
        <v>1691</v>
      </c>
      <c r="G194" s="197" t="s">
        <v>259</v>
      </c>
      <c r="H194" s="198">
        <v>8.0000000000000002E-3</v>
      </c>
      <c r="I194" s="199"/>
      <c r="J194" s="200">
        <f>ROUND(I194*H194,2)</f>
        <v>0</v>
      </c>
      <c r="K194" s="196" t="s">
        <v>175</v>
      </c>
      <c r="L194" s="41"/>
      <c r="M194" s="201" t="s">
        <v>19</v>
      </c>
      <c r="N194" s="202" t="s">
        <v>43</v>
      </c>
      <c r="O194" s="66"/>
      <c r="P194" s="203">
        <f>O194*H194</f>
        <v>0</v>
      </c>
      <c r="Q194" s="203">
        <v>0</v>
      </c>
      <c r="R194" s="203">
        <f>Q194*H194</f>
        <v>0</v>
      </c>
      <c r="S194" s="203">
        <v>0</v>
      </c>
      <c r="T194" s="204">
        <f>S194*H194</f>
        <v>0</v>
      </c>
      <c r="U194" s="36"/>
      <c r="V194" s="36"/>
      <c r="W194" s="36"/>
      <c r="X194" s="36"/>
      <c r="Y194" s="36"/>
      <c r="Z194" s="36"/>
      <c r="AA194" s="36"/>
      <c r="AB194" s="36"/>
      <c r="AC194" s="36"/>
      <c r="AD194" s="36"/>
      <c r="AE194" s="36"/>
      <c r="AR194" s="205" t="s">
        <v>273</v>
      </c>
      <c r="AT194" s="205" t="s">
        <v>171</v>
      </c>
      <c r="AU194" s="205" t="s">
        <v>83</v>
      </c>
      <c r="AY194" s="19" t="s">
        <v>169</v>
      </c>
      <c r="BE194" s="206">
        <f>IF(N194="základní",J194,0)</f>
        <v>0</v>
      </c>
      <c r="BF194" s="206">
        <f>IF(N194="snížená",J194,0)</f>
        <v>0</v>
      </c>
      <c r="BG194" s="206">
        <f>IF(N194="zákl. přenesená",J194,0)</f>
        <v>0</v>
      </c>
      <c r="BH194" s="206">
        <f>IF(N194="sníž. přenesená",J194,0)</f>
        <v>0</v>
      </c>
      <c r="BI194" s="206">
        <f>IF(N194="nulová",J194,0)</f>
        <v>0</v>
      </c>
      <c r="BJ194" s="19" t="s">
        <v>80</v>
      </c>
      <c r="BK194" s="206">
        <f>ROUND(I194*H194,2)</f>
        <v>0</v>
      </c>
      <c r="BL194" s="19" t="s">
        <v>273</v>
      </c>
      <c r="BM194" s="205" t="s">
        <v>1692</v>
      </c>
    </row>
    <row r="195" spans="1:65" s="2" customFormat="1" ht="78">
      <c r="A195" s="36"/>
      <c r="B195" s="37"/>
      <c r="C195" s="38"/>
      <c r="D195" s="207" t="s">
        <v>178</v>
      </c>
      <c r="E195" s="38"/>
      <c r="F195" s="208" t="s">
        <v>823</v>
      </c>
      <c r="G195" s="38"/>
      <c r="H195" s="38"/>
      <c r="I195" s="117"/>
      <c r="J195" s="38"/>
      <c r="K195" s="38"/>
      <c r="L195" s="41"/>
      <c r="M195" s="209"/>
      <c r="N195" s="210"/>
      <c r="O195" s="66"/>
      <c r="P195" s="66"/>
      <c r="Q195" s="66"/>
      <c r="R195" s="66"/>
      <c r="S195" s="66"/>
      <c r="T195" s="67"/>
      <c r="U195" s="36"/>
      <c r="V195" s="36"/>
      <c r="W195" s="36"/>
      <c r="X195" s="36"/>
      <c r="Y195" s="36"/>
      <c r="Z195" s="36"/>
      <c r="AA195" s="36"/>
      <c r="AB195" s="36"/>
      <c r="AC195" s="36"/>
      <c r="AD195" s="36"/>
      <c r="AE195" s="36"/>
      <c r="AT195" s="19" t="s">
        <v>178</v>
      </c>
      <c r="AU195" s="19" t="s">
        <v>83</v>
      </c>
    </row>
    <row r="196" spans="1:65" s="12" customFormat="1" ht="22.9" customHeight="1">
      <c r="B196" s="178"/>
      <c r="C196" s="179"/>
      <c r="D196" s="180" t="s">
        <v>71</v>
      </c>
      <c r="E196" s="192" t="s">
        <v>1010</v>
      </c>
      <c r="F196" s="192" t="s">
        <v>1693</v>
      </c>
      <c r="G196" s="179"/>
      <c r="H196" s="179"/>
      <c r="I196" s="182"/>
      <c r="J196" s="193">
        <f>BK196</f>
        <v>0</v>
      </c>
      <c r="K196" s="179"/>
      <c r="L196" s="184"/>
      <c r="M196" s="185"/>
      <c r="N196" s="186"/>
      <c r="O196" s="186"/>
      <c r="P196" s="187">
        <f>SUM(P197:P204)</f>
        <v>0</v>
      </c>
      <c r="Q196" s="186"/>
      <c r="R196" s="187">
        <f>SUM(R197:R204)</f>
        <v>4.2199999999999998E-3</v>
      </c>
      <c r="S196" s="186"/>
      <c r="T196" s="188">
        <f>SUM(T197:T204)</f>
        <v>0</v>
      </c>
      <c r="AR196" s="189" t="s">
        <v>83</v>
      </c>
      <c r="AT196" s="190" t="s">
        <v>71</v>
      </c>
      <c r="AU196" s="190" t="s">
        <v>80</v>
      </c>
      <c r="AY196" s="189" t="s">
        <v>169</v>
      </c>
      <c r="BK196" s="191">
        <f>SUM(BK197:BK204)</f>
        <v>0</v>
      </c>
    </row>
    <row r="197" spans="1:65" s="2" customFormat="1" ht="16.5" customHeight="1">
      <c r="A197" s="36"/>
      <c r="B197" s="37"/>
      <c r="C197" s="194" t="s">
        <v>351</v>
      </c>
      <c r="D197" s="194" t="s">
        <v>171</v>
      </c>
      <c r="E197" s="195" t="s">
        <v>1694</v>
      </c>
      <c r="F197" s="196" t="s">
        <v>1695</v>
      </c>
      <c r="G197" s="197" t="s">
        <v>1155</v>
      </c>
      <c r="H197" s="198">
        <v>2</v>
      </c>
      <c r="I197" s="199"/>
      <c r="J197" s="200">
        <f>ROUND(I197*H197,2)</f>
        <v>0</v>
      </c>
      <c r="K197" s="196" t="s">
        <v>175</v>
      </c>
      <c r="L197" s="41"/>
      <c r="M197" s="201" t="s">
        <v>19</v>
      </c>
      <c r="N197" s="202" t="s">
        <v>43</v>
      </c>
      <c r="O197" s="66"/>
      <c r="P197" s="203">
        <f>O197*H197</f>
        <v>0</v>
      </c>
      <c r="Q197" s="203">
        <v>2.1099999999999999E-3</v>
      </c>
      <c r="R197" s="203">
        <f>Q197*H197</f>
        <v>4.2199999999999998E-3</v>
      </c>
      <c r="S197" s="203">
        <v>0</v>
      </c>
      <c r="T197" s="204">
        <f>S197*H197</f>
        <v>0</v>
      </c>
      <c r="U197" s="36"/>
      <c r="V197" s="36"/>
      <c r="W197" s="36"/>
      <c r="X197" s="36"/>
      <c r="Y197" s="36"/>
      <c r="Z197" s="36"/>
      <c r="AA197" s="36"/>
      <c r="AB197" s="36"/>
      <c r="AC197" s="36"/>
      <c r="AD197" s="36"/>
      <c r="AE197" s="36"/>
      <c r="AR197" s="205" t="s">
        <v>273</v>
      </c>
      <c r="AT197" s="205" t="s">
        <v>171</v>
      </c>
      <c r="AU197" s="205" t="s">
        <v>83</v>
      </c>
      <c r="AY197" s="19" t="s">
        <v>169</v>
      </c>
      <c r="BE197" s="206">
        <f>IF(N197="základní",J197,0)</f>
        <v>0</v>
      </c>
      <c r="BF197" s="206">
        <f>IF(N197="snížená",J197,0)</f>
        <v>0</v>
      </c>
      <c r="BG197" s="206">
        <f>IF(N197="zákl. přenesená",J197,0)</f>
        <v>0</v>
      </c>
      <c r="BH197" s="206">
        <f>IF(N197="sníž. přenesená",J197,0)</f>
        <v>0</v>
      </c>
      <c r="BI197" s="206">
        <f>IF(N197="nulová",J197,0)</f>
        <v>0</v>
      </c>
      <c r="BJ197" s="19" t="s">
        <v>80</v>
      </c>
      <c r="BK197" s="206">
        <f>ROUND(I197*H197,2)</f>
        <v>0</v>
      </c>
      <c r="BL197" s="19" t="s">
        <v>273</v>
      </c>
      <c r="BM197" s="205" t="s">
        <v>1696</v>
      </c>
    </row>
    <row r="198" spans="1:65" s="2" customFormat="1" ht="19.5">
      <c r="A198" s="36"/>
      <c r="B198" s="37"/>
      <c r="C198" s="38"/>
      <c r="D198" s="207" t="s">
        <v>178</v>
      </c>
      <c r="E198" s="38"/>
      <c r="F198" s="208" t="s">
        <v>1697</v>
      </c>
      <c r="G198" s="38"/>
      <c r="H198" s="38"/>
      <c r="I198" s="117"/>
      <c r="J198" s="38"/>
      <c r="K198" s="38"/>
      <c r="L198" s="41"/>
      <c r="M198" s="209"/>
      <c r="N198" s="210"/>
      <c r="O198" s="66"/>
      <c r="P198" s="66"/>
      <c r="Q198" s="66"/>
      <c r="R198" s="66"/>
      <c r="S198" s="66"/>
      <c r="T198" s="67"/>
      <c r="U198" s="36"/>
      <c r="V198" s="36"/>
      <c r="W198" s="36"/>
      <c r="X198" s="36"/>
      <c r="Y198" s="36"/>
      <c r="Z198" s="36"/>
      <c r="AA198" s="36"/>
      <c r="AB198" s="36"/>
      <c r="AC198" s="36"/>
      <c r="AD198" s="36"/>
      <c r="AE198" s="36"/>
      <c r="AT198" s="19" t="s">
        <v>178</v>
      </c>
      <c r="AU198" s="19" t="s">
        <v>83</v>
      </c>
    </row>
    <row r="199" spans="1:65" s="13" customFormat="1" ht="11.25">
      <c r="B199" s="211"/>
      <c r="C199" s="212"/>
      <c r="D199" s="207" t="s">
        <v>180</v>
      </c>
      <c r="E199" s="213" t="s">
        <v>19</v>
      </c>
      <c r="F199" s="214" t="s">
        <v>83</v>
      </c>
      <c r="G199" s="212"/>
      <c r="H199" s="215">
        <v>2</v>
      </c>
      <c r="I199" s="216"/>
      <c r="J199" s="212"/>
      <c r="K199" s="212"/>
      <c r="L199" s="217"/>
      <c r="M199" s="218"/>
      <c r="N199" s="219"/>
      <c r="O199" s="219"/>
      <c r="P199" s="219"/>
      <c r="Q199" s="219"/>
      <c r="R199" s="219"/>
      <c r="S199" s="219"/>
      <c r="T199" s="220"/>
      <c r="AT199" s="221" t="s">
        <v>180</v>
      </c>
      <c r="AU199" s="221" t="s">
        <v>83</v>
      </c>
      <c r="AV199" s="13" t="s">
        <v>83</v>
      </c>
      <c r="AW199" s="13" t="s">
        <v>34</v>
      </c>
      <c r="AX199" s="13" t="s">
        <v>72</v>
      </c>
      <c r="AY199" s="221" t="s">
        <v>169</v>
      </c>
    </row>
    <row r="200" spans="1:65" s="14" customFormat="1" ht="11.25">
      <c r="B200" s="222"/>
      <c r="C200" s="223"/>
      <c r="D200" s="207" t="s">
        <v>180</v>
      </c>
      <c r="E200" s="224" t="s">
        <v>19</v>
      </c>
      <c r="F200" s="225" t="s">
        <v>182</v>
      </c>
      <c r="G200" s="223"/>
      <c r="H200" s="226">
        <v>2</v>
      </c>
      <c r="I200" s="227"/>
      <c r="J200" s="223"/>
      <c r="K200" s="223"/>
      <c r="L200" s="228"/>
      <c r="M200" s="229"/>
      <c r="N200" s="230"/>
      <c r="O200" s="230"/>
      <c r="P200" s="230"/>
      <c r="Q200" s="230"/>
      <c r="R200" s="230"/>
      <c r="S200" s="230"/>
      <c r="T200" s="231"/>
      <c r="AT200" s="232" t="s">
        <v>180</v>
      </c>
      <c r="AU200" s="232" t="s">
        <v>83</v>
      </c>
      <c r="AV200" s="14" t="s">
        <v>176</v>
      </c>
      <c r="AW200" s="14" t="s">
        <v>34</v>
      </c>
      <c r="AX200" s="14" t="s">
        <v>80</v>
      </c>
      <c r="AY200" s="232" t="s">
        <v>169</v>
      </c>
    </row>
    <row r="201" spans="1:65" s="2" customFormat="1" ht="16.5" customHeight="1">
      <c r="A201" s="36"/>
      <c r="B201" s="37"/>
      <c r="C201" s="194" t="s">
        <v>358</v>
      </c>
      <c r="D201" s="194" t="s">
        <v>171</v>
      </c>
      <c r="E201" s="195" t="s">
        <v>1023</v>
      </c>
      <c r="F201" s="196" t="s">
        <v>1698</v>
      </c>
      <c r="G201" s="197" t="s">
        <v>259</v>
      </c>
      <c r="H201" s="198">
        <v>4.0000000000000001E-3</v>
      </c>
      <c r="I201" s="199"/>
      <c r="J201" s="200">
        <f>ROUND(I201*H201,2)</f>
        <v>0</v>
      </c>
      <c r="K201" s="196" t="s">
        <v>175</v>
      </c>
      <c r="L201" s="41"/>
      <c r="M201" s="201" t="s">
        <v>19</v>
      </c>
      <c r="N201" s="202" t="s">
        <v>43</v>
      </c>
      <c r="O201" s="66"/>
      <c r="P201" s="203">
        <f>O201*H201</f>
        <v>0</v>
      </c>
      <c r="Q201" s="203">
        <v>0</v>
      </c>
      <c r="R201" s="203">
        <f>Q201*H201</f>
        <v>0</v>
      </c>
      <c r="S201" s="203">
        <v>0</v>
      </c>
      <c r="T201" s="204">
        <f>S201*H201</f>
        <v>0</v>
      </c>
      <c r="U201" s="36"/>
      <c r="V201" s="36"/>
      <c r="W201" s="36"/>
      <c r="X201" s="36"/>
      <c r="Y201" s="36"/>
      <c r="Z201" s="36"/>
      <c r="AA201" s="36"/>
      <c r="AB201" s="36"/>
      <c r="AC201" s="36"/>
      <c r="AD201" s="36"/>
      <c r="AE201" s="36"/>
      <c r="AR201" s="205" t="s">
        <v>273</v>
      </c>
      <c r="AT201" s="205" t="s">
        <v>171</v>
      </c>
      <c r="AU201" s="205" t="s">
        <v>83</v>
      </c>
      <c r="AY201" s="19" t="s">
        <v>169</v>
      </c>
      <c r="BE201" s="206">
        <f>IF(N201="základní",J201,0)</f>
        <v>0</v>
      </c>
      <c r="BF201" s="206">
        <f>IF(N201="snížená",J201,0)</f>
        <v>0</v>
      </c>
      <c r="BG201" s="206">
        <f>IF(N201="zákl. přenesená",J201,0)</f>
        <v>0</v>
      </c>
      <c r="BH201" s="206">
        <f>IF(N201="sníž. přenesená",J201,0)</f>
        <v>0</v>
      </c>
      <c r="BI201" s="206">
        <f>IF(N201="nulová",J201,0)</f>
        <v>0</v>
      </c>
      <c r="BJ201" s="19" t="s">
        <v>80</v>
      </c>
      <c r="BK201" s="206">
        <f>ROUND(I201*H201,2)</f>
        <v>0</v>
      </c>
      <c r="BL201" s="19" t="s">
        <v>273</v>
      </c>
      <c r="BM201" s="205" t="s">
        <v>1699</v>
      </c>
    </row>
    <row r="202" spans="1:65" s="2" customFormat="1" ht="58.5">
      <c r="A202" s="36"/>
      <c r="B202" s="37"/>
      <c r="C202" s="38"/>
      <c r="D202" s="207" t="s">
        <v>178</v>
      </c>
      <c r="E202" s="38"/>
      <c r="F202" s="208" t="s">
        <v>1700</v>
      </c>
      <c r="G202" s="38"/>
      <c r="H202" s="38"/>
      <c r="I202" s="117"/>
      <c r="J202" s="38"/>
      <c r="K202" s="38"/>
      <c r="L202" s="41"/>
      <c r="M202" s="209"/>
      <c r="N202" s="210"/>
      <c r="O202" s="66"/>
      <c r="P202" s="66"/>
      <c r="Q202" s="66"/>
      <c r="R202" s="66"/>
      <c r="S202" s="66"/>
      <c r="T202" s="67"/>
      <c r="U202" s="36"/>
      <c r="V202" s="36"/>
      <c r="W202" s="36"/>
      <c r="X202" s="36"/>
      <c r="Y202" s="36"/>
      <c r="Z202" s="36"/>
      <c r="AA202" s="36"/>
      <c r="AB202" s="36"/>
      <c r="AC202" s="36"/>
      <c r="AD202" s="36"/>
      <c r="AE202" s="36"/>
      <c r="AT202" s="19" t="s">
        <v>178</v>
      </c>
      <c r="AU202" s="19" t="s">
        <v>83</v>
      </c>
    </row>
    <row r="203" spans="1:65" s="2" customFormat="1" ht="24" customHeight="1">
      <c r="A203" s="36"/>
      <c r="B203" s="37"/>
      <c r="C203" s="194" t="s">
        <v>362</v>
      </c>
      <c r="D203" s="194" t="s">
        <v>171</v>
      </c>
      <c r="E203" s="195" t="s">
        <v>1027</v>
      </c>
      <c r="F203" s="196" t="s">
        <v>1701</v>
      </c>
      <c r="G203" s="197" t="s">
        <v>259</v>
      </c>
      <c r="H203" s="198">
        <v>4.0000000000000001E-3</v>
      </c>
      <c r="I203" s="199"/>
      <c r="J203" s="200">
        <f>ROUND(I203*H203,2)</f>
        <v>0</v>
      </c>
      <c r="K203" s="196" t="s">
        <v>175</v>
      </c>
      <c r="L203" s="41"/>
      <c r="M203" s="201" t="s">
        <v>19</v>
      </c>
      <c r="N203" s="202" t="s">
        <v>43</v>
      </c>
      <c r="O203" s="66"/>
      <c r="P203" s="203">
        <f>O203*H203</f>
        <v>0</v>
      </c>
      <c r="Q203" s="203">
        <v>0</v>
      </c>
      <c r="R203" s="203">
        <f>Q203*H203</f>
        <v>0</v>
      </c>
      <c r="S203" s="203">
        <v>0</v>
      </c>
      <c r="T203" s="204">
        <f>S203*H203</f>
        <v>0</v>
      </c>
      <c r="U203" s="36"/>
      <c r="V203" s="36"/>
      <c r="W203" s="36"/>
      <c r="X203" s="36"/>
      <c r="Y203" s="36"/>
      <c r="Z203" s="36"/>
      <c r="AA203" s="36"/>
      <c r="AB203" s="36"/>
      <c r="AC203" s="36"/>
      <c r="AD203" s="36"/>
      <c r="AE203" s="36"/>
      <c r="AR203" s="205" t="s">
        <v>273</v>
      </c>
      <c r="AT203" s="205" t="s">
        <v>171</v>
      </c>
      <c r="AU203" s="205" t="s">
        <v>83</v>
      </c>
      <c r="AY203" s="19" t="s">
        <v>169</v>
      </c>
      <c r="BE203" s="206">
        <f>IF(N203="základní",J203,0)</f>
        <v>0</v>
      </c>
      <c r="BF203" s="206">
        <f>IF(N203="snížená",J203,0)</f>
        <v>0</v>
      </c>
      <c r="BG203" s="206">
        <f>IF(N203="zákl. přenesená",J203,0)</f>
        <v>0</v>
      </c>
      <c r="BH203" s="206">
        <f>IF(N203="sníž. přenesená",J203,0)</f>
        <v>0</v>
      </c>
      <c r="BI203" s="206">
        <f>IF(N203="nulová",J203,0)</f>
        <v>0</v>
      </c>
      <c r="BJ203" s="19" t="s">
        <v>80</v>
      </c>
      <c r="BK203" s="206">
        <f>ROUND(I203*H203,2)</f>
        <v>0</v>
      </c>
      <c r="BL203" s="19" t="s">
        <v>273</v>
      </c>
      <c r="BM203" s="205" t="s">
        <v>1702</v>
      </c>
    </row>
    <row r="204" spans="1:65" s="2" customFormat="1" ht="78">
      <c r="A204" s="36"/>
      <c r="B204" s="37"/>
      <c r="C204" s="38"/>
      <c r="D204" s="207" t="s">
        <v>178</v>
      </c>
      <c r="E204" s="38"/>
      <c r="F204" s="208" t="s">
        <v>1026</v>
      </c>
      <c r="G204" s="38"/>
      <c r="H204" s="38"/>
      <c r="I204" s="117"/>
      <c r="J204" s="38"/>
      <c r="K204" s="38"/>
      <c r="L204" s="41"/>
      <c r="M204" s="264"/>
      <c r="N204" s="265"/>
      <c r="O204" s="266"/>
      <c r="P204" s="266"/>
      <c r="Q204" s="266"/>
      <c r="R204" s="266"/>
      <c r="S204" s="266"/>
      <c r="T204" s="267"/>
      <c r="U204" s="36"/>
      <c r="V204" s="36"/>
      <c r="W204" s="36"/>
      <c r="X204" s="36"/>
      <c r="Y204" s="36"/>
      <c r="Z204" s="36"/>
      <c r="AA204" s="36"/>
      <c r="AB204" s="36"/>
      <c r="AC204" s="36"/>
      <c r="AD204" s="36"/>
      <c r="AE204" s="36"/>
      <c r="AT204" s="19" t="s">
        <v>178</v>
      </c>
      <c r="AU204" s="19" t="s">
        <v>83</v>
      </c>
    </row>
    <row r="205" spans="1:65" s="2" customFormat="1" ht="6.95" customHeight="1">
      <c r="A205" s="36"/>
      <c r="B205" s="49"/>
      <c r="C205" s="50"/>
      <c r="D205" s="50"/>
      <c r="E205" s="50"/>
      <c r="F205" s="50"/>
      <c r="G205" s="50"/>
      <c r="H205" s="50"/>
      <c r="I205" s="144"/>
      <c r="J205" s="50"/>
      <c r="K205" s="50"/>
      <c r="L205" s="41"/>
      <c r="M205" s="36"/>
      <c r="O205" s="36"/>
      <c r="P205" s="36"/>
      <c r="Q205" s="36"/>
      <c r="R205" s="36"/>
      <c r="S205" s="36"/>
      <c r="T205" s="36"/>
      <c r="U205" s="36"/>
      <c r="V205" s="36"/>
      <c r="W205" s="36"/>
      <c r="X205" s="36"/>
      <c r="Y205" s="36"/>
      <c r="Z205" s="36"/>
      <c r="AA205" s="36"/>
      <c r="AB205" s="36"/>
      <c r="AC205" s="36"/>
      <c r="AD205" s="36"/>
      <c r="AE205" s="36"/>
    </row>
  </sheetData>
  <sheetProtection algorithmName="SHA-512" hashValue="BD8o/aJW0tG9khO3ZMVB7U5V8JXiFkQQCQVmGTVKyOfO2yr/Dm1XgYuDBF2cgNsEVXSfG3FSQpXOjDd1Ioxqow==" saltValue="xvs1aNdfxu3dvVFLLaGlkM1JCyygHA/VeyEj4idMHr+vy6qTQJDTH1qtYllau1E+wTvxidbCLiwzKxDmrq+evQ==" spinCount="100000" sheet="1" objects="1" scenarios="1" formatColumns="0" formatRows="0" autoFilter="0"/>
  <autoFilter ref="C94:K204"/>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31</vt:i4>
      </vt:variant>
    </vt:vector>
  </HeadingPairs>
  <TitlesOfParts>
    <vt:vector size="47" baseType="lpstr">
      <vt:lpstr>Rekapitulace stavby</vt:lpstr>
      <vt:lpstr>SO 01 - Vnitroareálová ko...</vt:lpstr>
      <vt:lpstr>SO 02 - Přípojka kanalizace</vt:lpstr>
      <vt:lpstr>SO 03.1 - Architektonicko...</vt:lpstr>
      <vt:lpstr>SO 03.2a - Zdravotnické i...</vt:lpstr>
      <vt:lpstr>SO 03.2b - Zdravotnické i...</vt:lpstr>
      <vt:lpstr>SO 03.3 - Elektroinstalac...</vt:lpstr>
      <vt:lpstr>SO 04.1 - Architektonicko...</vt:lpstr>
      <vt:lpstr>SO 04.2 - Zdravotechnické...</vt:lpstr>
      <vt:lpstr>SO 05.1 - Hřiště dětské</vt:lpstr>
      <vt:lpstr>SO 05.2 - Herní prvky</vt:lpstr>
      <vt:lpstr>SO 06 - Areálové oplocení</vt:lpstr>
      <vt:lpstr>SO 07.1 - Sadové úpravy</vt:lpstr>
      <vt:lpstr>SO 07.2 - Zavlažovací systém</vt:lpstr>
      <vt:lpstr>VRN - Vedlejší rozpočtové...</vt:lpstr>
      <vt:lpstr>Pokyny pro vyplnění</vt:lpstr>
      <vt:lpstr>'Rekapitulace stavby'!Názvy_tisku</vt:lpstr>
      <vt:lpstr>'SO 01 - Vnitroareálová ko...'!Názvy_tisku</vt:lpstr>
      <vt:lpstr>'SO 02 - Přípojka kanalizace'!Názvy_tisku</vt:lpstr>
      <vt:lpstr>'SO 03.1 - Architektonicko...'!Názvy_tisku</vt:lpstr>
      <vt:lpstr>'SO 03.2a - Zdravotnické i...'!Názvy_tisku</vt:lpstr>
      <vt:lpstr>'SO 03.2b - Zdravotnické i...'!Názvy_tisku</vt:lpstr>
      <vt:lpstr>'SO 03.3 - Elektroinstalac...'!Názvy_tisku</vt:lpstr>
      <vt:lpstr>'SO 04.1 - Architektonicko...'!Názvy_tisku</vt:lpstr>
      <vt:lpstr>'SO 04.2 - Zdravotechnické...'!Názvy_tisku</vt:lpstr>
      <vt:lpstr>'SO 05.1 - Hřiště dětské'!Názvy_tisku</vt:lpstr>
      <vt:lpstr>'SO 05.2 - Herní prvky'!Názvy_tisku</vt:lpstr>
      <vt:lpstr>'SO 06 - Areálové oplocení'!Názvy_tisku</vt:lpstr>
      <vt:lpstr>'SO 07.1 - Sadové úpravy'!Názvy_tisku</vt:lpstr>
      <vt:lpstr>'SO 07.2 - Zavlažovací systém'!Názvy_tisku</vt:lpstr>
      <vt:lpstr>'VRN - Vedlejší rozpočtové...'!Názvy_tisku</vt:lpstr>
      <vt:lpstr>'Pokyny pro vyplnění'!Oblast_tisku</vt:lpstr>
      <vt:lpstr>'Rekapitulace stavby'!Oblast_tisku</vt:lpstr>
      <vt:lpstr>'SO 01 - Vnitroareálová ko...'!Oblast_tisku</vt:lpstr>
      <vt:lpstr>'SO 02 - Přípojka kanalizace'!Oblast_tisku</vt:lpstr>
      <vt:lpstr>'SO 03.1 - Architektonicko...'!Oblast_tisku</vt:lpstr>
      <vt:lpstr>'SO 03.2a - Zdravotnické i...'!Oblast_tisku</vt:lpstr>
      <vt:lpstr>'SO 03.2b - Zdravotnické i...'!Oblast_tisku</vt:lpstr>
      <vt:lpstr>'SO 03.3 - Elektroinstalac...'!Oblast_tisku</vt:lpstr>
      <vt:lpstr>'SO 04.1 - Architektonicko...'!Oblast_tisku</vt:lpstr>
      <vt:lpstr>'SO 04.2 - Zdravotechnické...'!Oblast_tisku</vt:lpstr>
      <vt:lpstr>'SO 05.1 - Hřiště dětské'!Oblast_tisku</vt:lpstr>
      <vt:lpstr>'SO 05.2 - Herní prvky'!Oblast_tisku</vt:lpstr>
      <vt:lpstr>'SO 06 - Areálové oplocení'!Oblast_tisku</vt:lpstr>
      <vt:lpstr>'SO 07.1 - Sadové úpravy'!Oblast_tisku</vt:lpstr>
      <vt:lpstr>'SO 07.2 - Zavlažovací systém'!Oblast_tisku</vt:lpstr>
      <vt:lpstr>'VRN - Vedlejší rozpočtové...'!Oblast_tisku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Miroslava Šmejdířová</dc:creator>
  <cp:lastModifiedBy>CompAdmin</cp:lastModifiedBy>
  <dcterms:created xsi:type="dcterms:W3CDTF">2019-11-10T15:43:49Z</dcterms:created>
  <dcterms:modified xsi:type="dcterms:W3CDTF">2019-11-11T09:29:34Z</dcterms:modified>
</cp:coreProperties>
</file>