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Client\C$\Users\Tesar\Downloads\"/>
    </mc:Choice>
  </mc:AlternateContent>
  <bookViews>
    <workbookView xWindow="0" yWindow="0" windowWidth="0" windowHeight="0"/>
  </bookViews>
  <sheets>
    <sheet name="Rekapitulace stavby" sheetId="1" r:id="rId1"/>
    <sheet name="01 - ARCH" sheetId="2" r:id="rId2"/>
    <sheet name="02 - ZTI" sheetId="3" r:id="rId3"/>
    <sheet name="03 - SILNO" sheetId="4" r:id="rId4"/>
    <sheet name="04 - SLABO" sheetId="5" r:id="rId5"/>
    <sheet name="05 - ÚT" sheetId="6" r:id="rId6"/>
    <sheet name="06 - VZT" sheetId="7" r:id="rId7"/>
    <sheet name="07 - VRN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'01 - ARCH'!$C$98:$K$563</definedName>
    <definedName name="_xlnm.Print_Area" localSheetId="1">'01 - ARCH'!$C$4:$J$39,'01 - ARCH'!$C$45:$J$80,'01 - ARCH'!$C$86:$K$563</definedName>
    <definedName name="_xlnm.Print_Titles" localSheetId="1">'01 - ARCH'!$98:$98</definedName>
    <definedName name="_xlnm._FilterDatabase" localSheetId="2" hidden="1">'02 - ZTI'!$C$82:$K$149</definedName>
    <definedName name="_xlnm.Print_Area" localSheetId="2">'02 - ZTI'!$C$4:$J$39,'02 - ZTI'!$C$45:$J$64,'02 - ZTI'!$C$70:$K$149</definedName>
    <definedName name="_xlnm.Print_Titles" localSheetId="2">'02 - ZTI'!$82:$82</definedName>
    <definedName name="_xlnm._FilterDatabase" localSheetId="3" hidden="1">'03 - SILNO'!$C$84:$K$134</definedName>
    <definedName name="_xlnm.Print_Area" localSheetId="3">'03 - SILNO'!$C$4:$J$39,'03 - SILNO'!$C$45:$J$66,'03 - SILNO'!$C$72:$K$134</definedName>
    <definedName name="_xlnm.Print_Titles" localSheetId="3">'03 - SILNO'!$84:$84</definedName>
    <definedName name="_xlnm._FilterDatabase" localSheetId="4" hidden="1">'04 - SLABO'!$C$82:$K$125</definedName>
    <definedName name="_xlnm.Print_Area" localSheetId="4">'04 - SLABO'!$C$4:$J$39,'04 - SLABO'!$C$45:$J$64,'04 - SLABO'!$C$70:$K$125</definedName>
    <definedName name="_xlnm.Print_Titles" localSheetId="4">'04 - SLABO'!$82:$82</definedName>
    <definedName name="_xlnm._FilterDatabase" localSheetId="5" hidden="1">'05 - ÚT'!$C$80:$K$95</definedName>
    <definedName name="_xlnm.Print_Area" localSheetId="5">'05 - ÚT'!$C$4:$J$39,'05 - ÚT'!$C$45:$J$62,'05 - ÚT'!$C$68:$K$95</definedName>
    <definedName name="_xlnm.Print_Titles" localSheetId="5">'05 - ÚT'!$80:$80</definedName>
    <definedName name="_xlnm._FilterDatabase" localSheetId="6" hidden="1">'06 - VZT'!$C$80:$K$88</definedName>
    <definedName name="_xlnm.Print_Area" localSheetId="6">'06 - VZT'!$C$4:$J$39,'06 - VZT'!$C$45:$J$62,'06 - VZT'!$C$68:$K$88</definedName>
    <definedName name="_xlnm.Print_Titles" localSheetId="6">'06 - VZT'!$80:$80</definedName>
    <definedName name="_xlnm._FilterDatabase" localSheetId="7" hidden="1">'07 - VRN'!$C$83:$K$99</definedName>
    <definedName name="_xlnm.Print_Area" localSheetId="7">'07 - VRN'!$C$4:$J$39,'07 - VRN'!$C$45:$J$65,'07 - VRN'!$C$71:$K$99</definedName>
    <definedName name="_xlnm.Print_Titles" localSheetId="7">'07 - VRN'!$83:$83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98"/>
  <c r="BH98"/>
  <c r="BG98"/>
  <c r="BF98"/>
  <c r="T98"/>
  <c r="T97"/>
  <c r="R98"/>
  <c r="R97"/>
  <c r="P98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T89"/>
  <c r="R90"/>
  <c r="R89"/>
  <c r="P90"/>
  <c r="P89"/>
  <c r="BI87"/>
  <c r="BH87"/>
  <c r="BG87"/>
  <c r="BF87"/>
  <c r="T87"/>
  <c r="T86"/>
  <c r="R87"/>
  <c r="R86"/>
  <c r="P87"/>
  <c r="P86"/>
  <c r="J80"/>
  <c r="F78"/>
  <c r="E76"/>
  <c r="J54"/>
  <c r="F52"/>
  <c r="E50"/>
  <c r="J24"/>
  <c r="E24"/>
  <c r="J81"/>
  <c r="J23"/>
  <c r="J18"/>
  <c r="E18"/>
  <c r="F55"/>
  <c r="J17"/>
  <c r="J15"/>
  <c r="E15"/>
  <c r="F80"/>
  <c r="J14"/>
  <c r="J12"/>
  <c r="J52"/>
  <c r="E7"/>
  <c r="E74"/>
  <c i="7" r="J37"/>
  <c r="J36"/>
  <c i="1" r="AY60"/>
  <c i="7" r="J35"/>
  <c i="1" r="AX60"/>
  <c i="7"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5"/>
  <c r="E73"/>
  <c r="J54"/>
  <c r="F52"/>
  <c r="E50"/>
  <c r="J24"/>
  <c r="E24"/>
  <c r="J78"/>
  <c r="J23"/>
  <c r="J18"/>
  <c r="E18"/>
  <c r="F55"/>
  <c r="J17"/>
  <c r="J15"/>
  <c r="E15"/>
  <c r="F54"/>
  <c r="J14"/>
  <c r="J12"/>
  <c r="J75"/>
  <c r="E7"/>
  <c r="E71"/>
  <c i="6" r="J37"/>
  <c r="J36"/>
  <c i="1" r="AY59"/>
  <c i="6" r="J35"/>
  <c i="1" r="AX59"/>
  <c i="6"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5"/>
  <c r="E73"/>
  <c r="J54"/>
  <c r="F52"/>
  <c r="E50"/>
  <c r="J24"/>
  <c r="E24"/>
  <c r="J78"/>
  <c r="J23"/>
  <c r="J18"/>
  <c r="E18"/>
  <c r="F78"/>
  <c r="J17"/>
  <c r="J15"/>
  <c r="E15"/>
  <c r="F54"/>
  <c r="J14"/>
  <c r="J12"/>
  <c r="J75"/>
  <c r="E7"/>
  <c r="E48"/>
  <c i="5" r="J37"/>
  <c r="J36"/>
  <c i="1" r="AY58"/>
  <c i="5" r="J35"/>
  <c i="1" r="AX58"/>
  <c i="5"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79"/>
  <c r="F77"/>
  <c r="E75"/>
  <c r="J54"/>
  <c r="F52"/>
  <c r="E50"/>
  <c r="J24"/>
  <c r="E24"/>
  <c r="J55"/>
  <c r="J23"/>
  <c r="J18"/>
  <c r="E18"/>
  <c r="F80"/>
  <c r="J17"/>
  <c r="J15"/>
  <c r="E15"/>
  <c r="F54"/>
  <c r="J14"/>
  <c r="J12"/>
  <c r="J77"/>
  <c r="E7"/>
  <c r="E48"/>
  <c i="4" r="J37"/>
  <c r="J36"/>
  <c i="1" r="AY57"/>
  <c i="4" r="J35"/>
  <c i="1" r="AX57"/>
  <c i="4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1"/>
  <c r="F79"/>
  <c r="E77"/>
  <c r="J54"/>
  <c r="F52"/>
  <c r="E50"/>
  <c r="J24"/>
  <c r="E24"/>
  <c r="J55"/>
  <c r="J23"/>
  <c r="J18"/>
  <c r="E18"/>
  <c r="F82"/>
  <c r="J17"/>
  <c r="J15"/>
  <c r="E15"/>
  <c r="F81"/>
  <c r="J14"/>
  <c r="J12"/>
  <c r="J52"/>
  <c r="E7"/>
  <c r="E48"/>
  <c i="3" r="J37"/>
  <c r="J36"/>
  <c i="1" r="AY56"/>
  <c i="3" r="J35"/>
  <c i="1" r="AX56"/>
  <c i="3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79"/>
  <c r="F77"/>
  <c r="E75"/>
  <c r="J54"/>
  <c r="F52"/>
  <c r="E50"/>
  <c r="J24"/>
  <c r="E24"/>
  <c r="J55"/>
  <c r="J23"/>
  <c r="J18"/>
  <c r="E18"/>
  <c r="F80"/>
  <c r="J17"/>
  <c r="J15"/>
  <c r="E15"/>
  <c r="F79"/>
  <c r="J14"/>
  <c r="J12"/>
  <c r="J77"/>
  <c r="E7"/>
  <c r="E73"/>
  <c i="2" r="J37"/>
  <c r="J36"/>
  <c i="1" r="AY55"/>
  <c i="2" r="J35"/>
  <c i="1" r="AX55"/>
  <c i="2" r="BI535"/>
  <c r="BH535"/>
  <c r="BG535"/>
  <c r="BF535"/>
  <c r="T535"/>
  <c r="T505"/>
  <c r="R535"/>
  <c r="R505"/>
  <c r="P535"/>
  <c r="P505"/>
  <c r="BI506"/>
  <c r="BH506"/>
  <c r="BG506"/>
  <c r="BF506"/>
  <c r="T506"/>
  <c r="R506"/>
  <c r="P506"/>
  <c r="BI502"/>
  <c r="BH502"/>
  <c r="BG502"/>
  <c r="BF502"/>
  <c r="T502"/>
  <c r="T501"/>
  <c r="R502"/>
  <c r="R501"/>
  <c r="P502"/>
  <c r="P501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82"/>
  <c r="BH482"/>
  <c r="BG482"/>
  <c r="BF482"/>
  <c r="T482"/>
  <c r="R482"/>
  <c r="P482"/>
  <c r="BI469"/>
  <c r="BH469"/>
  <c r="BG469"/>
  <c r="BF469"/>
  <c r="T469"/>
  <c r="R469"/>
  <c r="P469"/>
  <c r="BI456"/>
  <c r="BH456"/>
  <c r="BG456"/>
  <c r="BF456"/>
  <c r="T456"/>
  <c r="R456"/>
  <c r="P456"/>
  <c r="BI448"/>
  <c r="BH448"/>
  <c r="BG448"/>
  <c r="BF448"/>
  <c r="T448"/>
  <c r="R448"/>
  <c r="P448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4"/>
  <c r="BH414"/>
  <c r="BG414"/>
  <c r="BF414"/>
  <c r="T414"/>
  <c r="R414"/>
  <c r="P414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05"/>
  <c r="BH305"/>
  <c r="BG305"/>
  <c r="BF305"/>
  <c r="T305"/>
  <c r="R305"/>
  <c r="P305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3"/>
  <c r="BH283"/>
  <c r="BG283"/>
  <c r="BF283"/>
  <c r="T283"/>
  <c r="T282"/>
  <c r="R283"/>
  <c r="R282"/>
  <c r="P283"/>
  <c r="P282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T247"/>
  <c r="R248"/>
  <c r="R247"/>
  <c r="P248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199"/>
  <c r="BH199"/>
  <c r="BG199"/>
  <c r="BF199"/>
  <c r="T199"/>
  <c r="R199"/>
  <c r="P199"/>
  <c r="BI193"/>
  <c r="BH193"/>
  <c r="BG193"/>
  <c r="BF193"/>
  <c r="T193"/>
  <c r="R193"/>
  <c r="P193"/>
  <c r="BI186"/>
  <c r="BH186"/>
  <c r="BG186"/>
  <c r="BF186"/>
  <c r="T186"/>
  <c r="R186"/>
  <c r="P186"/>
  <c r="BI183"/>
  <c r="BH183"/>
  <c r="BG183"/>
  <c r="BF183"/>
  <c r="T183"/>
  <c r="R183"/>
  <c r="P183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20"/>
  <c r="BH120"/>
  <c r="BG120"/>
  <c r="BF120"/>
  <c r="T120"/>
  <c r="R120"/>
  <c r="P120"/>
  <c r="BI111"/>
  <c r="BH111"/>
  <c r="BG111"/>
  <c r="BF111"/>
  <c r="T111"/>
  <c r="R111"/>
  <c r="P111"/>
  <c r="BI105"/>
  <c r="BH105"/>
  <c r="BG105"/>
  <c r="BF105"/>
  <c r="T105"/>
  <c r="R105"/>
  <c r="P105"/>
  <c r="BI102"/>
  <c r="BH102"/>
  <c r="BG102"/>
  <c r="BF102"/>
  <c r="T102"/>
  <c r="R102"/>
  <c r="P102"/>
  <c r="J95"/>
  <c r="F93"/>
  <c r="E91"/>
  <c r="J54"/>
  <c r="F52"/>
  <c r="E50"/>
  <c r="J24"/>
  <c r="E24"/>
  <c r="J55"/>
  <c r="J23"/>
  <c r="J18"/>
  <c r="E18"/>
  <c r="F96"/>
  <c r="J17"/>
  <c r="J15"/>
  <c r="E15"/>
  <c r="F95"/>
  <c r="J14"/>
  <c r="J12"/>
  <c r="J93"/>
  <c r="E7"/>
  <c r="E48"/>
  <c i="1" r="AS54"/>
  <c r="L50"/>
  <c r="AM50"/>
  <c r="AM49"/>
  <c r="L49"/>
  <c r="AM47"/>
  <c r="L47"/>
  <c r="L45"/>
  <c r="L44"/>
  <c i="2" r="J373"/>
  <c r="J535"/>
  <c r="J393"/>
  <c r="J383"/>
  <c r="BK313"/>
  <c r="J359"/>
  <c r="J316"/>
  <c r="J435"/>
  <c r="BK240"/>
  <c i="3" r="J136"/>
  <c r="J94"/>
  <c r="J124"/>
  <c r="BK107"/>
  <c r="BK97"/>
  <c r="J127"/>
  <c r="BK109"/>
  <c r="J97"/>
  <c r="J89"/>
  <c r="BK136"/>
  <c r="BK117"/>
  <c r="J92"/>
  <c i="4" r="BK107"/>
  <c r="BK99"/>
  <c i="5" r="J113"/>
  <c i="2" r="BK316"/>
  <c i="4" r="BK116"/>
  <c r="BK114"/>
  <c i="5" r="BK94"/>
  <c r="BK99"/>
  <c i="6" r="J89"/>
  <c i="7" r="BK88"/>
  <c i="2" r="BK392"/>
  <c r="J162"/>
  <c r="J392"/>
  <c r="J193"/>
  <c r="BK495"/>
  <c r="BK373"/>
  <c r="J432"/>
  <c i="4" r="J96"/>
  <c i="5" r="J87"/>
  <c i="6" r="J86"/>
  <c i="7" r="J88"/>
  <c i="8" r="J90"/>
  <c i="2" r="BK276"/>
  <c r="J429"/>
  <c r="J337"/>
  <c r="J166"/>
  <c r="BK396"/>
  <c r="BK319"/>
  <c i="4" r="BK118"/>
  <c i="2" r="J276"/>
  <c r="J424"/>
  <c r="BK335"/>
  <c r="J348"/>
  <c r="J102"/>
  <c r="J353"/>
  <c i="3" r="J146"/>
  <c r="J90"/>
  <c r="BK118"/>
  <c r="J132"/>
  <c r="BK101"/>
  <c r="BK127"/>
  <c i="2" r="J506"/>
  <c r="BK357"/>
  <c i="3" r="BK90"/>
  <c r="BK126"/>
  <c i="4" r="BK115"/>
  <c i="5" r="J123"/>
  <c r="BK109"/>
  <c r="BK108"/>
  <c i="2" r="J356"/>
  <c r="J209"/>
  <c r="BK432"/>
  <c r="J364"/>
  <c r="J275"/>
  <c r="J176"/>
  <c r="BK328"/>
  <c r="BK162"/>
  <c r="J407"/>
  <c r="BK384"/>
  <c r="J374"/>
  <c r="BK364"/>
  <c r="J297"/>
  <c r="BK272"/>
  <c i="3" r="BK149"/>
  <c r="J105"/>
  <c r="J142"/>
  <c r="BK120"/>
  <c r="J104"/>
  <c r="J143"/>
  <c r="J122"/>
  <c r="J102"/>
  <c r="BK137"/>
  <c r="J137"/>
  <c r="BK130"/>
  <c r="J108"/>
  <c i="4" r="BK125"/>
  <c r="BK106"/>
  <c r="BK102"/>
  <c r="J130"/>
  <c r="BK117"/>
  <c r="BK95"/>
  <c r="BK134"/>
  <c r="BK128"/>
  <c r="J115"/>
  <c r="BK108"/>
  <c r="J100"/>
  <c r="J91"/>
  <c r="BK130"/>
  <c r="J108"/>
  <c r="J90"/>
  <c r="BK126"/>
  <c r="BK111"/>
  <c r="J88"/>
  <c i="5" r="BK120"/>
  <c r="BK113"/>
  <c r="BK100"/>
  <c r="J96"/>
  <c r="BK89"/>
  <c r="BK121"/>
  <c r="J99"/>
  <c r="J102"/>
  <c i="6" r="BK87"/>
  <c i="8" r="J98"/>
  <c i="2" r="BK363"/>
  <c r="BK326"/>
  <c r="J156"/>
  <c r="BK435"/>
  <c r="J386"/>
  <c r="J368"/>
  <c r="BK199"/>
  <c r="J105"/>
  <c r="BK424"/>
  <c r="BK389"/>
  <c r="J270"/>
  <c r="J183"/>
  <c r="BK163"/>
  <c r="BK404"/>
  <c r="J207"/>
  <c r="BK353"/>
  <c r="J165"/>
  <c r="J448"/>
  <c r="J376"/>
  <c r="J340"/>
  <c r="BK270"/>
  <c i="3" r="BK135"/>
  <c r="J112"/>
  <c i="4" r="BK123"/>
  <c r="J104"/>
  <c r="J125"/>
  <c r="BK91"/>
  <c r="J114"/>
  <c r="J98"/>
  <c r="BK89"/>
  <c r="BK132"/>
  <c r="BK110"/>
  <c i="5" r="J108"/>
  <c r="J86"/>
  <c i="6" r="J91"/>
  <c i="8" r="BK98"/>
  <c r="BK90"/>
  <c i="2" r="BK305"/>
  <c r="BK207"/>
  <c r="J414"/>
  <c r="BK367"/>
  <c r="J153"/>
  <c r="BK429"/>
  <c r="BK341"/>
  <c r="J269"/>
  <c r="BK176"/>
  <c r="J495"/>
  <c r="BK390"/>
  <c r="J321"/>
  <c r="J161"/>
  <c r="J347"/>
  <c r="J283"/>
  <c r="BK193"/>
  <c r="J111"/>
  <c r="BK469"/>
  <c r="BK415"/>
  <c r="BK378"/>
  <c r="J367"/>
  <c r="J333"/>
  <c r="J273"/>
  <c r="J173"/>
  <c i="3" r="J109"/>
  <c r="J149"/>
  <c r="BK119"/>
  <c r="J96"/>
  <c r="J125"/>
  <c r="BK106"/>
  <c r="J91"/>
  <c r="BK140"/>
  <c r="BK141"/>
  <c r="J135"/>
  <c r="J118"/>
  <c r="BK96"/>
  <c i="4" r="J116"/>
  <c r="J131"/>
  <c r="J107"/>
  <c r="J118"/>
  <c r="J102"/>
  <c r="J106"/>
  <c r="BK103"/>
  <c r="BK112"/>
  <c r="BK105"/>
  <c i="5" r="J120"/>
  <c r="J116"/>
  <c r="J111"/>
  <c r="BK123"/>
  <c r="J89"/>
  <c r="J114"/>
  <c r="BK98"/>
  <c i="6" r="BK92"/>
  <c r="BK89"/>
  <c i="8" r="BK95"/>
  <c i="2" r="J335"/>
  <c r="J199"/>
  <c r="BK402"/>
  <c r="BK297"/>
  <c r="J499"/>
  <c r="BK347"/>
  <c r="BK183"/>
  <c r="J330"/>
  <c r="J240"/>
  <c i="3" r="J131"/>
  <c r="J101"/>
  <c r="BK114"/>
  <c r="BK99"/>
  <c r="BK89"/>
  <c r="J114"/>
  <c i="4" r="J93"/>
  <c r="BK98"/>
  <c r="J105"/>
  <c r="J89"/>
  <c r="BK93"/>
  <c r="J113"/>
  <c i="5" r="BK101"/>
  <c r="BK115"/>
  <c r="J107"/>
  <c r="J101"/>
  <c i="6" r="J84"/>
  <c r="J88"/>
  <c i="2" r="J341"/>
  <c r="J260"/>
  <c r="BK148"/>
  <c r="BK383"/>
  <c r="J186"/>
  <c r="BK535"/>
  <c r="J409"/>
  <c r="J328"/>
  <c r="BK170"/>
  <c r="J387"/>
  <c r="BK268"/>
  <c r="BK333"/>
  <c r="J238"/>
  <c r="J426"/>
  <c r="J279"/>
  <c i="3" r="BK131"/>
  <c r="BK125"/>
  <c r="J113"/>
  <c r="BK112"/>
  <c r="BK144"/>
  <c r="BK138"/>
  <c r="BK113"/>
  <c i="4" r="BK88"/>
  <c i="5" r="J105"/>
  <c r="BK112"/>
  <c r="J109"/>
  <c r="J88"/>
  <c i="6" r="BK88"/>
  <c r="BK93"/>
  <c i="7" r="BK85"/>
  <c i="8" r="J87"/>
  <c i="2" r="BK273"/>
  <c r="J438"/>
  <c r="J389"/>
  <c r="BK205"/>
  <c r="BK111"/>
  <c r="J390"/>
  <c r="J278"/>
  <c r="BK248"/>
  <c r="J415"/>
  <c r="J402"/>
  <c r="BK345"/>
  <c r="BK209"/>
  <c r="BK337"/>
  <c r="J163"/>
  <c r="BK370"/>
  <c r="BK186"/>
  <c i="3" r="J95"/>
  <c r="J130"/>
  <c r="J119"/>
  <c r="BK147"/>
  <c r="BK103"/>
  <c r="BK145"/>
  <c r="BK143"/>
  <c i="4" r="J132"/>
  <c r="BK100"/>
  <c r="J92"/>
  <c i="5" r="J90"/>
  <c r="J118"/>
  <c i="2" r="BK255"/>
  <c r="BK159"/>
  <c r="BK498"/>
  <c r="J354"/>
  <c r="BK260"/>
  <c r="BK340"/>
  <c r="J255"/>
  <c r="BK482"/>
  <c i="5" r="BK105"/>
  <c i="6" r="BK91"/>
  <c i="7" r="J87"/>
  <c i="2" r="BK349"/>
  <c r="J257"/>
  <c r="BK418"/>
  <c r="J399"/>
  <c r="J248"/>
  <c r="BK156"/>
  <c r="BK497"/>
  <c r="J403"/>
  <c r="BK365"/>
  <c r="J323"/>
  <c r="BK168"/>
  <c r="BK414"/>
  <c r="BK351"/>
  <c r="BK120"/>
  <c r="BK321"/>
  <c r="J502"/>
  <c r="BK409"/>
  <c r="BK368"/>
  <c r="BK283"/>
  <c r="BK161"/>
  <c i="3" r="J103"/>
  <c r="J107"/>
  <c r="BK91"/>
  <c i="4" r="BK133"/>
  <c r="J111"/>
  <c r="BK121"/>
  <c r="BK104"/>
  <c r="J95"/>
  <c r="J110"/>
  <c i="5" r="BK124"/>
  <c r="J94"/>
  <c i="6" r="J92"/>
  <c r="J85"/>
  <c i="7" r="J85"/>
  <c i="8" r="J93"/>
  <c i="2" r="BK342"/>
  <c r="J268"/>
  <c r="BK441"/>
  <c r="BK377"/>
  <c r="BK506"/>
  <c r="BK399"/>
  <c r="BK291"/>
  <c r="J252"/>
  <c r="BK165"/>
  <c r="BK405"/>
  <c r="J377"/>
  <c r="BK300"/>
  <c r="J360"/>
  <c r="BK252"/>
  <c i="3" r="J144"/>
  <c r="BK92"/>
  <c r="J123"/>
  <c r="J106"/>
  <c r="BK129"/>
  <c r="J115"/>
  <c r="BK98"/>
  <c r="J86"/>
  <c r="J145"/>
  <c r="J129"/>
  <c r="J111"/>
  <c i="4" r="J133"/>
  <c r="J124"/>
  <c r="BK92"/>
  <c r="J112"/>
  <c r="J128"/>
  <c r="BK119"/>
  <c r="BK124"/>
  <c r="BK96"/>
  <c i="5" r="J93"/>
  <c r="J106"/>
  <c r="J125"/>
  <c r="J97"/>
  <c r="BK97"/>
  <c r="BK90"/>
  <c r="BK107"/>
  <c i="6" r="J93"/>
  <c r="BK84"/>
  <c i="8" r="J95"/>
  <c i="2" r="BK348"/>
  <c r="J120"/>
  <c r="J378"/>
  <c r="BK238"/>
  <c r="BK407"/>
  <c r="J291"/>
  <c r="J345"/>
  <c i="3" r="J138"/>
  <c r="J99"/>
  <c r="BK122"/>
  <c r="BK93"/>
  <c r="BK105"/>
  <c r="BK146"/>
  <c r="BK104"/>
  <c i="4" r="J103"/>
  <c r="J109"/>
  <c r="J117"/>
  <c r="J126"/>
  <c r="J101"/>
  <c r="BK90"/>
  <c i="5" r="BK102"/>
  <c r="BK88"/>
  <c r="BK116"/>
  <c i="6" r="BK85"/>
  <c i="2" r="BK359"/>
  <c r="J266"/>
  <c r="BK426"/>
  <c r="BK395"/>
  <c r="BK245"/>
  <c r="BK499"/>
  <c r="BK387"/>
  <c r="BK263"/>
  <c r="J159"/>
  <c r="BK403"/>
  <c r="J349"/>
  <c r="BK360"/>
  <c r="J456"/>
  <c r="BK371"/>
  <c r="J205"/>
  <c i="3" r="J148"/>
  <c r="BK94"/>
  <c r="BK111"/>
  <c r="J147"/>
  <c r="BK133"/>
  <c r="J87"/>
  <c i="5" r="BK91"/>
  <c r="J98"/>
  <c r="BK103"/>
  <c r="J100"/>
  <c i="6" r="J95"/>
  <c r="J87"/>
  <c i="7" r="BK84"/>
  <c i="2" r="J351"/>
  <c r="J242"/>
  <c r="BK421"/>
  <c r="BK376"/>
  <c r="J170"/>
  <c r="BK448"/>
  <c r="BK356"/>
  <c r="BK173"/>
  <c r="J497"/>
  <c r="BK386"/>
  <c r="BK323"/>
  <c r="BK105"/>
  <c r="BK242"/>
  <c r="J421"/>
  <c r="J365"/>
  <c i="3" r="BK108"/>
  <c r="J121"/>
  <c r="BK115"/>
  <c r="J126"/>
  <c r="BK142"/>
  <c r="J116"/>
  <c i="4" r="J99"/>
  <c r="BK109"/>
  <c i="5" r="J95"/>
  <c r="BK111"/>
  <c r="BK87"/>
  <c i="4" r="J129"/>
  <c i="5" r="J117"/>
  <c r="J103"/>
  <c r="J119"/>
  <c i="7" r="J84"/>
  <c i="2" r="J357"/>
  <c r="J263"/>
  <c r="BK393"/>
  <c r="BK266"/>
  <c r="BK456"/>
  <c r="J384"/>
  <c r="BK102"/>
  <c r="J313"/>
  <c i="3" r="J133"/>
  <c r="J120"/>
  <c r="BK124"/>
  <c r="BK95"/>
  <c r="BK148"/>
  <c i="4" r="J134"/>
  <c r="J123"/>
  <c r="BK129"/>
  <c r="J97"/>
  <c r="BK113"/>
  <c r="BK101"/>
  <c i="5" r="BK117"/>
  <c r="J92"/>
  <c r="BK93"/>
  <c r="BK106"/>
  <c i="7" r="J86"/>
  <c i="2" r="BK278"/>
  <c r="BK166"/>
  <c r="J405"/>
  <c r="J371"/>
  <c r="J168"/>
  <c r="J482"/>
  <c r="BK361"/>
  <c r="J245"/>
  <c r="J469"/>
  <c r="J370"/>
  <c r="J148"/>
  <c r="J294"/>
  <c r="J396"/>
  <c r="BK269"/>
  <c i="3" r="BK100"/>
  <c r="BK121"/>
  <c r="BK123"/>
  <c r="J93"/>
  <c r="BK128"/>
  <c r="BK102"/>
  <c i="5" r="J121"/>
  <c r="BK86"/>
  <c r="BK118"/>
  <c r="BK122"/>
  <c r="J91"/>
  <c i="6" r="BK95"/>
  <c i="7" r="BK87"/>
  <c i="8" r="BK93"/>
  <c i="2" r="BK294"/>
  <c r="BK153"/>
  <c r="J404"/>
  <c r="J361"/>
  <c r="J418"/>
  <c r="BK374"/>
  <c r="J272"/>
  <c r="BK502"/>
  <c r="BK354"/>
  <c r="J305"/>
  <c r="J300"/>
  <c r="J498"/>
  <c r="J395"/>
  <c r="BK330"/>
  <c i="3" r="BK134"/>
  <c r="BK88"/>
  <c r="J98"/>
  <c r="BK116"/>
  <c r="J88"/>
  <c r="J134"/>
  <c r="J100"/>
  <c i="4" r="J119"/>
  <c i="5" r="BK114"/>
  <c r="BK125"/>
  <c r="BK95"/>
  <c r="BK119"/>
  <c r="BK92"/>
  <c r="J115"/>
  <c i="6" r="BK86"/>
  <c i="7" r="BK86"/>
  <c i="8" r="BK87"/>
  <c i="2" r="BK275"/>
  <c r="BK257"/>
  <c r="J441"/>
  <c r="J363"/>
  <c r="J326"/>
  <c r="BK438"/>
  <c r="J342"/>
  <c r="J319"/>
  <c r="BK279"/>
  <c i="3" r="J141"/>
  <c r="J140"/>
  <c i="4" r="BK97"/>
  <c r="BK131"/>
  <c i="3" r="BK86"/>
  <c r="J117"/>
  <c r="J128"/>
  <c r="BK87"/>
  <c r="BK132"/>
  <c i="5" r="BK96"/>
  <c r="J122"/>
  <c i="4" r="J121"/>
  <c i="5" r="J124"/>
  <c r="J112"/>
  <c i="2" l="1" r="T101"/>
  <c r="T169"/>
  <c r="P251"/>
  <c r="T251"/>
  <c r="R290"/>
  <c r="T339"/>
  <c r="R417"/>
  <c r="BK440"/>
  <c r="J440"/>
  <c r="J76"/>
  <c r="R440"/>
  <c i="3" r="R85"/>
  <c i="2" r="R119"/>
  <c r="BK237"/>
  <c r="J237"/>
  <c r="J64"/>
  <c r="T259"/>
  <c r="P290"/>
  <c r="BK339"/>
  <c r="J339"/>
  <c r="J72"/>
  <c r="R398"/>
  <c r="BK431"/>
  <c r="J431"/>
  <c r="J75"/>
  <c r="P440"/>
  <c r="T440"/>
  <c i="3" r="T85"/>
  <c i="4" r="P87"/>
  <c r="T87"/>
  <c i="2" r="P119"/>
  <c r="BK169"/>
  <c r="J169"/>
  <c r="J63"/>
  <c r="R237"/>
  <c r="P259"/>
  <c r="P296"/>
  <c r="T296"/>
  <c r="T398"/>
  <c r="P431"/>
  <c r="R455"/>
  <c i="3" r="BK110"/>
  <c r="J110"/>
  <c r="J62"/>
  <c r="R139"/>
  <c i="4" r="P94"/>
  <c r="T122"/>
  <c r="R127"/>
  <c i="5" r="R85"/>
  <c r="R104"/>
  <c r="T110"/>
  <c i="6" r="T83"/>
  <c r="T82"/>
  <c r="T81"/>
  <c i="7" r="P83"/>
  <c r="P82"/>
  <c r="P81"/>
  <c i="1" r="AU60"/>
  <c i="2" r="P101"/>
  <c r="P169"/>
  <c r="T237"/>
  <c r="BK251"/>
  <c r="J251"/>
  <c r="J67"/>
  <c r="R251"/>
  <c r="BK296"/>
  <c r="J296"/>
  <c r="J71"/>
  <c r="R296"/>
  <c r="BK398"/>
  <c r="J398"/>
  <c r="J73"/>
  <c r="P417"/>
  <c r="T431"/>
  <c r="P455"/>
  <c i="3" r="P110"/>
  <c r="BK139"/>
  <c r="J139"/>
  <c r="J63"/>
  <c i="4" r="R87"/>
  <c r="BK94"/>
  <c r="J94"/>
  <c r="J62"/>
  <c r="R122"/>
  <c r="BK127"/>
  <c r="J127"/>
  <c r="J65"/>
  <c i="5" r="BK85"/>
  <c r="J85"/>
  <c r="J61"/>
  <c r="BK104"/>
  <c r="J104"/>
  <c r="J62"/>
  <c r="P104"/>
  <c r="P110"/>
  <c i="6" r="P83"/>
  <c r="P82"/>
  <c r="P81"/>
  <c i="1" r="AU59"/>
  <c i="7" r="R83"/>
  <c r="R82"/>
  <c r="R81"/>
  <c i="2" r="BK101"/>
  <c r="J101"/>
  <c r="J61"/>
  <c r="R101"/>
  <c r="R169"/>
  <c r="BK259"/>
  <c r="J259"/>
  <c r="J68"/>
  <c r="BK290"/>
  <c r="J290"/>
  <c r="J70"/>
  <c r="P339"/>
  <c r="P398"/>
  <c r="T417"/>
  <c r="BK455"/>
  <c r="J455"/>
  <c r="J77"/>
  <c i="3" r="P85"/>
  <c r="T110"/>
  <c r="T139"/>
  <c i="4" r="R94"/>
  <c r="R86"/>
  <c r="R85"/>
  <c r="P122"/>
  <c r="T127"/>
  <c i="5" r="T85"/>
  <c r="T84"/>
  <c r="T83"/>
  <c r="T104"/>
  <c r="R110"/>
  <c i="6" r="R83"/>
  <c r="R82"/>
  <c r="R81"/>
  <c i="7" r="F34"/>
  <c i="1" r="BA60"/>
  <c i="7" r="BK83"/>
  <c r="BK82"/>
  <c r="BK81"/>
  <c r="J81"/>
  <c r="J59"/>
  <c i="2" r="BK119"/>
  <c r="J119"/>
  <c r="J62"/>
  <c r="T119"/>
  <c r="P237"/>
  <c r="R259"/>
  <c r="T290"/>
  <c r="R339"/>
  <c r="BK417"/>
  <c r="J417"/>
  <c r="J74"/>
  <c r="R431"/>
  <c r="T455"/>
  <c i="3" r="BK85"/>
  <c r="J85"/>
  <c r="J61"/>
  <c r="R110"/>
  <c r="P139"/>
  <c i="4" r="BK87"/>
  <c r="J87"/>
  <c r="J61"/>
  <c r="T94"/>
  <c r="T86"/>
  <c r="T85"/>
  <c r="BK122"/>
  <c r="J122"/>
  <c r="J64"/>
  <c r="P127"/>
  <c i="5" r="P85"/>
  <c r="P84"/>
  <c r="P83"/>
  <c i="1" r="AU58"/>
  <c i="5" r="BK110"/>
  <c r="J110"/>
  <c r="J63"/>
  <c i="6" r="BK83"/>
  <c r="J83"/>
  <c r="J61"/>
  <c i="7" r="T83"/>
  <c r="T82"/>
  <c r="T81"/>
  <c i="8" r="BK92"/>
  <c r="J92"/>
  <c r="J63"/>
  <c r="P92"/>
  <c r="P85"/>
  <c r="P84"/>
  <c i="1" r="AU61"/>
  <c i="8" r="R92"/>
  <c r="R85"/>
  <c r="R84"/>
  <c r="T92"/>
  <c r="T85"/>
  <c r="T84"/>
  <c i="2" r="BK505"/>
  <c r="J505"/>
  <c r="J79"/>
  <c r="BK501"/>
  <c r="J501"/>
  <c r="J78"/>
  <c r="BK247"/>
  <c r="J247"/>
  <c r="J65"/>
  <c r="BK282"/>
  <c r="J282"/>
  <c r="J69"/>
  <c i="4" r="BK120"/>
  <c r="J120"/>
  <c r="J63"/>
  <c i="8" r="BK86"/>
  <c r="J86"/>
  <c r="J61"/>
  <c r="BK89"/>
  <c r="J89"/>
  <c r="J62"/>
  <c r="BK97"/>
  <c r="J97"/>
  <c r="J64"/>
  <c r="F34"/>
  <c i="1" r="BA61"/>
  <c i="8" r="F36"/>
  <c i="1" r="BC61"/>
  <c i="8" r="F37"/>
  <c i="1" r="BD61"/>
  <c i="8" r="J34"/>
  <c i="1" r="AW61"/>
  <c i="8" r="F35"/>
  <c i="1" r="BB61"/>
  <c i="7" r="J30"/>
  <c i="1" r="AG60"/>
  <c i="8" r="E48"/>
  <c r="J55"/>
  <c i="7" r="J82"/>
  <c r="J60"/>
  <c i="8" r="J78"/>
  <c r="BE90"/>
  <c r="BE93"/>
  <c r="BE98"/>
  <c i="7" r="J83"/>
  <c r="J61"/>
  <c i="8" r="F54"/>
  <c r="F81"/>
  <c r="BE87"/>
  <c r="BE95"/>
  <c i="7" r="J34"/>
  <c i="1" r="AW60"/>
  <c i="7" r="F36"/>
  <c i="1" r="BC60"/>
  <c i="7" r="F35"/>
  <c i="1" r="BB60"/>
  <c i="7" r="F37"/>
  <c i="1" r="BD60"/>
  <c i="7" r="J52"/>
  <c r="J55"/>
  <c r="F78"/>
  <c r="E48"/>
  <c r="F77"/>
  <c r="BE87"/>
  <c r="BE84"/>
  <c r="BE85"/>
  <c r="BE88"/>
  <c r="BE86"/>
  <c i="6" r="F36"/>
  <c i="1" r="BC59"/>
  <c i="6" r="J34"/>
  <c i="1" r="AW59"/>
  <c i="6" r="F34"/>
  <c i="1" r="BA59"/>
  <c i="6" r="F37"/>
  <c i="1" r="BD59"/>
  <c i="6" r="F35"/>
  <c i="1" r="BB59"/>
  <c i="6" r="J52"/>
  <c r="J55"/>
  <c r="F77"/>
  <c i="5" r="BK84"/>
  <c r="BK83"/>
  <c r="J83"/>
  <c r="J59"/>
  <c i="6" r="E71"/>
  <c r="BE85"/>
  <c r="BE88"/>
  <c r="BE89"/>
  <c r="F55"/>
  <c r="BE84"/>
  <c r="BE86"/>
  <c r="BE92"/>
  <c r="BE93"/>
  <c r="BE87"/>
  <c r="BE91"/>
  <c r="BE95"/>
  <c i="5" r="F34"/>
  <c i="1" r="BA58"/>
  <c i="5" r="F35"/>
  <c i="1" r="BB58"/>
  <c i="5" r="F37"/>
  <c i="1" r="BD58"/>
  <c i="5" r="J34"/>
  <c i="1" r="AW58"/>
  <c i="5" r="F36"/>
  <c i="1" r="BC58"/>
  <c i="5" r="F79"/>
  <c r="BE90"/>
  <c r="BE99"/>
  <c r="BE101"/>
  <c r="BE114"/>
  <c r="BE121"/>
  <c r="J52"/>
  <c r="BE86"/>
  <c r="BE87"/>
  <c r="BE89"/>
  <c r="BE118"/>
  <c r="E73"/>
  <c r="J80"/>
  <c r="BE102"/>
  <c r="BE103"/>
  <c r="BE109"/>
  <c r="BE112"/>
  <c r="BE116"/>
  <c r="F55"/>
  <c r="BE91"/>
  <c r="BE92"/>
  <c r="BE93"/>
  <c r="BE95"/>
  <c r="BE96"/>
  <c r="BE97"/>
  <c r="BE105"/>
  <c r="BE106"/>
  <c r="BE108"/>
  <c r="BE124"/>
  <c r="BE88"/>
  <c r="BE94"/>
  <c r="BE98"/>
  <c r="BE107"/>
  <c r="BE111"/>
  <c r="BE115"/>
  <c r="BE117"/>
  <c r="BE119"/>
  <c r="BE122"/>
  <c i="4" r="BK86"/>
  <c r="BK85"/>
  <c r="J85"/>
  <c r="J59"/>
  <c i="5" r="BE100"/>
  <c r="BE113"/>
  <c r="BE120"/>
  <c r="BE123"/>
  <c r="BE125"/>
  <c i="4" r="F34"/>
  <c i="1" r="BA57"/>
  <c i="4" r="F36"/>
  <c i="1" r="BC57"/>
  <c i="4" r="F37"/>
  <c i="1" r="BD57"/>
  <c i="4" r="F35"/>
  <c i="1" r="BB57"/>
  <c i="4" r="J34"/>
  <c i="1" r="AW57"/>
  <c i="4" r="F55"/>
  <c r="J79"/>
  <c r="BE88"/>
  <c r="BE93"/>
  <c r="BE95"/>
  <c r="BE108"/>
  <c r="BE121"/>
  <c r="BE125"/>
  <c r="J82"/>
  <c r="BE98"/>
  <c r="BE102"/>
  <c r="BE112"/>
  <c r="BE114"/>
  <c r="F54"/>
  <c r="E75"/>
  <c r="BE115"/>
  <c r="BE124"/>
  <c r="BE131"/>
  <c r="BE133"/>
  <c i="3" r="BK84"/>
  <c r="J84"/>
  <c r="J60"/>
  <c i="4" r="BE89"/>
  <c r="BE90"/>
  <c r="BE91"/>
  <c r="BE101"/>
  <c r="BE110"/>
  <c r="BE113"/>
  <c r="BE117"/>
  <c r="BE118"/>
  <c r="BE97"/>
  <c r="BE99"/>
  <c r="BE100"/>
  <c r="BE105"/>
  <c r="BE109"/>
  <c r="BE111"/>
  <c r="BE116"/>
  <c r="BE123"/>
  <c r="BE128"/>
  <c r="BE130"/>
  <c r="BE132"/>
  <c r="BE92"/>
  <c r="BE96"/>
  <c r="BE103"/>
  <c r="BE104"/>
  <c r="BE106"/>
  <c r="BE107"/>
  <c r="BE119"/>
  <c r="BE126"/>
  <c r="BE129"/>
  <c r="BE134"/>
  <c i="3" r="F34"/>
  <c i="1" r="BA56"/>
  <c i="3" r="J34"/>
  <c i="1" r="AW56"/>
  <c i="3" r="F36"/>
  <c i="1" r="BC56"/>
  <c i="3" r="F35"/>
  <c i="1" r="BB56"/>
  <c i="3" r="F37"/>
  <c i="1" r="BD56"/>
  <c i="3" r="E48"/>
  <c r="J52"/>
  <c r="F55"/>
  <c r="J80"/>
  <c r="BE86"/>
  <c r="BE87"/>
  <c r="BE91"/>
  <c r="BE97"/>
  <c r="BE100"/>
  <c r="BE104"/>
  <c r="BE105"/>
  <c r="BE109"/>
  <c r="BE118"/>
  <c r="BE132"/>
  <c r="BE136"/>
  <c r="BE144"/>
  <c r="BE147"/>
  <c r="BE127"/>
  <c r="BE129"/>
  <c r="BE134"/>
  <c r="BE142"/>
  <c r="F54"/>
  <c r="BE88"/>
  <c r="BE92"/>
  <c r="BE93"/>
  <c r="BE99"/>
  <c r="BE103"/>
  <c r="BE107"/>
  <c r="BE111"/>
  <c r="BE112"/>
  <c r="BE113"/>
  <c r="BE115"/>
  <c r="BE123"/>
  <c r="BE128"/>
  <c r="BE131"/>
  <c r="BE133"/>
  <c r="BE137"/>
  <c r="BE140"/>
  <c r="BE146"/>
  <c r="BE89"/>
  <c r="BE90"/>
  <c r="BE98"/>
  <c r="BE102"/>
  <c r="BE108"/>
  <c r="BE114"/>
  <c r="BE116"/>
  <c r="BE117"/>
  <c r="BE119"/>
  <c r="BE120"/>
  <c r="BE121"/>
  <c r="BE122"/>
  <c r="BE124"/>
  <c r="BE125"/>
  <c r="BE126"/>
  <c r="BE138"/>
  <c r="BE145"/>
  <c r="BE148"/>
  <c r="BE94"/>
  <c r="BE95"/>
  <c r="BE96"/>
  <c r="BE101"/>
  <c r="BE106"/>
  <c r="BE130"/>
  <c r="BE135"/>
  <c r="BE141"/>
  <c r="BE143"/>
  <c r="BE149"/>
  <c i="2" r="F34"/>
  <c i="1" r="BA55"/>
  <c r="BA54"/>
  <c r="W30"/>
  <c i="2" r="F36"/>
  <c i="1" r="BC55"/>
  <c i="2" r="F35"/>
  <c i="1" r="BB55"/>
  <c i="2" r="J34"/>
  <c i="1" r="AW55"/>
  <c i="2" r="F37"/>
  <c i="1" r="BD55"/>
  <c r="BD54"/>
  <c r="W33"/>
  <c i="2" r="F54"/>
  <c r="E89"/>
  <c r="BE163"/>
  <c r="BE165"/>
  <c r="BE166"/>
  <c r="BE199"/>
  <c r="BE248"/>
  <c r="BE266"/>
  <c r="BE276"/>
  <c r="BE294"/>
  <c r="BE319"/>
  <c r="BE356"/>
  <c r="BE365"/>
  <c r="BE368"/>
  <c r="BE373"/>
  <c r="BE374"/>
  <c r="BE377"/>
  <c r="BE383"/>
  <c r="BE384"/>
  <c r="BE390"/>
  <c r="BE402"/>
  <c r="BE404"/>
  <c r="BE438"/>
  <c r="BE441"/>
  <c r="F55"/>
  <c r="BE105"/>
  <c r="BE156"/>
  <c r="BE193"/>
  <c r="BE252"/>
  <c r="BE260"/>
  <c r="BE279"/>
  <c r="BE291"/>
  <c r="BE305"/>
  <c r="BE316"/>
  <c r="BE323"/>
  <c r="BE328"/>
  <c r="BE341"/>
  <c r="BE351"/>
  <c r="BE359"/>
  <c r="BE506"/>
  <c r="BE102"/>
  <c r="BE111"/>
  <c r="BE159"/>
  <c r="BE170"/>
  <c r="BE173"/>
  <c r="BE183"/>
  <c r="BE205"/>
  <c r="BE207"/>
  <c r="BE263"/>
  <c r="BE272"/>
  <c r="BE297"/>
  <c r="BE335"/>
  <c r="BE337"/>
  <c r="BE342"/>
  <c r="BE348"/>
  <c r="BE363"/>
  <c r="BE364"/>
  <c r="BE367"/>
  <c r="BE370"/>
  <c r="BE371"/>
  <c r="BE376"/>
  <c r="BE378"/>
  <c r="BE392"/>
  <c r="BE418"/>
  <c r="BE426"/>
  <c r="BE432"/>
  <c r="BE456"/>
  <c r="BE495"/>
  <c r="BE497"/>
  <c r="BE498"/>
  <c r="BE499"/>
  <c r="J52"/>
  <c r="BE162"/>
  <c r="BE268"/>
  <c r="BE270"/>
  <c r="BE278"/>
  <c r="BE283"/>
  <c r="BE313"/>
  <c r="BE321"/>
  <c r="BE326"/>
  <c r="BE330"/>
  <c r="BE340"/>
  <c r="BE349"/>
  <c r="BE357"/>
  <c r="BE393"/>
  <c r="BE396"/>
  <c r="BE407"/>
  <c r="BE409"/>
  <c r="BE414"/>
  <c r="BE424"/>
  <c r="BE435"/>
  <c r="BE469"/>
  <c r="BE482"/>
  <c r="BE502"/>
  <c r="BE535"/>
  <c r="J96"/>
  <c r="BE153"/>
  <c r="BE176"/>
  <c r="BE186"/>
  <c r="BE209"/>
  <c r="BE238"/>
  <c r="BE242"/>
  <c r="BE245"/>
  <c r="BE257"/>
  <c r="BE386"/>
  <c r="BE387"/>
  <c r="BE389"/>
  <c r="BE399"/>
  <c r="BE403"/>
  <c r="BE405"/>
  <c r="BE421"/>
  <c r="BE429"/>
  <c r="BE448"/>
  <c r="BE120"/>
  <c r="BE148"/>
  <c r="BE161"/>
  <c r="BE168"/>
  <c r="BE240"/>
  <c r="BE255"/>
  <c r="BE269"/>
  <c r="BE273"/>
  <c r="BE275"/>
  <c r="BE300"/>
  <c r="BE333"/>
  <c r="BE345"/>
  <c r="BE347"/>
  <c r="BE353"/>
  <c r="BE354"/>
  <c r="BE360"/>
  <c r="BE361"/>
  <c r="BE395"/>
  <c r="BE415"/>
  <c l="1" r="R100"/>
  <c r="P100"/>
  <c i="5" r="R84"/>
  <c r="R83"/>
  <c i="3" r="R84"/>
  <c r="R83"/>
  <c i="2" r="T250"/>
  <c r="P250"/>
  <c i="4" r="P86"/>
  <c r="P85"/>
  <c i="1" r="AU57"/>
  <c i="3" r="P84"/>
  <c r="P83"/>
  <c i="1" r="AU56"/>
  <c i="2" r="R250"/>
  <c i="3" r="T84"/>
  <c r="T83"/>
  <c i="2" r="T100"/>
  <c r="T99"/>
  <c i="6" r="BK82"/>
  <c r="J82"/>
  <c r="J60"/>
  <c i="2" r="BK100"/>
  <c r="J100"/>
  <c r="J60"/>
  <c r="BK250"/>
  <c r="J250"/>
  <c r="J66"/>
  <c i="8" r="BK85"/>
  <c r="J85"/>
  <c r="J60"/>
  <c r="J33"/>
  <c i="1" r="AV61"/>
  <c r="AT61"/>
  <c i="8" r="F33"/>
  <c i="1" r="AZ61"/>
  <c i="7" r="F33"/>
  <c i="1" r="AZ60"/>
  <c i="7" r="J33"/>
  <c i="1" r="AV60"/>
  <c r="AT60"/>
  <c r="AN60"/>
  <c i="5" r="J30"/>
  <c i="1" r="AG58"/>
  <c i="5" r="J84"/>
  <c r="J60"/>
  <c i="6" r="F33"/>
  <c i="1" r="AZ59"/>
  <c i="6" r="J33"/>
  <c i="1" r="AV59"/>
  <c r="AT59"/>
  <c r="BC54"/>
  <c r="W32"/>
  <c i="4" r="J30"/>
  <c i="1" r="AG57"/>
  <c i="4" r="J86"/>
  <c r="J60"/>
  <c i="5" r="J33"/>
  <c i="1" r="AV58"/>
  <c r="AT58"/>
  <c r="AN58"/>
  <c i="5" r="F33"/>
  <c i="1" r="AZ58"/>
  <c r="BB54"/>
  <c r="W31"/>
  <c i="3" r="BK83"/>
  <c r="J83"/>
  <c r="J30"/>
  <c i="1" r="AG56"/>
  <c i="4" r="J33"/>
  <c i="1" r="AV57"/>
  <c r="AT57"/>
  <c r="AN57"/>
  <c i="4" r="F33"/>
  <c i="1" r="AZ57"/>
  <c i="3" r="J33"/>
  <c i="1" r="AV56"/>
  <c r="AT56"/>
  <c r="AN56"/>
  <c i="3" r="F33"/>
  <c i="1" r="AZ56"/>
  <c r="AY54"/>
  <c r="AW54"/>
  <c r="AK30"/>
  <c i="2" r="F33"/>
  <c i="1" r="AZ55"/>
  <c i="2" r="J33"/>
  <c i="1" r="AV55"/>
  <c r="AT55"/>
  <c i="2" l="1" r="P99"/>
  <c i="1" r="AU55"/>
  <c r="AU54"/>
  <c i="2" r="R99"/>
  <c i="6" r="BK81"/>
  <c r="J81"/>
  <c r="J59"/>
  <c i="2" r="BK99"/>
  <c r="J99"/>
  <c r="J30"/>
  <c i="1" r="AG55"/>
  <c r="AN55"/>
  <c i="8" r="BK84"/>
  <c r="J84"/>
  <c r="J59"/>
  <c i="1" r="AX54"/>
  <c i="7" r="J39"/>
  <c i="5" r="J39"/>
  <c i="3" r="J59"/>
  <c i="4" r="J39"/>
  <c i="1" r="AZ54"/>
  <c r="AV54"/>
  <c r="AK29"/>
  <c i="3" r="J39"/>
  <c i="2" l="1" r="J39"/>
  <c r="J59"/>
  <c i="6" r="J30"/>
  <c i="1" r="AG59"/>
  <c r="AN59"/>
  <c i="8" r="J30"/>
  <c i="1" r="AG61"/>
  <c r="AN61"/>
  <c r="W29"/>
  <c r="AT54"/>
  <c l="1" r="AG54"/>
  <c r="AK26"/>
  <c r="AK35"/>
  <c i="8" r="J39"/>
  <c i="6" r="J39"/>
  <c i="1"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<sst xmlns="http://schemas.openxmlformats.org/spreadsheetml/2006/main">
  <si>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</si>
  <si>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</si>
  <si>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</si>
  <si>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</si>
  <si>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</si>
  <si>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{2f867bbf-aa91-4381-ae18-65556b0b32e9}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</si>
  <si>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</si>
  <si>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</si>
  <si>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</si>
  <si>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</si>
  <si>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</si>
  <si>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</si>
  <si>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</si>
  <si>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</si>
  <si>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251100240012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</si>
  <si>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</si>
  <si>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</si>
  <si>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Stavební úpravy v objektu budovy Základní školy Křesomyslova</t>
  </si>
  <si>
    <t>KSO:</t>
  </si>
  <si>
    <t/>
  </si>
  <si>
    <t>CC-CZ:</t>
  </si>
  <si>
    <t>Místo:</t>
  </si>
  <si>
    <t>Křesomyslova 724/2</t>
  </si>
  <si>
    <t>Datum:</t>
  </si>
  <si>
    <t>29. 11. 2024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</si>
  <si>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</si>
  <si>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</si>
  <si>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</si>
  <si>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</si>
  <si>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</si>
  <si>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</si>
  <si>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</si>
  <si>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48029556</t>
  </si>
  <si>
    <t>KAVA s.r.o.</t>
  </si>
  <si>
    <t>Zpracovatel:</t>
  </si>
  <si>
    <t>0,1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</si>
  <si>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</si>
  <si>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</si>
  <si>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</si>
  <si>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</si>
  <si>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</si>
  <si>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</si>
  <si>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</si>
  <si>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</si>
  <si>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</si>
  <si>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</si>
  <si>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</si>
  <si>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</si>
  <si>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</si>
  <si>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</si>
  <si>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</si>
  <si>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</si>
  <si>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</si>
  <si>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</si>
  <si>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</si>
  <si>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</si>
  <si>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</si>
  <si>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</si>
  <si>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</si>
  <si>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</si>
  <si>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</si>
  <si>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</si>
  <si>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</si>
  <si>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</si>
  <si>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</si>
  <si>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</si>
  <si>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</si>
  <si>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</si>
  <si>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</si>
  <si>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</si>
  <si>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</si>
  <si>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</si>
  <si>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</si>
  <si>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</si>
  <si>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</si>
  <si>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</si>
  <si>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</si>
  <si>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</si>
  <si>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</t>
  </si>
  <si>
    <t>STA</t>
  </si>
  <si>
    <t>1</t>
  </si>
  <si>
    <t>{bca4a92b-16e2-434a-8ffd-93283b223166}</t>
  </si>
  <si>
    <t>2</t>
  </si>
  <si>
    <t>02</t>
  </si>
  <si>
    <t>ZTI</t>
  </si>
  <si>
    <t>{62714672-6a6d-4e3d-b9d8-adde5495897a}</t>
  </si>
  <si>
    <t>03</t>
  </si>
  <si>
    <t>SILNO</t>
  </si>
  <si>
    <t>{6c270389-e74b-4979-9e6e-c28fdc79a9fe}</t>
  </si>
  <si>
    <t>04</t>
  </si>
  <si>
    <t>SLABO</t>
  </si>
  <si>
    <t>{16b572aa-3dae-4cf1-a01e-797a3444e317}</t>
  </si>
  <si>
    <t>05</t>
  </si>
  <si>
    <t>ÚT</t>
  </si>
  <si>
    <t>{aab499b1-0259-4007-acb8-0b14f49508dc}</t>
  </si>
  <si>
    <t>06</t>
  </si>
  <si>
    <t>VZT</t>
  </si>
  <si>
    <t>{1a3b9cd8-2d8b-4b58-b0f8-ae92df34d4fd}</t>
  </si>
  <si>
    <t>07</t>
  </si>
  <si>
    <t>VRN</t>
  </si>
  <si>
    <t>{2c947646-8f4a-4e65-9338-1ef34abbbab0}</t>
  </si>
  <si>
    <t>KRYCÍ LIST SOUPISU PRACÍ</t>
  </si>
  <si>
    <t>Objekt:</t>
  </si>
  <si>
    <t>01 - ARCH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</si>
  <si>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</si>
  <si>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</si>
  <si>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</si>
  <si>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</si>
  <si>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</si>
  <si>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</si>
  <si>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</si>
  <si>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</si>
  <si>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</si>
  <si>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</si>
  <si>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</si>
  <si>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714 - Akustická a protiotřesová opatření</t>
  </si>
  <si>
    <t xml:space="preserve">    725 - Zdravotechnika - zařizovací předměty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</si>
  <si>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</si>
  <si>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</si>
  <si>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</si>
  <si>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</si>
  <si>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</si>
  <si>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</si>
  <si>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</si>
  <si>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</si>
  <si>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</si>
  <si>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</si>
  <si>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</si>
  <si>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</si>
  <si>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</si>
  <si>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</si>
  <si>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</si>
  <si>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</si>
  <si>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</si>
  <si>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</si>
  <si>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</si>
  <si>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</si>
  <si>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</si>
  <si>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</si>
  <si>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</si>
  <si>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</si>
  <si>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</si>
  <si>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</si>
  <si>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</si>
  <si>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</si>
  <si>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</si>
  <si>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</si>
  <si>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317231616</t>
  </si>
  <si>
    <t>Klenbové pásy z cihel pálených na připravenou skruž při jakékoliv vzdálenosti podpěr plných dl. 290 mm P 7,5 až P 15, na maltu MC-5 nebo MC-10</t>
  </si>
  <si>
    <t>m3</t>
  </si>
  <si>
    <t>CS ÚRS 2024 02</t>
  </si>
  <si>
    <t>4</t>
  </si>
  <si>
    <t>1653438730</t>
  </si>
  <si>
    <t>Online PSC</t>
  </si>
  <si>
    <t>https://podminky.urs.cz/item/CS_URS_2024_02/317231616</t>
  </si>
  <si>
    <t>VV</t>
  </si>
  <si>
    <t>2,25*0,8</t>
  </si>
  <si>
    <t>True</t>
  </si>
  <si>
    <t>342241112</t>
  </si>
  <si>
    <t>Příčky nebo přizdívky jednoduché z cihel nebo příčkovek pálených na maltu MVC nebo MC lícových, včetně spárování dl. 290 mm (český formát 290x140x65 mm) plných, tl. 140 mm</t>
  </si>
  <si>
    <t>m2</t>
  </si>
  <si>
    <t>-805249232</t>
  </si>
  <si>
    <t>https://podminky.urs.cz/item/CS_URS_2024_02/342241112</t>
  </si>
  <si>
    <t>1,78*2,5*2</t>
  </si>
  <si>
    <t>0,9*1,975</t>
  </si>
  <si>
    <t>3,5*(0,415+0,35+0,5)</t>
  </si>
  <si>
    <t>Součet</t>
  </si>
  <si>
    <t>342272225</t>
  </si>
  <si>
    <t>Příčky z pórobetonových tvárnic hladkých na tenké maltové lože objemová hmotnost do 500 kg/m3, tloušťka příčky 100 mm</t>
  </si>
  <si>
    <t>-551302524</t>
  </si>
  <si>
    <t>https://podminky.urs.cz/item/CS_URS_2024_02/342272225</t>
  </si>
  <si>
    <t>2,2*(4,58+3,17+1,6*5)</t>
  </si>
  <si>
    <t>-0,7*2,2*7</t>
  </si>
  <si>
    <t>4,5*(8,557+5,07+5,07-3,17+1,66+1,66+1,155+2,867+9,75)</t>
  </si>
  <si>
    <t>-0,95*2</t>
  </si>
  <si>
    <t>-0,9*2,2</t>
  </si>
  <si>
    <t>6</t>
  </si>
  <si>
    <t>Úpravy povrchů, podlahy a osazování výplní</t>
  </si>
  <si>
    <t>612315416</t>
  </si>
  <si>
    <t>Oprava vápenné omítky vnitřních ploch hladké, tl. do 20 mm, s celoplošným přeštukováním, tl. štuku do 3 mm stěn, v rozsahu opravované plochy do 10%</t>
  </si>
  <si>
    <t>-666390267</t>
  </si>
  <si>
    <t>https://podminky.urs.cz/item/CS_URS_2024_02/612315416</t>
  </si>
  <si>
    <t>m134</t>
  </si>
  <si>
    <t>3,4*(11,3+11,3+5,92+5,92)</t>
  </si>
  <si>
    <t>0,41*6*1,7</t>
  </si>
  <si>
    <t>-0,8*1,975</t>
  </si>
  <si>
    <t>-2,4*2,45*3</t>
  </si>
  <si>
    <t>m135</t>
  </si>
  <si>
    <t>3,4*(3,8+3,8+5,92+5,92)</t>
  </si>
  <si>
    <t>0,41*1,7*2</t>
  </si>
  <si>
    <t>-2,4-2,45</t>
  </si>
  <si>
    <t>m136</t>
  </si>
  <si>
    <t>3,4*(9+9+5,92+5,92)</t>
  </si>
  <si>
    <t>0,41*4*1,7</t>
  </si>
  <si>
    <t>-2,4*2,45*2</t>
  </si>
  <si>
    <t>m137</t>
  </si>
  <si>
    <t>3,4*(10,9+10,9+5,92+5,92)</t>
  </si>
  <si>
    <t>-2,4*3,45*3</t>
  </si>
  <si>
    <t xml:space="preserve">ostatní </t>
  </si>
  <si>
    <t>3,5*(45,72+45,72+7,12+7,12)</t>
  </si>
  <si>
    <t>-6,8*1,7*5</t>
  </si>
  <si>
    <t>0,41*1,7*10</t>
  </si>
  <si>
    <t>-1,6*2,2</t>
  </si>
  <si>
    <t>5</t>
  </si>
  <si>
    <t>612321141</t>
  </si>
  <si>
    <t>Omítka vápenocementová vnitřních ploch nanášená ručně dvouvrstvá, tloušťky jádrové omítky do 10 mm a tloušťky štuku do 3 mm štuková svislých konstrukcí stěn</t>
  </si>
  <si>
    <t>1654016360</t>
  </si>
  <si>
    <t>https://podminky.urs.cz/item/CS_URS_2024_02/612321141</t>
  </si>
  <si>
    <t>15,105</t>
  </si>
  <si>
    <t>166,77*2</t>
  </si>
  <si>
    <t>632902221</t>
  </si>
  <si>
    <t>Příprava zatvrdlého povrchu betonových mazanin pro cementový potěr spojovacím (adhezním) můstkem</t>
  </si>
  <si>
    <t>16</t>
  </si>
  <si>
    <t>510270014</t>
  </si>
  <si>
    <t>https://podminky.urs.cz/item/CS_URS_2024_02/632902221</t>
  </si>
  <si>
    <t>122,9+102,45+35,6+4,25+4,1+66,9+22,5+53,28+64,28+15,05+4,95+15,4</t>
  </si>
  <si>
    <t>7</t>
  </si>
  <si>
    <t>633811111</t>
  </si>
  <si>
    <t>Povrchová úprava betonových podlah broušení nerovností do 2 mm (stržení šlemu)</t>
  </si>
  <si>
    <t>-1732276727</t>
  </si>
  <si>
    <t>https://podminky.urs.cz/item/CS_URS_2024_02/633811111</t>
  </si>
  <si>
    <t>83,76+32,1+26,61+14,83+100,65+5,73+11,82+9,67+2,46+66,9+22,5+53,28+64,28</t>
  </si>
  <si>
    <t>8</t>
  </si>
  <si>
    <t>642942111</t>
  </si>
  <si>
    <t>Osazování zárubní nebo rámů kovových dveřních lisovaných nebo z úhelníků bez dveřních křídel na cementovou maltu, plochy otvoru do 2,5 m2</t>
  </si>
  <si>
    <t>kus</t>
  </si>
  <si>
    <t>-196326202</t>
  </si>
  <si>
    <t>https://podminky.urs.cz/item/CS_URS_2024_02/642942111</t>
  </si>
  <si>
    <t>9</t>
  </si>
  <si>
    <t>M</t>
  </si>
  <si>
    <t>55331487</t>
  </si>
  <si>
    <t>zárubeň jednokřídlá ocelová pro zdění tl stěny 110-150mm rozměru 800/1970, 2100mm</t>
  </si>
  <si>
    <t>-1830236645</t>
  </si>
  <si>
    <t>10</t>
  </si>
  <si>
    <t>55331488</t>
  </si>
  <si>
    <t>zárubeň jednokřídlá ocelová pro zdění tl stěny 110-150mm rozměru 900/1970, 2100mm</t>
  </si>
  <si>
    <t>-803537863</t>
  </si>
  <si>
    <t>11</t>
  </si>
  <si>
    <t>642945111</t>
  </si>
  <si>
    <t>Osazování ocelových zárubní protipožárních nebo protiplynových dveří do vynechaného otvoru, s obetonováním, dveří jednokřídlových do 2,5 m2</t>
  </si>
  <si>
    <t>-1667348488</t>
  </si>
  <si>
    <t>https://podminky.urs.cz/item/CS_URS_2024_02/642945111</t>
  </si>
  <si>
    <t>55331558</t>
  </si>
  <si>
    <t>zárubeň jednokřídlá ocelová pro zdění s protipožární úpravou tl stěny 75-100mm rozměru 900/1970, 2100mm</t>
  </si>
  <si>
    <t>1942207025</t>
  </si>
  <si>
    <t>13</t>
  </si>
  <si>
    <t>642945112</t>
  </si>
  <si>
    <t>Osazování ocelových zárubní protipožárních nebo protiplynových dveří do vynechaného otvoru, s obetonováním, dveří dvoukřídlových přes 2,5 do 6,5 m2</t>
  </si>
  <si>
    <t>-1285009837</t>
  </si>
  <si>
    <t>https://podminky.urs.cz/item/CS_URS_2024_02/642945112</t>
  </si>
  <si>
    <t>14</t>
  </si>
  <si>
    <t>55331760</t>
  </si>
  <si>
    <t>zárubeň dvoukřídlá ocelová pro zdění s protipožární úpravou tl stěny 75-100mm rozměru 1600/1970, 2100mm</t>
  </si>
  <si>
    <t>1217555277</t>
  </si>
  <si>
    <t>Ostatní konstrukce a práce, bourání</t>
  </si>
  <si>
    <t>15</t>
  </si>
  <si>
    <t>949101112</t>
  </si>
  <si>
    <t>Lešení pomocné pracovní pro objekty pozemních staveb pro zatížení do 150 kg/m2, o výšce lešeňové podlahy přes 1,9 do 3,5 m</t>
  </si>
  <si>
    <t>1526555593</t>
  </si>
  <si>
    <t>https://podminky.urs.cz/item/CS_URS_2024_02/949101112</t>
  </si>
  <si>
    <t>122,9+102,45+35,6+4,25+15,05+4,95+15,4+4,1+66,9+22,5+53,28+64,28</t>
  </si>
  <si>
    <t>952901111</t>
  </si>
  <si>
    <t>Vyčištění budov nebo objektů před předáním do užívání budov bytové nebo občanské výstavby, světlé výšky podlaží do 4 m</t>
  </si>
  <si>
    <t>914076245</t>
  </si>
  <si>
    <t>https://podminky.urs.cz/item/CS_URS_2024_02/952901111</t>
  </si>
  <si>
    <t>17</t>
  </si>
  <si>
    <t>962031132</t>
  </si>
  <si>
    <t>Bourání příček nebo přizdívek z cihel pálených plných nebo dutých, tl. do 100 mm</t>
  </si>
  <si>
    <t>964032371</t>
  </si>
  <si>
    <t>https://podminky.urs.cz/item/CS_URS_2024_02/962031132</t>
  </si>
  <si>
    <t>3,5*(2+14,4+5,02+2)</t>
  </si>
  <si>
    <t>-0,9*1,975</t>
  </si>
  <si>
    <t>-1*1,975</t>
  </si>
  <si>
    <t>-2,8*1,975</t>
  </si>
  <si>
    <t>18</t>
  </si>
  <si>
    <t>962032231</t>
  </si>
  <si>
    <t>Bourání zdiva nadzákladového z cihel pálených plných nebo lícových nebo vápenopískových, na maltu vápennou nebo vápenocementovou, objemu přes 1 m3</t>
  </si>
  <si>
    <t>1920874931</t>
  </si>
  <si>
    <t>https://podminky.urs.cz/item/CS_URS_2024_02/962032231</t>
  </si>
  <si>
    <t>1,16*2,45</t>
  </si>
  <si>
    <t>19</t>
  </si>
  <si>
    <t>965081223</t>
  </si>
  <si>
    <t>Bourání podlah z dlaždic bez podkladního lože nebo mazaniny, s jakoukoliv výplní spár keramických nebo xylolitových tl. přes 10 mm plochy přes 1 m2</t>
  </si>
  <si>
    <t>619042185</t>
  </si>
  <si>
    <t>https://podminky.urs.cz/item/CS_URS_2024_02/965081223</t>
  </si>
  <si>
    <t>místnosti s dlažbou</t>
  </si>
  <si>
    <t>83,76+32,1+14,83+5,73+11,82+9,67+2,46</t>
  </si>
  <si>
    <t>místnosti s předpokládanou dlažbou pod nášlapnou vrstvou</t>
  </si>
  <si>
    <t>26,61+100,65+66,9+53,28+64,28</t>
  </si>
  <si>
    <t>20</t>
  </si>
  <si>
    <t>968062455</t>
  </si>
  <si>
    <t>Vybourání dřevěných rámů oken s křídly, dveřních zárubní, vrat, stěn, ostění nebo obkladů dveřních zárubní, plochy do 2 m2</t>
  </si>
  <si>
    <t>1587932541</t>
  </si>
  <si>
    <t>https://podminky.urs.cz/item/CS_URS_2024_02/968062455</t>
  </si>
  <si>
    <t>0,9*1,975*2</t>
  </si>
  <si>
    <t>1*1,975</t>
  </si>
  <si>
    <t>7*0,8*1,975</t>
  </si>
  <si>
    <t>968062456</t>
  </si>
  <si>
    <t>Vybourání dřevěných rámů oken s křídly, dveřních zárubní, vrat, stěn, ostění nebo obkladů dveřních zárubní, plochy přes 2 m2</t>
  </si>
  <si>
    <t>1636791187</t>
  </si>
  <si>
    <t>https://podminky.urs.cz/item/CS_URS_2024_02/968062456</t>
  </si>
  <si>
    <t>1,6*1,975</t>
  </si>
  <si>
    <t>1,6*2,2</t>
  </si>
  <si>
    <t>2,8*1,975</t>
  </si>
  <si>
    <t>22</t>
  </si>
  <si>
    <t>975022441</t>
  </si>
  <si>
    <t>Podchycení nadzákladového zdiva dřevěnou výztuhou v. podchycení do 3 m, při tl. zdiva přes 600 do 900 mm a délce podchycení do 3 m</t>
  </si>
  <si>
    <t>m</t>
  </si>
  <si>
    <t>-1601851733</t>
  </si>
  <si>
    <t>https://podminky.urs.cz/item/CS_URS_2024_02/975022441</t>
  </si>
  <si>
    <t>23</t>
  </si>
  <si>
    <t>975022461</t>
  </si>
  <si>
    <t>Podchycení nadzákladového zdiva dřevěnou výztuhou v. podchycení do 3 m, při tl. zdiva přes 600 do 900 mm a délce podchycení přes 3 m</t>
  </si>
  <si>
    <t>1705152668</t>
  </si>
  <si>
    <t>https://podminky.urs.cz/item/CS_URS_2024_02/975022461</t>
  </si>
  <si>
    <t>24</t>
  </si>
  <si>
    <t>978035111</t>
  </si>
  <si>
    <t>Odstranění tenkovrstvých omítek nebo štuku tloušťky do 2 mm obroušením, rozsahu do 10%</t>
  </si>
  <si>
    <t>1406534142</t>
  </si>
  <si>
    <t>https://podminky.urs.cz/item/CS_URS_2024_02/978035111</t>
  </si>
  <si>
    <t>997</t>
  </si>
  <si>
    <t>Přesun sutě</t>
  </si>
  <si>
    <t>25</t>
  </si>
  <si>
    <t>997013111</t>
  </si>
  <si>
    <t>Vnitrostaveništní doprava suti a vybouraných hmot vodorovně do 50 m s naložením základní pro budovy a haly výšky do 6 m</t>
  </si>
  <si>
    <t>t</t>
  </si>
  <si>
    <t>-318568689</t>
  </si>
  <si>
    <t>https://podminky.urs.cz/item/CS_URS_2024_02/997013111</t>
  </si>
  <si>
    <t>26</t>
  </si>
  <si>
    <t>997013501</t>
  </si>
  <si>
    <t>Odvoz suti a vybouraných hmot na skládku nebo meziskládku se složením, na vzdálenost do 1 km</t>
  </si>
  <si>
    <t>1304387323</t>
  </si>
  <si>
    <t>https://podminky.urs.cz/item/CS_URS_2024_02/997013501</t>
  </si>
  <si>
    <t>27</t>
  </si>
  <si>
    <t>997013509</t>
  </si>
  <si>
    <t>Odvoz suti a vybouraných hmot na skládku nebo meziskládku se složením, na vzdálenost Příplatek k ceně za každý další započatý 1 km přes 1 km</t>
  </si>
  <si>
    <t>-1348068010</t>
  </si>
  <si>
    <t>https://podminky.urs.cz/item/CS_URS_2024_02/997013509</t>
  </si>
  <si>
    <t>67,158*35 'Přepočtené koeficientem množství</t>
  </si>
  <si>
    <t>28</t>
  </si>
  <si>
    <t>997013631</t>
  </si>
  <si>
    <t>Poplatek za uložení stavebního odpadu na skládce (skládkovné) směsného stavebního a demoličního zatříděného do Katalogu odpadů pod kódem 17 09 04</t>
  </si>
  <si>
    <t>682661218</t>
  </si>
  <si>
    <t>https://podminky.urs.cz/item/CS_URS_2024_02/997013631</t>
  </si>
  <si>
    <t>998</t>
  </si>
  <si>
    <t>Přesun hmot</t>
  </si>
  <si>
    <t>29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</si>
  <si>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</si>
  <si>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</si>
  <si>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-735537659</t>
  </si>
  <si>
    <t>https://podminky.urs.cz/item/CS_URS_2024_02/998011008</t>
  </si>
  <si>
    <t>PSV</t>
  </si>
  <si>
    <t>Práce a dodávky PSV</t>
  </si>
  <si>
    <t>714</t>
  </si>
  <si>
    <t>Akustická a protiotřesová opatření</t>
  </si>
  <si>
    <t>30</t>
  </si>
  <si>
    <t>714112221</t>
  </si>
  <si>
    <t>Montáž akustických obkladů z desek vyplněných křemičitým pískem stěn, ukotvených do sádrokartonové příčky jednovrstvých</t>
  </si>
  <si>
    <t>245196832</t>
  </si>
  <si>
    <t>https://podminky.urs.cz/item/CS_URS_2024_02/714112221</t>
  </si>
  <si>
    <t>4,76*2,2</t>
  </si>
  <si>
    <t>31</t>
  </si>
  <si>
    <t>62543002</t>
  </si>
  <si>
    <t>deska akustická ze speciálně konstruovaného kartonu dvoj-vlnná vyplněná jemným křemičitým pískem pro konstrukce podlah, stěn a stropů, útlum kročejového hluku tl 10mm</t>
  </si>
  <si>
    <t>32</t>
  </si>
  <si>
    <t>-1829774575</t>
  </si>
  <si>
    <t>10,472*1,08 'Přepočtené koeficientem množství</t>
  </si>
  <si>
    <t>998714111</t>
  </si>
  <si>
    <t>Přesun hmot pro akustická a protiotřesová opatření stanovený z hmotnosti přesunovaného materiálu vodorovná dopravní vzdálenost do 50 m s omezením mechanizace v objektech výšky do 6 m</t>
  </si>
  <si>
    <t>-455451354</t>
  </si>
  <si>
    <t>https://podminky.urs.cz/item/CS_URS_2024_02/998714111</t>
  </si>
  <si>
    <t>725</t>
  </si>
  <si>
    <t>Zdravotechnika - zařizovací předměty</t>
  </si>
  <si>
    <t>33</t>
  </si>
  <si>
    <t>725110814</t>
  </si>
  <si>
    <t>Demontáž klozetů kombi</t>
  </si>
  <si>
    <t>soubor</t>
  </si>
  <si>
    <t>351648402</t>
  </si>
  <si>
    <t>https://podminky.urs.cz/item/CS_URS_2024_02/725110814</t>
  </si>
  <si>
    <t>7+6+1</t>
  </si>
  <si>
    <t>34</t>
  </si>
  <si>
    <t>725210821</t>
  </si>
  <si>
    <t>Demontáž umyvadel bez výtokových armatur umyvadel</t>
  </si>
  <si>
    <t>-1825233941</t>
  </si>
  <si>
    <t>https://podminky.urs.cz/item/CS_URS_2024_02/725210821</t>
  </si>
  <si>
    <t>1+8+8+1+1+3</t>
  </si>
  <si>
    <t>35</t>
  </si>
  <si>
    <t>725291668</t>
  </si>
  <si>
    <t>Montáž doplňků zařízení koupelen a záchodů madla invalidního rovného</t>
  </si>
  <si>
    <t>-1354731832</t>
  </si>
  <si>
    <t>https://podminky.urs.cz/item/CS_URS_2024_02/725291668</t>
  </si>
  <si>
    <t>36</t>
  </si>
  <si>
    <t>55147136</t>
  </si>
  <si>
    <t>madlo invalidní rovné nerez mat 700mm</t>
  </si>
  <si>
    <t>1750066716</t>
  </si>
  <si>
    <t>37</t>
  </si>
  <si>
    <t>55147134</t>
  </si>
  <si>
    <t>madlo invalidní rovné nerez mat 500mm</t>
  </si>
  <si>
    <t>-53743994</t>
  </si>
  <si>
    <t>38</t>
  </si>
  <si>
    <t>725291669</t>
  </si>
  <si>
    <t>Montáž doplňků zařízení koupelen a záchodů madla invalidního krakorcového</t>
  </si>
  <si>
    <t>1974318732</t>
  </si>
  <si>
    <t>https://podminky.urs.cz/item/CS_URS_2024_02/725291669</t>
  </si>
  <si>
    <t>39</t>
  </si>
  <si>
    <t>55147109</t>
  </si>
  <si>
    <t>madlo invalidní krakorcové s držákem toaletního papíru nerez mat 900mm</t>
  </si>
  <si>
    <t>1574720672</t>
  </si>
  <si>
    <t>40</t>
  </si>
  <si>
    <t>725291670</t>
  </si>
  <si>
    <t>Montáž doplňků zařízení koupelen a záchodů madla invalidního krakorcového sklopného</t>
  </si>
  <si>
    <t>-2090358571</t>
  </si>
  <si>
    <t>https://podminky.urs.cz/item/CS_URS_2024_02/725291670</t>
  </si>
  <si>
    <t>41</t>
  </si>
  <si>
    <t>55147117</t>
  </si>
  <si>
    <t>madlo invalidní krakorcové sklopné nerez mat 813mm</t>
  </si>
  <si>
    <t>1226528510</t>
  </si>
  <si>
    <t>42</t>
  </si>
  <si>
    <t>725291680</t>
  </si>
  <si>
    <t>Montáž doplňků zařízení koupelen a záchodů drobného elektrického zařízení osoušeče rukou</t>
  </si>
  <si>
    <t>-1176094651</t>
  </si>
  <si>
    <t>https://podminky.urs.cz/item/CS_URS_2024_02/725291680</t>
  </si>
  <si>
    <t>43</t>
  </si>
  <si>
    <t>55431063</t>
  </si>
  <si>
    <t>osušovač rukou elektrický nerezový matný kryt</t>
  </si>
  <si>
    <t>-1647107572</t>
  </si>
  <si>
    <t>44</t>
  </si>
  <si>
    <t>725820802</t>
  </si>
  <si>
    <t>Demontáž baterií stojánkových do 1 otvoru</t>
  </si>
  <si>
    <t>1513883356</t>
  </si>
  <si>
    <t>https://podminky.urs.cz/item/CS_URS_2024_02/725820802</t>
  </si>
  <si>
    <t>735</t>
  </si>
  <si>
    <t>Ústřední vytápění - otopná tělesa</t>
  </si>
  <si>
    <t>45</t>
  </si>
  <si>
    <t>735121810</t>
  </si>
  <si>
    <t>Demontáž otopných těles ocelových článkových</t>
  </si>
  <si>
    <t>-316203647</t>
  </si>
  <si>
    <t>https://podminky.urs.cz/item/CS_URS_2024_02/735121810</t>
  </si>
  <si>
    <t>0,4*3*0,6</t>
  </si>
  <si>
    <t>0,5*3*0,6</t>
  </si>
  <si>
    <t>2*2*0,6</t>
  </si>
  <si>
    <t>1,2*3*0,6</t>
  </si>
  <si>
    <t>762</t>
  </si>
  <si>
    <t>Konstrukce tesařské</t>
  </si>
  <si>
    <t>46</t>
  </si>
  <si>
    <t>762511214</t>
  </si>
  <si>
    <t>Podlahové konstrukce podkladové z dřevoštěpkových desek OSB jednovrstvých lepených na sraz, tloušťky desky 18 mm</t>
  </si>
  <si>
    <t>1587494465</t>
  </si>
  <si>
    <t>https://podminky.urs.cz/item/CS_URS_2024_02/762511214</t>
  </si>
  <si>
    <t>5,62+5,62</t>
  </si>
  <si>
    <t>47</t>
  </si>
  <si>
    <t>998762111</t>
  </si>
  <si>
    <t>Přesun hmot pro konstrukce tesařské stanovený z hmotnosti přesunovaného materiálu vodorovná dopravní vzdálenost do 50 m s omezením mechanizace v objektech výšky do 6 m</t>
  </si>
  <si>
    <t>-1869771873</t>
  </si>
  <si>
    <t>https://podminky.urs.cz/item/CS_URS_2024_02/998762111</t>
  </si>
  <si>
    <t>763</t>
  </si>
  <si>
    <t>Konstrukce suché výstavby</t>
  </si>
  <si>
    <t>48</t>
  </si>
  <si>
    <t>763111362</t>
  </si>
  <si>
    <t>Příčka ze sádrokartonových desek s nosnou konstrukcí z jednoduchých ocelových profilů UW, CW jednoduše opláštěná deskou akustickou tl. 12,5 mm s izolací, EI 45, příčka tl. 125 mm, profil 100, Rw do 54 dB</t>
  </si>
  <si>
    <t>-1255074972</t>
  </si>
  <si>
    <t>https://podminky.urs.cz/item/CS_URS_2024_02/763111362</t>
  </si>
  <si>
    <t>(4,76+0,675)*2,3</t>
  </si>
  <si>
    <t>49</t>
  </si>
  <si>
    <t>763111811</t>
  </si>
  <si>
    <t>Demontáž příček ze sádrokartonových desek s nosnou konstrukcí z ocelových profilů jednoduchých, opláštění jednoduché</t>
  </si>
  <si>
    <t>-83715340</t>
  </si>
  <si>
    <t>https://podminky.urs.cz/item/CS_URS_2024_02/763111811</t>
  </si>
  <si>
    <t>3,5*(10,05+2,58+2,58+2,122+2,122+2,122+0,853+0,853+1,239+0,767+0,5+0,22+1,86+1,4+0,12+0,5)</t>
  </si>
  <si>
    <t>-3*0,8*1,975</t>
  </si>
  <si>
    <t>50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</si>
  <si>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</si>
  <si>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</si>
  <si>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-1096364542</t>
  </si>
  <si>
    <t>https://podminky.urs.cz/item/CS_URS_2024_02/763121426</t>
  </si>
  <si>
    <t>2,005*1,95</t>
  </si>
  <si>
    <t>5,92*3,4*3</t>
  </si>
  <si>
    <t>2,83*3,5</t>
  </si>
  <si>
    <t>1,66*3,5*2</t>
  </si>
  <si>
    <t>51</t>
  </si>
  <si>
    <t>763131555</t>
  </si>
  <si>
    <t>Podhled ze sádrokartonových desek jednovrstvá zavěšená spodní konstrukce z ocelových profilů CD, UD jednoduše opláštěná deskou akustickou, tl. 12,5 mm, s izolací, Rw do 60 dB</t>
  </si>
  <si>
    <t>525214051</t>
  </si>
  <si>
    <t>https://podminky.urs.cz/item/CS_URS_2024_02/763131555</t>
  </si>
  <si>
    <t>122,9+35,6+66,9+53,28+64,28</t>
  </si>
  <si>
    <t>52</t>
  </si>
  <si>
    <t>763131621</t>
  </si>
  <si>
    <t>Podhled ze sádrokartonových desek montáž desek, tl. 12,5 mm</t>
  </si>
  <si>
    <t>651383461</t>
  </si>
  <si>
    <t>https://podminky.urs.cz/item/CS_URS_2024_02/763131621</t>
  </si>
  <si>
    <t>15,05+4,95+15,4</t>
  </si>
  <si>
    <t>53</t>
  </si>
  <si>
    <t>59030025</t>
  </si>
  <si>
    <t>deska SDK impregnovaná H2 tl 12,5mm</t>
  </si>
  <si>
    <t>905964687</t>
  </si>
  <si>
    <t>35,4*1,05 'Přepočtené koeficientem množství</t>
  </si>
  <si>
    <t>54</t>
  </si>
  <si>
    <t>59030533</t>
  </si>
  <si>
    <t>deska SDK akustická tl 12,5mm</t>
  </si>
  <si>
    <t>1395796208</t>
  </si>
  <si>
    <t>55</t>
  </si>
  <si>
    <t>-1882651382</t>
  </si>
  <si>
    <t>102,45+4,25+4,1</t>
  </si>
  <si>
    <t>56</t>
  </si>
  <si>
    <t>59030021</t>
  </si>
  <si>
    <t>deska SDK A tl 12,5mm</t>
  </si>
  <si>
    <t>1679929368</t>
  </si>
  <si>
    <t>110,8*1,05 'Přepočtené koeficientem množství</t>
  </si>
  <si>
    <t>57</t>
  </si>
  <si>
    <t>-1862003268</t>
  </si>
  <si>
    <t>58</t>
  </si>
  <si>
    <t>763131831</t>
  </si>
  <si>
    <t>Demontáž podhledu nebo samostatného požárního předělu ze sádrokartonových desek s nosnou konstrukcí jednovrstvou z ocelových profilů, opláštění jednoduché</t>
  </si>
  <si>
    <t>-762997396</t>
  </si>
  <si>
    <t>https://podminky.urs.cz/item/CS_URS_2024_02/763131831</t>
  </si>
  <si>
    <t>26,61+14,83+100,65+5,73+11,82+9,67+2,46</t>
  </si>
  <si>
    <t>59</t>
  </si>
  <si>
    <t>763132121r</t>
  </si>
  <si>
    <t>Předěl ze sádrokartonových desek - samostatný předěl dvouvrstvá nosná konstrukce z ocelových profilů CD, UD s oboustrannou požární odolností celoplošná izolace a CD profily vyplněny izolací o objemové hmotnosti 40 kg/m3 dvojitě opláštěná deskami protipožárními 2 x DF tl. 2 x 12,5 mm, TI tl. 40 mm 40 kg/m3, EI Z/S 45/60</t>
  </si>
  <si>
    <t>1039258298</t>
  </si>
  <si>
    <t>1,3*(7,88+1,76+2,167)</t>
  </si>
  <si>
    <t>60</t>
  </si>
  <si>
    <t>763132121r02</t>
  </si>
  <si>
    <t>Předěl ze sádrokartonových desek - samostatný předě ocelovém rámu,l dvouvrstvá nosná konstrukce z ocelových profilů CD, UD s oboustrannou požární odolností celoplošná izolace a CD profily vyplněny izolací o objemové hmotnosti 40 kg/m3 dvojitě opláštěná deskami protipožárními 2 x DF tl. 2 x 12,5 mm, TI tl. 40 mm 40 kg/m3, EI Z/S 45/60, vč, obkladu akustické desky</t>
  </si>
  <si>
    <t>-1020128349</t>
  </si>
  <si>
    <t>1,3*(30,415+2,36)</t>
  </si>
  <si>
    <t>61</t>
  </si>
  <si>
    <t>998763321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</si>
  <si>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do 6 m</t>
  </si>
  <si>
    <t>215089579</t>
  </si>
  <si>
    <t>https://podminky.urs.cz/item/CS_URS_2024_02/998763321</t>
  </si>
  <si>
    <t>766</t>
  </si>
  <si>
    <t>Konstrukce truhlářské</t>
  </si>
  <si>
    <t>62</t>
  </si>
  <si>
    <t>766221125r</t>
  </si>
  <si>
    <t xml:space="preserve">Montáž celodřevěného samonosného schodiště s podstupnicemi s ocelovou vnitřní nosnou konstrukcí vč, madla </t>
  </si>
  <si>
    <t>kpl</t>
  </si>
  <si>
    <t>1949249174</t>
  </si>
  <si>
    <t>63</t>
  </si>
  <si>
    <t>61232100</t>
  </si>
  <si>
    <t>T.1 b schodiště interiérové přímé atypický výrobek</t>
  </si>
  <si>
    <t>905363509</t>
  </si>
  <si>
    <t>64</t>
  </si>
  <si>
    <t>766221811</t>
  </si>
  <si>
    <t>Demontáž schodů celodřevěných samonosných</t>
  </si>
  <si>
    <t>-1748575502</t>
  </si>
  <si>
    <t>https://podminky.urs.cz/item/CS_URS_2024_02/766221811</t>
  </si>
  <si>
    <t>7*1,7</t>
  </si>
  <si>
    <t>65</t>
  </si>
  <si>
    <t>766660001</t>
  </si>
  <si>
    <t>Montáž dveřních křídel dřevěných nebo plastových otevíravých do ocelové zárubně povrchově upravených jednokřídlových, šířky do 800 mm</t>
  </si>
  <si>
    <t>-678764660</t>
  </si>
  <si>
    <t>https://podminky.urs.cz/item/CS_URS_2024_02/766660001</t>
  </si>
  <si>
    <t>66</t>
  </si>
  <si>
    <t>61162074</t>
  </si>
  <si>
    <t>D.01 dveře jednokřídlé, hladké plné, bez polodrážky, do ocelové zárubně 800x1970-2100mm</t>
  </si>
  <si>
    <t>-1871344270</t>
  </si>
  <si>
    <t>67</t>
  </si>
  <si>
    <t>61162073</t>
  </si>
  <si>
    <t xml:space="preserve">D.02 dveře jednokřídlé, hladké plné, bez polodrážky, do ocelové zárubně  700x1970-2100mm</t>
  </si>
  <si>
    <t>945092442</t>
  </si>
  <si>
    <t>68</t>
  </si>
  <si>
    <t>766660002</t>
  </si>
  <si>
    <t>Montáž dveřních křídel dřevěných nebo plastových otevíravých do ocelové zárubně povrchově upravených jednokřídlových, šířky přes 800 mm</t>
  </si>
  <si>
    <t>-897969145</t>
  </si>
  <si>
    <t>https://podminky.urs.cz/item/CS_URS_2024_02/766660002</t>
  </si>
  <si>
    <t>69</t>
  </si>
  <si>
    <t>61162075a</t>
  </si>
  <si>
    <t>D.03 dveře jednokřídlé interiérové hladké bez polodrážky do ocelové zárubně plné 900x1970-2100mm</t>
  </si>
  <si>
    <t>702660134</t>
  </si>
  <si>
    <t>70</t>
  </si>
  <si>
    <t>61162075R</t>
  </si>
  <si>
    <t>D.04 dveře jednokřídlé interiérové hladké bez polodrážky do ocelové zárubně plné 900x1970-2100mm</t>
  </si>
  <si>
    <t>1263623693</t>
  </si>
  <si>
    <t>71</t>
  </si>
  <si>
    <t>766660031</t>
  </si>
  <si>
    <t>Montáž dveřních křídel dřevěných nebo plastových otevíravých do ocelové zárubně protipožárních dvoukřídlových jakékoliv šířky</t>
  </si>
  <si>
    <t>110915465</t>
  </si>
  <si>
    <t>https://podminky.urs.cz/item/CS_URS_2024_02/766660031</t>
  </si>
  <si>
    <t>72</t>
  </si>
  <si>
    <t>61161056</t>
  </si>
  <si>
    <t xml:space="preserve">D.14 dveře dvoukřídlé interiérové hladké s polodrážkou, protipožární  EI (EW) 30 D3 C dřevěné do ocelové  zárubně plné 1600-2015mm</t>
  </si>
  <si>
    <t>971898970</t>
  </si>
  <si>
    <t>73</t>
  </si>
  <si>
    <t>766660102</t>
  </si>
  <si>
    <t>Montáž dveřních křídel dřevěných nebo plastových otevíravých do dřevěné rámové zárubně povrchově upravených jednokřídlových, šířky přes 800 mm</t>
  </si>
  <si>
    <t>-898094656</t>
  </si>
  <si>
    <t>https://podminky.urs.cz/item/CS_URS_2024_02/766660102</t>
  </si>
  <si>
    <t>74</t>
  </si>
  <si>
    <t>61162076</t>
  </si>
  <si>
    <t>D.05 dveře jednokřídlé interiérové hladké s polodrážkou, dřevěné do dřevěné zárubně plné 900x1970-2100mm</t>
  </si>
  <si>
    <t>-609375247</t>
  </si>
  <si>
    <t>75</t>
  </si>
  <si>
    <t>61162077</t>
  </si>
  <si>
    <t>D.06 dveře jednokřídlé interiérové hladké s polodrážkou, dřevěné do dřevěné zárubně plné 900x1970-2100mm</t>
  </si>
  <si>
    <t>-1390521038</t>
  </si>
  <si>
    <t>76</t>
  </si>
  <si>
    <t>766660163</t>
  </si>
  <si>
    <t>Montáž dveřních křídel dřevěných nebo plastových otevíravých do dřevěné rámové zárubně protipožárních dvoukřídlových jakékoliv šířky</t>
  </si>
  <si>
    <t>-401225409</t>
  </si>
  <si>
    <t>https://podminky.urs.cz/item/CS_URS_2024_02/766660163</t>
  </si>
  <si>
    <t>77</t>
  </si>
  <si>
    <t>61162067</t>
  </si>
  <si>
    <t>D.07 dveře dvoukřídlé dřevěné protipožární EI (EW) 30 D3 C ladké s polodrážkou do dřevěné zárubně plné 2x700-2200mm</t>
  </si>
  <si>
    <t>-77601677</t>
  </si>
  <si>
    <t>78</t>
  </si>
  <si>
    <t>61162071</t>
  </si>
  <si>
    <t>D.08 dveře dvoukřídlé protipožární EI (EW) 30 D3 C, zasklené s dělením, s polodrážkou, dřevěné do dřevěné zárubně, REPLIKA 1600-2200mm</t>
  </si>
  <si>
    <t>301032914</t>
  </si>
  <si>
    <t>79</t>
  </si>
  <si>
    <t>766660734</t>
  </si>
  <si>
    <t>Montáž dveřních doplňků dveřního kování bezpečnostního panikového kování</t>
  </si>
  <si>
    <t>1685875369</t>
  </si>
  <si>
    <t>https://podminky.urs.cz/item/CS_URS_2024_02/766660734</t>
  </si>
  <si>
    <t>80</t>
  </si>
  <si>
    <t>54914136</t>
  </si>
  <si>
    <t>D.09 - D.13 kování panikové madlo/klika - doplnění na stávající dveře</t>
  </si>
  <si>
    <t>-1474605979</t>
  </si>
  <si>
    <t>81</t>
  </si>
  <si>
    <t>766681122</t>
  </si>
  <si>
    <t>Montáž zárubní dřevěných nebo plastových rámových, pro dveře dvoukřídlové, rozměru 1450 x 1970 mm</t>
  </si>
  <si>
    <t>1026740255</t>
  </si>
  <si>
    <t>https://podminky.urs.cz/item/CS_URS_2024_02/766681122</t>
  </si>
  <si>
    <t>82</t>
  </si>
  <si>
    <t>RMAT0010</t>
  </si>
  <si>
    <t>rámová zárubeň pro truhlářskou 2395 mm x 3400 mm stěnu a dveře 1300x2200 mm, celý rám 2395x3400 mm</t>
  </si>
  <si>
    <t>-164737010</t>
  </si>
  <si>
    <t>83</t>
  </si>
  <si>
    <t>766682111</t>
  </si>
  <si>
    <t>Montáž zárubní dřevěných nebo plastových obložkových, pro dveře jednokřídlové, tloušťky stěny do 170 mm</t>
  </si>
  <si>
    <t>-270893629</t>
  </si>
  <si>
    <t>https://podminky.urs.cz/item/CS_URS_2024_02/766682111</t>
  </si>
  <si>
    <t>84</t>
  </si>
  <si>
    <t>61182307</t>
  </si>
  <si>
    <t>zárubeň jednokřídlá obložková s laminátovým povrchem tl stěny 60-150mm rozměru 800-1100/1970, 2100mm</t>
  </si>
  <si>
    <t>621466721</t>
  </si>
  <si>
    <t>85</t>
  </si>
  <si>
    <t>766682221</t>
  </si>
  <si>
    <t>Montáž zárubní dřevěných nebo plastových obložkových protipožárních, pro dveře dvoukřídlové, tloušťky stěny do 170 mm</t>
  </si>
  <si>
    <t>2144921470</t>
  </si>
  <si>
    <t>https://podminky.urs.cz/item/CS_URS_2024_02/766682221</t>
  </si>
  <si>
    <t>86</t>
  </si>
  <si>
    <t>61182343</t>
  </si>
  <si>
    <t xml:space="preserve">zárubeň dvoukřídlá hladká  protipožární úpravou EI30 DP3 C,  rozměru 1480x2200mm</t>
  </si>
  <si>
    <t>722438814</t>
  </si>
  <si>
    <t>87</t>
  </si>
  <si>
    <t>61182344</t>
  </si>
  <si>
    <t xml:space="preserve">zárubeň dvoukřídlá hladká  protipožární úpravou EI30 DP3 C,  rozměru 1680x2240mm, REPLIKA</t>
  </si>
  <si>
    <t>2104012857</t>
  </si>
  <si>
    <t>88</t>
  </si>
  <si>
    <t>766699612</t>
  </si>
  <si>
    <t>Montáž ostatních truhlářských konstrukcí krytů topného tělesa dřevěných z tvrdého dřeva</t>
  </si>
  <si>
    <t>1683414765</t>
  </si>
  <si>
    <t>https://podminky.urs.cz/item/CS_URS_2024_02/766699612</t>
  </si>
  <si>
    <t>2,26*2,4*9</t>
  </si>
  <si>
    <t>2,26*6,85*4</t>
  </si>
  <si>
    <t>89</t>
  </si>
  <si>
    <t>RMAT0004</t>
  </si>
  <si>
    <t>T.4 a T.7 Zákryt ze dřeva, vč, podkladní jeklové konstrukce</t>
  </si>
  <si>
    <t>-343262890</t>
  </si>
  <si>
    <t>90</t>
  </si>
  <si>
    <t>766821112</t>
  </si>
  <si>
    <t>Montáž nábytku vestavěného korpusu skříně policové dvoukřídlové</t>
  </si>
  <si>
    <t>1882374653</t>
  </si>
  <si>
    <t>https://podminky.urs.cz/item/CS_URS_2024_02/766821112</t>
  </si>
  <si>
    <t>91</t>
  </si>
  <si>
    <t>RMAT0006</t>
  </si>
  <si>
    <t xml:space="preserve">T.8 skříň vestavěná pro výlevku </t>
  </si>
  <si>
    <t>ks</t>
  </si>
  <si>
    <t>2076294428</t>
  </si>
  <si>
    <t>92</t>
  </si>
  <si>
    <t>766821112r</t>
  </si>
  <si>
    <t>1606420107</t>
  </si>
  <si>
    <t>4,66*3,5</t>
  </si>
  <si>
    <t>93</t>
  </si>
  <si>
    <t>RMAT0009</t>
  </si>
  <si>
    <t>T.3 Vestavěná fixní dělící skříň dělící jídelnu a odpočívárnu</t>
  </si>
  <si>
    <t>-778126397</t>
  </si>
  <si>
    <t>94</t>
  </si>
  <si>
    <t>766821121</t>
  </si>
  <si>
    <t>Montáž nábytku vestavěného korpusu skříně šatní jednokřídlové</t>
  </si>
  <si>
    <t>839605709</t>
  </si>
  <si>
    <t>https://podminky.urs.cz/item/CS_URS_2024_02/766821121</t>
  </si>
  <si>
    <t>95</t>
  </si>
  <si>
    <t>RMAT0005</t>
  </si>
  <si>
    <t xml:space="preserve">Skříň vestavěná  (T.6a - modul A 1x, T.6b - modul B 7x, modul C 1x, T.6c -  modul C 1x, modul D 1x, T.6d - modul E 5x, modul F1x, T.6e - modul E4x, modul F 1x, T.6f - modul E 1x</t>
  </si>
  <si>
    <t>1287347321</t>
  </si>
  <si>
    <t>96</t>
  </si>
  <si>
    <t>766821122</t>
  </si>
  <si>
    <t>Montáž nábytku vestavěného atypického modulového ke schodišti</t>
  </si>
  <si>
    <t>-247465672</t>
  </si>
  <si>
    <t>https://podminky.urs.cz/item/CS_URS_2024_02/766821122</t>
  </si>
  <si>
    <t>97</t>
  </si>
  <si>
    <t>RMAT0007</t>
  </si>
  <si>
    <t>T.5 skříň u schodiště, atypická, modullová</t>
  </si>
  <si>
    <t>-1572639056</t>
  </si>
  <si>
    <t>98</t>
  </si>
  <si>
    <t>998766111</t>
  </si>
  <si>
    <t>Přesun hmot pro konstrukce truhlářské stanovený z hmotnosti přesunovaného materiálu vodorovná dopravní vzdálenost do 50 m s omezením mechanizace v objektech výšky do 6 m</t>
  </si>
  <si>
    <t>-1702966287</t>
  </si>
  <si>
    <t>https://podminky.urs.cz/item/CS_URS_2024_02/998766111</t>
  </si>
  <si>
    <t>767</t>
  </si>
  <si>
    <t>Konstrukce zámečnické</t>
  </si>
  <si>
    <t>99</t>
  </si>
  <si>
    <t>767114115</t>
  </si>
  <si>
    <t>Montáž stěn a příček rámových zasklených bez požární odolnosti z hliníkových nebo ocelových profilů do celostěnových panelů nebo ocelové konstrukce přes 15 m2</t>
  </si>
  <si>
    <t>1306980213</t>
  </si>
  <si>
    <t>https://podminky.urs.cz/item/CS_URS_2024_02/767114115</t>
  </si>
  <si>
    <t>2,2*(30,415+2,36)</t>
  </si>
  <si>
    <t>100</t>
  </si>
  <si>
    <t>55341364</t>
  </si>
  <si>
    <t>stěna rámová prosklená fixní Al komaxit dle RAL bez požární odolnosti čiré dvojsklo interiér</t>
  </si>
  <si>
    <t>1845329897</t>
  </si>
  <si>
    <t>101</t>
  </si>
  <si>
    <t>767640112r</t>
  </si>
  <si>
    <t>Montáž dveří ocelových nebo hliníkových vchodových jednokřídlových s nadsvětlíkem</t>
  </si>
  <si>
    <t>756577026</t>
  </si>
  <si>
    <t>102</t>
  </si>
  <si>
    <t>RMAT0003</t>
  </si>
  <si>
    <t>nadsvětlík v pevném rámu prosklený - dvojsklo</t>
  </si>
  <si>
    <t>608423872</t>
  </si>
  <si>
    <t>103</t>
  </si>
  <si>
    <t>767641800</t>
  </si>
  <si>
    <t>Demontáž dveřních zárubní odřezáním od upevnění, plochy dveří do 2,5 m2</t>
  </si>
  <si>
    <t>871553998</t>
  </si>
  <si>
    <t>https://podminky.urs.cz/item/CS_URS_2024_02/767641800</t>
  </si>
  <si>
    <t>104</t>
  </si>
  <si>
    <t>767641805</t>
  </si>
  <si>
    <t>Demontáž dveřních zárubní odřezáním od upevnění, plochy dveří přes 2,5 do 4,5 m2</t>
  </si>
  <si>
    <t>-993897590</t>
  </si>
  <si>
    <t>https://podminky.urs.cz/item/CS_URS_2024_02/767641805</t>
  </si>
  <si>
    <t>105</t>
  </si>
  <si>
    <t>767995114</t>
  </si>
  <si>
    <t>Montáž ostatních atypických zámečnických konstrukcí hmotnosti přes 20 do 50 kg</t>
  </si>
  <si>
    <t>kg</t>
  </si>
  <si>
    <t>1147038656</t>
  </si>
  <si>
    <t>https://podminky.urs.cz/item/CS_URS_2024_02/767995114</t>
  </si>
  <si>
    <t>14,48*4,76</t>
  </si>
  <si>
    <t>11,3*2,2</t>
  </si>
  <si>
    <t>106</t>
  </si>
  <si>
    <t>RMAT0002</t>
  </si>
  <si>
    <t xml:space="preserve">atypická zámečnická konstrukce jekl </t>
  </si>
  <si>
    <t>-679089696</t>
  </si>
  <si>
    <t>107</t>
  </si>
  <si>
    <t>998767111</t>
  </si>
  <si>
    <t>Přesun hmot pro zámečnické konstrukce stanovený z hmotnosti přesunovaného materiálu vodorovná dopravní vzdálenost do 50 m s omezením mechanizace v objektech výšky do 6 m</t>
  </si>
  <si>
    <t>455516233</t>
  </si>
  <si>
    <t>https://podminky.urs.cz/item/CS_URS_2024_02/998767111</t>
  </si>
  <si>
    <t>771</t>
  </si>
  <si>
    <t>Podlahy z dlaždic</t>
  </si>
  <si>
    <t>108</t>
  </si>
  <si>
    <t>771151022</t>
  </si>
  <si>
    <t>Příprava podkladu před provedením dlažby samonivelační stěrka min. pevnosti 30 MPa, tloušťky přes 3 do 5 mm</t>
  </si>
  <si>
    <t>-1522025220</t>
  </si>
  <si>
    <t>https://podminky.urs.cz/item/CS_URS_2024_02/771151022</t>
  </si>
  <si>
    <t>15,05+4,45+15,4</t>
  </si>
  <si>
    <t>109</t>
  </si>
  <si>
    <t>771574684</t>
  </si>
  <si>
    <t>Montáž podlah z dlaždic keramických lepených cementovým standardním lepidlem pro vysoké mechanické zatížení, tloušťky přes 10 mm přes 85 do 100 ks/m2</t>
  </si>
  <si>
    <t>2067818794</t>
  </si>
  <si>
    <t>https://podminky.urs.cz/item/CS_URS_2024_02/771574684</t>
  </si>
  <si>
    <t>110</t>
  </si>
  <si>
    <t>GRS0K6031</t>
  </si>
  <si>
    <t>KERAMICKÁ DLAŽBA 100/100mm</t>
  </si>
  <si>
    <t>89174858</t>
  </si>
  <si>
    <t>35,4*1,1 'Přepočtené koeficientem množství</t>
  </si>
  <si>
    <t>111</t>
  </si>
  <si>
    <t>771591112</t>
  </si>
  <si>
    <t>Izolace podlahy pod dlažbu nátěrem nebo stěrkou ve dvou vrstvách</t>
  </si>
  <si>
    <t>1131518581</t>
  </si>
  <si>
    <t>https://podminky.urs.cz/item/CS_URS_2024_02/771591112</t>
  </si>
  <si>
    <t>112</t>
  </si>
  <si>
    <t>998771111</t>
  </si>
  <si>
    <t>Přesun hmot pro podlahy z dlaždic stanovený z hmotnosti přesunovaného materiálu vodorovná dopravní vzdálenost do 50 m s omezením mechanizace v objektech výšky do 6 m</t>
  </si>
  <si>
    <t>505476281</t>
  </si>
  <si>
    <t>https://podminky.urs.cz/item/CS_URS_2024_02/998771111</t>
  </si>
  <si>
    <t>775</t>
  </si>
  <si>
    <t>Podlahy skládané</t>
  </si>
  <si>
    <t>113</t>
  </si>
  <si>
    <t>775141122</t>
  </si>
  <si>
    <t>Příprava podkladu skládaných podlah a stěn vyrovnání samonivelační stěrkou podlah min.pevnosti 30 MPa, tloušťky přes 3 do 5 mm</t>
  </si>
  <si>
    <t>37353784</t>
  </si>
  <si>
    <t>https://podminky.urs.cz/item/CS_URS_2024_02/775141122</t>
  </si>
  <si>
    <t>122,9+102,45+35,6+4,25+4,1+66,9+22,5+53,28+64,28</t>
  </si>
  <si>
    <t>114</t>
  </si>
  <si>
    <t>775511411</t>
  </si>
  <si>
    <t>Podlahy vlysové masivní lepené rybinový, řemenový, průpletový vzor s tmelením a broušením, bez povrchové úpravy a olištování z vlysů tl. do 22 mm šířky přes 40 do 50 mm, délky přes 240 do 300 mm dub, třída I</t>
  </si>
  <si>
    <t>1770696126</t>
  </si>
  <si>
    <t>https://podminky.urs.cz/item/CS_URS_2024_02/775511411</t>
  </si>
  <si>
    <t>115</t>
  </si>
  <si>
    <t>998775111</t>
  </si>
  <si>
    <t>Přesun hmot pro podlahy skládané stanovený z hmotnosti přesunovaného materiálu vodorovná dopravní vzdálenost do 50 m s omezením mechanizace v objektech výšky do 6 m</t>
  </si>
  <si>
    <t>-1851259438</t>
  </si>
  <si>
    <t>https://podminky.urs.cz/item/CS_URS_2024_02/998775111</t>
  </si>
  <si>
    <t>776</t>
  </si>
  <si>
    <t>Podlahy povlakové</t>
  </si>
  <si>
    <t>116</t>
  </si>
  <si>
    <t>776201811</t>
  </si>
  <si>
    <t>Demontáž povlakových podlahovin lepených ručně bez podložky</t>
  </si>
  <si>
    <t>-420424846</t>
  </si>
  <si>
    <t>https://podminky.urs.cz/item/CS_URS_2024_02/776201811</t>
  </si>
  <si>
    <t>koberce</t>
  </si>
  <si>
    <t>22,87+23,68+22,2+26,94+22,5</t>
  </si>
  <si>
    <t>pvc</t>
  </si>
  <si>
    <t>77,78+43,22+31,08+37,88+26,61</t>
  </si>
  <si>
    <t>117</t>
  </si>
  <si>
    <t>776991821</t>
  </si>
  <si>
    <t>Ostatní práce odstranění lepidla ručně z podlah</t>
  </si>
  <si>
    <t>-952077839</t>
  </si>
  <si>
    <t>https://podminky.urs.cz/item/CS_URS_2024_02/776991821</t>
  </si>
  <si>
    <t>781</t>
  </si>
  <si>
    <t>Dokončovací práce - obklady</t>
  </si>
  <si>
    <t>118</t>
  </si>
  <si>
    <t>781131112</t>
  </si>
  <si>
    <t>Izolace stěny pod obklad izolace nátěrem nebo stěrkou ve dvou vrstvách</t>
  </si>
  <si>
    <t>-710930560</t>
  </si>
  <si>
    <t>https://podminky.urs.cz/item/CS_URS_2024_02/781131112</t>
  </si>
  <si>
    <t>2,005*3,5</t>
  </si>
  <si>
    <t>-4,76*3,5</t>
  </si>
  <si>
    <t>-8,58*3,5</t>
  </si>
  <si>
    <t>9,95*3,5</t>
  </si>
  <si>
    <t>2,9*3,5</t>
  </si>
  <si>
    <t>119</t>
  </si>
  <si>
    <t>781471810</t>
  </si>
  <si>
    <t>Demontáž obkladů z dlaždic keramických kladených do malty</t>
  </si>
  <si>
    <t>558203443</t>
  </si>
  <si>
    <t>https://podminky.urs.cz/item/CS_URS_2024_02/781471810</t>
  </si>
  <si>
    <t>m128</t>
  </si>
  <si>
    <t>1,8*(2,8+2,8+5,049+5,049-0,8)</t>
  </si>
  <si>
    <t>m130</t>
  </si>
  <si>
    <t>1,8*(2,58+2,58+2,2+2,2-0,8)</t>
  </si>
  <si>
    <t>m131</t>
  </si>
  <si>
    <t>1,8*(-0,8+4,515+3+1,9+2,125+0,853+0,853+0,1+2,125+1,9+2,125+0,523+0,1+1,14+0,765)</t>
  </si>
  <si>
    <t>m132</t>
  </si>
  <si>
    <t>1,8*(2,514-0,8+0,867+0,615+2,125+1,855+2,125+0,853+0,853+0,1+2,125+1,675+3+0,5)</t>
  </si>
  <si>
    <t>m133</t>
  </si>
  <si>
    <t>1,8*(1,76+1,76+1,4+1,4-0,8)</t>
  </si>
  <si>
    <t>120</t>
  </si>
  <si>
    <t>781472224</t>
  </si>
  <si>
    <t>Montáž keramických obkladů stěn lepených cementovým flexibilním lepidlem hladkých přes 85 do 100 ks/m2</t>
  </si>
  <si>
    <t>496947439</t>
  </si>
  <si>
    <t>https://podminky.urs.cz/item/CS_URS_2024_02/781472224</t>
  </si>
  <si>
    <t>121</t>
  </si>
  <si>
    <t>59761109</t>
  </si>
  <si>
    <t>dlažba keramická slinutá mrazuvzdorná R10/B povrch hladký/matný tl do 10mm přes 85 do 100ks/m2</t>
  </si>
  <si>
    <t>655149034</t>
  </si>
  <si>
    <t>172,078*1,1 'Přepočtené koeficientem množství</t>
  </si>
  <si>
    <t>122</t>
  </si>
  <si>
    <t>781491011r01</t>
  </si>
  <si>
    <t>Montáž zrcadel plochy do 1 m2 kotvených do stěny</t>
  </si>
  <si>
    <t>-2075039017</t>
  </si>
  <si>
    <t>123</t>
  </si>
  <si>
    <t>RMAT0008</t>
  </si>
  <si>
    <t>Sklopné zrcadlo do bezbarierové koupelny, nerez mat 600 x 600 x 120 mm</t>
  </si>
  <si>
    <t>1356407344</t>
  </si>
  <si>
    <t>124</t>
  </si>
  <si>
    <t>998781111</t>
  </si>
  <si>
    <t>Přesun hmot pro obklady keramické stanovený z hmotnosti přesunovaného materiálu vodorovná dopravní vzdálenost do 50 m s omezením mechanizace v objektech výšky do 6 m</t>
  </si>
  <si>
    <t>-1308492710</t>
  </si>
  <si>
    <t>https://podminky.urs.cz/item/CS_URS_2024_02/998781111</t>
  </si>
  <si>
    <t>783</t>
  </si>
  <si>
    <t>Dokončovací práce - nátěry</t>
  </si>
  <si>
    <t>125</t>
  </si>
  <si>
    <t>783806807</t>
  </si>
  <si>
    <t>Odstranění nátěrů z omítek odstraňovačem nátěrů s obroušením</t>
  </si>
  <si>
    <t>1944375527</t>
  </si>
  <si>
    <t>https://podminky.urs.cz/item/CS_URS_2024_02/783806807</t>
  </si>
  <si>
    <t>1,8*(45,72+45,72+7,12+7,12-10,64-3)</t>
  </si>
  <si>
    <t>784</t>
  </si>
  <si>
    <t>Dokončovací práce - malby a tapety</t>
  </si>
  <si>
    <t>126</t>
  </si>
  <si>
    <t>784181101</t>
  </si>
  <si>
    <t>Penetrace podkladu jednonásobná základní akrylátová bezbarvá v místnostech výšky do 3,80 m</t>
  </si>
  <si>
    <t>2066307941</t>
  </si>
  <si>
    <t>https://podminky.urs.cz/item/CS_URS_2024_02/784181101</t>
  </si>
  <si>
    <t>127</t>
  </si>
  <si>
    <t>784211001</t>
  </si>
  <si>
    <t>Malby z malířských směsí oděruvzdorných za mokra jednonásobné, bílé za mokra odruvzdorné výborně v místnostech výšky do 3,80 m</t>
  </si>
  <si>
    <t>-1052988949</t>
  </si>
  <si>
    <t>https://podminky.urs.cz/item/CS_URS_2024_02/784211001</t>
  </si>
  <si>
    <t>02 - ZTI</t>
  </si>
  <si>
    <t xml:space="preserve">D1 - ZTI </t>
  </si>
  <si>
    <t xml:space="preserve">    D2 - VNITŘNÍ KANALIZACE</t>
  </si>
  <si>
    <t xml:space="preserve">    D3 - VNITŘNÍ VODOVOD</t>
  </si>
  <si>
    <t xml:space="preserve">    D4 - ZAŘIZOVACÍ PŘEDMĚTY</t>
  </si>
  <si>
    <t>D1</t>
  </si>
  <si>
    <t xml:space="preserve">ZTI </t>
  </si>
  <si>
    <t>D2</t>
  </si>
  <si>
    <t>VNITŘNÍ KANALIZACE</t>
  </si>
  <si>
    <t>Pol77</t>
  </si>
  <si>
    <t>Potrubí z trub plastových hrdlových, typ HT DN 40</t>
  </si>
  <si>
    <t>Pol78</t>
  </si>
  <si>
    <t>Potrubí z trub plastových hrdlových, typ HT DN 50</t>
  </si>
  <si>
    <t>Pol79</t>
  </si>
  <si>
    <t>Potrubí z trub plastových hrdlových, typ HT DN 70</t>
  </si>
  <si>
    <t>Pol80</t>
  </si>
  <si>
    <t>Potrubí z trub plastových hrdlových, typ HT DN 100</t>
  </si>
  <si>
    <t>Pol81</t>
  </si>
  <si>
    <t>Tvarovky HT - kolena</t>
  </si>
  <si>
    <t>Pol82</t>
  </si>
  <si>
    <t>Tvarovky HT - odbočky</t>
  </si>
  <si>
    <t>Pol83</t>
  </si>
  <si>
    <t>Tvarovky HT - přechody</t>
  </si>
  <si>
    <t>Pol84</t>
  </si>
  <si>
    <t>Tvarovky HT - čistící kus</t>
  </si>
  <si>
    <t>Pol85</t>
  </si>
  <si>
    <t>Potrubí z trub plastových hrdlových, typ KG DN 100</t>
  </si>
  <si>
    <t>Pol86</t>
  </si>
  <si>
    <t>Potrubí z trub plastových hrdlových, typ KG DN 125</t>
  </si>
  <si>
    <t>Pol87</t>
  </si>
  <si>
    <t>Tvarovky KG - kolena</t>
  </si>
  <si>
    <t>Pol88</t>
  </si>
  <si>
    <t>Tvarovky KG - odbočky</t>
  </si>
  <si>
    <t>Pol89</t>
  </si>
  <si>
    <t>Tvarovky KG - přechody</t>
  </si>
  <si>
    <t>Pol90</t>
  </si>
  <si>
    <t>Tvarovky KG - čistící kus</t>
  </si>
  <si>
    <t>Pol91</t>
  </si>
  <si>
    <t>Přivzdušňovací hlavice</t>
  </si>
  <si>
    <t>Pol92</t>
  </si>
  <si>
    <t>Umývadlová zápachová uzávěrka</t>
  </si>
  <si>
    <t>Pol93</t>
  </si>
  <si>
    <t>Dřezová zápachová uzávěrka</t>
  </si>
  <si>
    <t>Pol94</t>
  </si>
  <si>
    <t>Bidetová zápachová uzávěrka</t>
  </si>
  <si>
    <t>Pol95</t>
  </si>
  <si>
    <t>Pisoárová zápachová uzávěrka</t>
  </si>
  <si>
    <t>Pol96</t>
  </si>
  <si>
    <t>Připevňovací materiál</t>
  </si>
  <si>
    <t>soub</t>
  </si>
  <si>
    <t>Pol97</t>
  </si>
  <si>
    <t>Demontáž stávajícího potrubí</t>
  </si>
  <si>
    <t>Pol98</t>
  </si>
  <si>
    <t>Montáž potrubí</t>
  </si>
  <si>
    <t>Pol99</t>
  </si>
  <si>
    <t>Zkouška těsnosti</t>
  </si>
  <si>
    <t>Pol100</t>
  </si>
  <si>
    <t>Doprava</t>
  </si>
  <si>
    <t>D3</t>
  </si>
  <si>
    <t>VNITŘNÍ VODOVOD</t>
  </si>
  <si>
    <t>Pol101</t>
  </si>
  <si>
    <t>Potrubí z trub plastových, PPR 20x2,8</t>
  </si>
  <si>
    <t>Pol102</t>
  </si>
  <si>
    <t>Potrubí z trub plastových, PPR 25x3,5</t>
  </si>
  <si>
    <t>Pol103</t>
  </si>
  <si>
    <t>Potrubí z trub plastových, PPR 35x4,4</t>
  </si>
  <si>
    <t>Pol104</t>
  </si>
  <si>
    <t>Potrubí z trub plastových s AL vložkou Stabi Plus 20x2,8</t>
  </si>
  <si>
    <t>Pol105</t>
  </si>
  <si>
    <t>Potrubí z trub plastových s AL vložkou Stabi Plus 25x3,5</t>
  </si>
  <si>
    <t>Pol106</t>
  </si>
  <si>
    <t>Potrubí z trub plastových s AL vložkou Stabi Plus 32x4,4</t>
  </si>
  <si>
    <t>Pol107</t>
  </si>
  <si>
    <t>Tvarovky</t>
  </si>
  <si>
    <t>Pol108</t>
  </si>
  <si>
    <t>Nástěnné koleno</t>
  </si>
  <si>
    <t>Pol109</t>
  </si>
  <si>
    <t>Izolace návleková 20x9</t>
  </si>
  <si>
    <t>Pol110</t>
  </si>
  <si>
    <t>Izolace návleková 25x9</t>
  </si>
  <si>
    <t>Pol111</t>
  </si>
  <si>
    <t>Izolace návleková 32x9</t>
  </si>
  <si>
    <t>Pol112</t>
  </si>
  <si>
    <t>Izolace návleková 20x20</t>
  </si>
  <si>
    <t>Pol113</t>
  </si>
  <si>
    <t>Izolace návleková 25x30</t>
  </si>
  <si>
    <t>Pol114</t>
  </si>
  <si>
    <t>Izolace návleková 32x30</t>
  </si>
  <si>
    <t>Pol115</t>
  </si>
  <si>
    <t>Kohout kulový s vypouštěním DN 20</t>
  </si>
  <si>
    <t>Pol116</t>
  </si>
  <si>
    <t>Kohout kulový s vypouštěním DN 25</t>
  </si>
  <si>
    <t>Pol117</t>
  </si>
  <si>
    <t>Kohout kulový rohový DN 15</t>
  </si>
  <si>
    <t>Pol118</t>
  </si>
  <si>
    <t>Umývadlová stojánková baterie</t>
  </si>
  <si>
    <t>Pol119</t>
  </si>
  <si>
    <t>Bidetová stojánková baterie</t>
  </si>
  <si>
    <t>Pol120</t>
  </si>
  <si>
    <t>Dřezová nástěnná baterie</t>
  </si>
  <si>
    <t>Pol121</t>
  </si>
  <si>
    <t>Pisoárový senzor, komplet</t>
  </si>
  <si>
    <t>Pol122</t>
  </si>
  <si>
    <t>Kompletace baterií</t>
  </si>
  <si>
    <t>Pol123</t>
  </si>
  <si>
    <t>Pol124</t>
  </si>
  <si>
    <t>Pol125</t>
  </si>
  <si>
    <t>Pol126</t>
  </si>
  <si>
    <t>Napojení nového rozvodu na stávající přívod</t>
  </si>
  <si>
    <t>Pol127</t>
  </si>
  <si>
    <t>Tlaková zkouška</t>
  </si>
  <si>
    <t>Pol128</t>
  </si>
  <si>
    <t>D4</t>
  </si>
  <si>
    <t>ZAŘIZOVACÍ PŘEDMĚTY</t>
  </si>
  <si>
    <t>Pol129</t>
  </si>
  <si>
    <t>Umývadlo</t>
  </si>
  <si>
    <t>Pol130</t>
  </si>
  <si>
    <t>Umývadlo pro TP</t>
  </si>
  <si>
    <t>Pol131</t>
  </si>
  <si>
    <t>Klozet závěsný na instalačním modulu, komplet</t>
  </si>
  <si>
    <t>Pol132</t>
  </si>
  <si>
    <t>Klozet závěsný pro TP na instalačním modulu, komplet</t>
  </si>
  <si>
    <t>Pol133</t>
  </si>
  <si>
    <t>Výlevka nástěnná</t>
  </si>
  <si>
    <t>Pol134</t>
  </si>
  <si>
    <t>Pisoár</t>
  </si>
  <si>
    <t>Pol135</t>
  </si>
  <si>
    <t>Bidet závěsný</t>
  </si>
  <si>
    <t>Pol136</t>
  </si>
  <si>
    <t>Kompletace zařizovacích předmětů</t>
  </si>
  <si>
    <t>Pol137</t>
  </si>
  <si>
    <t>Umývadlo instalační modul komplet</t>
  </si>
  <si>
    <t>-235491038</t>
  </si>
  <si>
    <t>Pol138</t>
  </si>
  <si>
    <t>Instalační modul pro pisoár</t>
  </si>
  <si>
    <t>-370130867</t>
  </si>
  <si>
    <t>03 - SILNO</t>
  </si>
  <si>
    <t>D1 - SILNOPROUD</t>
  </si>
  <si>
    <t xml:space="preserve">    D2 - Kabelové rozvody a trasy silnoproud</t>
  </si>
  <si>
    <t xml:space="preserve">    D3 - Elektrické přístroje 1.NP</t>
  </si>
  <si>
    <t xml:space="preserve">    D4 - Rozvaděč RSBP</t>
  </si>
  <si>
    <t xml:space="preserve">    D5 - Montážní a inženýrská činnost</t>
  </si>
  <si>
    <t xml:space="preserve">    D6 - Osvětlení</t>
  </si>
  <si>
    <t>SILNOPROUD</t>
  </si>
  <si>
    <t>Kabelové rozvody a trasy silnoproud</t>
  </si>
  <si>
    <t>Pol39</t>
  </si>
  <si>
    <t>kabel instalační jádro Cu plné izolace PVC plášť PVC 450/750V (CYKY-J 5x1,5mm2)</t>
  </si>
  <si>
    <t>Pol40</t>
  </si>
  <si>
    <t>Montáž kabel Cu bez ukončení uložený pod omítku plný kulatý 5x1,5 až 2,5 mm2 (např. CYKY)</t>
  </si>
  <si>
    <t>Pol41</t>
  </si>
  <si>
    <t>kabel instalační jádro Cu plné izolace PVC plášť PVC 450/750V (CYKY) 3x2,5mm2</t>
  </si>
  <si>
    <t>Pol42</t>
  </si>
  <si>
    <t>kabel instalační jádro Cu plné izolace PVC plášť PVC 450/750V (CYKY- J 3x1,5mm2)</t>
  </si>
  <si>
    <t>Pol43</t>
  </si>
  <si>
    <t>kabel instalační jádro Cu plné izolace PVC plášť PVC 450/750V (CYKY- O 3x1,5mm2)</t>
  </si>
  <si>
    <t>Pol44</t>
  </si>
  <si>
    <t>Montáž kabel Cu bez ukončení uložený pod omítku plný kulatý 3x2,5 až 6 mm2 (např. CYKY)</t>
  </si>
  <si>
    <t>Elektrické přístroje 1.NP</t>
  </si>
  <si>
    <t>Pol45</t>
  </si>
  <si>
    <t>Vypínač jednopólový č.1 – PŘÍSTROJ, rozměr 71 x 71 x 27 mm, Bezšroubové svorky (pro vodiče 1-2,5 mm2). Pro montáž do instalační krabice pod omítkou</t>
  </si>
  <si>
    <t>Pol46</t>
  </si>
  <si>
    <t>Montáž spínač (polo)zapuštěný šroubové připojení 1-jednopólový se zapojením vodičů</t>
  </si>
  <si>
    <t>Pol47</t>
  </si>
  <si>
    <t>Kryt spínače jednoduchý, barva bílá</t>
  </si>
  <si>
    <t>Pol48</t>
  </si>
  <si>
    <t>Vypínač sériový č.5 – PŘÍSTROJ, rozměr 71 x 71 x 27 mm, Bezšroubové svorky (pro vodiče 1-2,5 mm2). Pro montáž do instalační krabice pod omítkou</t>
  </si>
  <si>
    <t>Pol49</t>
  </si>
  <si>
    <t>Montáž přepínač (polo)zapuštěný šroubové připojení 5-seriový se zapojením vodičů</t>
  </si>
  <si>
    <t>Pol50</t>
  </si>
  <si>
    <t>Kryt spínače dělený</t>
  </si>
  <si>
    <t>Pol51</t>
  </si>
  <si>
    <t>Přístroj přepínače střídavého, řazení č.6, 6So, 6S 10 AX, 250 V AC Upevnění šrouby.Bezšroubové svorky (pro vodiče 1,5-2,5 mm2)</t>
  </si>
  <si>
    <t>Pol52</t>
  </si>
  <si>
    <t>Montáž přepínač (polo)zapuštěný bezšroubové připojení 6-střídavý se zapojením vodičů</t>
  </si>
  <si>
    <t>Pol53</t>
  </si>
  <si>
    <t>Ovládač tlačítkový zapínací, řazení 1/0, s krytem, barva bílá, bez kontrolky</t>
  </si>
  <si>
    <t>Pol54</t>
  </si>
  <si>
    <t>Montáž ovladač tlačítkový vestavný komplet 1 tlačítkový</t>
  </si>
  <si>
    <t>Pol55</t>
  </si>
  <si>
    <t>Přístroj přepínače křížového, řazení 7, 7So,Upevnění šrouby. Bezšroubové svorky (pro vodiče 1,5-2,5 mm2)</t>
  </si>
  <si>
    <t>Pol56</t>
  </si>
  <si>
    <t>Montáž přepínač (polo)zapuštěný bezšroubové připojení 7-křížový se zapojením vodičů</t>
  </si>
  <si>
    <t>Pol57</t>
  </si>
  <si>
    <t>Doběhový spínač ventilátoru, do krabice s nastavitelným časem, 4 – vodičový, programovatelný, dodávka včetně instalace a zapojení</t>
  </si>
  <si>
    <t>Pol58</t>
  </si>
  <si>
    <t>Zásuvka jednonásobná 230V/16A, IP20 s ochranným kolíkem přístroj + kryt</t>
  </si>
  <si>
    <t>Pol59</t>
  </si>
  <si>
    <t>Montáž zásuvka (polo)zapuštěná bezšroubové připojení 2P+PE dvojí zapojení - průběžná se zapojením vodičů</t>
  </si>
  <si>
    <t>Pol60</t>
  </si>
  <si>
    <t>Zásuvka jednonásobná s clon., s ochranou před přepětím, bezšroub, barva bílá, přístroj + kryt</t>
  </si>
  <si>
    <t>Pol61</t>
  </si>
  <si>
    <t>Krabice s ekvipotenciální svorkovnicí</t>
  </si>
  <si>
    <t>Pol62</t>
  </si>
  <si>
    <t>Montáž krabice</t>
  </si>
  <si>
    <t>Pol17</t>
  </si>
  <si>
    <t>Instalační krabice přístrojová pod omítku, vhodná pro vícenásobnou montáž v řadě</t>
  </si>
  <si>
    <t>Pol63</t>
  </si>
  <si>
    <t>Označovací štítek pro elektrické přístroje</t>
  </si>
  <si>
    <t>Pol64</t>
  </si>
  <si>
    <t>Vyvrtání otvorů pro elektroinstalační krabice ve stěnách z cihel hloubky přes 60 do 90 mm</t>
  </si>
  <si>
    <t>Rozvaděč RSBP</t>
  </si>
  <si>
    <t>Pol65</t>
  </si>
  <si>
    <t>Montáž, dodávka, připojení a vyzbrojení rozvaděče, dodávka včetně vnitřní výzbroje a její připojení, provést dle výkresové dokumentace</t>
  </si>
  <si>
    <t>D5</t>
  </si>
  <si>
    <t>Montážní a inženýrská činnost</t>
  </si>
  <si>
    <t>Pol66</t>
  </si>
  <si>
    <t>Měření intenzity umělého a nouzového osvětlení vč.zhotovení měřícího protokolu</t>
  </si>
  <si>
    <t>Pol67</t>
  </si>
  <si>
    <t>Výchozí revize</t>
  </si>
  <si>
    <t>Pol68</t>
  </si>
  <si>
    <t>Demontáž stávajících rozvodů a osvětlení</t>
  </si>
  <si>
    <t>Pol69</t>
  </si>
  <si>
    <t>Stavební přípomoce - vysekání, zához rýh</t>
  </si>
  <si>
    <t>D6</t>
  </si>
  <si>
    <t>Osvětlení</t>
  </si>
  <si>
    <t>Pol70</t>
  </si>
  <si>
    <t>Svítidlo např. MODUS_FIT4000C4KN600DALI_66 KUSŮ - SVĚŠENO 600mm POD ÚROVNÍ PODHLEDU, včetně sady na zavěšení ZH/UNI2</t>
  </si>
  <si>
    <t>Pol71</t>
  </si>
  <si>
    <t>Svítidlo např. MODUS_FIT5000C4KN600ND_4 KUSY - SVĚŠENO 600mm POD ÚROVNÍ PODHLEDU, sada na zavěšení ZH/UNI2</t>
  </si>
  <si>
    <t>Pol72</t>
  </si>
  <si>
    <t>Svítidlo např. MODUS_ASTAP4000M4ND_6 KUSŮ - PŘISAZENO K SDK PODHLEDU</t>
  </si>
  <si>
    <t>Pol73</t>
  </si>
  <si>
    <t>Svítidlo např. MODUS_FIT4000C4KN600ND_12 KUSŮ - PŘISAZENO K SDK PODHLEDU</t>
  </si>
  <si>
    <t>Pol74</t>
  </si>
  <si>
    <t>Svítidlo např. MODUS_SPMP3000KO4/370/ND_9 KUSŮ - PŘISAZENO K SDK PODHLEDU</t>
  </si>
  <si>
    <t>Pol75</t>
  </si>
  <si>
    <t>Svítidlo např. MODUS_SPMP2000KO4/190/ND_6 KUSŮ - PŘISAZENO K SDK PODHLEDU</t>
  </si>
  <si>
    <t>Pol76</t>
  </si>
  <si>
    <t>Montáž svítidel</t>
  </si>
  <si>
    <t>04 - SLABO</t>
  </si>
  <si>
    <t>D1 - SLABOPROUD</t>
  </si>
  <si>
    <t xml:space="preserve">    D2 - Hlavní komponenty:</t>
  </si>
  <si>
    <t xml:space="preserve">    D3 - Kabelové rozvody a Příslušenství:</t>
  </si>
  <si>
    <t xml:space="preserve">    D4 - Ostatní náklady:</t>
  </si>
  <si>
    <t>SLABOPROUD</t>
  </si>
  <si>
    <t>Hlavní komponenty:</t>
  </si>
  <si>
    <t>Pol1</t>
  </si>
  <si>
    <t>19" datový rozvaděč 12U 600x450, nástěnný</t>
  </si>
  <si>
    <t>Pol2</t>
  </si>
  <si>
    <t>Montáž rozvaděče stojanového do 30U</t>
  </si>
  <si>
    <t>Pol3</t>
  </si>
  <si>
    <t>Jednotka ventilační rozvaděče univerzální se 2 ventilátory do stropu nebo podlahy</t>
  </si>
  <si>
    <t>Pol4</t>
  </si>
  <si>
    <t>Montáž jednotky ventilační do stropu či podlahy stojanového rozvaděče</t>
  </si>
  <si>
    <t>Pol5</t>
  </si>
  <si>
    <t>Záslepka 1U do racku 12U</t>
  </si>
  <si>
    <t>Pol6</t>
  </si>
  <si>
    <t>16xRJ45, Patch Panel 16 portů RJ45 UTP Cat.6A</t>
  </si>
  <si>
    <t>Pol7</t>
  </si>
  <si>
    <t>Montáž patch panelu 16 portů</t>
  </si>
  <si>
    <t>Pol8</t>
  </si>
  <si>
    <t>Panel vyvazovací 5x plastové oko s průchody 1U 19"</t>
  </si>
  <si>
    <t>Pol9</t>
  </si>
  <si>
    <t>Montáž vyvazovacího panelu</t>
  </si>
  <si>
    <t>Pol10</t>
  </si>
  <si>
    <t>Switch 16 portů Gigabit (16x PoE/PoE+), kapacita 48Gbps, 370W, kov</t>
  </si>
  <si>
    <t>Pol11</t>
  </si>
  <si>
    <t>Montáž switche do racku</t>
  </si>
  <si>
    <t>Pol12</t>
  </si>
  <si>
    <t>Panel rozvodný 19" 8x zásuvka dle ČSN max 16A kabel 3x1,5mm 2m</t>
  </si>
  <si>
    <t>Pol13</t>
  </si>
  <si>
    <t>Patch Cord 2m cat. 6A</t>
  </si>
  <si>
    <t>Pol14</t>
  </si>
  <si>
    <t>Datová zásuvka cat. 6A1x2xRJ45 komplet. Barva bílá, instalace pod omítkou</t>
  </si>
  <si>
    <t>Pol15</t>
  </si>
  <si>
    <t>Keystone 1xRJ45, UTP, Cat6, MODnet, protiprachová krytka, černý</t>
  </si>
  <si>
    <t>Pol16</t>
  </si>
  <si>
    <t>Konektor RJ45 UTP, Cat6, s vložkou, MODnet, na drát/lanko</t>
  </si>
  <si>
    <t>Pol18</t>
  </si>
  <si>
    <t>Kabelové rozvody a Příslušenství:</t>
  </si>
  <si>
    <t>Pol19</t>
  </si>
  <si>
    <t>Kabel Solarix CAT6 UTP LSOHFR B2ca-s1,d1,a1 500m SXKD-6-UTP-LSOHFR-B2ca</t>
  </si>
  <si>
    <t>Pol20</t>
  </si>
  <si>
    <t>Tahání kabelu UTP ve zdech včetně sádrování</t>
  </si>
  <si>
    <t>bm</t>
  </si>
  <si>
    <t>Pol21</t>
  </si>
  <si>
    <t>Tahání kabelu UTP volně</t>
  </si>
  <si>
    <t>Pol22</t>
  </si>
  <si>
    <t>Trubka elektroinstalační ohebná EN 500 86-1141 (chránička) D 22,9/28,5mm</t>
  </si>
  <si>
    <t>Pol23</t>
  </si>
  <si>
    <t>Příchytka elektroinstalační trubky, o 25 klip</t>
  </si>
  <si>
    <t>Ostatní náklady:</t>
  </si>
  <si>
    <t>Pol24</t>
  </si>
  <si>
    <t>Připojení na stávajícího poskytovatele</t>
  </si>
  <si>
    <t>Pol25</t>
  </si>
  <si>
    <t>Komplexní zkoušky systému</t>
  </si>
  <si>
    <t>Pol26</t>
  </si>
  <si>
    <t>Měřící protokol kabeláže metalika</t>
  </si>
  <si>
    <t>Pol27</t>
  </si>
  <si>
    <t>Pol28</t>
  </si>
  <si>
    <t>Zabezpečení pracoviště</t>
  </si>
  <si>
    <t>Pol29</t>
  </si>
  <si>
    <t>Předání díla</t>
  </si>
  <si>
    <t>Pol30</t>
  </si>
  <si>
    <t>Jednání se zákazníkem</t>
  </si>
  <si>
    <t>Pol31</t>
  </si>
  <si>
    <t>Úklidové práce</t>
  </si>
  <si>
    <t>hod</t>
  </si>
  <si>
    <t>Pol32</t>
  </si>
  <si>
    <t>Řízení projektu</t>
  </si>
  <si>
    <t>Pol33</t>
  </si>
  <si>
    <t>Vyprac.podkladů pro knihu pož.ucpávek</t>
  </si>
  <si>
    <t>Pol34</t>
  </si>
  <si>
    <t>Pol35</t>
  </si>
  <si>
    <t>Stavební přípomoce</t>
  </si>
  <si>
    <t>Pol36</t>
  </si>
  <si>
    <t>Ekologická likvidace odpadu</t>
  </si>
  <si>
    <t>Pol37</t>
  </si>
  <si>
    <t>Dokumentace skutečného provedení a dílenská dokumentace</t>
  </si>
  <si>
    <t>Pol38</t>
  </si>
  <si>
    <t>Školení</t>
  </si>
  <si>
    <t>05 - ÚT</t>
  </si>
  <si>
    <t>735001r</t>
  </si>
  <si>
    <t>Ppotrubí, izolace a napojení na stávající rozvody</t>
  </si>
  <si>
    <t>-1792518985</t>
  </si>
  <si>
    <t>735002r</t>
  </si>
  <si>
    <t xml:space="preserve">Ventily, hlavice, osazení a doplnění </t>
  </si>
  <si>
    <t>713306548</t>
  </si>
  <si>
    <t>735003r</t>
  </si>
  <si>
    <t>Vypuštění, napuštění, zaregulování systému</t>
  </si>
  <si>
    <t>1001448760</t>
  </si>
  <si>
    <t>735004r</t>
  </si>
  <si>
    <t>Montážní práce, režie</t>
  </si>
  <si>
    <t>-411724101</t>
  </si>
  <si>
    <t>735005r</t>
  </si>
  <si>
    <t>Pomocný materiál</t>
  </si>
  <si>
    <t>233954078</t>
  </si>
  <si>
    <t>735159110</t>
  </si>
  <si>
    <t>Montáž otopných těles panelových jednořadých, stavební délky do 1500 mm</t>
  </si>
  <si>
    <t>-638495016</t>
  </si>
  <si>
    <t>https://podminky.urs.cz/item/CS_URS_2024_02/735159110</t>
  </si>
  <si>
    <t>48453037</t>
  </si>
  <si>
    <t>těleso otopné panelové 1 deskové VK bez přídavné přestupní plochy v 900mm dl 900mm 788W</t>
  </si>
  <si>
    <t>374505063</t>
  </si>
  <si>
    <t>48453041</t>
  </si>
  <si>
    <t>těleso otopné panelové 1 deskové VK bez přídavné přestupní plochy v 900mm dl 1400mm 1225W</t>
  </si>
  <si>
    <t>1706205921</t>
  </si>
  <si>
    <t>735159120</t>
  </si>
  <si>
    <t>Montáž otopných těles panelových jednořadých, stavební délky přes 1500 do 2340 mm</t>
  </si>
  <si>
    <t>-1935140700</t>
  </si>
  <si>
    <t>https://podminky.urs.cz/item/CS_URS_2024_02/735159120</t>
  </si>
  <si>
    <t>48457027</t>
  </si>
  <si>
    <t>těleso otopné panelové 1 deskové VK 1 přídavná přestupní plocha v 900mm dl 1800mm 2230W</t>
  </si>
  <si>
    <t>1103026218</t>
  </si>
  <si>
    <t>06 - VZT</t>
  </si>
  <si>
    <t xml:space="preserve">    751 - Vzduchotechnika</t>
  </si>
  <si>
    <t>751</t>
  </si>
  <si>
    <t>Vzduchotechnika</t>
  </si>
  <si>
    <t>751001r</t>
  </si>
  <si>
    <t>Ventilátory, spínače</t>
  </si>
  <si>
    <t>689256633</t>
  </si>
  <si>
    <t>751002r</t>
  </si>
  <si>
    <t>Vzduchotechnické potrbí</t>
  </si>
  <si>
    <t>1196730507</t>
  </si>
  <si>
    <t>751003r</t>
  </si>
  <si>
    <t>Výústky, žaluzie, tlumiče hluku</t>
  </si>
  <si>
    <t>1401271810</t>
  </si>
  <si>
    <t>751004r</t>
  </si>
  <si>
    <t>Pomocný materiál, úchyty, izolace</t>
  </si>
  <si>
    <t>667307606</t>
  </si>
  <si>
    <t>751005r</t>
  </si>
  <si>
    <t>Montáže, doprava, režie, přesun hmot</t>
  </si>
  <si>
    <t>1455030948</t>
  </si>
  <si>
    <t>07 -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</si>
  <si>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</si>
  <si>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</si>
  <si>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</si>
  <si>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</si>
  <si>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</si>
  <si>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</si>
  <si>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VRN3</t>
  </si>
  <si>
    <t>Zařízení staveniště</t>
  </si>
  <si>
    <t>030001000</t>
  </si>
  <si>
    <t>1024</t>
  </si>
  <si>
    <t>-950781103</t>
  </si>
  <si>
    <t>https://podminky.urs.cz/item/CS_URS_2024_02/030001000</t>
  </si>
  <si>
    <t>VRN4</t>
  </si>
  <si>
    <t>Inženýrská činnost</t>
  </si>
  <si>
    <t>045002000</t>
  </si>
  <si>
    <t>Kompletační a koordinační činnost</t>
  </si>
  <si>
    <t>-1560265480</t>
  </si>
  <si>
    <t>https://podminky.urs.cz/item/CS_URS_2024_02/045002000</t>
  </si>
  <si>
    <t>VRN6</t>
  </si>
  <si>
    <t>Územní vlivy</t>
  </si>
  <si>
    <t>060001000</t>
  </si>
  <si>
    <t>-659361763</t>
  </si>
  <si>
    <t>https://podminky.urs.cz/item/CS_URS_2024_02/060001000</t>
  </si>
  <si>
    <t>065002000</t>
  </si>
  <si>
    <t>Mimostaveništní doprava materiálů, výrobků a strojů</t>
  </si>
  <si>
    <t>-1775369141</t>
  </si>
  <si>
    <t>https://podminky.urs.cz/item/CS_URS_2024_02/065002000</t>
  </si>
  <si>
    <t>VRN7</t>
  </si>
  <si>
    <t>Provozní vlivy</t>
  </si>
  <si>
    <t>070001000</t>
  </si>
  <si>
    <t>424347455</t>
  </si>
  <si>
    <t>https://podminky.urs.cz/item/CS_URS_2024_02/070001000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</si>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</sst>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231616" TargetMode="External" /><Relationship Id="rId2" Type="http://schemas.openxmlformats.org/officeDocument/2006/relationships/hyperlink" Target="https://podminky.urs.cz/item/CS_URS_2024_02/342241112" TargetMode="External" /><Relationship Id="rId3" Type="http://schemas.openxmlformats.org/officeDocument/2006/relationships/hyperlink" Target="https://podminky.urs.cz/item/CS_URS_2024_02/342272225" TargetMode="External" /><Relationship Id="rId4" Type="http://schemas.openxmlformats.org/officeDocument/2006/relationships/hyperlink" Target="https://podminky.urs.cz/item/CS_URS_2024_02/612315416" TargetMode="External" /><Relationship Id="rId5" Type="http://schemas.openxmlformats.org/officeDocument/2006/relationships/hyperlink" Target="https://podminky.urs.cz/item/CS_URS_2024_02/612321141" TargetMode="External" /><Relationship Id="rId6" Type="http://schemas.openxmlformats.org/officeDocument/2006/relationships/hyperlink" Target="https://podminky.urs.cz/item/CS_URS_2024_02/632902221" TargetMode="External" /><Relationship Id="rId7" Type="http://schemas.openxmlformats.org/officeDocument/2006/relationships/hyperlink" Target="https://podminky.urs.cz/item/CS_URS_2024_02/633811111" TargetMode="External" /><Relationship Id="rId8" Type="http://schemas.openxmlformats.org/officeDocument/2006/relationships/hyperlink" Target="https://podminky.urs.cz/item/CS_URS_2024_02/642942111" TargetMode="External" /><Relationship Id="rId9" Type="http://schemas.openxmlformats.org/officeDocument/2006/relationships/hyperlink" Target="https://podminky.urs.cz/item/CS_URS_2024_02/642945111" TargetMode="External" /><Relationship Id="rId10" Type="http://schemas.openxmlformats.org/officeDocument/2006/relationships/hyperlink" Target="https://podminky.urs.cz/item/CS_URS_2024_02/642945112" TargetMode="External" /><Relationship Id="rId11" Type="http://schemas.openxmlformats.org/officeDocument/2006/relationships/hyperlink" Target="https://podminky.urs.cz/item/CS_URS_2024_02/949101112" TargetMode="External" /><Relationship Id="rId12" Type="http://schemas.openxmlformats.org/officeDocument/2006/relationships/hyperlink" Target="https://podminky.urs.cz/item/CS_URS_2024_02/952901111" TargetMode="External" /><Relationship Id="rId13" Type="http://schemas.openxmlformats.org/officeDocument/2006/relationships/hyperlink" Target="https://podminky.urs.cz/item/CS_URS_2024_02/962031132" TargetMode="External" /><Relationship Id="rId14" Type="http://schemas.openxmlformats.org/officeDocument/2006/relationships/hyperlink" Target="https://podminky.urs.cz/item/CS_URS_2024_02/962032231" TargetMode="External" /><Relationship Id="rId15" Type="http://schemas.openxmlformats.org/officeDocument/2006/relationships/hyperlink" Target="https://podminky.urs.cz/item/CS_URS_2024_02/965081223" TargetMode="External" /><Relationship Id="rId16" Type="http://schemas.openxmlformats.org/officeDocument/2006/relationships/hyperlink" Target="https://podminky.urs.cz/item/CS_URS_2024_02/968062455" TargetMode="External" /><Relationship Id="rId17" Type="http://schemas.openxmlformats.org/officeDocument/2006/relationships/hyperlink" Target="https://podminky.urs.cz/item/CS_URS_2024_02/968062456" TargetMode="External" /><Relationship Id="rId18" Type="http://schemas.openxmlformats.org/officeDocument/2006/relationships/hyperlink" Target="https://podminky.urs.cz/item/CS_URS_2024_02/975022441" TargetMode="External" /><Relationship Id="rId19" Type="http://schemas.openxmlformats.org/officeDocument/2006/relationships/hyperlink" Target="https://podminky.urs.cz/item/CS_URS_2024_02/975022461" TargetMode="External" /><Relationship Id="rId20" Type="http://schemas.openxmlformats.org/officeDocument/2006/relationships/hyperlink" Target="https://podminky.urs.cz/item/CS_URS_2024_02/978035111" TargetMode="External" /><Relationship Id="rId21" Type="http://schemas.openxmlformats.org/officeDocument/2006/relationships/hyperlink" Target="https://podminky.urs.cz/item/CS_URS_2024_02/997013111" TargetMode="External" /><Relationship Id="rId22" Type="http://schemas.openxmlformats.org/officeDocument/2006/relationships/hyperlink" Target="https://podminky.urs.cz/item/CS_URS_2024_02/997013501" TargetMode="External" /><Relationship Id="rId23" Type="http://schemas.openxmlformats.org/officeDocument/2006/relationships/hyperlink" Target="https://podminky.urs.cz/item/CS_URS_2024_02/997013509" TargetMode="External" /><Relationship Id="rId24" Type="http://schemas.openxmlformats.org/officeDocument/2006/relationships/hyperlink" Target="https://podminky.urs.cz/item/CS_URS_2024_02/997013631" TargetMode="External" /><Relationship Id="rId25" Type="http://schemas.openxmlformats.org/officeDocument/2006/relationships/hyperlink" Target="https://podminky.urs.cz/item/CS_URS_2024_02/998011008" TargetMode="External" /><Relationship Id="rId26" Type="http://schemas.openxmlformats.org/officeDocument/2006/relationships/hyperlink" Target="https://podminky.urs.cz/item/CS_URS_2024_02/714112221" TargetMode="External" /><Relationship Id="rId27" Type="http://schemas.openxmlformats.org/officeDocument/2006/relationships/hyperlink" Target="https://podminky.urs.cz/item/CS_URS_2024_02/998714111" TargetMode="External" /><Relationship Id="rId28" Type="http://schemas.openxmlformats.org/officeDocument/2006/relationships/hyperlink" Target="https://podminky.urs.cz/item/CS_URS_2024_02/725110814" TargetMode="External" /><Relationship Id="rId29" Type="http://schemas.openxmlformats.org/officeDocument/2006/relationships/hyperlink" Target="https://podminky.urs.cz/item/CS_URS_2024_02/725210821" TargetMode="External" /><Relationship Id="rId30" Type="http://schemas.openxmlformats.org/officeDocument/2006/relationships/hyperlink" Target="https://podminky.urs.cz/item/CS_URS_2024_02/725291668" TargetMode="External" /><Relationship Id="rId31" Type="http://schemas.openxmlformats.org/officeDocument/2006/relationships/hyperlink" Target="https://podminky.urs.cz/item/CS_URS_2024_02/725291669" TargetMode="External" /><Relationship Id="rId32" Type="http://schemas.openxmlformats.org/officeDocument/2006/relationships/hyperlink" Target="https://podminky.urs.cz/item/CS_URS_2024_02/725291670" TargetMode="External" /><Relationship Id="rId33" Type="http://schemas.openxmlformats.org/officeDocument/2006/relationships/hyperlink" Target="https://podminky.urs.cz/item/CS_URS_2024_02/725291680" TargetMode="External" /><Relationship Id="rId34" Type="http://schemas.openxmlformats.org/officeDocument/2006/relationships/hyperlink" Target="https://podminky.urs.cz/item/CS_URS_2024_02/725820802" TargetMode="External" /><Relationship Id="rId35" Type="http://schemas.openxmlformats.org/officeDocument/2006/relationships/hyperlink" Target="https://podminky.urs.cz/item/CS_URS_2024_02/735121810" TargetMode="External" /><Relationship Id="rId36" Type="http://schemas.openxmlformats.org/officeDocument/2006/relationships/hyperlink" Target="https://podminky.urs.cz/item/CS_URS_2024_02/762511214" TargetMode="External" /><Relationship Id="rId37" Type="http://schemas.openxmlformats.org/officeDocument/2006/relationships/hyperlink" Target="https://podminky.urs.cz/item/CS_URS_2024_02/998762111" TargetMode="External" /><Relationship Id="rId38" Type="http://schemas.openxmlformats.org/officeDocument/2006/relationships/hyperlink" Target="https://podminky.urs.cz/item/CS_URS_2024_02/763111362" TargetMode="External" /><Relationship Id="rId39" Type="http://schemas.openxmlformats.org/officeDocument/2006/relationships/hyperlink" Target="https://podminky.urs.cz/item/CS_URS_2024_02/763111811" TargetMode="External" /><Relationship Id="rId40" Type="http://schemas.openxmlformats.org/officeDocument/2006/relationships/hyperlink" Target="https://podminky.urs.cz/item/CS_URS_2024_02/763121426" TargetMode="External" /><Relationship Id="rId41" Type="http://schemas.openxmlformats.org/officeDocument/2006/relationships/hyperlink" Target="https://podminky.urs.cz/item/CS_URS_2024_02/763131555" TargetMode="External" /><Relationship Id="rId42" Type="http://schemas.openxmlformats.org/officeDocument/2006/relationships/hyperlink" Target="https://podminky.urs.cz/item/CS_URS_2024_02/763131621" TargetMode="External" /><Relationship Id="rId43" Type="http://schemas.openxmlformats.org/officeDocument/2006/relationships/hyperlink" Target="https://podminky.urs.cz/item/CS_URS_2024_02/763131621" TargetMode="External" /><Relationship Id="rId44" Type="http://schemas.openxmlformats.org/officeDocument/2006/relationships/hyperlink" Target="https://podminky.urs.cz/item/CS_URS_2024_02/763131831" TargetMode="External" /><Relationship Id="rId45" Type="http://schemas.openxmlformats.org/officeDocument/2006/relationships/hyperlink" Target="https://podminky.urs.cz/item/CS_URS_2024_02/998763321" TargetMode="External" /><Relationship Id="rId46" Type="http://schemas.openxmlformats.org/officeDocument/2006/relationships/hyperlink" Target="https://podminky.urs.cz/item/CS_URS_2024_02/766221811" TargetMode="External" /><Relationship Id="rId47" Type="http://schemas.openxmlformats.org/officeDocument/2006/relationships/hyperlink" Target="https://podminky.urs.cz/item/CS_URS_2024_02/766660001" TargetMode="External" /><Relationship Id="rId48" Type="http://schemas.openxmlformats.org/officeDocument/2006/relationships/hyperlink" Target="https://podminky.urs.cz/item/CS_URS_2024_02/766660002" TargetMode="External" /><Relationship Id="rId49" Type="http://schemas.openxmlformats.org/officeDocument/2006/relationships/hyperlink" Target="https://podminky.urs.cz/item/CS_URS_2024_02/766660031" TargetMode="External" /><Relationship Id="rId50" Type="http://schemas.openxmlformats.org/officeDocument/2006/relationships/hyperlink" Target="https://podminky.urs.cz/item/CS_URS_2024_02/766660102" TargetMode="External" /><Relationship Id="rId51" Type="http://schemas.openxmlformats.org/officeDocument/2006/relationships/hyperlink" Target="https://podminky.urs.cz/item/CS_URS_2024_02/766660163" TargetMode="External" /><Relationship Id="rId52" Type="http://schemas.openxmlformats.org/officeDocument/2006/relationships/hyperlink" Target="https://podminky.urs.cz/item/CS_URS_2024_02/766660734" TargetMode="External" /><Relationship Id="rId53" Type="http://schemas.openxmlformats.org/officeDocument/2006/relationships/hyperlink" Target="https://podminky.urs.cz/item/CS_URS_2024_02/766681122" TargetMode="External" /><Relationship Id="rId54" Type="http://schemas.openxmlformats.org/officeDocument/2006/relationships/hyperlink" Target="https://podminky.urs.cz/item/CS_URS_2024_02/766682111" TargetMode="External" /><Relationship Id="rId55" Type="http://schemas.openxmlformats.org/officeDocument/2006/relationships/hyperlink" Target="https://podminky.urs.cz/item/CS_URS_2024_02/766682221" TargetMode="External" /><Relationship Id="rId56" Type="http://schemas.openxmlformats.org/officeDocument/2006/relationships/hyperlink" Target="https://podminky.urs.cz/item/CS_URS_2024_02/766699612" TargetMode="External" /><Relationship Id="rId57" Type="http://schemas.openxmlformats.org/officeDocument/2006/relationships/hyperlink" Target="https://podminky.urs.cz/item/CS_URS_2024_02/766821112" TargetMode="External" /><Relationship Id="rId58" Type="http://schemas.openxmlformats.org/officeDocument/2006/relationships/hyperlink" Target="https://podminky.urs.cz/item/CS_URS_2024_02/766821121" TargetMode="External" /><Relationship Id="rId59" Type="http://schemas.openxmlformats.org/officeDocument/2006/relationships/hyperlink" Target="https://podminky.urs.cz/item/CS_URS_2024_02/766821122" TargetMode="External" /><Relationship Id="rId60" Type="http://schemas.openxmlformats.org/officeDocument/2006/relationships/hyperlink" Target="https://podminky.urs.cz/item/CS_URS_2024_02/998766111" TargetMode="External" /><Relationship Id="rId61" Type="http://schemas.openxmlformats.org/officeDocument/2006/relationships/hyperlink" Target="https://podminky.urs.cz/item/CS_URS_2024_02/767114115" TargetMode="External" /><Relationship Id="rId62" Type="http://schemas.openxmlformats.org/officeDocument/2006/relationships/hyperlink" Target="https://podminky.urs.cz/item/CS_URS_2024_02/767641800" TargetMode="External" /><Relationship Id="rId63" Type="http://schemas.openxmlformats.org/officeDocument/2006/relationships/hyperlink" Target="https://podminky.urs.cz/item/CS_URS_2024_02/767641805" TargetMode="External" /><Relationship Id="rId64" Type="http://schemas.openxmlformats.org/officeDocument/2006/relationships/hyperlink" Target="https://podminky.urs.cz/item/CS_URS_2024_02/767995114" TargetMode="External" /><Relationship Id="rId65" Type="http://schemas.openxmlformats.org/officeDocument/2006/relationships/hyperlink" Target="https://podminky.urs.cz/item/CS_URS_2024_02/998767111" TargetMode="External" /><Relationship Id="rId66" Type="http://schemas.openxmlformats.org/officeDocument/2006/relationships/hyperlink" Target="https://podminky.urs.cz/item/CS_URS_2024_02/771151022" TargetMode="External" /><Relationship Id="rId67" Type="http://schemas.openxmlformats.org/officeDocument/2006/relationships/hyperlink" Target="https://podminky.urs.cz/item/CS_URS_2024_02/771574684" TargetMode="External" /><Relationship Id="rId68" Type="http://schemas.openxmlformats.org/officeDocument/2006/relationships/hyperlink" Target="https://podminky.urs.cz/item/CS_URS_2024_02/771591112" TargetMode="External" /><Relationship Id="rId69" Type="http://schemas.openxmlformats.org/officeDocument/2006/relationships/hyperlink" Target="https://podminky.urs.cz/item/CS_URS_2024_02/998771111" TargetMode="External" /><Relationship Id="rId70" Type="http://schemas.openxmlformats.org/officeDocument/2006/relationships/hyperlink" Target="https://podminky.urs.cz/item/CS_URS_2024_02/775141122" TargetMode="External" /><Relationship Id="rId71" Type="http://schemas.openxmlformats.org/officeDocument/2006/relationships/hyperlink" Target="https://podminky.urs.cz/item/CS_URS_2024_02/775511411" TargetMode="External" /><Relationship Id="rId72" Type="http://schemas.openxmlformats.org/officeDocument/2006/relationships/hyperlink" Target="https://podminky.urs.cz/item/CS_URS_2024_02/998775111" TargetMode="External" /><Relationship Id="rId73" Type="http://schemas.openxmlformats.org/officeDocument/2006/relationships/hyperlink" Target="https://podminky.urs.cz/item/CS_URS_2024_02/776201811" TargetMode="External" /><Relationship Id="rId74" Type="http://schemas.openxmlformats.org/officeDocument/2006/relationships/hyperlink" Target="https://podminky.urs.cz/item/CS_URS_2024_02/776991821" TargetMode="External" /><Relationship Id="rId75" Type="http://schemas.openxmlformats.org/officeDocument/2006/relationships/hyperlink" Target="https://podminky.urs.cz/item/CS_URS_2024_02/781131112" TargetMode="External" /><Relationship Id="rId76" Type="http://schemas.openxmlformats.org/officeDocument/2006/relationships/hyperlink" Target="https://podminky.urs.cz/item/CS_URS_2024_02/781471810" TargetMode="External" /><Relationship Id="rId77" Type="http://schemas.openxmlformats.org/officeDocument/2006/relationships/hyperlink" Target="https://podminky.urs.cz/item/CS_URS_2024_02/781472224" TargetMode="External" /><Relationship Id="rId78" Type="http://schemas.openxmlformats.org/officeDocument/2006/relationships/hyperlink" Target="https://podminky.urs.cz/item/CS_URS_2024_02/998781111" TargetMode="External" /><Relationship Id="rId79" Type="http://schemas.openxmlformats.org/officeDocument/2006/relationships/hyperlink" Target="https://podminky.urs.cz/item/CS_URS_2024_02/783806807" TargetMode="External" /><Relationship Id="rId80" Type="http://schemas.openxmlformats.org/officeDocument/2006/relationships/hyperlink" Target="https://podminky.urs.cz/item/CS_URS_2024_02/784181101" TargetMode="External" /><Relationship Id="rId81" Type="http://schemas.openxmlformats.org/officeDocument/2006/relationships/hyperlink" Target="https://podminky.urs.cz/item/CS_URS_2024_02/784211001" TargetMode="External" /><Relationship Id="rId8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35159110" TargetMode="External" /><Relationship Id="rId2" Type="http://schemas.openxmlformats.org/officeDocument/2006/relationships/hyperlink" Target="https://podminky.urs.cz/item/CS_URS_2024_02/735159120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30001000" TargetMode="External" /><Relationship Id="rId2" Type="http://schemas.openxmlformats.org/officeDocument/2006/relationships/hyperlink" Target="https://podminky.urs.cz/item/CS_URS_2024_02/045002000" TargetMode="External" /><Relationship Id="rId3" Type="http://schemas.openxmlformats.org/officeDocument/2006/relationships/hyperlink" Target="https://podminky.urs.cz/item/CS_URS_2024_02/060001000" TargetMode="External" /><Relationship Id="rId4" Type="http://schemas.openxmlformats.org/officeDocument/2006/relationships/hyperlink" Target="https://podminky.urs.cz/item/CS_URS_2024_02/065002000" TargetMode="External" /><Relationship Id="rId5" Type="http://schemas.openxmlformats.org/officeDocument/2006/relationships/hyperlink" Target="https://podminky.urs.cz/item/CS_URS_2024_02/070001000" TargetMode="External" /><Relationship Id="rId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32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35</v>
      </c>
    </row>
    <row r="20" s="1" customFormat="1" ht="18.48" customHeight="1">
      <c r="B20" s="23"/>
      <c r="C20" s="24"/>
      <c r="D20" s="24"/>
      <c r="E20" s="29" t="s">
        <v>27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ROUNDUP(AG54,2)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ROUNDUP(AZ54,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ROUNDUP(AV54,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ROUNDUP(BA54,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ROUNDUP(AW54,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ROUNDUP(BB54,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ROUNDUP(BC54,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ROUNDUP(BD54,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251100240012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v objektu budovy Základní školy Křesomyslova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Křesomyslova 724/2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29. 11. 2024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KAVA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ROUNDUP(SUM(AG55:AG61),2)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ROUNDUP(SUM(AS55:AS61),2)</f>
        <v>0</v>
      </c>
      <c r="AT54" s="108">
        <f>ROUNDUP(SUM(AV54:AW54),1)</f>
        <v>0</v>
      </c>
      <c r="AU54" s="109">
        <f>ROUNDUP(SUM(AU55:AU61),5)</f>
        <v>0</v>
      </c>
      <c r="AV54" s="108">
        <f>ROUNDUP(AZ54*L29,1)</f>
        <v>0</v>
      </c>
      <c r="AW54" s="108">
        <f>ROUNDUP(BA54*L30,1)</f>
        <v>0</v>
      </c>
      <c r="AX54" s="108">
        <f>ROUNDUP(BB54*L29,1)</f>
        <v>0</v>
      </c>
      <c r="AY54" s="108">
        <f>ROUNDUP(BC54*L30,1)</f>
        <v>0</v>
      </c>
      <c r="AZ54" s="108">
        <f>ROUNDUP(SUM(AZ55:AZ61),2)</f>
        <v>0</v>
      </c>
      <c r="BA54" s="108">
        <f>ROUNDUP(SUM(BA55:BA61),2)</f>
        <v>0</v>
      </c>
      <c r="BB54" s="108">
        <f>ROUNDUP(SUM(BB55:BB61),2)</f>
        <v>0</v>
      </c>
      <c r="BC54" s="108">
        <f>ROUNDUP(SUM(BC55:BC61),2)</f>
        <v>0</v>
      </c>
      <c r="BD54" s="110">
        <f>ROUNDUP(SUM(BD55:BD61),2)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ARCH'!J30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ROUNDUP(SUM(AV55:AW55),1)</f>
        <v>0</v>
      </c>
      <c r="AU55" s="123">
        <f>'01 - ARCH'!P99</f>
        <v>0</v>
      </c>
      <c r="AV55" s="122">
        <f>'01 - ARCH'!J33</f>
        <v>0</v>
      </c>
      <c r="AW55" s="122">
        <f>'01 - ARCH'!J34</f>
        <v>0</v>
      </c>
      <c r="AX55" s="122">
        <f>'01 - ARCH'!J35</f>
        <v>0</v>
      </c>
      <c r="AY55" s="122">
        <f>'01 - ARCH'!J36</f>
        <v>0</v>
      </c>
      <c r="AZ55" s="122">
        <f>'01 - ARCH'!F33</f>
        <v>0</v>
      </c>
      <c r="BA55" s="122">
        <f>'01 - ARCH'!F34</f>
        <v>0</v>
      </c>
      <c r="BB55" s="122">
        <f>'01 - ARCH'!F35</f>
        <v>0</v>
      </c>
      <c r="BC55" s="122">
        <f>'01 - ARCH'!F36</f>
        <v>0</v>
      </c>
      <c r="BD55" s="124">
        <f>'01 - ARCH'!F37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ZTI'!J30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ROUNDUP(SUM(AV56:AW56),1)</f>
        <v>0</v>
      </c>
      <c r="AU56" s="123">
        <f>'02 - ZTI'!P83</f>
        <v>0</v>
      </c>
      <c r="AV56" s="122">
        <f>'02 - ZTI'!J33</f>
        <v>0</v>
      </c>
      <c r="AW56" s="122">
        <f>'02 - ZTI'!J34</f>
        <v>0</v>
      </c>
      <c r="AX56" s="122">
        <f>'02 - ZTI'!J35</f>
        <v>0</v>
      </c>
      <c r="AY56" s="122">
        <f>'02 - ZTI'!J36</f>
        <v>0</v>
      </c>
      <c r="AZ56" s="122">
        <f>'02 - ZTI'!F33</f>
        <v>0</v>
      </c>
      <c r="BA56" s="122">
        <f>'02 - ZTI'!F34</f>
        <v>0</v>
      </c>
      <c r="BB56" s="122">
        <f>'02 - ZTI'!F35</f>
        <v>0</v>
      </c>
      <c r="BC56" s="122">
        <f>'02 - ZTI'!F36</f>
        <v>0</v>
      </c>
      <c r="BD56" s="124">
        <f>'02 - ZTI'!F37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SILNO'!J30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ROUNDUP(SUM(AV57:AW57),1)</f>
        <v>0</v>
      </c>
      <c r="AU57" s="123">
        <f>'03 - SILNO'!P85</f>
        <v>0</v>
      </c>
      <c r="AV57" s="122">
        <f>'03 - SILNO'!J33</f>
        <v>0</v>
      </c>
      <c r="AW57" s="122">
        <f>'03 - SILNO'!J34</f>
        <v>0</v>
      </c>
      <c r="AX57" s="122">
        <f>'03 - SILNO'!J35</f>
        <v>0</v>
      </c>
      <c r="AY57" s="122">
        <f>'03 - SILNO'!J36</f>
        <v>0</v>
      </c>
      <c r="AZ57" s="122">
        <f>'03 - SILNO'!F33</f>
        <v>0</v>
      </c>
      <c r="BA57" s="122">
        <f>'03 - SILNO'!F34</f>
        <v>0</v>
      </c>
      <c r="BB57" s="122">
        <f>'03 - SILNO'!F35</f>
        <v>0</v>
      </c>
      <c r="BC57" s="122">
        <f>'03 - SILNO'!F36</f>
        <v>0</v>
      </c>
      <c r="BD57" s="124">
        <f>'03 - SILNO'!F37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SLABO'!J30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ROUNDUP(SUM(AV58:AW58),1)</f>
        <v>0</v>
      </c>
      <c r="AU58" s="123">
        <f>'04 - SLABO'!P83</f>
        <v>0</v>
      </c>
      <c r="AV58" s="122">
        <f>'04 - SLABO'!J33</f>
        <v>0</v>
      </c>
      <c r="AW58" s="122">
        <f>'04 - SLABO'!J34</f>
        <v>0</v>
      </c>
      <c r="AX58" s="122">
        <f>'04 - SLABO'!J35</f>
        <v>0</v>
      </c>
      <c r="AY58" s="122">
        <f>'04 - SLABO'!J36</f>
        <v>0</v>
      </c>
      <c r="AZ58" s="122">
        <f>'04 - SLABO'!F33</f>
        <v>0</v>
      </c>
      <c r="BA58" s="122">
        <f>'04 - SLABO'!F34</f>
        <v>0</v>
      </c>
      <c r="BB58" s="122">
        <f>'04 - SLABO'!F35</f>
        <v>0</v>
      </c>
      <c r="BC58" s="122">
        <f>'04 - SLABO'!F36</f>
        <v>0</v>
      </c>
      <c r="BD58" s="124">
        <f>'04 - SLABO'!F37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ÚT'!J30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ROUNDUP(SUM(AV59:AW59),1)</f>
        <v>0</v>
      </c>
      <c r="AU59" s="123">
        <f>'05 - ÚT'!P81</f>
        <v>0</v>
      </c>
      <c r="AV59" s="122">
        <f>'05 - ÚT'!J33</f>
        <v>0</v>
      </c>
      <c r="AW59" s="122">
        <f>'05 - ÚT'!J34</f>
        <v>0</v>
      </c>
      <c r="AX59" s="122">
        <f>'05 - ÚT'!J35</f>
        <v>0</v>
      </c>
      <c r="AY59" s="122">
        <f>'05 - ÚT'!J36</f>
        <v>0</v>
      </c>
      <c r="AZ59" s="122">
        <f>'05 - ÚT'!F33</f>
        <v>0</v>
      </c>
      <c r="BA59" s="122">
        <f>'05 - ÚT'!F34</f>
        <v>0</v>
      </c>
      <c r="BB59" s="122">
        <f>'05 - ÚT'!F35</f>
        <v>0</v>
      </c>
      <c r="BC59" s="122">
        <f>'05 - ÚT'!F36</f>
        <v>0</v>
      </c>
      <c r="BD59" s="124">
        <f>'05 - ÚT'!F37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7" customFormat="1" ht="16.5" customHeight="1">
      <c r="A60" s="113" t="s">
        <v>76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VZT'!J30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ROUNDUP(SUM(AV60:AW60),1)</f>
        <v>0</v>
      </c>
      <c r="AU60" s="123">
        <f>'06 - VZT'!P81</f>
        <v>0</v>
      </c>
      <c r="AV60" s="122">
        <f>'06 - VZT'!J33</f>
        <v>0</v>
      </c>
      <c r="AW60" s="122">
        <f>'06 - VZT'!J34</f>
        <v>0</v>
      </c>
      <c r="AX60" s="122">
        <f>'06 - VZT'!J35</f>
        <v>0</v>
      </c>
      <c r="AY60" s="122">
        <f>'06 - VZT'!J36</f>
        <v>0</v>
      </c>
      <c r="AZ60" s="122">
        <f>'06 - VZT'!F33</f>
        <v>0</v>
      </c>
      <c r="BA60" s="122">
        <f>'06 - VZT'!F34</f>
        <v>0</v>
      </c>
      <c r="BB60" s="122">
        <f>'06 - VZT'!F35</f>
        <v>0</v>
      </c>
      <c r="BC60" s="122">
        <f>'06 - VZT'!F36</f>
        <v>0</v>
      </c>
      <c r="BD60" s="124">
        <f>'06 - VZT'!F37</f>
        <v>0</v>
      </c>
      <c r="BE60" s="7"/>
      <c r="BT60" s="125" t="s">
        <v>80</v>
      </c>
      <c r="BV60" s="125" t="s">
        <v>74</v>
      </c>
      <c r="BW60" s="125" t="s">
        <v>97</v>
      </c>
      <c r="BX60" s="125" t="s">
        <v>5</v>
      </c>
      <c r="CL60" s="125" t="s">
        <v>19</v>
      </c>
      <c r="CM60" s="125" t="s">
        <v>82</v>
      </c>
    </row>
    <row r="61" s="7" customFormat="1" ht="16.5" customHeight="1">
      <c r="A61" s="113" t="s">
        <v>76</v>
      </c>
      <c r="B61" s="114"/>
      <c r="C61" s="115"/>
      <c r="D61" s="116" t="s">
        <v>98</v>
      </c>
      <c r="E61" s="116"/>
      <c r="F61" s="116"/>
      <c r="G61" s="116"/>
      <c r="H61" s="116"/>
      <c r="I61" s="117"/>
      <c r="J61" s="116" t="s">
        <v>99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'07 - VRN'!J30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6">
        <v>0</v>
      </c>
      <c r="AT61" s="127">
        <f>ROUNDUP(SUM(AV61:AW61),1)</f>
        <v>0</v>
      </c>
      <c r="AU61" s="128">
        <f>'07 - VRN'!P84</f>
        <v>0</v>
      </c>
      <c r="AV61" s="127">
        <f>'07 - VRN'!J33</f>
        <v>0</v>
      </c>
      <c r="AW61" s="127">
        <f>'07 - VRN'!J34</f>
        <v>0</v>
      </c>
      <c r="AX61" s="127">
        <f>'07 - VRN'!J35</f>
        <v>0</v>
      </c>
      <c r="AY61" s="127">
        <f>'07 - VRN'!J36</f>
        <v>0</v>
      </c>
      <c r="AZ61" s="127">
        <f>'07 - VRN'!F33</f>
        <v>0</v>
      </c>
      <c r="BA61" s="127">
        <f>'07 - VRN'!F34</f>
        <v>0</v>
      </c>
      <c r="BB61" s="127">
        <f>'07 - VRN'!F35</f>
        <v>0</v>
      </c>
      <c r="BC61" s="127">
        <f>'07 - VRN'!F36</f>
        <v>0</v>
      </c>
      <c r="BD61" s="129">
        <f>'07 - VRN'!F37</f>
        <v>0</v>
      </c>
      <c r="BE61" s="7"/>
      <c r="BT61" s="125" t="s">
        <v>80</v>
      </c>
      <c r="BV61" s="125" t="s">
        <v>74</v>
      </c>
      <c r="BW61" s="125" t="s">
        <v>100</v>
      </c>
      <c r="BX61" s="125" t="s">
        <v>5</v>
      </c>
      <c r="CL61" s="125" t="s">
        <v>19</v>
      </c>
      <c r="CM61" s="125" t="s">
        <v>82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D95qPhLGwGJOWAgdbSSNbm8+rlrmEj5oPgQEwQ/wZrchzSvPbSNT46jKEeMdXki6ind0vyUmSMcYpCgbFy4TZQ==" hashValue="vdSeZYnuHyo5ABm/mmwNOldLiiVM2gevc4NzW3rWEiYQXj0MUz9naq21fuKMqbtTm4USdIJLnDvG4EdjZtDskQ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ARCH'!C2" display="/"/>
    <hyperlink ref="A56" location="'02 - ZTI'!C2" display="/"/>
    <hyperlink ref="A57" location="'03 - SILNO'!C2" display="/"/>
    <hyperlink ref="A58" location="'04 - SLABO'!C2" display="/"/>
    <hyperlink ref="A59" location="'05 - ÚT'!C2" display="/"/>
    <hyperlink ref="A60" location="'06 - VZT'!C2" display="/"/>
    <hyperlink ref="A61" location="'07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objektu budovy Základní školy Křesomyslova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ROUNDUP(J99,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ROUNDUP((SUM(BE99:BE563)),  2)</f>
        <v>0</v>
      </c>
      <c r="G33" s="40"/>
      <c r="H33" s="40"/>
      <c r="I33" s="150">
        <v>0.20999999999999999</v>
      </c>
      <c r="J33" s="149">
        <f>ROUNDUP(((SUM(BE99:BE563))*I33),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ROUNDUP((SUM(BF99:BF563)),  2)</f>
        <v>0</v>
      </c>
      <c r="G34" s="40"/>
      <c r="H34" s="40"/>
      <c r="I34" s="150">
        <v>0.12</v>
      </c>
      <c r="J34" s="149">
        <f>ROUNDUP(((SUM(BF99:BF563))*I34),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ROUNDUP((SUM(BG99:BG563)),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ROUNDUP((SUM(BH99:BH563)),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ROUNDUP((SUM(BI99:BI563)),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objektu budovy Základní školy Křesomyslova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ARCH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Křesomyslova 724/2</v>
      </c>
      <c r="G52" s="42"/>
      <c r="H52" s="42"/>
      <c r="I52" s="34" t="s">
        <v>23</v>
      </c>
      <c r="J52" s="74" t="str">
        <f>IF(J12="","",J12)</f>
        <v>29. 11. 2024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KAVA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J100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J101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110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111</v>
      </c>
      <c r="E63" s="176"/>
      <c r="F63" s="176"/>
      <c r="G63" s="176"/>
      <c r="H63" s="176"/>
      <c r="I63" s="176"/>
      <c r="J63" s="177">
        <f>J169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112</v>
      </c>
      <c r="E64" s="176"/>
      <c r="F64" s="176"/>
      <c r="G64" s="176"/>
      <c r="H64" s="176"/>
      <c r="I64" s="176"/>
      <c r="J64" s="177">
        <f>J237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113</v>
      </c>
      <c r="E65" s="176"/>
      <c r="F65" s="176"/>
      <c r="G65" s="176"/>
      <c r="H65" s="176"/>
      <c r="I65" s="176"/>
      <c r="J65" s="177">
        <f>J247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114</v>
      </c>
      <c r="E66" s="170"/>
      <c r="F66" s="170"/>
      <c r="G66" s="170"/>
      <c r="H66" s="170"/>
      <c r="I66" s="170"/>
      <c r="J66" s="171">
        <f>J250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115</v>
      </c>
      <c r="E67" s="176"/>
      <c r="F67" s="176"/>
      <c r="G67" s="176"/>
      <c r="H67" s="176"/>
      <c r="I67" s="176"/>
      <c r="J67" s="177">
        <f>J251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116</v>
      </c>
      <c r="E68" s="176"/>
      <c r="F68" s="176"/>
      <c r="G68" s="176"/>
      <c r="H68" s="176"/>
      <c r="I68" s="176"/>
      <c r="J68" s="177">
        <f>J259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117</v>
      </c>
      <c r="E69" s="176"/>
      <c r="F69" s="176"/>
      <c r="G69" s="176"/>
      <c r="H69" s="176"/>
      <c r="I69" s="176"/>
      <c r="J69" s="177">
        <f>J282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118</v>
      </c>
      <c r="E70" s="176"/>
      <c r="F70" s="176"/>
      <c r="G70" s="176"/>
      <c r="H70" s="176"/>
      <c r="I70" s="176"/>
      <c r="J70" s="177">
        <f>J290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119</v>
      </c>
      <c r="E71" s="176"/>
      <c r="F71" s="176"/>
      <c r="G71" s="176"/>
      <c r="H71" s="176"/>
      <c r="I71" s="176"/>
      <c r="J71" s="177">
        <f>J296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120</v>
      </c>
      <c r="E72" s="176"/>
      <c r="F72" s="176"/>
      <c r="G72" s="176"/>
      <c r="H72" s="176"/>
      <c r="I72" s="176"/>
      <c r="J72" s="177">
        <f>J339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121</v>
      </c>
      <c r="E73" s="176"/>
      <c r="F73" s="176"/>
      <c r="G73" s="176"/>
      <c r="H73" s="176"/>
      <c r="I73" s="176"/>
      <c r="J73" s="177">
        <f>J398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122</v>
      </c>
      <c r="E74" s="176"/>
      <c r="F74" s="176"/>
      <c r="G74" s="176"/>
      <c r="H74" s="176"/>
      <c r="I74" s="176"/>
      <c r="J74" s="177">
        <f>J417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123</v>
      </c>
      <c r="E75" s="176"/>
      <c r="F75" s="176"/>
      <c r="G75" s="176"/>
      <c r="H75" s="176"/>
      <c r="I75" s="176"/>
      <c r="J75" s="177">
        <f>J431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124</v>
      </c>
      <c r="E76" s="176"/>
      <c r="F76" s="176"/>
      <c r="G76" s="176"/>
      <c r="H76" s="176"/>
      <c r="I76" s="176"/>
      <c r="J76" s="177">
        <f>J440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125</v>
      </c>
      <c r="E77" s="176"/>
      <c r="F77" s="176"/>
      <c r="G77" s="176"/>
      <c r="H77" s="176"/>
      <c r="I77" s="176"/>
      <c r="J77" s="177">
        <f>J455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126</v>
      </c>
      <c r="E78" s="176"/>
      <c r="F78" s="176"/>
      <c r="G78" s="176"/>
      <c r="H78" s="176"/>
      <c r="I78" s="176"/>
      <c r="J78" s="177">
        <f>J501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127</v>
      </c>
      <c r="E79" s="176"/>
      <c r="F79" s="176"/>
      <c r="G79" s="176"/>
      <c r="H79" s="176"/>
      <c r="I79" s="176"/>
      <c r="J79" s="177">
        <f>J505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128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62" t="str">
        <f>E7</f>
        <v>Stavební úpravy v objektu budovy Základní školy Křesomyslova</v>
      </c>
      <c r="F89" s="34"/>
      <c r="G89" s="34"/>
      <c r="H89" s="34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102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E9</f>
        <v>01 - ARCH</v>
      </c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F12</f>
        <v>Křesomyslova 724/2</v>
      </c>
      <c r="G93" s="42"/>
      <c r="H93" s="42"/>
      <c r="I93" s="34" t="s">
        <v>23</v>
      </c>
      <c r="J93" s="74" t="str">
        <f>IF(J12="","",J12)</f>
        <v>29. 11. 2024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E15</f>
        <v xml:space="preserve"> </v>
      </c>
      <c r="G95" s="42"/>
      <c r="H95" s="42"/>
      <c r="I95" s="34" t="s">
        <v>31</v>
      </c>
      <c r="J95" s="38" t="str">
        <f>E21</f>
        <v>KAVA s.r.o.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29</v>
      </c>
      <c r="D96" s="42"/>
      <c r="E96" s="42"/>
      <c r="F96" s="29" t="str">
        <f>IF(E18="","",E18)</f>
        <v>Vyplň údaj</v>
      </c>
      <c r="G96" s="42"/>
      <c r="H96" s="42"/>
      <c r="I96" s="34" t="s">
        <v>34</v>
      </c>
      <c r="J96" s="38" t="str">
        <f>E24</f>
        <v xml:space="preserve"> 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79"/>
      <c r="B98" s="180"/>
      <c r="C98" s="181" t="s">
        <v>129</v>
      </c>
      <c r="D98" s="182" t="s">
        <v>57</v>
      </c>
      <c r="E98" s="182" t="s">
        <v>53</v>
      </c>
      <c r="F98" s="182" t="s">
        <v>54</v>
      </c>
      <c r="G98" s="182" t="s">
        <v>130</v>
      </c>
      <c r="H98" s="182" t="s">
        <v>131</v>
      </c>
      <c r="I98" s="182" t="s">
        <v>132</v>
      </c>
      <c r="J98" s="182" t="s">
        <v>106</v>
      </c>
      <c r="K98" s="183" t="s">
        <v>133</v>
      </c>
      <c r="L98" s="184"/>
      <c r="M98" s="94" t="s">
        <v>19</v>
      </c>
      <c r="N98" s="95" t="s">
        <v>42</v>
      </c>
      <c r="O98" s="95" t="s">
        <v>134</v>
      </c>
      <c r="P98" s="95" t="s">
        <v>135</v>
      </c>
      <c r="Q98" s="95" t="s">
        <v>136</v>
      </c>
      <c r="R98" s="95" t="s">
        <v>137</v>
      </c>
      <c r="S98" s="95" t="s">
        <v>138</v>
      </c>
      <c r="T98" s="96" t="s">
        <v>139</v>
      </c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</row>
    <row r="99" s="2" customFormat="1" ht="22.8" customHeight="1">
      <c r="A99" s="40"/>
      <c r="B99" s="41"/>
      <c r="C99" s="101" t="s">
        <v>140</v>
      </c>
      <c r="D99" s="42"/>
      <c r="E99" s="42"/>
      <c r="F99" s="42"/>
      <c r="G99" s="42"/>
      <c r="H99" s="42"/>
      <c r="I99" s="42"/>
      <c r="J99" s="185">
        <f>BK99</f>
        <v>0</v>
      </c>
      <c r="K99" s="42"/>
      <c r="L99" s="46"/>
      <c r="M99" s="97"/>
      <c r="N99" s="186"/>
      <c r="O99" s="98"/>
      <c r="P99" s="187">
        <f>P100+P250</f>
        <v>0</v>
      </c>
      <c r="Q99" s="98"/>
      <c r="R99" s="187">
        <f>R100+R250</f>
        <v>72.100057929999991</v>
      </c>
      <c r="S99" s="98"/>
      <c r="T99" s="188">
        <f>T100+T250</f>
        <v>67.157967500000012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71</v>
      </c>
      <c r="AU99" s="19" t="s">
        <v>107</v>
      </c>
      <c r="BK99" s="189">
        <f>BK100+BK250</f>
        <v>0</v>
      </c>
    </row>
    <row r="100" s="12" customFormat="1" ht="25.92" customHeight="1">
      <c r="A100" s="12"/>
      <c r="B100" s="190"/>
      <c r="C100" s="191"/>
      <c r="D100" s="192" t="s">
        <v>71</v>
      </c>
      <c r="E100" s="193" t="s">
        <v>141</v>
      </c>
      <c r="F100" s="193" t="s">
        <v>142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P101+P119+P169+P237+P247</f>
        <v>0</v>
      </c>
      <c r="Q100" s="198"/>
      <c r="R100" s="199">
        <f>R101+R119+R169+R237+R247</f>
        <v>34.57748402</v>
      </c>
      <c r="S100" s="198"/>
      <c r="T100" s="200">
        <f>T101+T119+T169+T237+T247</f>
        <v>47.631287400000012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72</v>
      </c>
      <c r="AY100" s="201" t="s">
        <v>143</v>
      </c>
      <c r="BK100" s="203">
        <f>BK101+BK119+BK169+BK237+BK247</f>
        <v>0</v>
      </c>
    </row>
    <row r="101" s="12" customFormat="1" ht="22.8" customHeight="1">
      <c r="A101" s="12"/>
      <c r="B101" s="190"/>
      <c r="C101" s="191"/>
      <c r="D101" s="192" t="s">
        <v>71</v>
      </c>
      <c r="E101" s="204" t="s">
        <v>144</v>
      </c>
      <c r="F101" s="204" t="s">
        <v>145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SUM(P102:P118)</f>
        <v>0</v>
      </c>
      <c r="Q101" s="198"/>
      <c r="R101" s="199">
        <f>SUM(R102:R118)</f>
        <v>18.57093072</v>
      </c>
      <c r="S101" s="198"/>
      <c r="T101" s="200">
        <f>SUM(T102:T118)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80</v>
      </c>
      <c r="AT101" s="202" t="s">
        <v>71</v>
      </c>
      <c r="AU101" s="202" t="s">
        <v>80</v>
      </c>
      <c r="AY101" s="201" t="s">
        <v>143</v>
      </c>
      <c r="BK101" s="203">
        <f>SUM(BK102:BK118)</f>
        <v>0</v>
      </c>
    </row>
    <row r="102" s="2" customFormat="1" ht="24.15" customHeight="1">
      <c r="A102" s="40"/>
      <c r="B102" s="41"/>
      <c r="C102" s="206" t="s">
        <v>80</v>
      </c>
      <c r="D102" s="206" t="s">
        <v>146</v>
      </c>
      <c r="E102" s="207" t="s">
        <v>147</v>
      </c>
      <c r="F102" s="208" t="s">
        <v>148</v>
      </c>
      <c r="G102" s="209" t="s">
        <v>149</v>
      </c>
      <c r="H102" s="210">
        <v>1.8</v>
      </c>
      <c r="I102" s="211"/>
      <c r="J102" s="212">
        <f>ROUND(I102*H102,2)</f>
        <v>0</v>
      </c>
      <c r="K102" s="208" t="s">
        <v>150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1.8998600000000001</v>
      </c>
      <c r="R102" s="215">
        <f>Q102*H102</f>
        <v>3.4197480000000002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151</v>
      </c>
      <c r="AT102" s="217" t="s">
        <v>146</v>
      </c>
      <c r="AU102" s="217" t="s">
        <v>82</v>
      </c>
      <c r="AY102" s="19" t="s">
        <v>143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151</v>
      </c>
      <c r="BM102" s="217" t="s">
        <v>152</v>
      </c>
    </row>
    <row r="103" s="2" customFormat="1">
      <c r="A103" s="40"/>
      <c r="B103" s="41"/>
      <c r="C103" s="42"/>
      <c r="D103" s="219" t="s">
        <v>153</v>
      </c>
      <c r="E103" s="42"/>
      <c r="F103" s="220" t="s">
        <v>154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153</v>
      </c>
      <c r="AU103" s="19" t="s">
        <v>82</v>
      </c>
    </row>
    <row r="104" s="13" customFormat="1">
      <c r="A104" s="13"/>
      <c r="B104" s="224"/>
      <c r="C104" s="225"/>
      <c r="D104" s="226" t="s">
        <v>155</v>
      </c>
      <c r="E104" s="227" t="s">
        <v>19</v>
      </c>
      <c r="F104" s="228" t="s">
        <v>156</v>
      </c>
      <c r="G104" s="225"/>
      <c r="H104" s="229">
        <v>1.8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155</v>
      </c>
      <c r="AU104" s="235" t="s">
        <v>82</v>
      </c>
      <c r="AV104" s="13" t="s">
        <v>82</v>
      </c>
      <c r="AW104" s="13" t="s">
        <v>157</v>
      </c>
      <c r="AX104" s="13" t="s">
        <v>80</v>
      </c>
      <c r="AY104" s="235" t="s">
        <v>143</v>
      </c>
    </row>
    <row r="105" s="2" customFormat="1" ht="24.15" customHeight="1">
      <c r="A105" s="40"/>
      <c r="B105" s="41"/>
      <c r="C105" s="206" t="s">
        <v>82</v>
      </c>
      <c r="D105" s="206" t="s">
        <v>146</v>
      </c>
      <c r="E105" s="207" t="s">
        <v>158</v>
      </c>
      <c r="F105" s="208" t="s">
        <v>159</v>
      </c>
      <c r="G105" s="209" t="s">
        <v>160</v>
      </c>
      <c r="H105" s="210">
        <v>15.105</v>
      </c>
      <c r="I105" s="211"/>
      <c r="J105" s="212">
        <f>ROUND(I105*H105,2)</f>
        <v>0</v>
      </c>
      <c r="K105" s="208" t="s">
        <v>150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0.3216</v>
      </c>
      <c r="R105" s="215">
        <f>Q105*H105</f>
        <v>4.8577680000000001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151</v>
      </c>
      <c r="AT105" s="217" t="s">
        <v>146</v>
      </c>
      <c r="AU105" s="217" t="s">
        <v>82</v>
      </c>
      <c r="AY105" s="19" t="s">
        <v>143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151</v>
      </c>
      <c r="BM105" s="217" t="s">
        <v>161</v>
      </c>
    </row>
    <row r="106" s="2" customFormat="1">
      <c r="A106" s="40"/>
      <c r="B106" s="41"/>
      <c r="C106" s="42"/>
      <c r="D106" s="219" t="s">
        <v>153</v>
      </c>
      <c r="E106" s="42"/>
      <c r="F106" s="220" t="s">
        <v>162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153</v>
      </c>
      <c r="AU106" s="19" t="s">
        <v>82</v>
      </c>
    </row>
    <row r="107" s="13" customFormat="1">
      <c r="A107" s="13"/>
      <c r="B107" s="224"/>
      <c r="C107" s="225"/>
      <c r="D107" s="226" t="s">
        <v>155</v>
      </c>
      <c r="E107" s="227" t="s">
        <v>19</v>
      </c>
      <c r="F107" s="228" t="s">
        <v>163</v>
      </c>
      <c r="G107" s="225"/>
      <c r="H107" s="229">
        <v>8.9000000000000004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155</v>
      </c>
      <c r="AU107" s="235" t="s">
        <v>82</v>
      </c>
      <c r="AV107" s="13" t="s">
        <v>82</v>
      </c>
      <c r="AW107" s="13" t="s">
        <v>157</v>
      </c>
      <c r="AX107" s="13" t="s">
        <v>72</v>
      </c>
      <c r="AY107" s="235" t="s">
        <v>143</v>
      </c>
    </row>
    <row r="108" s="13" customFormat="1">
      <c r="A108" s="13"/>
      <c r="B108" s="224"/>
      <c r="C108" s="225"/>
      <c r="D108" s="226" t="s">
        <v>155</v>
      </c>
      <c r="E108" s="227" t="s">
        <v>19</v>
      </c>
      <c r="F108" s="228" t="s">
        <v>164</v>
      </c>
      <c r="G108" s="225"/>
      <c r="H108" s="229">
        <v>1.7775000000000001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155</v>
      </c>
      <c r="AU108" s="235" t="s">
        <v>82</v>
      </c>
      <c r="AV108" s="13" t="s">
        <v>82</v>
      </c>
      <c r="AW108" s="13" t="s">
        <v>157</v>
      </c>
      <c r="AX108" s="13" t="s">
        <v>72</v>
      </c>
      <c r="AY108" s="235" t="s">
        <v>143</v>
      </c>
    </row>
    <row r="109" s="13" customFormat="1">
      <c r="A109" s="13"/>
      <c r="B109" s="224"/>
      <c r="C109" s="225"/>
      <c r="D109" s="226" t="s">
        <v>155</v>
      </c>
      <c r="E109" s="227" t="s">
        <v>19</v>
      </c>
      <c r="F109" s="228" t="s">
        <v>165</v>
      </c>
      <c r="G109" s="225"/>
      <c r="H109" s="229">
        <v>4.4274999999999993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155</v>
      </c>
      <c r="AU109" s="235" t="s">
        <v>82</v>
      </c>
      <c r="AV109" s="13" t="s">
        <v>82</v>
      </c>
      <c r="AW109" s="13" t="s">
        <v>157</v>
      </c>
      <c r="AX109" s="13" t="s">
        <v>72</v>
      </c>
      <c r="AY109" s="235" t="s">
        <v>143</v>
      </c>
    </row>
    <row r="110" s="14" customFormat="1">
      <c r="A110" s="14"/>
      <c r="B110" s="236"/>
      <c r="C110" s="237"/>
      <c r="D110" s="226" t="s">
        <v>155</v>
      </c>
      <c r="E110" s="238" t="s">
        <v>19</v>
      </c>
      <c r="F110" s="239" t="s">
        <v>166</v>
      </c>
      <c r="G110" s="237"/>
      <c r="H110" s="240">
        <v>15.105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155</v>
      </c>
      <c r="AU110" s="246" t="s">
        <v>82</v>
      </c>
      <c r="AV110" s="14" t="s">
        <v>151</v>
      </c>
      <c r="AW110" s="14" t="s">
        <v>157</v>
      </c>
      <c r="AX110" s="14" t="s">
        <v>80</v>
      </c>
      <c r="AY110" s="246" t="s">
        <v>143</v>
      </c>
    </row>
    <row r="111" s="2" customFormat="1" ht="24.15" customHeight="1">
      <c r="A111" s="40"/>
      <c r="B111" s="41"/>
      <c r="C111" s="206" t="s">
        <v>144</v>
      </c>
      <c r="D111" s="206" t="s">
        <v>146</v>
      </c>
      <c r="E111" s="207" t="s">
        <v>167</v>
      </c>
      <c r="F111" s="208" t="s">
        <v>168</v>
      </c>
      <c r="G111" s="209" t="s">
        <v>160</v>
      </c>
      <c r="H111" s="210">
        <v>166.77600000000001</v>
      </c>
      <c r="I111" s="211"/>
      <c r="J111" s="212">
        <f>ROUND(I111*H111,2)</f>
        <v>0</v>
      </c>
      <c r="K111" s="208" t="s">
        <v>150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0.061719999999999997</v>
      </c>
      <c r="R111" s="215">
        <f>Q111*H111</f>
        <v>10.29341472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151</v>
      </c>
      <c r="AT111" s="217" t="s">
        <v>146</v>
      </c>
      <c r="AU111" s="217" t="s">
        <v>82</v>
      </c>
      <c r="AY111" s="19" t="s">
        <v>143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151</v>
      </c>
      <c r="BM111" s="217" t="s">
        <v>169</v>
      </c>
    </row>
    <row r="112" s="2" customFormat="1">
      <c r="A112" s="40"/>
      <c r="B112" s="41"/>
      <c r="C112" s="42"/>
      <c r="D112" s="219" t="s">
        <v>153</v>
      </c>
      <c r="E112" s="42"/>
      <c r="F112" s="220" t="s">
        <v>170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153</v>
      </c>
      <c r="AU112" s="19" t="s">
        <v>82</v>
      </c>
    </row>
    <row r="113" s="13" customFormat="1">
      <c r="A113" s="13"/>
      <c r="B113" s="224"/>
      <c r="C113" s="225"/>
      <c r="D113" s="226" t="s">
        <v>155</v>
      </c>
      <c r="E113" s="227" t="s">
        <v>19</v>
      </c>
      <c r="F113" s="228" t="s">
        <v>171</v>
      </c>
      <c r="G113" s="225"/>
      <c r="H113" s="229">
        <v>34.650000000000006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155</v>
      </c>
      <c r="AU113" s="235" t="s">
        <v>82</v>
      </c>
      <c r="AV113" s="13" t="s">
        <v>82</v>
      </c>
      <c r="AW113" s="13" t="s">
        <v>157</v>
      </c>
      <c r="AX113" s="13" t="s">
        <v>72</v>
      </c>
      <c r="AY113" s="235" t="s">
        <v>143</v>
      </c>
    </row>
    <row r="114" s="13" customFormat="1">
      <c r="A114" s="13"/>
      <c r="B114" s="224"/>
      <c r="C114" s="225"/>
      <c r="D114" s="226" t="s">
        <v>155</v>
      </c>
      <c r="E114" s="227" t="s">
        <v>19</v>
      </c>
      <c r="F114" s="228" t="s">
        <v>172</v>
      </c>
      <c r="G114" s="225"/>
      <c r="H114" s="229">
        <v>-10.780000000000001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155</v>
      </c>
      <c r="AU114" s="235" t="s">
        <v>82</v>
      </c>
      <c r="AV114" s="13" t="s">
        <v>82</v>
      </c>
      <c r="AW114" s="13" t="s">
        <v>157</v>
      </c>
      <c r="AX114" s="13" t="s">
        <v>72</v>
      </c>
      <c r="AY114" s="235" t="s">
        <v>143</v>
      </c>
    </row>
    <row r="115" s="13" customFormat="1">
      <c r="A115" s="13"/>
      <c r="B115" s="224"/>
      <c r="C115" s="225"/>
      <c r="D115" s="226" t="s">
        <v>155</v>
      </c>
      <c r="E115" s="227" t="s">
        <v>19</v>
      </c>
      <c r="F115" s="228" t="s">
        <v>173</v>
      </c>
      <c r="G115" s="225"/>
      <c r="H115" s="229">
        <v>146.78550000000001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155</v>
      </c>
      <c r="AU115" s="235" t="s">
        <v>82</v>
      </c>
      <c r="AV115" s="13" t="s">
        <v>82</v>
      </c>
      <c r="AW115" s="13" t="s">
        <v>157</v>
      </c>
      <c r="AX115" s="13" t="s">
        <v>72</v>
      </c>
      <c r="AY115" s="235" t="s">
        <v>143</v>
      </c>
    </row>
    <row r="116" s="13" customFormat="1">
      <c r="A116" s="13"/>
      <c r="B116" s="224"/>
      <c r="C116" s="225"/>
      <c r="D116" s="226" t="s">
        <v>155</v>
      </c>
      <c r="E116" s="227" t="s">
        <v>19</v>
      </c>
      <c r="F116" s="228" t="s">
        <v>174</v>
      </c>
      <c r="G116" s="225"/>
      <c r="H116" s="229">
        <v>-1.8999999999999999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155</v>
      </c>
      <c r="AU116" s="235" t="s">
        <v>82</v>
      </c>
      <c r="AV116" s="13" t="s">
        <v>82</v>
      </c>
      <c r="AW116" s="13" t="s">
        <v>157</v>
      </c>
      <c r="AX116" s="13" t="s">
        <v>72</v>
      </c>
      <c r="AY116" s="235" t="s">
        <v>143</v>
      </c>
    </row>
    <row r="117" s="13" customFormat="1">
      <c r="A117" s="13"/>
      <c r="B117" s="224"/>
      <c r="C117" s="225"/>
      <c r="D117" s="226" t="s">
        <v>155</v>
      </c>
      <c r="E117" s="227" t="s">
        <v>19</v>
      </c>
      <c r="F117" s="228" t="s">
        <v>175</v>
      </c>
      <c r="G117" s="225"/>
      <c r="H117" s="229">
        <v>-1.9800000000000002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155</v>
      </c>
      <c r="AU117" s="235" t="s">
        <v>82</v>
      </c>
      <c r="AV117" s="13" t="s">
        <v>82</v>
      </c>
      <c r="AW117" s="13" t="s">
        <v>157</v>
      </c>
      <c r="AX117" s="13" t="s">
        <v>72</v>
      </c>
      <c r="AY117" s="235" t="s">
        <v>143</v>
      </c>
    </row>
    <row r="118" s="14" customFormat="1">
      <c r="A118" s="14"/>
      <c r="B118" s="236"/>
      <c r="C118" s="237"/>
      <c r="D118" s="226" t="s">
        <v>155</v>
      </c>
      <c r="E118" s="238" t="s">
        <v>19</v>
      </c>
      <c r="F118" s="239" t="s">
        <v>166</v>
      </c>
      <c r="G118" s="237"/>
      <c r="H118" s="240">
        <v>166.77550000000002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155</v>
      </c>
      <c r="AU118" s="246" t="s">
        <v>82</v>
      </c>
      <c r="AV118" s="14" t="s">
        <v>151</v>
      </c>
      <c r="AW118" s="14" t="s">
        <v>157</v>
      </c>
      <c r="AX118" s="14" t="s">
        <v>80</v>
      </c>
      <c r="AY118" s="246" t="s">
        <v>143</v>
      </c>
    </row>
    <row r="119" s="12" customFormat="1" ht="22.8" customHeight="1">
      <c r="A119" s="12"/>
      <c r="B119" s="190"/>
      <c r="C119" s="191"/>
      <c r="D119" s="192" t="s">
        <v>71</v>
      </c>
      <c r="E119" s="204" t="s">
        <v>176</v>
      </c>
      <c r="F119" s="204" t="s">
        <v>177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SUM(P120:P168)</f>
        <v>0</v>
      </c>
      <c r="Q119" s="198"/>
      <c r="R119" s="199">
        <f>SUM(R120:R168)</f>
        <v>14.6426873</v>
      </c>
      <c r="S119" s="198"/>
      <c r="T119" s="200">
        <f>SUM(T120:T168)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80</v>
      </c>
      <c r="AT119" s="202" t="s">
        <v>71</v>
      </c>
      <c r="AU119" s="202" t="s">
        <v>80</v>
      </c>
      <c r="AY119" s="201" t="s">
        <v>143</v>
      </c>
      <c r="BK119" s="203">
        <f>SUM(BK120:BK168)</f>
        <v>0</v>
      </c>
    </row>
    <row r="120" s="2" customFormat="1" ht="24.15" customHeight="1">
      <c r="A120" s="40"/>
      <c r="B120" s="41"/>
      <c r="C120" s="206" t="s">
        <v>151</v>
      </c>
      <c r="D120" s="206" t="s">
        <v>146</v>
      </c>
      <c r="E120" s="207" t="s">
        <v>178</v>
      </c>
      <c r="F120" s="208" t="s">
        <v>179</v>
      </c>
      <c r="G120" s="209" t="s">
        <v>160</v>
      </c>
      <c r="H120" s="210">
        <v>661.69000000000005</v>
      </c>
      <c r="I120" s="211"/>
      <c r="J120" s="212">
        <f>ROUND(I120*H120,2)</f>
        <v>0</v>
      </c>
      <c r="K120" s="208" t="s">
        <v>150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0.0103</v>
      </c>
      <c r="R120" s="215">
        <f>Q120*H120</f>
        <v>6.8154070000000004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151</v>
      </c>
      <c r="AT120" s="217" t="s">
        <v>146</v>
      </c>
      <c r="AU120" s="217" t="s">
        <v>82</v>
      </c>
      <c r="AY120" s="19" t="s">
        <v>143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151</v>
      </c>
      <c r="BM120" s="217" t="s">
        <v>180</v>
      </c>
    </row>
    <row r="121" s="2" customFormat="1">
      <c r="A121" s="40"/>
      <c r="B121" s="41"/>
      <c r="C121" s="42"/>
      <c r="D121" s="219" t="s">
        <v>153</v>
      </c>
      <c r="E121" s="42"/>
      <c r="F121" s="220" t="s">
        <v>181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153</v>
      </c>
      <c r="AU121" s="19" t="s">
        <v>82</v>
      </c>
    </row>
    <row r="122" s="15" customFormat="1">
      <c r="A122" s="15"/>
      <c r="B122" s="247"/>
      <c r="C122" s="248"/>
      <c r="D122" s="226" t="s">
        <v>155</v>
      </c>
      <c r="E122" s="249" t="s">
        <v>19</v>
      </c>
      <c r="F122" s="250" t="s">
        <v>182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155</v>
      </c>
      <c r="AU122" s="256" t="s">
        <v>82</v>
      </c>
      <c r="AV122" s="15" t="s">
        <v>80</v>
      </c>
      <c r="AW122" s="15" t="s">
        <v>157</v>
      </c>
      <c r="AX122" s="15" t="s">
        <v>72</v>
      </c>
      <c r="AY122" s="256" t="s">
        <v>143</v>
      </c>
    </row>
    <row r="123" s="13" customFormat="1">
      <c r="A123" s="13"/>
      <c r="B123" s="224"/>
      <c r="C123" s="225"/>
      <c r="D123" s="226" t="s">
        <v>155</v>
      </c>
      <c r="E123" s="227" t="s">
        <v>19</v>
      </c>
      <c r="F123" s="228" t="s">
        <v>183</v>
      </c>
      <c r="G123" s="225"/>
      <c r="H123" s="229">
        <v>117.09600000000002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155</v>
      </c>
      <c r="AU123" s="235" t="s">
        <v>82</v>
      </c>
      <c r="AV123" s="13" t="s">
        <v>82</v>
      </c>
      <c r="AW123" s="13" t="s">
        <v>157</v>
      </c>
      <c r="AX123" s="13" t="s">
        <v>72</v>
      </c>
      <c r="AY123" s="235" t="s">
        <v>143</v>
      </c>
    </row>
    <row r="124" s="13" customFormat="1">
      <c r="A124" s="13"/>
      <c r="B124" s="224"/>
      <c r="C124" s="225"/>
      <c r="D124" s="226" t="s">
        <v>155</v>
      </c>
      <c r="E124" s="227" t="s">
        <v>19</v>
      </c>
      <c r="F124" s="228" t="s">
        <v>184</v>
      </c>
      <c r="G124" s="225"/>
      <c r="H124" s="229">
        <v>4.1819999999999995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155</v>
      </c>
      <c r="AU124" s="235" t="s">
        <v>82</v>
      </c>
      <c r="AV124" s="13" t="s">
        <v>82</v>
      </c>
      <c r="AW124" s="13" t="s">
        <v>157</v>
      </c>
      <c r="AX124" s="13" t="s">
        <v>72</v>
      </c>
      <c r="AY124" s="235" t="s">
        <v>143</v>
      </c>
    </row>
    <row r="125" s="13" customFormat="1">
      <c r="A125" s="13"/>
      <c r="B125" s="224"/>
      <c r="C125" s="225"/>
      <c r="D125" s="226" t="s">
        <v>155</v>
      </c>
      <c r="E125" s="227" t="s">
        <v>19</v>
      </c>
      <c r="F125" s="228" t="s">
        <v>185</v>
      </c>
      <c r="G125" s="225"/>
      <c r="H125" s="229">
        <v>-1.5800000000000001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155</v>
      </c>
      <c r="AU125" s="235" t="s">
        <v>82</v>
      </c>
      <c r="AV125" s="13" t="s">
        <v>82</v>
      </c>
      <c r="AW125" s="13" t="s">
        <v>157</v>
      </c>
      <c r="AX125" s="13" t="s">
        <v>72</v>
      </c>
      <c r="AY125" s="235" t="s">
        <v>143</v>
      </c>
    </row>
    <row r="126" s="13" customFormat="1">
      <c r="A126" s="13"/>
      <c r="B126" s="224"/>
      <c r="C126" s="225"/>
      <c r="D126" s="226" t="s">
        <v>155</v>
      </c>
      <c r="E126" s="227" t="s">
        <v>19</v>
      </c>
      <c r="F126" s="228" t="s">
        <v>186</v>
      </c>
      <c r="G126" s="225"/>
      <c r="H126" s="229">
        <v>-17.640000000000001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155</v>
      </c>
      <c r="AU126" s="235" t="s">
        <v>82</v>
      </c>
      <c r="AV126" s="13" t="s">
        <v>82</v>
      </c>
      <c r="AW126" s="13" t="s">
        <v>157</v>
      </c>
      <c r="AX126" s="13" t="s">
        <v>72</v>
      </c>
      <c r="AY126" s="235" t="s">
        <v>143</v>
      </c>
    </row>
    <row r="127" s="15" customFormat="1">
      <c r="A127" s="15"/>
      <c r="B127" s="247"/>
      <c r="C127" s="248"/>
      <c r="D127" s="226" t="s">
        <v>155</v>
      </c>
      <c r="E127" s="249" t="s">
        <v>19</v>
      </c>
      <c r="F127" s="250" t="s">
        <v>187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155</v>
      </c>
      <c r="AU127" s="256" t="s">
        <v>82</v>
      </c>
      <c r="AV127" s="15" t="s">
        <v>80</v>
      </c>
      <c r="AW127" s="15" t="s">
        <v>157</v>
      </c>
      <c r="AX127" s="15" t="s">
        <v>72</v>
      </c>
      <c r="AY127" s="256" t="s">
        <v>143</v>
      </c>
    </row>
    <row r="128" s="13" customFormat="1">
      <c r="A128" s="13"/>
      <c r="B128" s="224"/>
      <c r="C128" s="225"/>
      <c r="D128" s="226" t="s">
        <v>155</v>
      </c>
      <c r="E128" s="227" t="s">
        <v>19</v>
      </c>
      <c r="F128" s="228" t="s">
        <v>188</v>
      </c>
      <c r="G128" s="225"/>
      <c r="H128" s="229">
        <v>66.095999999999989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155</v>
      </c>
      <c r="AU128" s="235" t="s">
        <v>82</v>
      </c>
      <c r="AV128" s="13" t="s">
        <v>82</v>
      </c>
      <c r="AW128" s="13" t="s">
        <v>157</v>
      </c>
      <c r="AX128" s="13" t="s">
        <v>72</v>
      </c>
      <c r="AY128" s="235" t="s">
        <v>143</v>
      </c>
    </row>
    <row r="129" s="13" customFormat="1">
      <c r="A129" s="13"/>
      <c r="B129" s="224"/>
      <c r="C129" s="225"/>
      <c r="D129" s="226" t="s">
        <v>155</v>
      </c>
      <c r="E129" s="227" t="s">
        <v>19</v>
      </c>
      <c r="F129" s="228" t="s">
        <v>189</v>
      </c>
      <c r="G129" s="225"/>
      <c r="H129" s="229">
        <v>1.3939999999999999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155</v>
      </c>
      <c r="AU129" s="235" t="s">
        <v>82</v>
      </c>
      <c r="AV129" s="13" t="s">
        <v>82</v>
      </c>
      <c r="AW129" s="13" t="s">
        <v>157</v>
      </c>
      <c r="AX129" s="13" t="s">
        <v>72</v>
      </c>
      <c r="AY129" s="235" t="s">
        <v>143</v>
      </c>
    </row>
    <row r="130" s="13" customFormat="1">
      <c r="A130" s="13"/>
      <c r="B130" s="224"/>
      <c r="C130" s="225"/>
      <c r="D130" s="226" t="s">
        <v>155</v>
      </c>
      <c r="E130" s="227" t="s">
        <v>19</v>
      </c>
      <c r="F130" s="228" t="s">
        <v>185</v>
      </c>
      <c r="G130" s="225"/>
      <c r="H130" s="229">
        <v>-1.5800000000000001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155</v>
      </c>
      <c r="AU130" s="235" t="s">
        <v>82</v>
      </c>
      <c r="AV130" s="13" t="s">
        <v>82</v>
      </c>
      <c r="AW130" s="13" t="s">
        <v>157</v>
      </c>
      <c r="AX130" s="13" t="s">
        <v>72</v>
      </c>
      <c r="AY130" s="235" t="s">
        <v>143</v>
      </c>
    </row>
    <row r="131" s="13" customFormat="1">
      <c r="A131" s="13"/>
      <c r="B131" s="224"/>
      <c r="C131" s="225"/>
      <c r="D131" s="226" t="s">
        <v>155</v>
      </c>
      <c r="E131" s="227" t="s">
        <v>19</v>
      </c>
      <c r="F131" s="228" t="s">
        <v>190</v>
      </c>
      <c r="G131" s="225"/>
      <c r="H131" s="229">
        <v>-4.8499999999999996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155</v>
      </c>
      <c r="AU131" s="235" t="s">
        <v>82</v>
      </c>
      <c r="AV131" s="13" t="s">
        <v>82</v>
      </c>
      <c r="AW131" s="13" t="s">
        <v>157</v>
      </c>
      <c r="AX131" s="13" t="s">
        <v>72</v>
      </c>
      <c r="AY131" s="235" t="s">
        <v>143</v>
      </c>
    </row>
    <row r="132" s="15" customFormat="1">
      <c r="A132" s="15"/>
      <c r="B132" s="247"/>
      <c r="C132" s="248"/>
      <c r="D132" s="226" t="s">
        <v>155</v>
      </c>
      <c r="E132" s="249" t="s">
        <v>19</v>
      </c>
      <c r="F132" s="250" t="s">
        <v>191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155</v>
      </c>
      <c r="AU132" s="256" t="s">
        <v>82</v>
      </c>
      <c r="AV132" s="15" t="s">
        <v>80</v>
      </c>
      <c r="AW132" s="15" t="s">
        <v>157</v>
      </c>
      <c r="AX132" s="15" t="s">
        <v>72</v>
      </c>
      <c r="AY132" s="256" t="s">
        <v>143</v>
      </c>
    </row>
    <row r="133" s="13" customFormat="1">
      <c r="A133" s="13"/>
      <c r="B133" s="224"/>
      <c r="C133" s="225"/>
      <c r="D133" s="226" t="s">
        <v>155</v>
      </c>
      <c r="E133" s="227" t="s">
        <v>19</v>
      </c>
      <c r="F133" s="228" t="s">
        <v>192</v>
      </c>
      <c r="G133" s="225"/>
      <c r="H133" s="229">
        <v>101.456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155</v>
      </c>
      <c r="AU133" s="235" t="s">
        <v>82</v>
      </c>
      <c r="AV133" s="13" t="s">
        <v>82</v>
      </c>
      <c r="AW133" s="13" t="s">
        <v>157</v>
      </c>
      <c r="AX133" s="13" t="s">
        <v>72</v>
      </c>
      <c r="AY133" s="235" t="s">
        <v>143</v>
      </c>
    </row>
    <row r="134" s="13" customFormat="1">
      <c r="A134" s="13"/>
      <c r="B134" s="224"/>
      <c r="C134" s="225"/>
      <c r="D134" s="226" t="s">
        <v>155</v>
      </c>
      <c r="E134" s="227" t="s">
        <v>19</v>
      </c>
      <c r="F134" s="228" t="s">
        <v>193</v>
      </c>
      <c r="G134" s="225"/>
      <c r="H134" s="229">
        <v>2.7879999999999998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155</v>
      </c>
      <c r="AU134" s="235" t="s">
        <v>82</v>
      </c>
      <c r="AV134" s="13" t="s">
        <v>82</v>
      </c>
      <c r="AW134" s="13" t="s">
        <v>157</v>
      </c>
      <c r="AX134" s="13" t="s">
        <v>72</v>
      </c>
      <c r="AY134" s="235" t="s">
        <v>143</v>
      </c>
    </row>
    <row r="135" s="13" customFormat="1">
      <c r="A135" s="13"/>
      <c r="B135" s="224"/>
      <c r="C135" s="225"/>
      <c r="D135" s="226" t="s">
        <v>155</v>
      </c>
      <c r="E135" s="227" t="s">
        <v>19</v>
      </c>
      <c r="F135" s="228" t="s">
        <v>185</v>
      </c>
      <c r="G135" s="225"/>
      <c r="H135" s="229">
        <v>-1.5800000000000001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155</v>
      </c>
      <c r="AU135" s="235" t="s">
        <v>82</v>
      </c>
      <c r="AV135" s="13" t="s">
        <v>82</v>
      </c>
      <c r="AW135" s="13" t="s">
        <v>157</v>
      </c>
      <c r="AX135" s="13" t="s">
        <v>72</v>
      </c>
      <c r="AY135" s="235" t="s">
        <v>143</v>
      </c>
    </row>
    <row r="136" s="13" customFormat="1">
      <c r="A136" s="13"/>
      <c r="B136" s="224"/>
      <c r="C136" s="225"/>
      <c r="D136" s="226" t="s">
        <v>155</v>
      </c>
      <c r="E136" s="227" t="s">
        <v>19</v>
      </c>
      <c r="F136" s="228" t="s">
        <v>194</v>
      </c>
      <c r="G136" s="225"/>
      <c r="H136" s="229">
        <v>-11.76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155</v>
      </c>
      <c r="AU136" s="235" t="s">
        <v>82</v>
      </c>
      <c r="AV136" s="13" t="s">
        <v>82</v>
      </c>
      <c r="AW136" s="13" t="s">
        <v>157</v>
      </c>
      <c r="AX136" s="13" t="s">
        <v>72</v>
      </c>
      <c r="AY136" s="235" t="s">
        <v>143</v>
      </c>
    </row>
    <row r="137" s="15" customFormat="1">
      <c r="A137" s="15"/>
      <c r="B137" s="247"/>
      <c r="C137" s="248"/>
      <c r="D137" s="226" t="s">
        <v>155</v>
      </c>
      <c r="E137" s="249" t="s">
        <v>19</v>
      </c>
      <c r="F137" s="250" t="s">
        <v>195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155</v>
      </c>
      <c r="AU137" s="256" t="s">
        <v>82</v>
      </c>
      <c r="AV137" s="15" t="s">
        <v>80</v>
      </c>
      <c r="AW137" s="15" t="s">
        <v>157</v>
      </c>
      <c r="AX137" s="15" t="s">
        <v>72</v>
      </c>
      <c r="AY137" s="256" t="s">
        <v>143</v>
      </c>
    </row>
    <row r="138" s="13" customFormat="1">
      <c r="A138" s="13"/>
      <c r="B138" s="224"/>
      <c r="C138" s="225"/>
      <c r="D138" s="226" t="s">
        <v>155</v>
      </c>
      <c r="E138" s="227" t="s">
        <v>19</v>
      </c>
      <c r="F138" s="228" t="s">
        <v>196</v>
      </c>
      <c r="G138" s="225"/>
      <c r="H138" s="229">
        <v>114.37600000000001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155</v>
      </c>
      <c r="AU138" s="235" t="s">
        <v>82</v>
      </c>
      <c r="AV138" s="13" t="s">
        <v>82</v>
      </c>
      <c r="AW138" s="13" t="s">
        <v>157</v>
      </c>
      <c r="AX138" s="13" t="s">
        <v>72</v>
      </c>
      <c r="AY138" s="235" t="s">
        <v>143</v>
      </c>
    </row>
    <row r="139" s="13" customFormat="1">
      <c r="A139" s="13"/>
      <c r="B139" s="224"/>
      <c r="C139" s="225"/>
      <c r="D139" s="226" t="s">
        <v>155</v>
      </c>
      <c r="E139" s="227" t="s">
        <v>19</v>
      </c>
      <c r="F139" s="228" t="s">
        <v>184</v>
      </c>
      <c r="G139" s="225"/>
      <c r="H139" s="229">
        <v>4.1819999999999995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155</v>
      </c>
      <c r="AU139" s="235" t="s">
        <v>82</v>
      </c>
      <c r="AV139" s="13" t="s">
        <v>82</v>
      </c>
      <c r="AW139" s="13" t="s">
        <v>157</v>
      </c>
      <c r="AX139" s="13" t="s">
        <v>72</v>
      </c>
      <c r="AY139" s="235" t="s">
        <v>143</v>
      </c>
    </row>
    <row r="140" s="13" customFormat="1">
      <c r="A140" s="13"/>
      <c r="B140" s="224"/>
      <c r="C140" s="225"/>
      <c r="D140" s="226" t="s">
        <v>155</v>
      </c>
      <c r="E140" s="227" t="s">
        <v>19</v>
      </c>
      <c r="F140" s="228" t="s">
        <v>185</v>
      </c>
      <c r="G140" s="225"/>
      <c r="H140" s="229">
        <v>-1.5800000000000001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155</v>
      </c>
      <c r="AU140" s="235" t="s">
        <v>82</v>
      </c>
      <c r="AV140" s="13" t="s">
        <v>82</v>
      </c>
      <c r="AW140" s="13" t="s">
        <v>157</v>
      </c>
      <c r="AX140" s="13" t="s">
        <v>72</v>
      </c>
      <c r="AY140" s="235" t="s">
        <v>143</v>
      </c>
    </row>
    <row r="141" s="13" customFormat="1">
      <c r="A141" s="13"/>
      <c r="B141" s="224"/>
      <c r="C141" s="225"/>
      <c r="D141" s="226" t="s">
        <v>155</v>
      </c>
      <c r="E141" s="227" t="s">
        <v>19</v>
      </c>
      <c r="F141" s="228" t="s">
        <v>197</v>
      </c>
      <c r="G141" s="225"/>
      <c r="H141" s="229">
        <v>-24.839999999999996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155</v>
      </c>
      <c r="AU141" s="235" t="s">
        <v>82</v>
      </c>
      <c r="AV141" s="13" t="s">
        <v>82</v>
      </c>
      <c r="AW141" s="13" t="s">
        <v>157</v>
      </c>
      <c r="AX141" s="13" t="s">
        <v>72</v>
      </c>
      <c r="AY141" s="235" t="s">
        <v>143</v>
      </c>
    </row>
    <row r="142" s="15" customFormat="1">
      <c r="A142" s="15"/>
      <c r="B142" s="247"/>
      <c r="C142" s="248"/>
      <c r="D142" s="226" t="s">
        <v>155</v>
      </c>
      <c r="E142" s="249" t="s">
        <v>19</v>
      </c>
      <c r="F142" s="250" t="s">
        <v>198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155</v>
      </c>
      <c r="AU142" s="256" t="s">
        <v>82</v>
      </c>
      <c r="AV142" s="15" t="s">
        <v>80</v>
      </c>
      <c r="AW142" s="15" t="s">
        <v>157</v>
      </c>
      <c r="AX142" s="15" t="s">
        <v>72</v>
      </c>
      <c r="AY142" s="256" t="s">
        <v>143</v>
      </c>
    </row>
    <row r="143" s="13" customFormat="1">
      <c r="A143" s="13"/>
      <c r="B143" s="224"/>
      <c r="C143" s="225"/>
      <c r="D143" s="226" t="s">
        <v>155</v>
      </c>
      <c r="E143" s="227" t="s">
        <v>19</v>
      </c>
      <c r="F143" s="228" t="s">
        <v>199</v>
      </c>
      <c r="G143" s="225"/>
      <c r="H143" s="229">
        <v>369.88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155</v>
      </c>
      <c r="AU143" s="235" t="s">
        <v>82</v>
      </c>
      <c r="AV143" s="13" t="s">
        <v>82</v>
      </c>
      <c r="AW143" s="13" t="s">
        <v>157</v>
      </c>
      <c r="AX143" s="13" t="s">
        <v>72</v>
      </c>
      <c r="AY143" s="235" t="s">
        <v>143</v>
      </c>
    </row>
    <row r="144" s="13" customFormat="1">
      <c r="A144" s="13"/>
      <c r="B144" s="224"/>
      <c r="C144" s="225"/>
      <c r="D144" s="226" t="s">
        <v>155</v>
      </c>
      <c r="E144" s="227" t="s">
        <v>19</v>
      </c>
      <c r="F144" s="228" t="s">
        <v>200</v>
      </c>
      <c r="G144" s="225"/>
      <c r="H144" s="229">
        <v>-57.799999999999997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155</v>
      </c>
      <c r="AU144" s="235" t="s">
        <v>82</v>
      </c>
      <c r="AV144" s="13" t="s">
        <v>82</v>
      </c>
      <c r="AW144" s="13" t="s">
        <v>157</v>
      </c>
      <c r="AX144" s="13" t="s">
        <v>72</v>
      </c>
      <c r="AY144" s="235" t="s">
        <v>143</v>
      </c>
    </row>
    <row r="145" s="13" customFormat="1">
      <c r="A145" s="13"/>
      <c r="B145" s="224"/>
      <c r="C145" s="225"/>
      <c r="D145" s="226" t="s">
        <v>155</v>
      </c>
      <c r="E145" s="227" t="s">
        <v>19</v>
      </c>
      <c r="F145" s="228" t="s">
        <v>201</v>
      </c>
      <c r="G145" s="225"/>
      <c r="H145" s="229">
        <v>6.9699999999999998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155</v>
      </c>
      <c r="AU145" s="235" t="s">
        <v>82</v>
      </c>
      <c r="AV145" s="13" t="s">
        <v>82</v>
      </c>
      <c r="AW145" s="13" t="s">
        <v>157</v>
      </c>
      <c r="AX145" s="13" t="s">
        <v>72</v>
      </c>
      <c r="AY145" s="235" t="s">
        <v>143</v>
      </c>
    </row>
    <row r="146" s="13" customFormat="1">
      <c r="A146" s="13"/>
      <c r="B146" s="224"/>
      <c r="C146" s="225"/>
      <c r="D146" s="226" t="s">
        <v>155</v>
      </c>
      <c r="E146" s="227" t="s">
        <v>19</v>
      </c>
      <c r="F146" s="228" t="s">
        <v>202</v>
      </c>
      <c r="G146" s="225"/>
      <c r="H146" s="229">
        <v>-3.5200000000000005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155</v>
      </c>
      <c r="AU146" s="235" t="s">
        <v>82</v>
      </c>
      <c r="AV146" s="13" t="s">
        <v>82</v>
      </c>
      <c r="AW146" s="13" t="s">
        <v>157</v>
      </c>
      <c r="AX146" s="13" t="s">
        <v>72</v>
      </c>
      <c r="AY146" s="235" t="s">
        <v>143</v>
      </c>
    </row>
    <row r="147" s="14" customFormat="1">
      <c r="A147" s="14"/>
      <c r="B147" s="236"/>
      <c r="C147" s="237"/>
      <c r="D147" s="226" t="s">
        <v>155</v>
      </c>
      <c r="E147" s="238" t="s">
        <v>19</v>
      </c>
      <c r="F147" s="239" t="s">
        <v>166</v>
      </c>
      <c r="G147" s="237"/>
      <c r="H147" s="240">
        <v>661.69000000000017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155</v>
      </c>
      <c r="AU147" s="246" t="s">
        <v>82</v>
      </c>
      <c r="AV147" s="14" t="s">
        <v>151</v>
      </c>
      <c r="AW147" s="14" t="s">
        <v>157</v>
      </c>
      <c r="AX147" s="14" t="s">
        <v>80</v>
      </c>
      <c r="AY147" s="246" t="s">
        <v>143</v>
      </c>
    </row>
    <row r="148" s="2" customFormat="1" ht="24.15" customHeight="1">
      <c r="A148" s="40"/>
      <c r="B148" s="41"/>
      <c r="C148" s="206" t="s">
        <v>203</v>
      </c>
      <c r="D148" s="206" t="s">
        <v>146</v>
      </c>
      <c r="E148" s="207" t="s">
        <v>204</v>
      </c>
      <c r="F148" s="208" t="s">
        <v>205</v>
      </c>
      <c r="G148" s="209" t="s">
        <v>160</v>
      </c>
      <c r="H148" s="210">
        <v>348.64499999999998</v>
      </c>
      <c r="I148" s="211"/>
      <c r="J148" s="212">
        <f>ROUND(I148*H148,2)</f>
        <v>0</v>
      </c>
      <c r="K148" s="208" t="s">
        <v>150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0.018380000000000001</v>
      </c>
      <c r="R148" s="215">
        <f>Q148*H148</f>
        <v>6.4080950999999997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151</v>
      </c>
      <c r="AT148" s="217" t="s">
        <v>146</v>
      </c>
      <c r="AU148" s="217" t="s">
        <v>82</v>
      </c>
      <c r="AY148" s="19" t="s">
        <v>143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151</v>
      </c>
      <c r="BM148" s="217" t="s">
        <v>206</v>
      </c>
    </row>
    <row r="149" s="2" customFormat="1">
      <c r="A149" s="40"/>
      <c r="B149" s="41"/>
      <c r="C149" s="42"/>
      <c r="D149" s="219" t="s">
        <v>153</v>
      </c>
      <c r="E149" s="42"/>
      <c r="F149" s="220" t="s">
        <v>207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153</v>
      </c>
      <c r="AU149" s="19" t="s">
        <v>82</v>
      </c>
    </row>
    <row r="150" s="13" customFormat="1">
      <c r="A150" s="13"/>
      <c r="B150" s="224"/>
      <c r="C150" s="225"/>
      <c r="D150" s="226" t="s">
        <v>155</v>
      </c>
      <c r="E150" s="227" t="s">
        <v>19</v>
      </c>
      <c r="F150" s="228" t="s">
        <v>208</v>
      </c>
      <c r="G150" s="225"/>
      <c r="H150" s="229">
        <v>15.105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155</v>
      </c>
      <c r="AU150" s="235" t="s">
        <v>82</v>
      </c>
      <c r="AV150" s="13" t="s">
        <v>82</v>
      </c>
      <c r="AW150" s="13" t="s">
        <v>157</v>
      </c>
      <c r="AX150" s="13" t="s">
        <v>72</v>
      </c>
      <c r="AY150" s="235" t="s">
        <v>143</v>
      </c>
    </row>
    <row r="151" s="13" customFormat="1">
      <c r="A151" s="13"/>
      <c r="B151" s="224"/>
      <c r="C151" s="225"/>
      <c r="D151" s="226" t="s">
        <v>155</v>
      </c>
      <c r="E151" s="227" t="s">
        <v>19</v>
      </c>
      <c r="F151" s="228" t="s">
        <v>209</v>
      </c>
      <c r="G151" s="225"/>
      <c r="H151" s="229">
        <v>333.54000000000002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155</v>
      </c>
      <c r="AU151" s="235" t="s">
        <v>82</v>
      </c>
      <c r="AV151" s="13" t="s">
        <v>82</v>
      </c>
      <c r="AW151" s="13" t="s">
        <v>157</v>
      </c>
      <c r="AX151" s="13" t="s">
        <v>72</v>
      </c>
      <c r="AY151" s="235" t="s">
        <v>143</v>
      </c>
    </row>
    <row r="152" s="14" customFormat="1">
      <c r="A152" s="14"/>
      <c r="B152" s="236"/>
      <c r="C152" s="237"/>
      <c r="D152" s="226" t="s">
        <v>155</v>
      </c>
      <c r="E152" s="238" t="s">
        <v>19</v>
      </c>
      <c r="F152" s="239" t="s">
        <v>166</v>
      </c>
      <c r="G152" s="237"/>
      <c r="H152" s="240">
        <v>348.64500000000004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155</v>
      </c>
      <c r="AU152" s="246" t="s">
        <v>82</v>
      </c>
      <c r="AV152" s="14" t="s">
        <v>151</v>
      </c>
      <c r="AW152" s="14" t="s">
        <v>157</v>
      </c>
      <c r="AX152" s="14" t="s">
        <v>80</v>
      </c>
      <c r="AY152" s="246" t="s">
        <v>143</v>
      </c>
    </row>
    <row r="153" s="2" customFormat="1" ht="21.75" customHeight="1">
      <c r="A153" s="40"/>
      <c r="B153" s="41"/>
      <c r="C153" s="206" t="s">
        <v>176</v>
      </c>
      <c r="D153" s="206" t="s">
        <v>146</v>
      </c>
      <c r="E153" s="207" t="s">
        <v>210</v>
      </c>
      <c r="F153" s="208" t="s">
        <v>211</v>
      </c>
      <c r="G153" s="209" t="s">
        <v>160</v>
      </c>
      <c r="H153" s="210">
        <v>511.66000000000002</v>
      </c>
      <c r="I153" s="211"/>
      <c r="J153" s="212">
        <f>ROUND(I153*H153,2)</f>
        <v>0</v>
      </c>
      <c r="K153" s="208" t="s">
        <v>150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0.00022000000000000001</v>
      </c>
      <c r="R153" s="215">
        <f>Q153*H153</f>
        <v>0.1125652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212</v>
      </c>
      <c r="AT153" s="217" t="s">
        <v>146</v>
      </c>
      <c r="AU153" s="217" t="s">
        <v>82</v>
      </c>
      <c r="AY153" s="19" t="s">
        <v>143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212</v>
      </c>
      <c r="BM153" s="217" t="s">
        <v>213</v>
      </c>
    </row>
    <row r="154" s="2" customFormat="1">
      <c r="A154" s="40"/>
      <c r="B154" s="41"/>
      <c r="C154" s="42"/>
      <c r="D154" s="219" t="s">
        <v>153</v>
      </c>
      <c r="E154" s="42"/>
      <c r="F154" s="220" t="s">
        <v>214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153</v>
      </c>
      <c r="AU154" s="19" t="s">
        <v>82</v>
      </c>
    </row>
    <row r="155" s="13" customFormat="1">
      <c r="A155" s="13"/>
      <c r="B155" s="224"/>
      <c r="C155" s="225"/>
      <c r="D155" s="226" t="s">
        <v>155</v>
      </c>
      <c r="E155" s="227" t="s">
        <v>19</v>
      </c>
      <c r="F155" s="228" t="s">
        <v>215</v>
      </c>
      <c r="G155" s="225"/>
      <c r="H155" s="229">
        <v>511.65999999999997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155</v>
      </c>
      <c r="AU155" s="235" t="s">
        <v>82</v>
      </c>
      <c r="AV155" s="13" t="s">
        <v>82</v>
      </c>
      <c r="AW155" s="13" t="s">
        <v>157</v>
      </c>
      <c r="AX155" s="13" t="s">
        <v>80</v>
      </c>
      <c r="AY155" s="235" t="s">
        <v>143</v>
      </c>
    </row>
    <row r="156" s="2" customFormat="1" ht="16.5" customHeight="1">
      <c r="A156" s="40"/>
      <c r="B156" s="41"/>
      <c r="C156" s="206" t="s">
        <v>216</v>
      </c>
      <c r="D156" s="206" t="s">
        <v>146</v>
      </c>
      <c r="E156" s="207" t="s">
        <v>217</v>
      </c>
      <c r="F156" s="208" t="s">
        <v>218</v>
      </c>
      <c r="G156" s="209" t="s">
        <v>160</v>
      </c>
      <c r="H156" s="210">
        <v>494.58999999999998</v>
      </c>
      <c r="I156" s="211"/>
      <c r="J156" s="212">
        <f>ROUND(I156*H156,2)</f>
        <v>0</v>
      </c>
      <c r="K156" s="208" t="s">
        <v>150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151</v>
      </c>
      <c r="AT156" s="217" t="s">
        <v>146</v>
      </c>
      <c r="AU156" s="217" t="s">
        <v>82</v>
      </c>
      <c r="AY156" s="19" t="s">
        <v>143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151</v>
      </c>
      <c r="BM156" s="217" t="s">
        <v>219</v>
      </c>
    </row>
    <row r="157" s="2" customFormat="1">
      <c r="A157" s="40"/>
      <c r="B157" s="41"/>
      <c r="C157" s="42"/>
      <c r="D157" s="219" t="s">
        <v>153</v>
      </c>
      <c r="E157" s="42"/>
      <c r="F157" s="220" t="s">
        <v>220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153</v>
      </c>
      <c r="AU157" s="19" t="s">
        <v>82</v>
      </c>
    </row>
    <row r="158" s="13" customFormat="1">
      <c r="A158" s="13"/>
      <c r="B158" s="224"/>
      <c r="C158" s="225"/>
      <c r="D158" s="226" t="s">
        <v>155</v>
      </c>
      <c r="E158" s="227" t="s">
        <v>19</v>
      </c>
      <c r="F158" s="228" t="s">
        <v>221</v>
      </c>
      <c r="G158" s="225"/>
      <c r="H158" s="229">
        <v>494.59000000000003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155</v>
      </c>
      <c r="AU158" s="235" t="s">
        <v>82</v>
      </c>
      <c r="AV158" s="13" t="s">
        <v>82</v>
      </c>
      <c r="AW158" s="13" t="s">
        <v>157</v>
      </c>
      <c r="AX158" s="13" t="s">
        <v>80</v>
      </c>
      <c r="AY158" s="235" t="s">
        <v>143</v>
      </c>
    </row>
    <row r="159" s="2" customFormat="1" ht="24.15" customHeight="1">
      <c r="A159" s="40"/>
      <c r="B159" s="41"/>
      <c r="C159" s="206" t="s">
        <v>222</v>
      </c>
      <c r="D159" s="206" t="s">
        <v>146</v>
      </c>
      <c r="E159" s="207" t="s">
        <v>223</v>
      </c>
      <c r="F159" s="208" t="s">
        <v>224</v>
      </c>
      <c r="G159" s="209" t="s">
        <v>225</v>
      </c>
      <c r="H159" s="210">
        <v>10</v>
      </c>
      <c r="I159" s="211"/>
      <c r="J159" s="212">
        <f>ROUND(I159*H159,2)</f>
        <v>0</v>
      </c>
      <c r="K159" s="208" t="s">
        <v>150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0.017770000000000001</v>
      </c>
      <c r="R159" s="215">
        <f>Q159*H159</f>
        <v>0.17770000000000003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151</v>
      </c>
      <c r="AT159" s="217" t="s">
        <v>146</v>
      </c>
      <c r="AU159" s="217" t="s">
        <v>82</v>
      </c>
      <c r="AY159" s="19" t="s">
        <v>143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151</v>
      </c>
      <c r="BM159" s="217" t="s">
        <v>226</v>
      </c>
    </row>
    <row r="160" s="2" customFormat="1">
      <c r="A160" s="40"/>
      <c r="B160" s="41"/>
      <c r="C160" s="42"/>
      <c r="D160" s="219" t="s">
        <v>153</v>
      </c>
      <c r="E160" s="42"/>
      <c r="F160" s="220" t="s">
        <v>227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153</v>
      </c>
      <c r="AU160" s="19" t="s">
        <v>82</v>
      </c>
    </row>
    <row r="161" s="2" customFormat="1" ht="16.5" customHeight="1">
      <c r="A161" s="40"/>
      <c r="B161" s="41"/>
      <c r="C161" s="257" t="s">
        <v>228</v>
      </c>
      <c r="D161" s="257" t="s">
        <v>229</v>
      </c>
      <c r="E161" s="258" t="s">
        <v>230</v>
      </c>
      <c r="F161" s="259" t="s">
        <v>231</v>
      </c>
      <c r="G161" s="260" t="s">
        <v>225</v>
      </c>
      <c r="H161" s="261">
        <v>7</v>
      </c>
      <c r="I161" s="262"/>
      <c r="J161" s="263">
        <f>ROUND(I161*H161,2)</f>
        <v>0</v>
      </c>
      <c r="K161" s="259" t="s">
        <v>150</v>
      </c>
      <c r="L161" s="264"/>
      <c r="M161" s="265" t="s">
        <v>19</v>
      </c>
      <c r="N161" s="266" t="s">
        <v>43</v>
      </c>
      <c r="O161" s="86"/>
      <c r="P161" s="215">
        <f>O161*H161</f>
        <v>0</v>
      </c>
      <c r="Q161" s="215">
        <v>0.01521</v>
      </c>
      <c r="R161" s="215">
        <f>Q161*H161</f>
        <v>0.10647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222</v>
      </c>
      <c r="AT161" s="217" t="s">
        <v>229</v>
      </c>
      <c r="AU161" s="217" t="s">
        <v>82</v>
      </c>
      <c r="AY161" s="19" t="s">
        <v>143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151</v>
      </c>
      <c r="BM161" s="217" t="s">
        <v>232</v>
      </c>
    </row>
    <row r="162" s="2" customFormat="1" ht="16.5" customHeight="1">
      <c r="A162" s="40"/>
      <c r="B162" s="41"/>
      <c r="C162" s="257" t="s">
        <v>233</v>
      </c>
      <c r="D162" s="257" t="s">
        <v>229</v>
      </c>
      <c r="E162" s="258" t="s">
        <v>234</v>
      </c>
      <c r="F162" s="259" t="s">
        <v>235</v>
      </c>
      <c r="G162" s="260" t="s">
        <v>225</v>
      </c>
      <c r="H162" s="261">
        <v>3</v>
      </c>
      <c r="I162" s="262"/>
      <c r="J162" s="263">
        <f>ROUND(I162*H162,2)</f>
        <v>0</v>
      </c>
      <c r="K162" s="259" t="s">
        <v>150</v>
      </c>
      <c r="L162" s="264"/>
      <c r="M162" s="265" t="s">
        <v>19</v>
      </c>
      <c r="N162" s="266" t="s">
        <v>43</v>
      </c>
      <c r="O162" s="86"/>
      <c r="P162" s="215">
        <f>O162*H162</f>
        <v>0</v>
      </c>
      <c r="Q162" s="215">
        <v>0.01553</v>
      </c>
      <c r="R162" s="215">
        <f>Q162*H162</f>
        <v>0.046589999999999999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222</v>
      </c>
      <c r="AT162" s="217" t="s">
        <v>229</v>
      </c>
      <c r="AU162" s="217" t="s">
        <v>82</v>
      </c>
      <c r="AY162" s="19" t="s">
        <v>143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151</v>
      </c>
      <c r="BM162" s="217" t="s">
        <v>236</v>
      </c>
    </row>
    <row r="163" s="2" customFormat="1" ht="24.15" customHeight="1">
      <c r="A163" s="40"/>
      <c r="B163" s="41"/>
      <c r="C163" s="206" t="s">
        <v>237</v>
      </c>
      <c r="D163" s="206" t="s">
        <v>146</v>
      </c>
      <c r="E163" s="207" t="s">
        <v>238</v>
      </c>
      <c r="F163" s="208" t="s">
        <v>239</v>
      </c>
      <c r="G163" s="209" t="s">
        <v>225</v>
      </c>
      <c r="H163" s="210">
        <v>1</v>
      </c>
      <c r="I163" s="211"/>
      <c r="J163" s="212">
        <f>ROUND(I163*H163,2)</f>
        <v>0</v>
      </c>
      <c r="K163" s="208" t="s">
        <v>150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0.42153000000000002</v>
      </c>
      <c r="R163" s="215">
        <f>Q163*H163</f>
        <v>0.42153000000000002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151</v>
      </c>
      <c r="AT163" s="217" t="s">
        <v>146</v>
      </c>
      <c r="AU163" s="217" t="s">
        <v>82</v>
      </c>
      <c r="AY163" s="19" t="s">
        <v>143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151</v>
      </c>
      <c r="BM163" s="217" t="s">
        <v>240</v>
      </c>
    </row>
    <row r="164" s="2" customFormat="1">
      <c r="A164" s="40"/>
      <c r="B164" s="41"/>
      <c r="C164" s="42"/>
      <c r="D164" s="219" t="s">
        <v>153</v>
      </c>
      <c r="E164" s="42"/>
      <c r="F164" s="220" t="s">
        <v>241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153</v>
      </c>
      <c r="AU164" s="19" t="s">
        <v>82</v>
      </c>
    </row>
    <row r="165" s="2" customFormat="1" ht="21.75" customHeight="1">
      <c r="A165" s="40"/>
      <c r="B165" s="41"/>
      <c r="C165" s="257" t="s">
        <v>8</v>
      </c>
      <c r="D165" s="257" t="s">
        <v>229</v>
      </c>
      <c r="E165" s="258" t="s">
        <v>242</v>
      </c>
      <c r="F165" s="259" t="s">
        <v>243</v>
      </c>
      <c r="G165" s="260" t="s">
        <v>225</v>
      </c>
      <c r="H165" s="261">
        <v>1</v>
      </c>
      <c r="I165" s="262"/>
      <c r="J165" s="263">
        <f>ROUND(I165*H165,2)</f>
        <v>0</v>
      </c>
      <c r="K165" s="259" t="s">
        <v>150</v>
      </c>
      <c r="L165" s="264"/>
      <c r="M165" s="265" t="s">
        <v>19</v>
      </c>
      <c r="N165" s="266" t="s">
        <v>43</v>
      </c>
      <c r="O165" s="86"/>
      <c r="P165" s="215">
        <f>O165*H165</f>
        <v>0</v>
      </c>
      <c r="Q165" s="215">
        <v>0.01272</v>
      </c>
      <c r="R165" s="215">
        <f>Q165*H165</f>
        <v>0.01272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222</v>
      </c>
      <c r="AT165" s="217" t="s">
        <v>229</v>
      </c>
      <c r="AU165" s="217" t="s">
        <v>82</v>
      </c>
      <c r="AY165" s="19" t="s">
        <v>143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151</v>
      </c>
      <c r="BM165" s="217" t="s">
        <v>244</v>
      </c>
    </row>
    <row r="166" s="2" customFormat="1" ht="24.15" customHeight="1">
      <c r="A166" s="40"/>
      <c r="B166" s="41"/>
      <c r="C166" s="206" t="s">
        <v>245</v>
      </c>
      <c r="D166" s="206" t="s">
        <v>146</v>
      </c>
      <c r="E166" s="207" t="s">
        <v>246</v>
      </c>
      <c r="F166" s="208" t="s">
        <v>247</v>
      </c>
      <c r="G166" s="209" t="s">
        <v>225</v>
      </c>
      <c r="H166" s="210">
        <v>1</v>
      </c>
      <c r="I166" s="211"/>
      <c r="J166" s="212">
        <f>ROUND(I166*H166,2)</f>
        <v>0</v>
      </c>
      <c r="K166" s="208" t="s">
        <v>150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0.52571000000000001</v>
      </c>
      <c r="R166" s="215">
        <f>Q166*H166</f>
        <v>0.52571000000000001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151</v>
      </c>
      <c r="AT166" s="217" t="s">
        <v>146</v>
      </c>
      <c r="AU166" s="217" t="s">
        <v>82</v>
      </c>
      <c r="AY166" s="19" t="s">
        <v>143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151</v>
      </c>
      <c r="BM166" s="217" t="s">
        <v>248</v>
      </c>
    </row>
    <row r="167" s="2" customFormat="1">
      <c r="A167" s="40"/>
      <c r="B167" s="41"/>
      <c r="C167" s="42"/>
      <c r="D167" s="219" t="s">
        <v>153</v>
      </c>
      <c r="E167" s="42"/>
      <c r="F167" s="220" t="s">
        <v>249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153</v>
      </c>
      <c r="AU167" s="19" t="s">
        <v>82</v>
      </c>
    </row>
    <row r="168" s="2" customFormat="1" ht="21.75" customHeight="1">
      <c r="A168" s="40"/>
      <c r="B168" s="41"/>
      <c r="C168" s="257" t="s">
        <v>250</v>
      </c>
      <c r="D168" s="257" t="s">
        <v>229</v>
      </c>
      <c r="E168" s="258" t="s">
        <v>251</v>
      </c>
      <c r="F168" s="259" t="s">
        <v>252</v>
      </c>
      <c r="G168" s="260" t="s">
        <v>225</v>
      </c>
      <c r="H168" s="261">
        <v>1</v>
      </c>
      <c r="I168" s="262"/>
      <c r="J168" s="263">
        <f>ROUND(I168*H168,2)</f>
        <v>0</v>
      </c>
      <c r="K168" s="259" t="s">
        <v>150</v>
      </c>
      <c r="L168" s="264"/>
      <c r="M168" s="265" t="s">
        <v>19</v>
      </c>
      <c r="N168" s="266" t="s">
        <v>43</v>
      </c>
      <c r="O168" s="86"/>
      <c r="P168" s="215">
        <f>O168*H168</f>
        <v>0</v>
      </c>
      <c r="Q168" s="215">
        <v>0.015900000000000001</v>
      </c>
      <c r="R168" s="215">
        <f>Q168*H168</f>
        <v>0.015900000000000001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222</v>
      </c>
      <c r="AT168" s="217" t="s">
        <v>229</v>
      </c>
      <c r="AU168" s="217" t="s">
        <v>82</v>
      </c>
      <c r="AY168" s="19" t="s">
        <v>143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151</v>
      </c>
      <c r="BM168" s="217" t="s">
        <v>253</v>
      </c>
    </row>
    <row r="169" s="12" customFormat="1" ht="22.8" customHeight="1">
      <c r="A169" s="12"/>
      <c r="B169" s="190"/>
      <c r="C169" s="191"/>
      <c r="D169" s="192" t="s">
        <v>71</v>
      </c>
      <c r="E169" s="204" t="s">
        <v>228</v>
      </c>
      <c r="F169" s="204" t="s">
        <v>254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SUM(P170:P236)</f>
        <v>0</v>
      </c>
      <c r="Q169" s="198"/>
      <c r="R169" s="199">
        <f>SUM(R170:R236)</f>
        <v>1.3638660000000002</v>
      </c>
      <c r="S169" s="198"/>
      <c r="T169" s="200">
        <f>SUM(T170:T236)</f>
        <v>47.631287400000012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80</v>
      </c>
      <c r="AT169" s="202" t="s">
        <v>71</v>
      </c>
      <c r="AU169" s="202" t="s">
        <v>80</v>
      </c>
      <c r="AY169" s="201" t="s">
        <v>143</v>
      </c>
      <c r="BK169" s="203">
        <f>SUM(BK170:BK236)</f>
        <v>0</v>
      </c>
    </row>
    <row r="170" s="2" customFormat="1" ht="24.15" customHeight="1">
      <c r="A170" s="40"/>
      <c r="B170" s="41"/>
      <c r="C170" s="206" t="s">
        <v>255</v>
      </c>
      <c r="D170" s="206" t="s">
        <v>146</v>
      </c>
      <c r="E170" s="207" t="s">
        <v>256</v>
      </c>
      <c r="F170" s="208" t="s">
        <v>257</v>
      </c>
      <c r="G170" s="209" t="s">
        <v>160</v>
      </c>
      <c r="H170" s="210">
        <v>511.66000000000002</v>
      </c>
      <c r="I170" s="211"/>
      <c r="J170" s="212">
        <f>ROUND(I170*H170,2)</f>
        <v>0</v>
      </c>
      <c r="K170" s="208" t="s">
        <v>150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0.00021000000000000001</v>
      </c>
      <c r="R170" s="215">
        <f>Q170*H170</f>
        <v>0.10744860000000001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151</v>
      </c>
      <c r="AT170" s="217" t="s">
        <v>146</v>
      </c>
      <c r="AU170" s="217" t="s">
        <v>82</v>
      </c>
      <c r="AY170" s="19" t="s">
        <v>143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151</v>
      </c>
      <c r="BM170" s="217" t="s">
        <v>258</v>
      </c>
    </row>
    <row r="171" s="2" customFormat="1">
      <c r="A171" s="40"/>
      <c r="B171" s="41"/>
      <c r="C171" s="42"/>
      <c r="D171" s="219" t="s">
        <v>153</v>
      </c>
      <c r="E171" s="42"/>
      <c r="F171" s="220" t="s">
        <v>259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153</v>
      </c>
      <c r="AU171" s="19" t="s">
        <v>82</v>
      </c>
    </row>
    <row r="172" s="13" customFormat="1">
      <c r="A172" s="13"/>
      <c r="B172" s="224"/>
      <c r="C172" s="225"/>
      <c r="D172" s="226" t="s">
        <v>155</v>
      </c>
      <c r="E172" s="227" t="s">
        <v>19</v>
      </c>
      <c r="F172" s="228" t="s">
        <v>260</v>
      </c>
      <c r="G172" s="225"/>
      <c r="H172" s="229">
        <v>511.65999999999997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155</v>
      </c>
      <c r="AU172" s="235" t="s">
        <v>82</v>
      </c>
      <c r="AV172" s="13" t="s">
        <v>82</v>
      </c>
      <c r="AW172" s="13" t="s">
        <v>157</v>
      </c>
      <c r="AX172" s="13" t="s">
        <v>80</v>
      </c>
      <c r="AY172" s="235" t="s">
        <v>143</v>
      </c>
    </row>
    <row r="173" s="2" customFormat="1" ht="24.15" customHeight="1">
      <c r="A173" s="40"/>
      <c r="B173" s="41"/>
      <c r="C173" s="206" t="s">
        <v>212</v>
      </c>
      <c r="D173" s="206" t="s">
        <v>146</v>
      </c>
      <c r="E173" s="207" t="s">
        <v>261</v>
      </c>
      <c r="F173" s="208" t="s">
        <v>262</v>
      </c>
      <c r="G173" s="209" t="s">
        <v>160</v>
      </c>
      <c r="H173" s="210">
        <v>511.66000000000002</v>
      </c>
      <c r="I173" s="211"/>
      <c r="J173" s="212">
        <f>ROUND(I173*H173,2)</f>
        <v>0</v>
      </c>
      <c r="K173" s="208" t="s">
        <v>150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4.0000000000000003E-05</v>
      </c>
      <c r="R173" s="215">
        <f>Q173*H173</f>
        <v>0.020466400000000003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151</v>
      </c>
      <c r="AT173" s="217" t="s">
        <v>146</v>
      </c>
      <c r="AU173" s="217" t="s">
        <v>82</v>
      </c>
      <c r="AY173" s="19" t="s">
        <v>143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151</v>
      </c>
      <c r="BM173" s="217" t="s">
        <v>263</v>
      </c>
    </row>
    <row r="174" s="2" customFormat="1">
      <c r="A174" s="40"/>
      <c r="B174" s="41"/>
      <c r="C174" s="42"/>
      <c r="D174" s="219" t="s">
        <v>153</v>
      </c>
      <c r="E174" s="42"/>
      <c r="F174" s="220" t="s">
        <v>264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153</v>
      </c>
      <c r="AU174" s="19" t="s">
        <v>82</v>
      </c>
    </row>
    <row r="175" s="13" customFormat="1">
      <c r="A175" s="13"/>
      <c r="B175" s="224"/>
      <c r="C175" s="225"/>
      <c r="D175" s="226" t="s">
        <v>155</v>
      </c>
      <c r="E175" s="227" t="s">
        <v>19</v>
      </c>
      <c r="F175" s="228" t="s">
        <v>260</v>
      </c>
      <c r="G175" s="225"/>
      <c r="H175" s="229">
        <v>511.65999999999997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155</v>
      </c>
      <c r="AU175" s="235" t="s">
        <v>82</v>
      </c>
      <c r="AV175" s="13" t="s">
        <v>82</v>
      </c>
      <c r="AW175" s="13" t="s">
        <v>157</v>
      </c>
      <c r="AX175" s="13" t="s">
        <v>80</v>
      </c>
      <c r="AY175" s="235" t="s">
        <v>143</v>
      </c>
    </row>
    <row r="176" s="2" customFormat="1" ht="16.5" customHeight="1">
      <c r="A176" s="40"/>
      <c r="B176" s="41"/>
      <c r="C176" s="206" t="s">
        <v>265</v>
      </c>
      <c r="D176" s="206" t="s">
        <v>146</v>
      </c>
      <c r="E176" s="207" t="s">
        <v>266</v>
      </c>
      <c r="F176" s="208" t="s">
        <v>267</v>
      </c>
      <c r="G176" s="209" t="s">
        <v>160</v>
      </c>
      <c r="H176" s="210">
        <v>72.688000000000002</v>
      </c>
      <c r="I176" s="211"/>
      <c r="J176" s="212">
        <f>ROUND(I176*H176,2)</f>
        <v>0</v>
      </c>
      <c r="K176" s="208" t="s">
        <v>150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0.18099999999999999</v>
      </c>
      <c r="T176" s="216">
        <f>S176*H176</f>
        <v>13.156528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151</v>
      </c>
      <c r="AT176" s="217" t="s">
        <v>146</v>
      </c>
      <c r="AU176" s="217" t="s">
        <v>82</v>
      </c>
      <c r="AY176" s="19" t="s">
        <v>143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151</v>
      </c>
      <c r="BM176" s="217" t="s">
        <v>268</v>
      </c>
    </row>
    <row r="177" s="2" customFormat="1">
      <c r="A177" s="40"/>
      <c r="B177" s="41"/>
      <c r="C177" s="42"/>
      <c r="D177" s="219" t="s">
        <v>153</v>
      </c>
      <c r="E177" s="42"/>
      <c r="F177" s="220" t="s">
        <v>269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153</v>
      </c>
      <c r="AU177" s="19" t="s">
        <v>82</v>
      </c>
    </row>
    <row r="178" s="13" customFormat="1">
      <c r="A178" s="13"/>
      <c r="B178" s="224"/>
      <c r="C178" s="225"/>
      <c r="D178" s="226" t="s">
        <v>155</v>
      </c>
      <c r="E178" s="227" t="s">
        <v>19</v>
      </c>
      <c r="F178" s="228" t="s">
        <v>270</v>
      </c>
      <c r="G178" s="225"/>
      <c r="H178" s="229">
        <v>81.969999999999999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155</v>
      </c>
      <c r="AU178" s="235" t="s">
        <v>82</v>
      </c>
      <c r="AV178" s="13" t="s">
        <v>82</v>
      </c>
      <c r="AW178" s="13" t="s">
        <v>157</v>
      </c>
      <c r="AX178" s="13" t="s">
        <v>72</v>
      </c>
      <c r="AY178" s="235" t="s">
        <v>143</v>
      </c>
    </row>
    <row r="179" s="13" customFormat="1">
      <c r="A179" s="13"/>
      <c r="B179" s="224"/>
      <c r="C179" s="225"/>
      <c r="D179" s="226" t="s">
        <v>155</v>
      </c>
      <c r="E179" s="227" t="s">
        <v>19</v>
      </c>
      <c r="F179" s="228" t="s">
        <v>271</v>
      </c>
      <c r="G179" s="225"/>
      <c r="H179" s="229">
        <v>-1.7775000000000001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155</v>
      </c>
      <c r="AU179" s="235" t="s">
        <v>82</v>
      </c>
      <c r="AV179" s="13" t="s">
        <v>82</v>
      </c>
      <c r="AW179" s="13" t="s">
        <v>157</v>
      </c>
      <c r="AX179" s="13" t="s">
        <v>72</v>
      </c>
      <c r="AY179" s="235" t="s">
        <v>143</v>
      </c>
    </row>
    <row r="180" s="13" customFormat="1">
      <c r="A180" s="13"/>
      <c r="B180" s="224"/>
      <c r="C180" s="225"/>
      <c r="D180" s="226" t="s">
        <v>155</v>
      </c>
      <c r="E180" s="227" t="s">
        <v>19</v>
      </c>
      <c r="F180" s="228" t="s">
        <v>272</v>
      </c>
      <c r="G180" s="225"/>
      <c r="H180" s="229">
        <v>-1.9750000000000001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155</v>
      </c>
      <c r="AU180" s="235" t="s">
        <v>82</v>
      </c>
      <c r="AV180" s="13" t="s">
        <v>82</v>
      </c>
      <c r="AW180" s="13" t="s">
        <v>157</v>
      </c>
      <c r="AX180" s="13" t="s">
        <v>72</v>
      </c>
      <c r="AY180" s="235" t="s">
        <v>143</v>
      </c>
    </row>
    <row r="181" s="13" customFormat="1">
      <c r="A181" s="13"/>
      <c r="B181" s="224"/>
      <c r="C181" s="225"/>
      <c r="D181" s="226" t="s">
        <v>155</v>
      </c>
      <c r="E181" s="227" t="s">
        <v>19</v>
      </c>
      <c r="F181" s="228" t="s">
        <v>273</v>
      </c>
      <c r="G181" s="225"/>
      <c r="H181" s="229">
        <v>-5.5300000000000002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155</v>
      </c>
      <c r="AU181" s="235" t="s">
        <v>82</v>
      </c>
      <c r="AV181" s="13" t="s">
        <v>82</v>
      </c>
      <c r="AW181" s="13" t="s">
        <v>157</v>
      </c>
      <c r="AX181" s="13" t="s">
        <v>72</v>
      </c>
      <c r="AY181" s="235" t="s">
        <v>143</v>
      </c>
    </row>
    <row r="182" s="14" customFormat="1">
      <c r="A182" s="14"/>
      <c r="B182" s="236"/>
      <c r="C182" s="237"/>
      <c r="D182" s="226" t="s">
        <v>155</v>
      </c>
      <c r="E182" s="238" t="s">
        <v>19</v>
      </c>
      <c r="F182" s="239" t="s">
        <v>166</v>
      </c>
      <c r="G182" s="237"/>
      <c r="H182" s="240">
        <v>72.6875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155</v>
      </c>
      <c r="AU182" s="246" t="s">
        <v>82</v>
      </c>
      <c r="AV182" s="14" t="s">
        <v>151</v>
      </c>
      <c r="AW182" s="14" t="s">
        <v>157</v>
      </c>
      <c r="AX182" s="14" t="s">
        <v>80</v>
      </c>
      <c r="AY182" s="246" t="s">
        <v>143</v>
      </c>
    </row>
    <row r="183" s="2" customFormat="1" ht="24.15" customHeight="1">
      <c r="A183" s="40"/>
      <c r="B183" s="41"/>
      <c r="C183" s="206" t="s">
        <v>274</v>
      </c>
      <c r="D183" s="206" t="s">
        <v>146</v>
      </c>
      <c r="E183" s="207" t="s">
        <v>275</v>
      </c>
      <c r="F183" s="208" t="s">
        <v>276</v>
      </c>
      <c r="G183" s="209" t="s">
        <v>149</v>
      </c>
      <c r="H183" s="210">
        <v>2.8420000000000001</v>
      </c>
      <c r="I183" s="211"/>
      <c r="J183" s="212">
        <f>ROUND(I183*H183,2)</f>
        <v>0</v>
      </c>
      <c r="K183" s="208" t="s">
        <v>150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1.8</v>
      </c>
      <c r="T183" s="216">
        <f>S183*H183</f>
        <v>5.1156000000000006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151</v>
      </c>
      <c r="AT183" s="217" t="s">
        <v>146</v>
      </c>
      <c r="AU183" s="217" t="s">
        <v>82</v>
      </c>
      <c r="AY183" s="19" t="s">
        <v>143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151</v>
      </c>
      <c r="BM183" s="217" t="s">
        <v>277</v>
      </c>
    </row>
    <row r="184" s="2" customFormat="1">
      <c r="A184" s="40"/>
      <c r="B184" s="41"/>
      <c r="C184" s="42"/>
      <c r="D184" s="219" t="s">
        <v>153</v>
      </c>
      <c r="E184" s="42"/>
      <c r="F184" s="220" t="s">
        <v>278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153</v>
      </c>
      <c r="AU184" s="19" t="s">
        <v>82</v>
      </c>
    </row>
    <row r="185" s="13" customFormat="1">
      <c r="A185" s="13"/>
      <c r="B185" s="224"/>
      <c r="C185" s="225"/>
      <c r="D185" s="226" t="s">
        <v>155</v>
      </c>
      <c r="E185" s="227" t="s">
        <v>19</v>
      </c>
      <c r="F185" s="228" t="s">
        <v>279</v>
      </c>
      <c r="G185" s="225"/>
      <c r="H185" s="229">
        <v>2.8420000000000001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155</v>
      </c>
      <c r="AU185" s="235" t="s">
        <v>82</v>
      </c>
      <c r="AV185" s="13" t="s">
        <v>82</v>
      </c>
      <c r="AW185" s="13" t="s">
        <v>157</v>
      </c>
      <c r="AX185" s="13" t="s">
        <v>80</v>
      </c>
      <c r="AY185" s="235" t="s">
        <v>143</v>
      </c>
    </row>
    <row r="186" s="2" customFormat="1" ht="24.15" customHeight="1">
      <c r="A186" s="40"/>
      <c r="B186" s="41"/>
      <c r="C186" s="206" t="s">
        <v>280</v>
      </c>
      <c r="D186" s="206" t="s">
        <v>146</v>
      </c>
      <c r="E186" s="207" t="s">
        <v>281</v>
      </c>
      <c r="F186" s="208" t="s">
        <v>282</v>
      </c>
      <c r="G186" s="209" t="s">
        <v>160</v>
      </c>
      <c r="H186" s="210">
        <v>472.08999999999998</v>
      </c>
      <c r="I186" s="211"/>
      <c r="J186" s="212">
        <f>ROUND(I186*H186,2)</f>
        <v>0</v>
      </c>
      <c r="K186" s="208" t="s">
        <v>150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0.057000000000000002</v>
      </c>
      <c r="T186" s="216">
        <f>S186*H186</f>
        <v>26.909130000000001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151</v>
      </c>
      <c r="AT186" s="217" t="s">
        <v>146</v>
      </c>
      <c r="AU186" s="217" t="s">
        <v>82</v>
      </c>
      <c r="AY186" s="19" t="s">
        <v>143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151</v>
      </c>
      <c r="BM186" s="217" t="s">
        <v>283</v>
      </c>
    </row>
    <row r="187" s="2" customFormat="1">
      <c r="A187" s="40"/>
      <c r="B187" s="41"/>
      <c r="C187" s="42"/>
      <c r="D187" s="219" t="s">
        <v>153</v>
      </c>
      <c r="E187" s="42"/>
      <c r="F187" s="220" t="s">
        <v>284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153</v>
      </c>
      <c r="AU187" s="19" t="s">
        <v>82</v>
      </c>
    </row>
    <row r="188" s="15" customFormat="1">
      <c r="A188" s="15"/>
      <c r="B188" s="247"/>
      <c r="C188" s="248"/>
      <c r="D188" s="226" t="s">
        <v>155</v>
      </c>
      <c r="E188" s="249" t="s">
        <v>19</v>
      </c>
      <c r="F188" s="250" t="s">
        <v>285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155</v>
      </c>
      <c r="AU188" s="256" t="s">
        <v>82</v>
      </c>
      <c r="AV188" s="15" t="s">
        <v>80</v>
      </c>
      <c r="AW188" s="15" t="s">
        <v>157</v>
      </c>
      <c r="AX188" s="15" t="s">
        <v>72</v>
      </c>
      <c r="AY188" s="256" t="s">
        <v>143</v>
      </c>
    </row>
    <row r="189" s="13" customFormat="1">
      <c r="A189" s="13"/>
      <c r="B189" s="224"/>
      <c r="C189" s="225"/>
      <c r="D189" s="226" t="s">
        <v>155</v>
      </c>
      <c r="E189" s="227" t="s">
        <v>19</v>
      </c>
      <c r="F189" s="228" t="s">
        <v>286</v>
      </c>
      <c r="G189" s="225"/>
      <c r="H189" s="229">
        <v>160.37000000000001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155</v>
      </c>
      <c r="AU189" s="235" t="s">
        <v>82</v>
      </c>
      <c r="AV189" s="13" t="s">
        <v>82</v>
      </c>
      <c r="AW189" s="13" t="s">
        <v>157</v>
      </c>
      <c r="AX189" s="13" t="s">
        <v>72</v>
      </c>
      <c r="AY189" s="235" t="s">
        <v>143</v>
      </c>
    </row>
    <row r="190" s="15" customFormat="1">
      <c r="A190" s="15"/>
      <c r="B190" s="247"/>
      <c r="C190" s="248"/>
      <c r="D190" s="226" t="s">
        <v>155</v>
      </c>
      <c r="E190" s="249" t="s">
        <v>19</v>
      </c>
      <c r="F190" s="250" t="s">
        <v>287</v>
      </c>
      <c r="G190" s="248"/>
      <c r="H190" s="249" t="s">
        <v>19</v>
      </c>
      <c r="I190" s="251"/>
      <c r="J190" s="248"/>
      <c r="K190" s="248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155</v>
      </c>
      <c r="AU190" s="256" t="s">
        <v>82</v>
      </c>
      <c r="AV190" s="15" t="s">
        <v>80</v>
      </c>
      <c r="AW190" s="15" t="s">
        <v>157</v>
      </c>
      <c r="AX190" s="15" t="s">
        <v>72</v>
      </c>
      <c r="AY190" s="256" t="s">
        <v>143</v>
      </c>
    </row>
    <row r="191" s="13" customFormat="1">
      <c r="A191" s="13"/>
      <c r="B191" s="224"/>
      <c r="C191" s="225"/>
      <c r="D191" s="226" t="s">
        <v>155</v>
      </c>
      <c r="E191" s="227" t="s">
        <v>19</v>
      </c>
      <c r="F191" s="228" t="s">
        <v>288</v>
      </c>
      <c r="G191" s="225"/>
      <c r="H191" s="229">
        <v>311.72000000000003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155</v>
      </c>
      <c r="AU191" s="235" t="s">
        <v>82</v>
      </c>
      <c r="AV191" s="13" t="s">
        <v>82</v>
      </c>
      <c r="AW191" s="13" t="s">
        <v>157</v>
      </c>
      <c r="AX191" s="13" t="s">
        <v>72</v>
      </c>
      <c r="AY191" s="235" t="s">
        <v>143</v>
      </c>
    </row>
    <row r="192" s="14" customFormat="1">
      <c r="A192" s="14"/>
      <c r="B192" s="236"/>
      <c r="C192" s="237"/>
      <c r="D192" s="226" t="s">
        <v>155</v>
      </c>
      <c r="E192" s="238" t="s">
        <v>19</v>
      </c>
      <c r="F192" s="239" t="s">
        <v>166</v>
      </c>
      <c r="G192" s="237"/>
      <c r="H192" s="240">
        <v>472.09000000000003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155</v>
      </c>
      <c r="AU192" s="246" t="s">
        <v>82</v>
      </c>
      <c r="AV192" s="14" t="s">
        <v>151</v>
      </c>
      <c r="AW192" s="14" t="s">
        <v>157</v>
      </c>
      <c r="AX192" s="14" t="s">
        <v>80</v>
      </c>
      <c r="AY192" s="246" t="s">
        <v>143</v>
      </c>
    </row>
    <row r="193" s="2" customFormat="1" ht="24.15" customHeight="1">
      <c r="A193" s="40"/>
      <c r="B193" s="41"/>
      <c r="C193" s="206" t="s">
        <v>289</v>
      </c>
      <c r="D193" s="206" t="s">
        <v>146</v>
      </c>
      <c r="E193" s="207" t="s">
        <v>290</v>
      </c>
      <c r="F193" s="208" t="s">
        <v>291</v>
      </c>
      <c r="G193" s="209" t="s">
        <v>160</v>
      </c>
      <c r="H193" s="210">
        <v>16.59</v>
      </c>
      <c r="I193" s="211"/>
      <c r="J193" s="212">
        <f>ROUND(I193*H193,2)</f>
        <v>0</v>
      </c>
      <c r="K193" s="208" t="s">
        <v>150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0.087999999999999995</v>
      </c>
      <c r="T193" s="216">
        <f>S193*H193</f>
        <v>1.4599199999999999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151</v>
      </c>
      <c r="AT193" s="217" t="s">
        <v>146</v>
      </c>
      <c r="AU193" s="217" t="s">
        <v>82</v>
      </c>
      <c r="AY193" s="19" t="s">
        <v>143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151</v>
      </c>
      <c r="BM193" s="217" t="s">
        <v>292</v>
      </c>
    </row>
    <row r="194" s="2" customFormat="1">
      <c r="A194" s="40"/>
      <c r="B194" s="41"/>
      <c r="C194" s="42"/>
      <c r="D194" s="219" t="s">
        <v>153</v>
      </c>
      <c r="E194" s="42"/>
      <c r="F194" s="220" t="s">
        <v>293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153</v>
      </c>
      <c r="AU194" s="19" t="s">
        <v>82</v>
      </c>
    </row>
    <row r="195" s="13" customFormat="1">
      <c r="A195" s="13"/>
      <c r="B195" s="224"/>
      <c r="C195" s="225"/>
      <c r="D195" s="226" t="s">
        <v>155</v>
      </c>
      <c r="E195" s="227" t="s">
        <v>19</v>
      </c>
      <c r="F195" s="228" t="s">
        <v>294</v>
      </c>
      <c r="G195" s="225"/>
      <c r="H195" s="229">
        <v>3.5550000000000002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155</v>
      </c>
      <c r="AU195" s="235" t="s">
        <v>82</v>
      </c>
      <c r="AV195" s="13" t="s">
        <v>82</v>
      </c>
      <c r="AW195" s="13" t="s">
        <v>157</v>
      </c>
      <c r="AX195" s="13" t="s">
        <v>72</v>
      </c>
      <c r="AY195" s="235" t="s">
        <v>143</v>
      </c>
    </row>
    <row r="196" s="13" customFormat="1">
      <c r="A196" s="13"/>
      <c r="B196" s="224"/>
      <c r="C196" s="225"/>
      <c r="D196" s="226" t="s">
        <v>155</v>
      </c>
      <c r="E196" s="227" t="s">
        <v>19</v>
      </c>
      <c r="F196" s="228" t="s">
        <v>295</v>
      </c>
      <c r="G196" s="225"/>
      <c r="H196" s="229">
        <v>1.9750000000000001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155</v>
      </c>
      <c r="AU196" s="235" t="s">
        <v>82</v>
      </c>
      <c r="AV196" s="13" t="s">
        <v>82</v>
      </c>
      <c r="AW196" s="13" t="s">
        <v>157</v>
      </c>
      <c r="AX196" s="13" t="s">
        <v>72</v>
      </c>
      <c r="AY196" s="235" t="s">
        <v>143</v>
      </c>
    </row>
    <row r="197" s="13" customFormat="1">
      <c r="A197" s="13"/>
      <c r="B197" s="224"/>
      <c r="C197" s="225"/>
      <c r="D197" s="226" t="s">
        <v>155</v>
      </c>
      <c r="E197" s="227" t="s">
        <v>19</v>
      </c>
      <c r="F197" s="228" t="s">
        <v>296</v>
      </c>
      <c r="G197" s="225"/>
      <c r="H197" s="229">
        <v>11.060000000000002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155</v>
      </c>
      <c r="AU197" s="235" t="s">
        <v>82</v>
      </c>
      <c r="AV197" s="13" t="s">
        <v>82</v>
      </c>
      <c r="AW197" s="13" t="s">
        <v>157</v>
      </c>
      <c r="AX197" s="13" t="s">
        <v>72</v>
      </c>
      <c r="AY197" s="235" t="s">
        <v>143</v>
      </c>
    </row>
    <row r="198" s="14" customFormat="1">
      <c r="A198" s="14"/>
      <c r="B198" s="236"/>
      <c r="C198" s="237"/>
      <c r="D198" s="226" t="s">
        <v>155</v>
      </c>
      <c r="E198" s="238" t="s">
        <v>19</v>
      </c>
      <c r="F198" s="239" t="s">
        <v>166</v>
      </c>
      <c r="G198" s="237"/>
      <c r="H198" s="240">
        <v>16.590000000000003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155</v>
      </c>
      <c r="AU198" s="246" t="s">
        <v>82</v>
      </c>
      <c r="AV198" s="14" t="s">
        <v>151</v>
      </c>
      <c r="AW198" s="14" t="s">
        <v>157</v>
      </c>
      <c r="AX198" s="14" t="s">
        <v>80</v>
      </c>
      <c r="AY198" s="246" t="s">
        <v>143</v>
      </c>
    </row>
    <row r="199" s="2" customFormat="1" ht="24.15" customHeight="1">
      <c r="A199" s="40"/>
      <c r="B199" s="41"/>
      <c r="C199" s="206" t="s">
        <v>7</v>
      </c>
      <c r="D199" s="206" t="s">
        <v>146</v>
      </c>
      <c r="E199" s="207" t="s">
        <v>297</v>
      </c>
      <c r="F199" s="208" t="s">
        <v>298</v>
      </c>
      <c r="G199" s="209" t="s">
        <v>160</v>
      </c>
      <c r="H199" s="210">
        <v>12.210000000000001</v>
      </c>
      <c r="I199" s="211"/>
      <c r="J199" s="212">
        <f>ROUND(I199*H199,2)</f>
        <v>0</v>
      </c>
      <c r="K199" s="208" t="s">
        <v>150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0.067000000000000004</v>
      </c>
      <c r="T199" s="216">
        <f>S199*H199</f>
        <v>0.81807000000000007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151</v>
      </c>
      <c r="AT199" s="217" t="s">
        <v>146</v>
      </c>
      <c r="AU199" s="217" t="s">
        <v>82</v>
      </c>
      <c r="AY199" s="19" t="s">
        <v>143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151</v>
      </c>
      <c r="BM199" s="217" t="s">
        <v>299</v>
      </c>
    </row>
    <row r="200" s="2" customFormat="1">
      <c r="A200" s="40"/>
      <c r="B200" s="41"/>
      <c r="C200" s="42"/>
      <c r="D200" s="219" t="s">
        <v>153</v>
      </c>
      <c r="E200" s="42"/>
      <c r="F200" s="220" t="s">
        <v>300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153</v>
      </c>
      <c r="AU200" s="19" t="s">
        <v>82</v>
      </c>
    </row>
    <row r="201" s="13" customFormat="1">
      <c r="A201" s="13"/>
      <c r="B201" s="224"/>
      <c r="C201" s="225"/>
      <c r="D201" s="226" t="s">
        <v>155</v>
      </c>
      <c r="E201" s="227" t="s">
        <v>19</v>
      </c>
      <c r="F201" s="228" t="s">
        <v>301</v>
      </c>
      <c r="G201" s="225"/>
      <c r="H201" s="229">
        <v>3.1600000000000001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155</v>
      </c>
      <c r="AU201" s="235" t="s">
        <v>82</v>
      </c>
      <c r="AV201" s="13" t="s">
        <v>82</v>
      </c>
      <c r="AW201" s="13" t="s">
        <v>157</v>
      </c>
      <c r="AX201" s="13" t="s">
        <v>72</v>
      </c>
      <c r="AY201" s="235" t="s">
        <v>143</v>
      </c>
    </row>
    <row r="202" s="13" customFormat="1">
      <c r="A202" s="13"/>
      <c r="B202" s="224"/>
      <c r="C202" s="225"/>
      <c r="D202" s="226" t="s">
        <v>155</v>
      </c>
      <c r="E202" s="227" t="s">
        <v>19</v>
      </c>
      <c r="F202" s="228" t="s">
        <v>302</v>
      </c>
      <c r="G202" s="225"/>
      <c r="H202" s="229">
        <v>3.5200000000000005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155</v>
      </c>
      <c r="AU202" s="235" t="s">
        <v>82</v>
      </c>
      <c r="AV202" s="13" t="s">
        <v>82</v>
      </c>
      <c r="AW202" s="13" t="s">
        <v>157</v>
      </c>
      <c r="AX202" s="13" t="s">
        <v>72</v>
      </c>
      <c r="AY202" s="235" t="s">
        <v>143</v>
      </c>
    </row>
    <row r="203" s="13" customFormat="1">
      <c r="A203" s="13"/>
      <c r="B203" s="224"/>
      <c r="C203" s="225"/>
      <c r="D203" s="226" t="s">
        <v>155</v>
      </c>
      <c r="E203" s="227" t="s">
        <v>19</v>
      </c>
      <c r="F203" s="228" t="s">
        <v>303</v>
      </c>
      <c r="G203" s="225"/>
      <c r="H203" s="229">
        <v>5.5300000000000002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155</v>
      </c>
      <c r="AU203" s="235" t="s">
        <v>82</v>
      </c>
      <c r="AV203" s="13" t="s">
        <v>82</v>
      </c>
      <c r="AW203" s="13" t="s">
        <v>157</v>
      </c>
      <c r="AX203" s="13" t="s">
        <v>72</v>
      </c>
      <c r="AY203" s="235" t="s">
        <v>143</v>
      </c>
    </row>
    <row r="204" s="14" customFormat="1">
      <c r="A204" s="14"/>
      <c r="B204" s="236"/>
      <c r="C204" s="237"/>
      <c r="D204" s="226" t="s">
        <v>155</v>
      </c>
      <c r="E204" s="238" t="s">
        <v>19</v>
      </c>
      <c r="F204" s="239" t="s">
        <v>166</v>
      </c>
      <c r="G204" s="237"/>
      <c r="H204" s="240">
        <v>12.210000000000001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155</v>
      </c>
      <c r="AU204" s="246" t="s">
        <v>82</v>
      </c>
      <c r="AV204" s="14" t="s">
        <v>151</v>
      </c>
      <c r="AW204" s="14" t="s">
        <v>157</v>
      </c>
      <c r="AX204" s="14" t="s">
        <v>80</v>
      </c>
      <c r="AY204" s="246" t="s">
        <v>143</v>
      </c>
    </row>
    <row r="205" s="2" customFormat="1" ht="24.15" customHeight="1">
      <c r="A205" s="40"/>
      <c r="B205" s="41"/>
      <c r="C205" s="206" t="s">
        <v>304</v>
      </c>
      <c r="D205" s="206" t="s">
        <v>146</v>
      </c>
      <c r="E205" s="207" t="s">
        <v>305</v>
      </c>
      <c r="F205" s="208" t="s">
        <v>306</v>
      </c>
      <c r="G205" s="209" t="s">
        <v>307</v>
      </c>
      <c r="H205" s="210">
        <v>2.25</v>
      </c>
      <c r="I205" s="211"/>
      <c r="J205" s="212">
        <f>ROUND(I205*H205,2)</f>
        <v>0</v>
      </c>
      <c r="K205" s="208" t="s">
        <v>150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0.22678000000000001</v>
      </c>
      <c r="R205" s="215">
        <f>Q205*H205</f>
        <v>0.51025500000000001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151</v>
      </c>
      <c r="AT205" s="217" t="s">
        <v>146</v>
      </c>
      <c r="AU205" s="217" t="s">
        <v>82</v>
      </c>
      <c r="AY205" s="19" t="s">
        <v>143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151</v>
      </c>
      <c r="BM205" s="217" t="s">
        <v>308</v>
      </c>
    </row>
    <row r="206" s="2" customFormat="1">
      <c r="A206" s="40"/>
      <c r="B206" s="41"/>
      <c r="C206" s="42"/>
      <c r="D206" s="219" t="s">
        <v>153</v>
      </c>
      <c r="E206" s="42"/>
      <c r="F206" s="220" t="s">
        <v>309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153</v>
      </c>
      <c r="AU206" s="19" t="s">
        <v>82</v>
      </c>
    </row>
    <row r="207" s="2" customFormat="1" ht="24.15" customHeight="1">
      <c r="A207" s="40"/>
      <c r="B207" s="41"/>
      <c r="C207" s="206" t="s">
        <v>310</v>
      </c>
      <c r="D207" s="206" t="s">
        <v>146</v>
      </c>
      <c r="E207" s="207" t="s">
        <v>311</v>
      </c>
      <c r="F207" s="208" t="s">
        <v>312</v>
      </c>
      <c r="G207" s="209" t="s">
        <v>307</v>
      </c>
      <c r="H207" s="210">
        <v>3.2000000000000002</v>
      </c>
      <c r="I207" s="211"/>
      <c r="J207" s="212">
        <f>ROUND(I207*H207,2)</f>
        <v>0</v>
      </c>
      <c r="K207" s="208" t="s">
        <v>150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0.22678000000000001</v>
      </c>
      <c r="R207" s="215">
        <f>Q207*H207</f>
        <v>0.72569600000000012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151</v>
      </c>
      <c r="AT207" s="217" t="s">
        <v>146</v>
      </c>
      <c r="AU207" s="217" t="s">
        <v>82</v>
      </c>
      <c r="AY207" s="19" t="s">
        <v>143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151</v>
      </c>
      <c r="BM207" s="217" t="s">
        <v>313</v>
      </c>
    </row>
    <row r="208" s="2" customFormat="1">
      <c r="A208" s="40"/>
      <c r="B208" s="41"/>
      <c r="C208" s="42"/>
      <c r="D208" s="219" t="s">
        <v>153</v>
      </c>
      <c r="E208" s="42"/>
      <c r="F208" s="220" t="s">
        <v>314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153</v>
      </c>
      <c r="AU208" s="19" t="s">
        <v>82</v>
      </c>
    </row>
    <row r="209" s="2" customFormat="1" ht="16.5" customHeight="1">
      <c r="A209" s="40"/>
      <c r="B209" s="41"/>
      <c r="C209" s="206" t="s">
        <v>315</v>
      </c>
      <c r="D209" s="206" t="s">
        <v>146</v>
      </c>
      <c r="E209" s="207" t="s">
        <v>316</v>
      </c>
      <c r="F209" s="208" t="s">
        <v>317</v>
      </c>
      <c r="G209" s="209" t="s">
        <v>160</v>
      </c>
      <c r="H209" s="210">
        <v>661.69000000000005</v>
      </c>
      <c r="I209" s="211"/>
      <c r="J209" s="212">
        <f>ROUND(I209*H209,2)</f>
        <v>0</v>
      </c>
      <c r="K209" s="208" t="s">
        <v>150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0.00025999999999999998</v>
      </c>
      <c r="T209" s="216">
        <f>S209*H209</f>
        <v>0.17203940000000001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151</v>
      </c>
      <c r="AT209" s="217" t="s">
        <v>146</v>
      </c>
      <c r="AU209" s="217" t="s">
        <v>82</v>
      </c>
      <c r="AY209" s="19" t="s">
        <v>143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151</v>
      </c>
      <c r="BM209" s="217" t="s">
        <v>318</v>
      </c>
    </row>
    <row r="210" s="2" customFormat="1">
      <c r="A210" s="40"/>
      <c r="B210" s="41"/>
      <c r="C210" s="42"/>
      <c r="D210" s="219" t="s">
        <v>153</v>
      </c>
      <c r="E210" s="42"/>
      <c r="F210" s="220" t="s">
        <v>319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153</v>
      </c>
      <c r="AU210" s="19" t="s">
        <v>82</v>
      </c>
    </row>
    <row r="211" s="15" customFormat="1">
      <c r="A211" s="15"/>
      <c r="B211" s="247"/>
      <c r="C211" s="248"/>
      <c r="D211" s="226" t="s">
        <v>155</v>
      </c>
      <c r="E211" s="249" t="s">
        <v>19</v>
      </c>
      <c r="F211" s="250" t="s">
        <v>182</v>
      </c>
      <c r="G211" s="248"/>
      <c r="H211" s="249" t="s">
        <v>19</v>
      </c>
      <c r="I211" s="251"/>
      <c r="J211" s="248"/>
      <c r="K211" s="248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155</v>
      </c>
      <c r="AU211" s="256" t="s">
        <v>82</v>
      </c>
      <c r="AV211" s="15" t="s">
        <v>80</v>
      </c>
      <c r="AW211" s="15" t="s">
        <v>157</v>
      </c>
      <c r="AX211" s="15" t="s">
        <v>72</v>
      </c>
      <c r="AY211" s="256" t="s">
        <v>143</v>
      </c>
    </row>
    <row r="212" s="13" customFormat="1">
      <c r="A212" s="13"/>
      <c r="B212" s="224"/>
      <c r="C212" s="225"/>
      <c r="D212" s="226" t="s">
        <v>155</v>
      </c>
      <c r="E212" s="227" t="s">
        <v>19</v>
      </c>
      <c r="F212" s="228" t="s">
        <v>183</v>
      </c>
      <c r="G212" s="225"/>
      <c r="H212" s="229">
        <v>117.09600000000002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155</v>
      </c>
      <c r="AU212" s="235" t="s">
        <v>82</v>
      </c>
      <c r="AV212" s="13" t="s">
        <v>82</v>
      </c>
      <c r="AW212" s="13" t="s">
        <v>157</v>
      </c>
      <c r="AX212" s="13" t="s">
        <v>72</v>
      </c>
      <c r="AY212" s="235" t="s">
        <v>143</v>
      </c>
    </row>
    <row r="213" s="13" customFormat="1">
      <c r="A213" s="13"/>
      <c r="B213" s="224"/>
      <c r="C213" s="225"/>
      <c r="D213" s="226" t="s">
        <v>155</v>
      </c>
      <c r="E213" s="227" t="s">
        <v>19</v>
      </c>
      <c r="F213" s="228" t="s">
        <v>184</v>
      </c>
      <c r="G213" s="225"/>
      <c r="H213" s="229">
        <v>4.1819999999999995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155</v>
      </c>
      <c r="AU213" s="235" t="s">
        <v>82</v>
      </c>
      <c r="AV213" s="13" t="s">
        <v>82</v>
      </c>
      <c r="AW213" s="13" t="s">
        <v>157</v>
      </c>
      <c r="AX213" s="13" t="s">
        <v>72</v>
      </c>
      <c r="AY213" s="235" t="s">
        <v>143</v>
      </c>
    </row>
    <row r="214" s="13" customFormat="1">
      <c r="A214" s="13"/>
      <c r="B214" s="224"/>
      <c r="C214" s="225"/>
      <c r="D214" s="226" t="s">
        <v>155</v>
      </c>
      <c r="E214" s="227" t="s">
        <v>19</v>
      </c>
      <c r="F214" s="228" t="s">
        <v>185</v>
      </c>
      <c r="G214" s="225"/>
      <c r="H214" s="229">
        <v>-1.5800000000000001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155</v>
      </c>
      <c r="AU214" s="235" t="s">
        <v>82</v>
      </c>
      <c r="AV214" s="13" t="s">
        <v>82</v>
      </c>
      <c r="AW214" s="13" t="s">
        <v>157</v>
      </c>
      <c r="AX214" s="13" t="s">
        <v>72</v>
      </c>
      <c r="AY214" s="235" t="s">
        <v>143</v>
      </c>
    </row>
    <row r="215" s="13" customFormat="1">
      <c r="A215" s="13"/>
      <c r="B215" s="224"/>
      <c r="C215" s="225"/>
      <c r="D215" s="226" t="s">
        <v>155</v>
      </c>
      <c r="E215" s="227" t="s">
        <v>19</v>
      </c>
      <c r="F215" s="228" t="s">
        <v>186</v>
      </c>
      <c r="G215" s="225"/>
      <c r="H215" s="229">
        <v>-17.640000000000001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155</v>
      </c>
      <c r="AU215" s="235" t="s">
        <v>82</v>
      </c>
      <c r="AV215" s="13" t="s">
        <v>82</v>
      </c>
      <c r="AW215" s="13" t="s">
        <v>157</v>
      </c>
      <c r="AX215" s="13" t="s">
        <v>72</v>
      </c>
      <c r="AY215" s="235" t="s">
        <v>143</v>
      </c>
    </row>
    <row r="216" s="15" customFormat="1">
      <c r="A216" s="15"/>
      <c r="B216" s="247"/>
      <c r="C216" s="248"/>
      <c r="D216" s="226" t="s">
        <v>155</v>
      </c>
      <c r="E216" s="249" t="s">
        <v>19</v>
      </c>
      <c r="F216" s="250" t="s">
        <v>187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6" t="s">
        <v>155</v>
      </c>
      <c r="AU216" s="256" t="s">
        <v>82</v>
      </c>
      <c r="AV216" s="15" t="s">
        <v>80</v>
      </c>
      <c r="AW216" s="15" t="s">
        <v>157</v>
      </c>
      <c r="AX216" s="15" t="s">
        <v>72</v>
      </c>
      <c r="AY216" s="256" t="s">
        <v>143</v>
      </c>
    </row>
    <row r="217" s="13" customFormat="1">
      <c r="A217" s="13"/>
      <c r="B217" s="224"/>
      <c r="C217" s="225"/>
      <c r="D217" s="226" t="s">
        <v>155</v>
      </c>
      <c r="E217" s="227" t="s">
        <v>19</v>
      </c>
      <c r="F217" s="228" t="s">
        <v>188</v>
      </c>
      <c r="G217" s="225"/>
      <c r="H217" s="229">
        <v>66.095999999999989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155</v>
      </c>
      <c r="AU217" s="235" t="s">
        <v>82</v>
      </c>
      <c r="AV217" s="13" t="s">
        <v>82</v>
      </c>
      <c r="AW217" s="13" t="s">
        <v>157</v>
      </c>
      <c r="AX217" s="13" t="s">
        <v>72</v>
      </c>
      <c r="AY217" s="235" t="s">
        <v>143</v>
      </c>
    </row>
    <row r="218" s="13" customFormat="1">
      <c r="A218" s="13"/>
      <c r="B218" s="224"/>
      <c r="C218" s="225"/>
      <c r="D218" s="226" t="s">
        <v>155</v>
      </c>
      <c r="E218" s="227" t="s">
        <v>19</v>
      </c>
      <c r="F218" s="228" t="s">
        <v>189</v>
      </c>
      <c r="G218" s="225"/>
      <c r="H218" s="229">
        <v>1.3939999999999999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155</v>
      </c>
      <c r="AU218" s="235" t="s">
        <v>82</v>
      </c>
      <c r="AV218" s="13" t="s">
        <v>82</v>
      </c>
      <c r="AW218" s="13" t="s">
        <v>157</v>
      </c>
      <c r="AX218" s="13" t="s">
        <v>72</v>
      </c>
      <c r="AY218" s="235" t="s">
        <v>143</v>
      </c>
    </row>
    <row r="219" s="13" customFormat="1">
      <c r="A219" s="13"/>
      <c r="B219" s="224"/>
      <c r="C219" s="225"/>
      <c r="D219" s="226" t="s">
        <v>155</v>
      </c>
      <c r="E219" s="227" t="s">
        <v>19</v>
      </c>
      <c r="F219" s="228" t="s">
        <v>185</v>
      </c>
      <c r="G219" s="225"/>
      <c r="H219" s="229">
        <v>-1.5800000000000001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155</v>
      </c>
      <c r="AU219" s="235" t="s">
        <v>82</v>
      </c>
      <c r="AV219" s="13" t="s">
        <v>82</v>
      </c>
      <c r="AW219" s="13" t="s">
        <v>157</v>
      </c>
      <c r="AX219" s="13" t="s">
        <v>72</v>
      </c>
      <c r="AY219" s="235" t="s">
        <v>143</v>
      </c>
    </row>
    <row r="220" s="13" customFormat="1">
      <c r="A220" s="13"/>
      <c r="B220" s="224"/>
      <c r="C220" s="225"/>
      <c r="D220" s="226" t="s">
        <v>155</v>
      </c>
      <c r="E220" s="227" t="s">
        <v>19</v>
      </c>
      <c r="F220" s="228" t="s">
        <v>190</v>
      </c>
      <c r="G220" s="225"/>
      <c r="H220" s="229">
        <v>-4.8499999999999996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155</v>
      </c>
      <c r="AU220" s="235" t="s">
        <v>82</v>
      </c>
      <c r="AV220" s="13" t="s">
        <v>82</v>
      </c>
      <c r="AW220" s="13" t="s">
        <v>157</v>
      </c>
      <c r="AX220" s="13" t="s">
        <v>72</v>
      </c>
      <c r="AY220" s="235" t="s">
        <v>143</v>
      </c>
    </row>
    <row r="221" s="15" customFormat="1">
      <c r="A221" s="15"/>
      <c r="B221" s="247"/>
      <c r="C221" s="248"/>
      <c r="D221" s="226" t="s">
        <v>155</v>
      </c>
      <c r="E221" s="249" t="s">
        <v>19</v>
      </c>
      <c r="F221" s="250" t="s">
        <v>191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155</v>
      </c>
      <c r="AU221" s="256" t="s">
        <v>82</v>
      </c>
      <c r="AV221" s="15" t="s">
        <v>80</v>
      </c>
      <c r="AW221" s="15" t="s">
        <v>157</v>
      </c>
      <c r="AX221" s="15" t="s">
        <v>72</v>
      </c>
      <c r="AY221" s="256" t="s">
        <v>143</v>
      </c>
    </row>
    <row r="222" s="13" customFormat="1">
      <c r="A222" s="13"/>
      <c r="B222" s="224"/>
      <c r="C222" s="225"/>
      <c r="D222" s="226" t="s">
        <v>155</v>
      </c>
      <c r="E222" s="227" t="s">
        <v>19</v>
      </c>
      <c r="F222" s="228" t="s">
        <v>192</v>
      </c>
      <c r="G222" s="225"/>
      <c r="H222" s="229">
        <v>101.456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155</v>
      </c>
      <c r="AU222" s="235" t="s">
        <v>82</v>
      </c>
      <c r="AV222" s="13" t="s">
        <v>82</v>
      </c>
      <c r="AW222" s="13" t="s">
        <v>157</v>
      </c>
      <c r="AX222" s="13" t="s">
        <v>72</v>
      </c>
      <c r="AY222" s="235" t="s">
        <v>143</v>
      </c>
    </row>
    <row r="223" s="13" customFormat="1">
      <c r="A223" s="13"/>
      <c r="B223" s="224"/>
      <c r="C223" s="225"/>
      <c r="D223" s="226" t="s">
        <v>155</v>
      </c>
      <c r="E223" s="227" t="s">
        <v>19</v>
      </c>
      <c r="F223" s="228" t="s">
        <v>193</v>
      </c>
      <c r="G223" s="225"/>
      <c r="H223" s="229">
        <v>2.7879999999999998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155</v>
      </c>
      <c r="AU223" s="235" t="s">
        <v>82</v>
      </c>
      <c r="AV223" s="13" t="s">
        <v>82</v>
      </c>
      <c r="AW223" s="13" t="s">
        <v>157</v>
      </c>
      <c r="AX223" s="13" t="s">
        <v>72</v>
      </c>
      <c r="AY223" s="235" t="s">
        <v>143</v>
      </c>
    </row>
    <row r="224" s="13" customFormat="1">
      <c r="A224" s="13"/>
      <c r="B224" s="224"/>
      <c r="C224" s="225"/>
      <c r="D224" s="226" t="s">
        <v>155</v>
      </c>
      <c r="E224" s="227" t="s">
        <v>19</v>
      </c>
      <c r="F224" s="228" t="s">
        <v>185</v>
      </c>
      <c r="G224" s="225"/>
      <c r="H224" s="229">
        <v>-1.5800000000000001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155</v>
      </c>
      <c r="AU224" s="235" t="s">
        <v>82</v>
      </c>
      <c r="AV224" s="13" t="s">
        <v>82</v>
      </c>
      <c r="AW224" s="13" t="s">
        <v>157</v>
      </c>
      <c r="AX224" s="13" t="s">
        <v>72</v>
      </c>
      <c r="AY224" s="235" t="s">
        <v>143</v>
      </c>
    </row>
    <row r="225" s="13" customFormat="1">
      <c r="A225" s="13"/>
      <c r="B225" s="224"/>
      <c r="C225" s="225"/>
      <c r="D225" s="226" t="s">
        <v>155</v>
      </c>
      <c r="E225" s="227" t="s">
        <v>19</v>
      </c>
      <c r="F225" s="228" t="s">
        <v>194</v>
      </c>
      <c r="G225" s="225"/>
      <c r="H225" s="229">
        <v>-11.76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155</v>
      </c>
      <c r="AU225" s="235" t="s">
        <v>82</v>
      </c>
      <c r="AV225" s="13" t="s">
        <v>82</v>
      </c>
      <c r="AW225" s="13" t="s">
        <v>157</v>
      </c>
      <c r="AX225" s="13" t="s">
        <v>72</v>
      </c>
      <c r="AY225" s="235" t="s">
        <v>143</v>
      </c>
    </row>
    <row r="226" s="15" customFormat="1">
      <c r="A226" s="15"/>
      <c r="B226" s="247"/>
      <c r="C226" s="248"/>
      <c r="D226" s="226" t="s">
        <v>155</v>
      </c>
      <c r="E226" s="249" t="s">
        <v>19</v>
      </c>
      <c r="F226" s="250" t="s">
        <v>195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6" t="s">
        <v>155</v>
      </c>
      <c r="AU226" s="256" t="s">
        <v>82</v>
      </c>
      <c r="AV226" s="15" t="s">
        <v>80</v>
      </c>
      <c r="AW226" s="15" t="s">
        <v>157</v>
      </c>
      <c r="AX226" s="15" t="s">
        <v>72</v>
      </c>
      <c r="AY226" s="256" t="s">
        <v>143</v>
      </c>
    </row>
    <row r="227" s="13" customFormat="1">
      <c r="A227" s="13"/>
      <c r="B227" s="224"/>
      <c r="C227" s="225"/>
      <c r="D227" s="226" t="s">
        <v>155</v>
      </c>
      <c r="E227" s="227" t="s">
        <v>19</v>
      </c>
      <c r="F227" s="228" t="s">
        <v>196</v>
      </c>
      <c r="G227" s="225"/>
      <c r="H227" s="229">
        <v>114.37600000000001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155</v>
      </c>
      <c r="AU227" s="235" t="s">
        <v>82</v>
      </c>
      <c r="AV227" s="13" t="s">
        <v>82</v>
      </c>
      <c r="AW227" s="13" t="s">
        <v>157</v>
      </c>
      <c r="AX227" s="13" t="s">
        <v>72</v>
      </c>
      <c r="AY227" s="235" t="s">
        <v>143</v>
      </c>
    </row>
    <row r="228" s="13" customFormat="1">
      <c r="A228" s="13"/>
      <c r="B228" s="224"/>
      <c r="C228" s="225"/>
      <c r="D228" s="226" t="s">
        <v>155</v>
      </c>
      <c r="E228" s="227" t="s">
        <v>19</v>
      </c>
      <c r="F228" s="228" t="s">
        <v>184</v>
      </c>
      <c r="G228" s="225"/>
      <c r="H228" s="229">
        <v>4.1819999999999995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155</v>
      </c>
      <c r="AU228" s="235" t="s">
        <v>82</v>
      </c>
      <c r="AV228" s="13" t="s">
        <v>82</v>
      </c>
      <c r="AW228" s="13" t="s">
        <v>157</v>
      </c>
      <c r="AX228" s="13" t="s">
        <v>72</v>
      </c>
      <c r="AY228" s="235" t="s">
        <v>143</v>
      </c>
    </row>
    <row r="229" s="13" customFormat="1">
      <c r="A229" s="13"/>
      <c r="B229" s="224"/>
      <c r="C229" s="225"/>
      <c r="D229" s="226" t="s">
        <v>155</v>
      </c>
      <c r="E229" s="227" t="s">
        <v>19</v>
      </c>
      <c r="F229" s="228" t="s">
        <v>185</v>
      </c>
      <c r="G229" s="225"/>
      <c r="H229" s="229">
        <v>-1.5800000000000001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155</v>
      </c>
      <c r="AU229" s="235" t="s">
        <v>82</v>
      </c>
      <c r="AV229" s="13" t="s">
        <v>82</v>
      </c>
      <c r="AW229" s="13" t="s">
        <v>157</v>
      </c>
      <c r="AX229" s="13" t="s">
        <v>72</v>
      </c>
      <c r="AY229" s="235" t="s">
        <v>143</v>
      </c>
    </row>
    <row r="230" s="13" customFormat="1">
      <c r="A230" s="13"/>
      <c r="B230" s="224"/>
      <c r="C230" s="225"/>
      <c r="D230" s="226" t="s">
        <v>155</v>
      </c>
      <c r="E230" s="227" t="s">
        <v>19</v>
      </c>
      <c r="F230" s="228" t="s">
        <v>197</v>
      </c>
      <c r="G230" s="225"/>
      <c r="H230" s="229">
        <v>-24.839999999999996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155</v>
      </c>
      <c r="AU230" s="235" t="s">
        <v>82</v>
      </c>
      <c r="AV230" s="13" t="s">
        <v>82</v>
      </c>
      <c r="AW230" s="13" t="s">
        <v>157</v>
      </c>
      <c r="AX230" s="13" t="s">
        <v>72</v>
      </c>
      <c r="AY230" s="235" t="s">
        <v>143</v>
      </c>
    </row>
    <row r="231" s="15" customFormat="1">
      <c r="A231" s="15"/>
      <c r="B231" s="247"/>
      <c r="C231" s="248"/>
      <c r="D231" s="226" t="s">
        <v>155</v>
      </c>
      <c r="E231" s="249" t="s">
        <v>19</v>
      </c>
      <c r="F231" s="250" t="s">
        <v>198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155</v>
      </c>
      <c r="AU231" s="256" t="s">
        <v>82</v>
      </c>
      <c r="AV231" s="15" t="s">
        <v>80</v>
      </c>
      <c r="AW231" s="15" t="s">
        <v>157</v>
      </c>
      <c r="AX231" s="15" t="s">
        <v>72</v>
      </c>
      <c r="AY231" s="256" t="s">
        <v>143</v>
      </c>
    </row>
    <row r="232" s="13" customFormat="1">
      <c r="A232" s="13"/>
      <c r="B232" s="224"/>
      <c r="C232" s="225"/>
      <c r="D232" s="226" t="s">
        <v>155</v>
      </c>
      <c r="E232" s="227" t="s">
        <v>19</v>
      </c>
      <c r="F232" s="228" t="s">
        <v>199</v>
      </c>
      <c r="G232" s="225"/>
      <c r="H232" s="229">
        <v>369.88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155</v>
      </c>
      <c r="AU232" s="235" t="s">
        <v>82</v>
      </c>
      <c r="AV232" s="13" t="s">
        <v>82</v>
      </c>
      <c r="AW232" s="13" t="s">
        <v>157</v>
      </c>
      <c r="AX232" s="13" t="s">
        <v>72</v>
      </c>
      <c r="AY232" s="235" t="s">
        <v>143</v>
      </c>
    </row>
    <row r="233" s="13" customFormat="1">
      <c r="A233" s="13"/>
      <c r="B233" s="224"/>
      <c r="C233" s="225"/>
      <c r="D233" s="226" t="s">
        <v>155</v>
      </c>
      <c r="E233" s="227" t="s">
        <v>19</v>
      </c>
      <c r="F233" s="228" t="s">
        <v>200</v>
      </c>
      <c r="G233" s="225"/>
      <c r="H233" s="229">
        <v>-57.799999999999997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155</v>
      </c>
      <c r="AU233" s="235" t="s">
        <v>82</v>
      </c>
      <c r="AV233" s="13" t="s">
        <v>82</v>
      </c>
      <c r="AW233" s="13" t="s">
        <v>157</v>
      </c>
      <c r="AX233" s="13" t="s">
        <v>72</v>
      </c>
      <c r="AY233" s="235" t="s">
        <v>143</v>
      </c>
    </row>
    <row r="234" s="13" customFormat="1">
      <c r="A234" s="13"/>
      <c r="B234" s="224"/>
      <c r="C234" s="225"/>
      <c r="D234" s="226" t="s">
        <v>155</v>
      </c>
      <c r="E234" s="227" t="s">
        <v>19</v>
      </c>
      <c r="F234" s="228" t="s">
        <v>201</v>
      </c>
      <c r="G234" s="225"/>
      <c r="H234" s="229">
        <v>6.9699999999999998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155</v>
      </c>
      <c r="AU234" s="235" t="s">
        <v>82</v>
      </c>
      <c r="AV234" s="13" t="s">
        <v>82</v>
      </c>
      <c r="AW234" s="13" t="s">
        <v>157</v>
      </c>
      <c r="AX234" s="13" t="s">
        <v>72</v>
      </c>
      <c r="AY234" s="235" t="s">
        <v>143</v>
      </c>
    </row>
    <row r="235" s="13" customFormat="1">
      <c r="A235" s="13"/>
      <c r="B235" s="224"/>
      <c r="C235" s="225"/>
      <c r="D235" s="226" t="s">
        <v>155</v>
      </c>
      <c r="E235" s="227" t="s">
        <v>19</v>
      </c>
      <c r="F235" s="228" t="s">
        <v>202</v>
      </c>
      <c r="G235" s="225"/>
      <c r="H235" s="229">
        <v>-3.5200000000000005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155</v>
      </c>
      <c r="AU235" s="235" t="s">
        <v>82</v>
      </c>
      <c r="AV235" s="13" t="s">
        <v>82</v>
      </c>
      <c r="AW235" s="13" t="s">
        <v>157</v>
      </c>
      <c r="AX235" s="13" t="s">
        <v>72</v>
      </c>
      <c r="AY235" s="235" t="s">
        <v>143</v>
      </c>
    </row>
    <row r="236" s="14" customFormat="1">
      <c r="A236" s="14"/>
      <c r="B236" s="236"/>
      <c r="C236" s="237"/>
      <c r="D236" s="226" t="s">
        <v>155</v>
      </c>
      <c r="E236" s="238" t="s">
        <v>19</v>
      </c>
      <c r="F236" s="239" t="s">
        <v>166</v>
      </c>
      <c r="G236" s="237"/>
      <c r="H236" s="240">
        <v>661.69000000000017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155</v>
      </c>
      <c r="AU236" s="246" t="s">
        <v>82</v>
      </c>
      <c r="AV236" s="14" t="s">
        <v>151</v>
      </c>
      <c r="AW236" s="14" t="s">
        <v>157</v>
      </c>
      <c r="AX236" s="14" t="s">
        <v>80</v>
      </c>
      <c r="AY236" s="246" t="s">
        <v>143</v>
      </c>
    </row>
    <row r="237" s="12" customFormat="1" ht="22.8" customHeight="1">
      <c r="A237" s="12"/>
      <c r="B237" s="190"/>
      <c r="C237" s="191"/>
      <c r="D237" s="192" t="s">
        <v>71</v>
      </c>
      <c r="E237" s="204" t="s">
        <v>320</v>
      </c>
      <c r="F237" s="204" t="s">
        <v>321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f>SUM(P238:P246)</f>
        <v>0</v>
      </c>
      <c r="Q237" s="198"/>
      <c r="R237" s="199">
        <f>SUM(R238:R246)</f>
        <v>0</v>
      </c>
      <c r="S237" s="198"/>
      <c r="T237" s="200">
        <f>SUM(T238:T246)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80</v>
      </c>
      <c r="AT237" s="202" t="s">
        <v>71</v>
      </c>
      <c r="AU237" s="202" t="s">
        <v>80</v>
      </c>
      <c r="AY237" s="201" t="s">
        <v>143</v>
      </c>
      <c r="BK237" s="203">
        <f>SUM(BK238:BK246)</f>
        <v>0</v>
      </c>
    </row>
    <row r="238" s="2" customFormat="1" ht="24.15" customHeight="1">
      <c r="A238" s="40"/>
      <c r="B238" s="41"/>
      <c r="C238" s="206" t="s">
        <v>322</v>
      </c>
      <c r="D238" s="206" t="s">
        <v>146</v>
      </c>
      <c r="E238" s="207" t="s">
        <v>323</v>
      </c>
      <c r="F238" s="208" t="s">
        <v>324</v>
      </c>
      <c r="G238" s="209" t="s">
        <v>325</v>
      </c>
      <c r="H238" s="210">
        <v>67.158000000000001</v>
      </c>
      <c r="I238" s="211"/>
      <c r="J238" s="212">
        <f>ROUND(I238*H238,2)</f>
        <v>0</v>
      </c>
      <c r="K238" s="208" t="s">
        <v>150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151</v>
      </c>
      <c r="AT238" s="217" t="s">
        <v>146</v>
      </c>
      <c r="AU238" s="217" t="s">
        <v>82</v>
      </c>
      <c r="AY238" s="19" t="s">
        <v>143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151</v>
      </c>
      <c r="BM238" s="217" t="s">
        <v>326</v>
      </c>
    </row>
    <row r="239" s="2" customFormat="1">
      <c r="A239" s="40"/>
      <c r="B239" s="41"/>
      <c r="C239" s="42"/>
      <c r="D239" s="219" t="s">
        <v>153</v>
      </c>
      <c r="E239" s="42"/>
      <c r="F239" s="220" t="s">
        <v>327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153</v>
      </c>
      <c r="AU239" s="19" t="s">
        <v>82</v>
      </c>
    </row>
    <row r="240" s="2" customFormat="1" ht="21.75" customHeight="1">
      <c r="A240" s="40"/>
      <c r="B240" s="41"/>
      <c r="C240" s="206" t="s">
        <v>328</v>
      </c>
      <c r="D240" s="206" t="s">
        <v>146</v>
      </c>
      <c r="E240" s="207" t="s">
        <v>329</v>
      </c>
      <c r="F240" s="208" t="s">
        <v>330</v>
      </c>
      <c r="G240" s="209" t="s">
        <v>325</v>
      </c>
      <c r="H240" s="210">
        <v>67.158000000000001</v>
      </c>
      <c r="I240" s="211"/>
      <c r="J240" s="212">
        <f>ROUND(I240*H240,2)</f>
        <v>0</v>
      </c>
      <c r="K240" s="208" t="s">
        <v>150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151</v>
      </c>
      <c r="AT240" s="217" t="s">
        <v>146</v>
      </c>
      <c r="AU240" s="217" t="s">
        <v>82</v>
      </c>
      <c r="AY240" s="19" t="s">
        <v>143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151</v>
      </c>
      <c r="BM240" s="217" t="s">
        <v>331</v>
      </c>
    </row>
    <row r="241" s="2" customFormat="1">
      <c r="A241" s="40"/>
      <c r="B241" s="41"/>
      <c r="C241" s="42"/>
      <c r="D241" s="219" t="s">
        <v>153</v>
      </c>
      <c r="E241" s="42"/>
      <c r="F241" s="220" t="s">
        <v>332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153</v>
      </c>
      <c r="AU241" s="19" t="s">
        <v>82</v>
      </c>
    </row>
    <row r="242" s="2" customFormat="1" ht="24.15" customHeight="1">
      <c r="A242" s="40"/>
      <c r="B242" s="41"/>
      <c r="C242" s="206" t="s">
        <v>333</v>
      </c>
      <c r="D242" s="206" t="s">
        <v>146</v>
      </c>
      <c r="E242" s="207" t="s">
        <v>334</v>
      </c>
      <c r="F242" s="208" t="s">
        <v>335</v>
      </c>
      <c r="G242" s="209" t="s">
        <v>325</v>
      </c>
      <c r="H242" s="210">
        <v>2350.5300000000002</v>
      </c>
      <c r="I242" s="211"/>
      <c r="J242" s="212">
        <f>ROUND(I242*H242,2)</f>
        <v>0</v>
      </c>
      <c r="K242" s="208" t="s">
        <v>150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151</v>
      </c>
      <c r="AT242" s="217" t="s">
        <v>146</v>
      </c>
      <c r="AU242" s="217" t="s">
        <v>82</v>
      </c>
      <c r="AY242" s="19" t="s">
        <v>143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151</v>
      </c>
      <c r="BM242" s="217" t="s">
        <v>336</v>
      </c>
    </row>
    <row r="243" s="2" customFormat="1">
      <c r="A243" s="40"/>
      <c r="B243" s="41"/>
      <c r="C243" s="42"/>
      <c r="D243" s="219" t="s">
        <v>153</v>
      </c>
      <c r="E243" s="42"/>
      <c r="F243" s="220" t="s">
        <v>337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153</v>
      </c>
      <c r="AU243" s="19" t="s">
        <v>82</v>
      </c>
    </row>
    <row r="244" s="13" customFormat="1">
      <c r="A244" s="13"/>
      <c r="B244" s="224"/>
      <c r="C244" s="225"/>
      <c r="D244" s="226" t="s">
        <v>155</v>
      </c>
      <c r="E244" s="225"/>
      <c r="F244" s="228" t="s">
        <v>338</v>
      </c>
      <c r="G244" s="225"/>
      <c r="H244" s="229">
        <v>2350.5300000000002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155</v>
      </c>
      <c r="AU244" s="235" t="s">
        <v>82</v>
      </c>
      <c r="AV244" s="13" t="s">
        <v>82</v>
      </c>
      <c r="AW244" s="13" t="s">
        <v>4</v>
      </c>
      <c r="AX244" s="13" t="s">
        <v>80</v>
      </c>
      <c r="AY244" s="235" t="s">
        <v>143</v>
      </c>
    </row>
    <row r="245" s="2" customFormat="1" ht="24.15" customHeight="1">
      <c r="A245" s="40"/>
      <c r="B245" s="41"/>
      <c r="C245" s="206" t="s">
        <v>339</v>
      </c>
      <c r="D245" s="206" t="s">
        <v>146</v>
      </c>
      <c r="E245" s="207" t="s">
        <v>340</v>
      </c>
      <c r="F245" s="208" t="s">
        <v>341</v>
      </c>
      <c r="G245" s="209" t="s">
        <v>325</v>
      </c>
      <c r="H245" s="210">
        <v>67.158000000000001</v>
      </c>
      <c r="I245" s="211"/>
      <c r="J245" s="212">
        <f>ROUND(I245*H245,2)</f>
        <v>0</v>
      </c>
      <c r="K245" s="208" t="s">
        <v>150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151</v>
      </c>
      <c r="AT245" s="217" t="s">
        <v>146</v>
      </c>
      <c r="AU245" s="217" t="s">
        <v>82</v>
      </c>
      <c r="AY245" s="19" t="s">
        <v>143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151</v>
      </c>
      <c r="BM245" s="217" t="s">
        <v>342</v>
      </c>
    </row>
    <row r="246" s="2" customFormat="1">
      <c r="A246" s="40"/>
      <c r="B246" s="41"/>
      <c r="C246" s="42"/>
      <c r="D246" s="219" t="s">
        <v>153</v>
      </c>
      <c r="E246" s="42"/>
      <c r="F246" s="220" t="s">
        <v>343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153</v>
      </c>
      <c r="AU246" s="19" t="s">
        <v>82</v>
      </c>
    </row>
    <row r="247" s="12" customFormat="1" ht="22.8" customHeight="1">
      <c r="A247" s="12"/>
      <c r="B247" s="190"/>
      <c r="C247" s="191"/>
      <c r="D247" s="192" t="s">
        <v>71</v>
      </c>
      <c r="E247" s="204" t="s">
        <v>344</v>
      </c>
      <c r="F247" s="204" t="s">
        <v>345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SUM(P248:P249)</f>
        <v>0</v>
      </c>
      <c r="Q247" s="198"/>
      <c r="R247" s="199">
        <f>SUM(R248:R249)</f>
        <v>0</v>
      </c>
      <c r="S247" s="198"/>
      <c r="T247" s="200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80</v>
      </c>
      <c r="AT247" s="202" t="s">
        <v>71</v>
      </c>
      <c r="AU247" s="202" t="s">
        <v>80</v>
      </c>
      <c r="AY247" s="201" t="s">
        <v>143</v>
      </c>
      <c r="BK247" s="203">
        <f>SUM(BK248:BK249)</f>
        <v>0</v>
      </c>
    </row>
    <row r="248" s="2" customFormat="1" ht="37.8" customHeight="1">
      <c r="A248" s="40"/>
      <c r="B248" s="41"/>
      <c r="C248" s="206" t="s">
        <v>346</v>
      </c>
      <c r="D248" s="206" t="s">
        <v>146</v>
      </c>
      <c r="E248" s="207" t="s">
        <v>347</v>
      </c>
      <c r="F248" s="208" t="s">
        <v>348</v>
      </c>
      <c r="G248" s="209" t="s">
        <v>325</v>
      </c>
      <c r="H248" s="210">
        <v>40.030999999999999</v>
      </c>
      <c r="I248" s="211"/>
      <c r="J248" s="212">
        <f>ROUND(I248*H248,2)</f>
        <v>0</v>
      </c>
      <c r="K248" s="208" t="s">
        <v>150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151</v>
      </c>
      <c r="AT248" s="217" t="s">
        <v>146</v>
      </c>
      <c r="AU248" s="217" t="s">
        <v>82</v>
      </c>
      <c r="AY248" s="19" t="s">
        <v>143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151</v>
      </c>
      <c r="BM248" s="217" t="s">
        <v>349</v>
      </c>
    </row>
    <row r="249" s="2" customFormat="1">
      <c r="A249" s="40"/>
      <c r="B249" s="41"/>
      <c r="C249" s="42"/>
      <c r="D249" s="219" t="s">
        <v>153</v>
      </c>
      <c r="E249" s="42"/>
      <c r="F249" s="220" t="s">
        <v>350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153</v>
      </c>
      <c r="AU249" s="19" t="s">
        <v>82</v>
      </c>
    </row>
    <row r="250" s="12" customFormat="1" ht="25.92" customHeight="1">
      <c r="A250" s="12"/>
      <c r="B250" s="190"/>
      <c r="C250" s="191"/>
      <c r="D250" s="192" t="s">
        <v>71</v>
      </c>
      <c r="E250" s="193" t="s">
        <v>351</v>
      </c>
      <c r="F250" s="193" t="s">
        <v>352</v>
      </c>
      <c r="G250" s="191"/>
      <c r="H250" s="191"/>
      <c r="I250" s="194"/>
      <c r="J250" s="195">
        <f>BK250</f>
        <v>0</v>
      </c>
      <c r="K250" s="191"/>
      <c r="L250" s="196"/>
      <c r="M250" s="197"/>
      <c r="N250" s="198"/>
      <c r="O250" s="198"/>
      <c r="P250" s="199">
        <f>P251+P259+P282+P290+P296+P339+P398+P417+P431+P440+P455+P501+P505</f>
        <v>0</v>
      </c>
      <c r="Q250" s="198"/>
      <c r="R250" s="199">
        <f>R251+R259+R282+R290+R296+R339+R398+R417+R431+R440+R455+R501+R505</f>
        <v>37.522573909999998</v>
      </c>
      <c r="S250" s="198"/>
      <c r="T250" s="200">
        <f>T251+T259+T282+T290+T296+T339+T398+T417+T431+T440+T455+T501+T505</f>
        <v>19.5266801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82</v>
      </c>
      <c r="AT250" s="202" t="s">
        <v>71</v>
      </c>
      <c r="AU250" s="202" t="s">
        <v>72</v>
      </c>
      <c r="AY250" s="201" t="s">
        <v>143</v>
      </c>
      <c r="BK250" s="203">
        <f>BK251+BK259+BK282+BK290+BK296+BK339+BK398+BK417+BK431+BK440+BK455+BK501+BK505</f>
        <v>0</v>
      </c>
    </row>
    <row r="251" s="12" customFormat="1" ht="22.8" customHeight="1">
      <c r="A251" s="12"/>
      <c r="B251" s="190"/>
      <c r="C251" s="191"/>
      <c r="D251" s="192" t="s">
        <v>71</v>
      </c>
      <c r="E251" s="204" t="s">
        <v>353</v>
      </c>
      <c r="F251" s="204" t="s">
        <v>354</v>
      </c>
      <c r="G251" s="191"/>
      <c r="H251" s="191"/>
      <c r="I251" s="194"/>
      <c r="J251" s="205">
        <f>BK251</f>
        <v>0</v>
      </c>
      <c r="K251" s="191"/>
      <c r="L251" s="196"/>
      <c r="M251" s="197"/>
      <c r="N251" s="198"/>
      <c r="O251" s="198"/>
      <c r="P251" s="199">
        <f>SUM(P252:P258)</f>
        <v>0</v>
      </c>
      <c r="Q251" s="198"/>
      <c r="R251" s="199">
        <f>SUM(R252:R258)</f>
        <v>0.13980408</v>
      </c>
      <c r="S251" s="198"/>
      <c r="T251" s="200">
        <f>SUM(T252:T258)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82</v>
      </c>
      <c r="AT251" s="202" t="s">
        <v>71</v>
      </c>
      <c r="AU251" s="202" t="s">
        <v>80</v>
      </c>
      <c r="AY251" s="201" t="s">
        <v>143</v>
      </c>
      <c r="BK251" s="203">
        <f>SUM(BK252:BK258)</f>
        <v>0</v>
      </c>
    </row>
    <row r="252" s="2" customFormat="1" ht="24.15" customHeight="1">
      <c r="A252" s="40"/>
      <c r="B252" s="41"/>
      <c r="C252" s="206" t="s">
        <v>355</v>
      </c>
      <c r="D252" s="206" t="s">
        <v>146</v>
      </c>
      <c r="E252" s="207" t="s">
        <v>356</v>
      </c>
      <c r="F252" s="208" t="s">
        <v>357</v>
      </c>
      <c r="G252" s="209" t="s">
        <v>160</v>
      </c>
      <c r="H252" s="210">
        <v>10.472</v>
      </c>
      <c r="I252" s="211"/>
      <c r="J252" s="212">
        <f>ROUND(I252*H252,2)</f>
        <v>0</v>
      </c>
      <c r="K252" s="208" t="s">
        <v>150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0.00038999999999999999</v>
      </c>
      <c r="R252" s="215">
        <f>Q252*H252</f>
        <v>0.0040840799999999995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212</v>
      </c>
      <c r="AT252" s="217" t="s">
        <v>146</v>
      </c>
      <c r="AU252" s="217" t="s">
        <v>82</v>
      </c>
      <c r="AY252" s="19" t="s">
        <v>143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212</v>
      </c>
      <c r="BM252" s="217" t="s">
        <v>358</v>
      </c>
    </row>
    <row r="253" s="2" customFormat="1">
      <c r="A253" s="40"/>
      <c r="B253" s="41"/>
      <c r="C253" s="42"/>
      <c r="D253" s="219" t="s">
        <v>153</v>
      </c>
      <c r="E253" s="42"/>
      <c r="F253" s="220" t="s">
        <v>359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153</v>
      </c>
      <c r="AU253" s="19" t="s">
        <v>82</v>
      </c>
    </row>
    <row r="254" s="13" customFormat="1">
      <c r="A254" s="13"/>
      <c r="B254" s="224"/>
      <c r="C254" s="225"/>
      <c r="D254" s="226" t="s">
        <v>155</v>
      </c>
      <c r="E254" s="227" t="s">
        <v>19</v>
      </c>
      <c r="F254" s="228" t="s">
        <v>360</v>
      </c>
      <c r="G254" s="225"/>
      <c r="H254" s="229">
        <v>10.472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155</v>
      </c>
      <c r="AU254" s="235" t="s">
        <v>82</v>
      </c>
      <c r="AV254" s="13" t="s">
        <v>82</v>
      </c>
      <c r="AW254" s="13" t="s">
        <v>157</v>
      </c>
      <c r="AX254" s="13" t="s">
        <v>80</v>
      </c>
      <c r="AY254" s="235" t="s">
        <v>143</v>
      </c>
    </row>
    <row r="255" s="2" customFormat="1" ht="24.15" customHeight="1">
      <c r="A255" s="40"/>
      <c r="B255" s="41"/>
      <c r="C255" s="257" t="s">
        <v>361</v>
      </c>
      <c r="D255" s="257" t="s">
        <v>229</v>
      </c>
      <c r="E255" s="258" t="s">
        <v>362</v>
      </c>
      <c r="F255" s="259" t="s">
        <v>363</v>
      </c>
      <c r="G255" s="260" t="s">
        <v>160</v>
      </c>
      <c r="H255" s="261">
        <v>11.310000000000001</v>
      </c>
      <c r="I255" s="262"/>
      <c r="J255" s="263">
        <f>ROUND(I255*H255,2)</f>
        <v>0</v>
      </c>
      <c r="K255" s="259" t="s">
        <v>150</v>
      </c>
      <c r="L255" s="264"/>
      <c r="M255" s="265" t="s">
        <v>19</v>
      </c>
      <c r="N255" s="266" t="s">
        <v>43</v>
      </c>
      <c r="O255" s="86"/>
      <c r="P255" s="215">
        <f>O255*H255</f>
        <v>0</v>
      </c>
      <c r="Q255" s="215">
        <v>0.012</v>
      </c>
      <c r="R255" s="215">
        <f>Q255*H255</f>
        <v>0.13572000000000001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364</v>
      </c>
      <c r="AT255" s="217" t="s">
        <v>229</v>
      </c>
      <c r="AU255" s="217" t="s">
        <v>82</v>
      </c>
      <c r="AY255" s="19" t="s">
        <v>143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212</v>
      </c>
      <c r="BM255" s="217" t="s">
        <v>365</v>
      </c>
    </row>
    <row r="256" s="13" customFormat="1">
      <c r="A256" s="13"/>
      <c r="B256" s="224"/>
      <c r="C256" s="225"/>
      <c r="D256" s="226" t="s">
        <v>155</v>
      </c>
      <c r="E256" s="225"/>
      <c r="F256" s="228" t="s">
        <v>366</v>
      </c>
      <c r="G256" s="225"/>
      <c r="H256" s="229">
        <v>11.310000000000001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155</v>
      </c>
      <c r="AU256" s="235" t="s">
        <v>82</v>
      </c>
      <c r="AV256" s="13" t="s">
        <v>82</v>
      </c>
      <c r="AW256" s="13" t="s">
        <v>4</v>
      </c>
      <c r="AX256" s="13" t="s">
        <v>80</v>
      </c>
      <c r="AY256" s="235" t="s">
        <v>143</v>
      </c>
    </row>
    <row r="257" s="2" customFormat="1" ht="33" customHeight="1">
      <c r="A257" s="40"/>
      <c r="B257" s="41"/>
      <c r="C257" s="206" t="s">
        <v>364</v>
      </c>
      <c r="D257" s="206" t="s">
        <v>146</v>
      </c>
      <c r="E257" s="207" t="s">
        <v>367</v>
      </c>
      <c r="F257" s="208" t="s">
        <v>368</v>
      </c>
      <c r="G257" s="209" t="s">
        <v>325</v>
      </c>
      <c r="H257" s="210">
        <v>0.14000000000000001</v>
      </c>
      <c r="I257" s="211"/>
      <c r="J257" s="212">
        <f>ROUND(I257*H257,2)</f>
        <v>0</v>
      </c>
      <c r="K257" s="208" t="s">
        <v>150</v>
      </c>
      <c r="L257" s="46"/>
      <c r="M257" s="213" t="s">
        <v>19</v>
      </c>
      <c r="N257" s="214" t="s">
        <v>43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151</v>
      </c>
      <c r="AT257" s="217" t="s">
        <v>146</v>
      </c>
      <c r="AU257" s="217" t="s">
        <v>82</v>
      </c>
      <c r="AY257" s="19" t="s">
        <v>143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80</v>
      </c>
      <c r="BK257" s="218">
        <f>ROUND(I257*H257,2)</f>
        <v>0</v>
      </c>
      <c r="BL257" s="19" t="s">
        <v>151</v>
      </c>
      <c r="BM257" s="217" t="s">
        <v>369</v>
      </c>
    </row>
    <row r="258" s="2" customFormat="1">
      <c r="A258" s="40"/>
      <c r="B258" s="41"/>
      <c r="C258" s="42"/>
      <c r="D258" s="219" t="s">
        <v>153</v>
      </c>
      <c r="E258" s="42"/>
      <c r="F258" s="220" t="s">
        <v>370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153</v>
      </c>
      <c r="AU258" s="19" t="s">
        <v>82</v>
      </c>
    </row>
    <row r="259" s="12" customFormat="1" ht="22.8" customHeight="1">
      <c r="A259" s="12"/>
      <c r="B259" s="190"/>
      <c r="C259" s="191"/>
      <c r="D259" s="192" t="s">
        <v>71</v>
      </c>
      <c r="E259" s="204" t="s">
        <v>371</v>
      </c>
      <c r="F259" s="204" t="s">
        <v>372</v>
      </c>
      <c r="G259" s="191"/>
      <c r="H259" s="191"/>
      <c r="I259" s="194"/>
      <c r="J259" s="205">
        <f>BK259</f>
        <v>0</v>
      </c>
      <c r="K259" s="191"/>
      <c r="L259" s="196"/>
      <c r="M259" s="197"/>
      <c r="N259" s="198"/>
      <c r="O259" s="198"/>
      <c r="P259" s="199">
        <f>SUM(P260:P281)</f>
        <v>0</v>
      </c>
      <c r="Q259" s="198"/>
      <c r="R259" s="199">
        <f>SUM(R260:R281)</f>
        <v>0.038499999999999993</v>
      </c>
      <c r="S259" s="198"/>
      <c r="T259" s="200">
        <f>SUM(T260:T281)</f>
        <v>0.92584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82</v>
      </c>
      <c r="AT259" s="202" t="s">
        <v>71</v>
      </c>
      <c r="AU259" s="202" t="s">
        <v>80</v>
      </c>
      <c r="AY259" s="201" t="s">
        <v>143</v>
      </c>
      <c r="BK259" s="203">
        <f>SUM(BK260:BK281)</f>
        <v>0</v>
      </c>
    </row>
    <row r="260" s="2" customFormat="1" ht="16.5" customHeight="1">
      <c r="A260" s="40"/>
      <c r="B260" s="41"/>
      <c r="C260" s="206" t="s">
        <v>373</v>
      </c>
      <c r="D260" s="206" t="s">
        <v>146</v>
      </c>
      <c r="E260" s="207" t="s">
        <v>374</v>
      </c>
      <c r="F260" s="208" t="s">
        <v>375</v>
      </c>
      <c r="G260" s="209" t="s">
        <v>376</v>
      </c>
      <c r="H260" s="210">
        <v>14</v>
      </c>
      <c r="I260" s="211"/>
      <c r="J260" s="212">
        <f>ROUND(I260*H260,2)</f>
        <v>0</v>
      </c>
      <c r="K260" s="208" t="s">
        <v>150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0.034200000000000001</v>
      </c>
      <c r="T260" s="216">
        <f>S260*H260</f>
        <v>0.4788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212</v>
      </c>
      <c r="AT260" s="217" t="s">
        <v>146</v>
      </c>
      <c r="AU260" s="217" t="s">
        <v>82</v>
      </c>
      <c r="AY260" s="19" t="s">
        <v>143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212</v>
      </c>
      <c r="BM260" s="217" t="s">
        <v>377</v>
      </c>
    </row>
    <row r="261" s="2" customFormat="1">
      <c r="A261" s="40"/>
      <c r="B261" s="41"/>
      <c r="C261" s="42"/>
      <c r="D261" s="219" t="s">
        <v>153</v>
      </c>
      <c r="E261" s="42"/>
      <c r="F261" s="220" t="s">
        <v>378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153</v>
      </c>
      <c r="AU261" s="19" t="s">
        <v>82</v>
      </c>
    </row>
    <row r="262" s="13" customFormat="1">
      <c r="A262" s="13"/>
      <c r="B262" s="224"/>
      <c r="C262" s="225"/>
      <c r="D262" s="226" t="s">
        <v>155</v>
      </c>
      <c r="E262" s="227" t="s">
        <v>19</v>
      </c>
      <c r="F262" s="228" t="s">
        <v>379</v>
      </c>
      <c r="G262" s="225"/>
      <c r="H262" s="229">
        <v>14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155</v>
      </c>
      <c r="AU262" s="235" t="s">
        <v>82</v>
      </c>
      <c r="AV262" s="13" t="s">
        <v>82</v>
      </c>
      <c r="AW262" s="13" t="s">
        <v>157</v>
      </c>
      <c r="AX262" s="13" t="s">
        <v>80</v>
      </c>
      <c r="AY262" s="235" t="s">
        <v>143</v>
      </c>
    </row>
    <row r="263" s="2" customFormat="1" ht="16.5" customHeight="1">
      <c r="A263" s="40"/>
      <c r="B263" s="41"/>
      <c r="C263" s="206" t="s">
        <v>380</v>
      </c>
      <c r="D263" s="206" t="s">
        <v>146</v>
      </c>
      <c r="E263" s="207" t="s">
        <v>381</v>
      </c>
      <c r="F263" s="208" t="s">
        <v>382</v>
      </c>
      <c r="G263" s="209" t="s">
        <v>376</v>
      </c>
      <c r="H263" s="210">
        <v>22</v>
      </c>
      <c r="I263" s="211"/>
      <c r="J263" s="212">
        <f>ROUND(I263*H263,2)</f>
        <v>0</v>
      </c>
      <c r="K263" s="208" t="s">
        <v>150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0.019460000000000002</v>
      </c>
      <c r="T263" s="216">
        <f>S263*H263</f>
        <v>0.42812000000000006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212</v>
      </c>
      <c r="AT263" s="217" t="s">
        <v>146</v>
      </c>
      <c r="AU263" s="217" t="s">
        <v>82</v>
      </c>
      <c r="AY263" s="19" t="s">
        <v>143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212</v>
      </c>
      <c r="BM263" s="217" t="s">
        <v>383</v>
      </c>
    </row>
    <row r="264" s="2" customFormat="1">
      <c r="A264" s="40"/>
      <c r="B264" s="41"/>
      <c r="C264" s="42"/>
      <c r="D264" s="219" t="s">
        <v>153</v>
      </c>
      <c r="E264" s="42"/>
      <c r="F264" s="220" t="s">
        <v>384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153</v>
      </c>
      <c r="AU264" s="19" t="s">
        <v>82</v>
      </c>
    </row>
    <row r="265" s="13" customFormat="1">
      <c r="A265" s="13"/>
      <c r="B265" s="224"/>
      <c r="C265" s="225"/>
      <c r="D265" s="226" t="s">
        <v>155</v>
      </c>
      <c r="E265" s="227" t="s">
        <v>19</v>
      </c>
      <c r="F265" s="228" t="s">
        <v>385</v>
      </c>
      <c r="G265" s="225"/>
      <c r="H265" s="229">
        <v>22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155</v>
      </c>
      <c r="AU265" s="235" t="s">
        <v>82</v>
      </c>
      <c r="AV265" s="13" t="s">
        <v>82</v>
      </c>
      <c r="AW265" s="13" t="s">
        <v>157</v>
      </c>
      <c r="AX265" s="13" t="s">
        <v>80</v>
      </c>
      <c r="AY265" s="235" t="s">
        <v>143</v>
      </c>
    </row>
    <row r="266" s="2" customFormat="1" ht="16.5" customHeight="1">
      <c r="A266" s="40"/>
      <c r="B266" s="41"/>
      <c r="C266" s="206" t="s">
        <v>386</v>
      </c>
      <c r="D266" s="206" t="s">
        <v>146</v>
      </c>
      <c r="E266" s="207" t="s">
        <v>387</v>
      </c>
      <c r="F266" s="208" t="s">
        <v>388</v>
      </c>
      <c r="G266" s="209" t="s">
        <v>225</v>
      </c>
      <c r="H266" s="210">
        <v>3</v>
      </c>
      <c r="I266" s="211"/>
      <c r="J266" s="212">
        <f>ROUND(I266*H266,2)</f>
        <v>0</v>
      </c>
      <c r="K266" s="208" t="s">
        <v>150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212</v>
      </c>
      <c r="AT266" s="217" t="s">
        <v>146</v>
      </c>
      <c r="AU266" s="217" t="s">
        <v>82</v>
      </c>
      <c r="AY266" s="19" t="s">
        <v>143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212</v>
      </c>
      <c r="BM266" s="217" t="s">
        <v>389</v>
      </c>
    </row>
    <row r="267" s="2" customFormat="1">
      <c r="A267" s="40"/>
      <c r="B267" s="41"/>
      <c r="C267" s="42"/>
      <c r="D267" s="219" t="s">
        <v>153</v>
      </c>
      <c r="E267" s="42"/>
      <c r="F267" s="220" t="s">
        <v>390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153</v>
      </c>
      <c r="AU267" s="19" t="s">
        <v>82</v>
      </c>
    </row>
    <row r="268" s="2" customFormat="1" ht="16.5" customHeight="1">
      <c r="A268" s="40"/>
      <c r="B268" s="41"/>
      <c r="C268" s="257" t="s">
        <v>391</v>
      </c>
      <c r="D268" s="257" t="s">
        <v>229</v>
      </c>
      <c r="E268" s="258" t="s">
        <v>392</v>
      </c>
      <c r="F268" s="259" t="s">
        <v>393</v>
      </c>
      <c r="G268" s="260" t="s">
        <v>225</v>
      </c>
      <c r="H268" s="261">
        <v>2</v>
      </c>
      <c r="I268" s="262"/>
      <c r="J268" s="263">
        <f>ROUND(I268*H268,2)</f>
        <v>0</v>
      </c>
      <c r="K268" s="259" t="s">
        <v>150</v>
      </c>
      <c r="L268" s="264"/>
      <c r="M268" s="265" t="s">
        <v>19</v>
      </c>
      <c r="N268" s="266" t="s">
        <v>43</v>
      </c>
      <c r="O268" s="86"/>
      <c r="P268" s="215">
        <f>O268*H268</f>
        <v>0</v>
      </c>
      <c r="Q268" s="215">
        <v>0.0011999999999999999</v>
      </c>
      <c r="R268" s="215">
        <f>Q268*H268</f>
        <v>0.0023999999999999998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364</v>
      </c>
      <c r="AT268" s="217" t="s">
        <v>229</v>
      </c>
      <c r="AU268" s="217" t="s">
        <v>82</v>
      </c>
      <c r="AY268" s="19" t="s">
        <v>143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212</v>
      </c>
      <c r="BM268" s="217" t="s">
        <v>394</v>
      </c>
    </row>
    <row r="269" s="2" customFormat="1" ht="16.5" customHeight="1">
      <c r="A269" s="40"/>
      <c r="B269" s="41"/>
      <c r="C269" s="257" t="s">
        <v>395</v>
      </c>
      <c r="D269" s="257" t="s">
        <v>229</v>
      </c>
      <c r="E269" s="258" t="s">
        <v>396</v>
      </c>
      <c r="F269" s="259" t="s">
        <v>397</v>
      </c>
      <c r="G269" s="260" t="s">
        <v>225</v>
      </c>
      <c r="H269" s="261">
        <v>1</v>
      </c>
      <c r="I269" s="262"/>
      <c r="J269" s="263">
        <f>ROUND(I269*H269,2)</f>
        <v>0</v>
      </c>
      <c r="K269" s="259" t="s">
        <v>150</v>
      </c>
      <c r="L269" s="264"/>
      <c r="M269" s="265" t="s">
        <v>19</v>
      </c>
      <c r="N269" s="266" t="s">
        <v>43</v>
      </c>
      <c r="O269" s="86"/>
      <c r="P269" s="215">
        <f>O269*H269</f>
        <v>0</v>
      </c>
      <c r="Q269" s="215">
        <v>0.00080000000000000004</v>
      </c>
      <c r="R269" s="215">
        <f>Q269*H269</f>
        <v>0.00080000000000000004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364</v>
      </c>
      <c r="AT269" s="217" t="s">
        <v>229</v>
      </c>
      <c r="AU269" s="217" t="s">
        <v>82</v>
      </c>
      <c r="AY269" s="19" t="s">
        <v>143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212</v>
      </c>
      <c r="BM269" s="217" t="s">
        <v>398</v>
      </c>
    </row>
    <row r="270" s="2" customFormat="1" ht="16.5" customHeight="1">
      <c r="A270" s="40"/>
      <c r="B270" s="41"/>
      <c r="C270" s="206" t="s">
        <v>399</v>
      </c>
      <c r="D270" s="206" t="s">
        <v>146</v>
      </c>
      <c r="E270" s="207" t="s">
        <v>400</v>
      </c>
      <c r="F270" s="208" t="s">
        <v>401</v>
      </c>
      <c r="G270" s="209" t="s">
        <v>225</v>
      </c>
      <c r="H270" s="210">
        <v>1</v>
      </c>
      <c r="I270" s="211"/>
      <c r="J270" s="212">
        <f>ROUND(I270*H270,2)</f>
        <v>0</v>
      </c>
      <c r="K270" s="208" t="s">
        <v>150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212</v>
      </c>
      <c r="AT270" s="217" t="s">
        <v>146</v>
      </c>
      <c r="AU270" s="217" t="s">
        <v>82</v>
      </c>
      <c r="AY270" s="19" t="s">
        <v>143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212</v>
      </c>
      <c r="BM270" s="217" t="s">
        <v>402</v>
      </c>
    </row>
    <row r="271" s="2" customFormat="1">
      <c r="A271" s="40"/>
      <c r="B271" s="41"/>
      <c r="C271" s="42"/>
      <c r="D271" s="219" t="s">
        <v>153</v>
      </c>
      <c r="E271" s="42"/>
      <c r="F271" s="220" t="s">
        <v>403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153</v>
      </c>
      <c r="AU271" s="19" t="s">
        <v>82</v>
      </c>
    </row>
    <row r="272" s="2" customFormat="1" ht="16.5" customHeight="1">
      <c r="A272" s="40"/>
      <c r="B272" s="41"/>
      <c r="C272" s="257" t="s">
        <v>404</v>
      </c>
      <c r="D272" s="257" t="s">
        <v>229</v>
      </c>
      <c r="E272" s="258" t="s">
        <v>405</v>
      </c>
      <c r="F272" s="259" t="s">
        <v>406</v>
      </c>
      <c r="G272" s="260" t="s">
        <v>225</v>
      </c>
      <c r="H272" s="261">
        <v>1</v>
      </c>
      <c r="I272" s="262"/>
      <c r="J272" s="263">
        <f>ROUND(I272*H272,2)</f>
        <v>0</v>
      </c>
      <c r="K272" s="259" t="s">
        <v>150</v>
      </c>
      <c r="L272" s="264"/>
      <c r="M272" s="265" t="s">
        <v>19</v>
      </c>
      <c r="N272" s="266" t="s">
        <v>43</v>
      </c>
      <c r="O272" s="86"/>
      <c r="P272" s="215">
        <f>O272*H272</f>
        <v>0</v>
      </c>
      <c r="Q272" s="215">
        <v>0.00084999999999999995</v>
      </c>
      <c r="R272" s="215">
        <f>Q272*H272</f>
        <v>0.00084999999999999995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364</v>
      </c>
      <c r="AT272" s="217" t="s">
        <v>229</v>
      </c>
      <c r="AU272" s="217" t="s">
        <v>82</v>
      </c>
      <c r="AY272" s="19" t="s">
        <v>143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212</v>
      </c>
      <c r="BM272" s="217" t="s">
        <v>407</v>
      </c>
    </row>
    <row r="273" s="2" customFormat="1" ht="16.5" customHeight="1">
      <c r="A273" s="40"/>
      <c r="B273" s="41"/>
      <c r="C273" s="206" t="s">
        <v>408</v>
      </c>
      <c r="D273" s="206" t="s">
        <v>146</v>
      </c>
      <c r="E273" s="207" t="s">
        <v>409</v>
      </c>
      <c r="F273" s="208" t="s">
        <v>410</v>
      </c>
      <c r="G273" s="209" t="s">
        <v>225</v>
      </c>
      <c r="H273" s="210">
        <v>1</v>
      </c>
      <c r="I273" s="211"/>
      <c r="J273" s="212">
        <f>ROUND(I273*H273,2)</f>
        <v>0</v>
      </c>
      <c r="K273" s="208" t="s">
        <v>150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212</v>
      </c>
      <c r="AT273" s="217" t="s">
        <v>146</v>
      </c>
      <c r="AU273" s="217" t="s">
        <v>82</v>
      </c>
      <c r="AY273" s="19" t="s">
        <v>143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212</v>
      </c>
      <c r="BM273" s="217" t="s">
        <v>411</v>
      </c>
    </row>
    <row r="274" s="2" customFormat="1">
      <c r="A274" s="40"/>
      <c r="B274" s="41"/>
      <c r="C274" s="42"/>
      <c r="D274" s="219" t="s">
        <v>153</v>
      </c>
      <c r="E274" s="42"/>
      <c r="F274" s="220" t="s">
        <v>412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153</v>
      </c>
      <c r="AU274" s="19" t="s">
        <v>82</v>
      </c>
    </row>
    <row r="275" s="2" customFormat="1" ht="16.5" customHeight="1">
      <c r="A275" s="40"/>
      <c r="B275" s="41"/>
      <c r="C275" s="257" t="s">
        <v>413</v>
      </c>
      <c r="D275" s="257" t="s">
        <v>229</v>
      </c>
      <c r="E275" s="258" t="s">
        <v>414</v>
      </c>
      <c r="F275" s="259" t="s">
        <v>415</v>
      </c>
      <c r="G275" s="260" t="s">
        <v>225</v>
      </c>
      <c r="H275" s="261">
        <v>1</v>
      </c>
      <c r="I275" s="262"/>
      <c r="J275" s="263">
        <f>ROUND(I275*H275,2)</f>
        <v>0</v>
      </c>
      <c r="K275" s="259" t="s">
        <v>150</v>
      </c>
      <c r="L275" s="264"/>
      <c r="M275" s="265" t="s">
        <v>19</v>
      </c>
      <c r="N275" s="266" t="s">
        <v>43</v>
      </c>
      <c r="O275" s="86"/>
      <c r="P275" s="215">
        <f>O275*H275</f>
        <v>0</v>
      </c>
      <c r="Q275" s="215">
        <v>0.00084999999999999995</v>
      </c>
      <c r="R275" s="215">
        <f>Q275*H275</f>
        <v>0.00084999999999999995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364</v>
      </c>
      <c r="AT275" s="217" t="s">
        <v>229</v>
      </c>
      <c r="AU275" s="217" t="s">
        <v>82</v>
      </c>
      <c r="AY275" s="19" t="s">
        <v>143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212</v>
      </c>
      <c r="BM275" s="217" t="s">
        <v>416</v>
      </c>
    </row>
    <row r="276" s="2" customFormat="1" ht="16.5" customHeight="1">
      <c r="A276" s="40"/>
      <c r="B276" s="41"/>
      <c r="C276" s="206" t="s">
        <v>417</v>
      </c>
      <c r="D276" s="206" t="s">
        <v>146</v>
      </c>
      <c r="E276" s="207" t="s">
        <v>418</v>
      </c>
      <c r="F276" s="208" t="s">
        <v>419</v>
      </c>
      <c r="G276" s="209" t="s">
        <v>225</v>
      </c>
      <c r="H276" s="210">
        <v>6</v>
      </c>
      <c r="I276" s="211"/>
      <c r="J276" s="212">
        <f>ROUND(I276*H276,2)</f>
        <v>0</v>
      </c>
      <c r="K276" s="208" t="s">
        <v>150</v>
      </c>
      <c r="L276" s="46"/>
      <c r="M276" s="213" t="s">
        <v>19</v>
      </c>
      <c r="N276" s="214" t="s">
        <v>43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212</v>
      </c>
      <c r="AT276" s="217" t="s">
        <v>146</v>
      </c>
      <c r="AU276" s="217" t="s">
        <v>82</v>
      </c>
      <c r="AY276" s="19" t="s">
        <v>143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80</v>
      </c>
      <c r="BK276" s="218">
        <f>ROUND(I276*H276,2)</f>
        <v>0</v>
      </c>
      <c r="BL276" s="19" t="s">
        <v>212</v>
      </c>
      <c r="BM276" s="217" t="s">
        <v>420</v>
      </c>
    </row>
    <row r="277" s="2" customFormat="1">
      <c r="A277" s="40"/>
      <c r="B277" s="41"/>
      <c r="C277" s="42"/>
      <c r="D277" s="219" t="s">
        <v>153</v>
      </c>
      <c r="E277" s="42"/>
      <c r="F277" s="220" t="s">
        <v>421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153</v>
      </c>
      <c r="AU277" s="19" t="s">
        <v>82</v>
      </c>
    </row>
    <row r="278" s="2" customFormat="1" ht="16.5" customHeight="1">
      <c r="A278" s="40"/>
      <c r="B278" s="41"/>
      <c r="C278" s="257" t="s">
        <v>422</v>
      </c>
      <c r="D278" s="257" t="s">
        <v>229</v>
      </c>
      <c r="E278" s="258" t="s">
        <v>423</v>
      </c>
      <c r="F278" s="259" t="s">
        <v>424</v>
      </c>
      <c r="G278" s="260" t="s">
        <v>225</v>
      </c>
      <c r="H278" s="261">
        <v>6</v>
      </c>
      <c r="I278" s="262"/>
      <c r="J278" s="263">
        <f>ROUND(I278*H278,2)</f>
        <v>0</v>
      </c>
      <c r="K278" s="259" t="s">
        <v>150</v>
      </c>
      <c r="L278" s="264"/>
      <c r="M278" s="265" t="s">
        <v>19</v>
      </c>
      <c r="N278" s="266" t="s">
        <v>43</v>
      </c>
      <c r="O278" s="86"/>
      <c r="P278" s="215">
        <f>O278*H278</f>
        <v>0</v>
      </c>
      <c r="Q278" s="215">
        <v>0.0055999999999999999</v>
      </c>
      <c r="R278" s="215">
        <f>Q278*H278</f>
        <v>0.033599999999999998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364</v>
      </c>
      <c r="AT278" s="217" t="s">
        <v>229</v>
      </c>
      <c r="AU278" s="217" t="s">
        <v>82</v>
      </c>
      <c r="AY278" s="19" t="s">
        <v>143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212</v>
      </c>
      <c r="BM278" s="217" t="s">
        <v>425</v>
      </c>
    </row>
    <row r="279" s="2" customFormat="1" ht="16.5" customHeight="1">
      <c r="A279" s="40"/>
      <c r="B279" s="41"/>
      <c r="C279" s="206" t="s">
        <v>426</v>
      </c>
      <c r="D279" s="206" t="s">
        <v>146</v>
      </c>
      <c r="E279" s="207" t="s">
        <v>427</v>
      </c>
      <c r="F279" s="208" t="s">
        <v>428</v>
      </c>
      <c r="G279" s="209" t="s">
        <v>376</v>
      </c>
      <c r="H279" s="210">
        <v>22</v>
      </c>
      <c r="I279" s="211"/>
      <c r="J279" s="212">
        <f>ROUND(I279*H279,2)</f>
        <v>0</v>
      </c>
      <c r="K279" s="208" t="s">
        <v>150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0.00085999999999999998</v>
      </c>
      <c r="T279" s="216">
        <f>S279*H279</f>
        <v>0.018919999999999999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212</v>
      </c>
      <c r="AT279" s="217" t="s">
        <v>146</v>
      </c>
      <c r="AU279" s="217" t="s">
        <v>82</v>
      </c>
      <c r="AY279" s="19" t="s">
        <v>143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212</v>
      </c>
      <c r="BM279" s="217" t="s">
        <v>429</v>
      </c>
    </row>
    <row r="280" s="2" customFormat="1">
      <c r="A280" s="40"/>
      <c r="B280" s="41"/>
      <c r="C280" s="42"/>
      <c r="D280" s="219" t="s">
        <v>153</v>
      </c>
      <c r="E280" s="42"/>
      <c r="F280" s="220" t="s">
        <v>430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153</v>
      </c>
      <c r="AU280" s="19" t="s">
        <v>82</v>
      </c>
    </row>
    <row r="281" s="13" customFormat="1">
      <c r="A281" s="13"/>
      <c r="B281" s="224"/>
      <c r="C281" s="225"/>
      <c r="D281" s="226" t="s">
        <v>155</v>
      </c>
      <c r="E281" s="227" t="s">
        <v>19</v>
      </c>
      <c r="F281" s="228" t="s">
        <v>385</v>
      </c>
      <c r="G281" s="225"/>
      <c r="H281" s="229">
        <v>22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155</v>
      </c>
      <c r="AU281" s="235" t="s">
        <v>82</v>
      </c>
      <c r="AV281" s="13" t="s">
        <v>82</v>
      </c>
      <c r="AW281" s="13" t="s">
        <v>157</v>
      </c>
      <c r="AX281" s="13" t="s">
        <v>80</v>
      </c>
      <c r="AY281" s="235" t="s">
        <v>143</v>
      </c>
    </row>
    <row r="282" s="12" customFormat="1" ht="22.8" customHeight="1">
      <c r="A282" s="12"/>
      <c r="B282" s="190"/>
      <c r="C282" s="191"/>
      <c r="D282" s="192" t="s">
        <v>71</v>
      </c>
      <c r="E282" s="204" t="s">
        <v>431</v>
      </c>
      <c r="F282" s="204" t="s">
        <v>432</v>
      </c>
      <c r="G282" s="191"/>
      <c r="H282" s="191"/>
      <c r="I282" s="194"/>
      <c r="J282" s="205">
        <f>BK282</f>
        <v>0</v>
      </c>
      <c r="K282" s="191"/>
      <c r="L282" s="196"/>
      <c r="M282" s="197"/>
      <c r="N282" s="198"/>
      <c r="O282" s="198"/>
      <c r="P282" s="199">
        <f>SUM(P283:P289)</f>
        <v>0</v>
      </c>
      <c r="Q282" s="198"/>
      <c r="R282" s="199">
        <f>SUM(R283:R289)</f>
        <v>0</v>
      </c>
      <c r="S282" s="198"/>
      <c r="T282" s="200">
        <f>SUM(T283:T289)</f>
        <v>0.065322599999999995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1" t="s">
        <v>82</v>
      </c>
      <c r="AT282" s="202" t="s">
        <v>71</v>
      </c>
      <c r="AU282" s="202" t="s">
        <v>80</v>
      </c>
      <c r="AY282" s="201" t="s">
        <v>143</v>
      </c>
      <c r="BK282" s="203">
        <f>SUM(BK283:BK289)</f>
        <v>0</v>
      </c>
    </row>
    <row r="283" s="2" customFormat="1" ht="16.5" customHeight="1">
      <c r="A283" s="40"/>
      <c r="B283" s="41"/>
      <c r="C283" s="206" t="s">
        <v>433</v>
      </c>
      <c r="D283" s="206" t="s">
        <v>146</v>
      </c>
      <c r="E283" s="207" t="s">
        <v>434</v>
      </c>
      <c r="F283" s="208" t="s">
        <v>435</v>
      </c>
      <c r="G283" s="209" t="s">
        <v>160</v>
      </c>
      <c r="H283" s="210">
        <v>6.1799999999999997</v>
      </c>
      <c r="I283" s="211"/>
      <c r="J283" s="212">
        <f>ROUND(I283*H283,2)</f>
        <v>0</v>
      </c>
      <c r="K283" s="208" t="s">
        <v>150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0.01057</v>
      </c>
      <c r="T283" s="216">
        <f>S283*H283</f>
        <v>0.065322599999999995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212</v>
      </c>
      <c r="AT283" s="217" t="s">
        <v>146</v>
      </c>
      <c r="AU283" s="217" t="s">
        <v>82</v>
      </c>
      <c r="AY283" s="19" t="s">
        <v>143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212</v>
      </c>
      <c r="BM283" s="217" t="s">
        <v>436</v>
      </c>
    </row>
    <row r="284" s="2" customFormat="1">
      <c r="A284" s="40"/>
      <c r="B284" s="41"/>
      <c r="C284" s="42"/>
      <c r="D284" s="219" t="s">
        <v>153</v>
      </c>
      <c r="E284" s="42"/>
      <c r="F284" s="220" t="s">
        <v>437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153</v>
      </c>
      <c r="AU284" s="19" t="s">
        <v>82</v>
      </c>
    </row>
    <row r="285" s="13" customFormat="1">
      <c r="A285" s="13"/>
      <c r="B285" s="224"/>
      <c r="C285" s="225"/>
      <c r="D285" s="226" t="s">
        <v>155</v>
      </c>
      <c r="E285" s="227" t="s">
        <v>19</v>
      </c>
      <c r="F285" s="228" t="s">
        <v>438</v>
      </c>
      <c r="G285" s="225"/>
      <c r="H285" s="229">
        <v>0.72000000000000008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155</v>
      </c>
      <c r="AU285" s="235" t="s">
        <v>82</v>
      </c>
      <c r="AV285" s="13" t="s">
        <v>82</v>
      </c>
      <c r="AW285" s="13" t="s">
        <v>157</v>
      </c>
      <c r="AX285" s="13" t="s">
        <v>72</v>
      </c>
      <c r="AY285" s="235" t="s">
        <v>143</v>
      </c>
    </row>
    <row r="286" s="13" customFormat="1">
      <c r="A286" s="13"/>
      <c r="B286" s="224"/>
      <c r="C286" s="225"/>
      <c r="D286" s="226" t="s">
        <v>155</v>
      </c>
      <c r="E286" s="227" t="s">
        <v>19</v>
      </c>
      <c r="F286" s="228" t="s">
        <v>439</v>
      </c>
      <c r="G286" s="225"/>
      <c r="H286" s="229">
        <v>0.89999999999999991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155</v>
      </c>
      <c r="AU286" s="235" t="s">
        <v>82</v>
      </c>
      <c r="AV286" s="13" t="s">
        <v>82</v>
      </c>
      <c r="AW286" s="13" t="s">
        <v>157</v>
      </c>
      <c r="AX286" s="13" t="s">
        <v>72</v>
      </c>
      <c r="AY286" s="235" t="s">
        <v>143</v>
      </c>
    </row>
    <row r="287" s="13" customFormat="1">
      <c r="A287" s="13"/>
      <c r="B287" s="224"/>
      <c r="C287" s="225"/>
      <c r="D287" s="226" t="s">
        <v>155</v>
      </c>
      <c r="E287" s="227" t="s">
        <v>19</v>
      </c>
      <c r="F287" s="228" t="s">
        <v>440</v>
      </c>
      <c r="G287" s="225"/>
      <c r="H287" s="229">
        <v>2.3999999999999999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155</v>
      </c>
      <c r="AU287" s="235" t="s">
        <v>82</v>
      </c>
      <c r="AV287" s="13" t="s">
        <v>82</v>
      </c>
      <c r="AW287" s="13" t="s">
        <v>157</v>
      </c>
      <c r="AX287" s="13" t="s">
        <v>72</v>
      </c>
      <c r="AY287" s="235" t="s">
        <v>143</v>
      </c>
    </row>
    <row r="288" s="13" customFormat="1">
      <c r="A288" s="13"/>
      <c r="B288" s="224"/>
      <c r="C288" s="225"/>
      <c r="D288" s="226" t="s">
        <v>155</v>
      </c>
      <c r="E288" s="227" t="s">
        <v>19</v>
      </c>
      <c r="F288" s="228" t="s">
        <v>441</v>
      </c>
      <c r="G288" s="225"/>
      <c r="H288" s="229">
        <v>2.1599999999999997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155</v>
      </c>
      <c r="AU288" s="235" t="s">
        <v>82</v>
      </c>
      <c r="AV288" s="13" t="s">
        <v>82</v>
      </c>
      <c r="AW288" s="13" t="s">
        <v>157</v>
      </c>
      <c r="AX288" s="13" t="s">
        <v>72</v>
      </c>
      <c r="AY288" s="235" t="s">
        <v>143</v>
      </c>
    </row>
    <row r="289" s="14" customFormat="1">
      <c r="A289" s="14"/>
      <c r="B289" s="236"/>
      <c r="C289" s="237"/>
      <c r="D289" s="226" t="s">
        <v>155</v>
      </c>
      <c r="E289" s="238" t="s">
        <v>19</v>
      </c>
      <c r="F289" s="239" t="s">
        <v>166</v>
      </c>
      <c r="G289" s="237"/>
      <c r="H289" s="240">
        <v>6.1799999999999997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155</v>
      </c>
      <c r="AU289" s="246" t="s">
        <v>82</v>
      </c>
      <c r="AV289" s="14" t="s">
        <v>151</v>
      </c>
      <c r="AW289" s="14" t="s">
        <v>157</v>
      </c>
      <c r="AX289" s="14" t="s">
        <v>80</v>
      </c>
      <c r="AY289" s="246" t="s">
        <v>143</v>
      </c>
    </row>
    <row r="290" s="12" customFormat="1" ht="22.8" customHeight="1">
      <c r="A290" s="12"/>
      <c r="B290" s="190"/>
      <c r="C290" s="191"/>
      <c r="D290" s="192" t="s">
        <v>71</v>
      </c>
      <c r="E290" s="204" t="s">
        <v>442</v>
      </c>
      <c r="F290" s="204" t="s">
        <v>443</v>
      </c>
      <c r="G290" s="191"/>
      <c r="H290" s="191"/>
      <c r="I290" s="194"/>
      <c r="J290" s="205">
        <f>BK290</f>
        <v>0</v>
      </c>
      <c r="K290" s="191"/>
      <c r="L290" s="196"/>
      <c r="M290" s="197"/>
      <c r="N290" s="198"/>
      <c r="O290" s="198"/>
      <c r="P290" s="199">
        <f>SUM(P291:P295)</f>
        <v>0</v>
      </c>
      <c r="Q290" s="198"/>
      <c r="R290" s="199">
        <f>SUM(R291:R295)</f>
        <v>0.1268996</v>
      </c>
      <c r="S290" s="198"/>
      <c r="T290" s="200">
        <f>SUM(T291:T295)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82</v>
      </c>
      <c r="AT290" s="202" t="s">
        <v>71</v>
      </c>
      <c r="AU290" s="202" t="s">
        <v>80</v>
      </c>
      <c r="AY290" s="201" t="s">
        <v>143</v>
      </c>
      <c r="BK290" s="203">
        <f>SUM(BK291:BK295)</f>
        <v>0</v>
      </c>
    </row>
    <row r="291" s="2" customFormat="1" ht="24.15" customHeight="1">
      <c r="A291" s="40"/>
      <c r="B291" s="41"/>
      <c r="C291" s="206" t="s">
        <v>444</v>
      </c>
      <c r="D291" s="206" t="s">
        <v>146</v>
      </c>
      <c r="E291" s="207" t="s">
        <v>445</v>
      </c>
      <c r="F291" s="208" t="s">
        <v>446</v>
      </c>
      <c r="G291" s="209" t="s">
        <v>160</v>
      </c>
      <c r="H291" s="210">
        <v>11.24</v>
      </c>
      <c r="I291" s="211"/>
      <c r="J291" s="212">
        <f>ROUND(I291*H291,2)</f>
        <v>0</v>
      </c>
      <c r="K291" s="208" t="s">
        <v>150</v>
      </c>
      <c r="L291" s="46"/>
      <c r="M291" s="213" t="s">
        <v>19</v>
      </c>
      <c r="N291" s="214" t="s">
        <v>43</v>
      </c>
      <c r="O291" s="86"/>
      <c r="P291" s="215">
        <f>O291*H291</f>
        <v>0</v>
      </c>
      <c r="Q291" s="215">
        <v>0.01129</v>
      </c>
      <c r="R291" s="215">
        <f>Q291*H291</f>
        <v>0.1268996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212</v>
      </c>
      <c r="AT291" s="217" t="s">
        <v>146</v>
      </c>
      <c r="AU291" s="217" t="s">
        <v>82</v>
      </c>
      <c r="AY291" s="19" t="s">
        <v>143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212</v>
      </c>
      <c r="BM291" s="217" t="s">
        <v>447</v>
      </c>
    </row>
    <row r="292" s="2" customFormat="1">
      <c r="A292" s="40"/>
      <c r="B292" s="41"/>
      <c r="C292" s="42"/>
      <c r="D292" s="219" t="s">
        <v>153</v>
      </c>
      <c r="E292" s="42"/>
      <c r="F292" s="220" t="s">
        <v>448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153</v>
      </c>
      <c r="AU292" s="19" t="s">
        <v>82</v>
      </c>
    </row>
    <row r="293" s="13" customFormat="1">
      <c r="A293" s="13"/>
      <c r="B293" s="224"/>
      <c r="C293" s="225"/>
      <c r="D293" s="226" t="s">
        <v>155</v>
      </c>
      <c r="E293" s="227" t="s">
        <v>19</v>
      </c>
      <c r="F293" s="228" t="s">
        <v>449</v>
      </c>
      <c r="G293" s="225"/>
      <c r="H293" s="229">
        <v>11.24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155</v>
      </c>
      <c r="AU293" s="235" t="s">
        <v>82</v>
      </c>
      <c r="AV293" s="13" t="s">
        <v>82</v>
      </c>
      <c r="AW293" s="13" t="s">
        <v>157</v>
      </c>
      <c r="AX293" s="13" t="s">
        <v>80</v>
      </c>
      <c r="AY293" s="235" t="s">
        <v>143</v>
      </c>
    </row>
    <row r="294" s="2" customFormat="1" ht="24.15" customHeight="1">
      <c r="A294" s="40"/>
      <c r="B294" s="41"/>
      <c r="C294" s="206" t="s">
        <v>450</v>
      </c>
      <c r="D294" s="206" t="s">
        <v>146</v>
      </c>
      <c r="E294" s="207" t="s">
        <v>451</v>
      </c>
      <c r="F294" s="208" t="s">
        <v>452</v>
      </c>
      <c r="G294" s="209" t="s">
        <v>325</v>
      </c>
      <c r="H294" s="210">
        <v>0.127</v>
      </c>
      <c r="I294" s="211"/>
      <c r="J294" s="212">
        <f>ROUND(I294*H294,2)</f>
        <v>0</v>
      </c>
      <c r="K294" s="208" t="s">
        <v>150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212</v>
      </c>
      <c r="AT294" s="217" t="s">
        <v>146</v>
      </c>
      <c r="AU294" s="217" t="s">
        <v>82</v>
      </c>
      <c r="AY294" s="19" t="s">
        <v>143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212</v>
      </c>
      <c r="BM294" s="217" t="s">
        <v>453</v>
      </c>
    </row>
    <row r="295" s="2" customFormat="1">
      <c r="A295" s="40"/>
      <c r="B295" s="41"/>
      <c r="C295" s="42"/>
      <c r="D295" s="219" t="s">
        <v>153</v>
      </c>
      <c r="E295" s="42"/>
      <c r="F295" s="220" t="s">
        <v>454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153</v>
      </c>
      <c r="AU295" s="19" t="s">
        <v>82</v>
      </c>
    </row>
    <row r="296" s="12" customFormat="1" ht="22.8" customHeight="1">
      <c r="A296" s="12"/>
      <c r="B296" s="190"/>
      <c r="C296" s="191"/>
      <c r="D296" s="192" t="s">
        <v>71</v>
      </c>
      <c r="E296" s="204" t="s">
        <v>455</v>
      </c>
      <c r="F296" s="204" t="s">
        <v>456</v>
      </c>
      <c r="G296" s="191"/>
      <c r="H296" s="191"/>
      <c r="I296" s="194"/>
      <c r="J296" s="205">
        <f>BK296</f>
        <v>0</v>
      </c>
      <c r="K296" s="191"/>
      <c r="L296" s="196"/>
      <c r="M296" s="197"/>
      <c r="N296" s="198"/>
      <c r="O296" s="198"/>
      <c r="P296" s="199">
        <f>SUM(P297:P338)</f>
        <v>0</v>
      </c>
      <c r="Q296" s="198"/>
      <c r="R296" s="199">
        <f>SUM(R297:R338)</f>
        <v>13.742934959999998</v>
      </c>
      <c r="S296" s="198"/>
      <c r="T296" s="200">
        <f>SUM(T297:T338)</f>
        <v>6.1338415000000008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1" t="s">
        <v>82</v>
      </c>
      <c r="AT296" s="202" t="s">
        <v>71</v>
      </c>
      <c r="AU296" s="202" t="s">
        <v>80</v>
      </c>
      <c r="AY296" s="201" t="s">
        <v>143</v>
      </c>
      <c r="BK296" s="203">
        <f>SUM(BK297:BK338)</f>
        <v>0</v>
      </c>
    </row>
    <row r="297" s="2" customFormat="1" ht="33" customHeight="1">
      <c r="A297" s="40"/>
      <c r="B297" s="41"/>
      <c r="C297" s="206" t="s">
        <v>457</v>
      </c>
      <c r="D297" s="206" t="s">
        <v>146</v>
      </c>
      <c r="E297" s="207" t="s">
        <v>458</v>
      </c>
      <c r="F297" s="208" t="s">
        <v>459</v>
      </c>
      <c r="G297" s="209" t="s">
        <v>160</v>
      </c>
      <c r="H297" s="210">
        <v>12.500999999999999</v>
      </c>
      <c r="I297" s="211"/>
      <c r="J297" s="212">
        <f>ROUND(I297*H297,2)</f>
        <v>0</v>
      </c>
      <c r="K297" s="208" t="s">
        <v>150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0.032099999999999997</v>
      </c>
      <c r="R297" s="215">
        <f>Q297*H297</f>
        <v>0.40128209999999992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151</v>
      </c>
      <c r="AT297" s="217" t="s">
        <v>146</v>
      </c>
      <c r="AU297" s="217" t="s">
        <v>82</v>
      </c>
      <c r="AY297" s="19" t="s">
        <v>143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151</v>
      </c>
      <c r="BM297" s="217" t="s">
        <v>460</v>
      </c>
    </row>
    <row r="298" s="2" customFormat="1">
      <c r="A298" s="40"/>
      <c r="B298" s="41"/>
      <c r="C298" s="42"/>
      <c r="D298" s="219" t="s">
        <v>153</v>
      </c>
      <c r="E298" s="42"/>
      <c r="F298" s="220" t="s">
        <v>461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153</v>
      </c>
      <c r="AU298" s="19" t="s">
        <v>82</v>
      </c>
    </row>
    <row r="299" s="13" customFormat="1">
      <c r="A299" s="13"/>
      <c r="B299" s="224"/>
      <c r="C299" s="225"/>
      <c r="D299" s="226" t="s">
        <v>155</v>
      </c>
      <c r="E299" s="227" t="s">
        <v>19</v>
      </c>
      <c r="F299" s="228" t="s">
        <v>462</v>
      </c>
      <c r="G299" s="225"/>
      <c r="H299" s="229">
        <v>12.500499999999999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155</v>
      </c>
      <c r="AU299" s="235" t="s">
        <v>82</v>
      </c>
      <c r="AV299" s="13" t="s">
        <v>82</v>
      </c>
      <c r="AW299" s="13" t="s">
        <v>157</v>
      </c>
      <c r="AX299" s="13" t="s">
        <v>80</v>
      </c>
      <c r="AY299" s="235" t="s">
        <v>143</v>
      </c>
    </row>
    <row r="300" s="2" customFormat="1" ht="24.15" customHeight="1">
      <c r="A300" s="40"/>
      <c r="B300" s="41"/>
      <c r="C300" s="206" t="s">
        <v>463</v>
      </c>
      <c r="D300" s="206" t="s">
        <v>146</v>
      </c>
      <c r="E300" s="207" t="s">
        <v>464</v>
      </c>
      <c r="F300" s="208" t="s">
        <v>465</v>
      </c>
      <c r="G300" s="209" t="s">
        <v>160</v>
      </c>
      <c r="H300" s="210">
        <v>99.867999999999995</v>
      </c>
      <c r="I300" s="211"/>
      <c r="J300" s="212">
        <f>ROUND(I300*H300,2)</f>
        <v>0</v>
      </c>
      <c r="K300" s="208" t="s">
        <v>150</v>
      </c>
      <c r="L300" s="46"/>
      <c r="M300" s="213" t="s">
        <v>19</v>
      </c>
      <c r="N300" s="214" t="s">
        <v>43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0.03175</v>
      </c>
      <c r="T300" s="216">
        <f>S300*H300</f>
        <v>3.1708089999999998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212</v>
      </c>
      <c r="AT300" s="217" t="s">
        <v>146</v>
      </c>
      <c r="AU300" s="217" t="s">
        <v>82</v>
      </c>
      <c r="AY300" s="19" t="s">
        <v>143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80</v>
      </c>
      <c r="BK300" s="218">
        <f>ROUND(I300*H300,2)</f>
        <v>0</v>
      </c>
      <c r="BL300" s="19" t="s">
        <v>212</v>
      </c>
      <c r="BM300" s="217" t="s">
        <v>466</v>
      </c>
    </row>
    <row r="301" s="2" customFormat="1">
      <c r="A301" s="40"/>
      <c r="B301" s="41"/>
      <c r="C301" s="42"/>
      <c r="D301" s="219" t="s">
        <v>153</v>
      </c>
      <c r="E301" s="42"/>
      <c r="F301" s="220" t="s">
        <v>467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153</v>
      </c>
      <c r="AU301" s="19" t="s">
        <v>82</v>
      </c>
    </row>
    <row r="302" s="13" customFormat="1">
      <c r="A302" s="13"/>
      <c r="B302" s="224"/>
      <c r="C302" s="225"/>
      <c r="D302" s="226" t="s">
        <v>155</v>
      </c>
      <c r="E302" s="227" t="s">
        <v>19</v>
      </c>
      <c r="F302" s="228" t="s">
        <v>468</v>
      </c>
      <c r="G302" s="225"/>
      <c r="H302" s="229">
        <v>104.608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155</v>
      </c>
      <c r="AU302" s="235" t="s">
        <v>82</v>
      </c>
      <c r="AV302" s="13" t="s">
        <v>82</v>
      </c>
      <c r="AW302" s="13" t="s">
        <v>157</v>
      </c>
      <c r="AX302" s="13" t="s">
        <v>72</v>
      </c>
      <c r="AY302" s="235" t="s">
        <v>143</v>
      </c>
    </row>
    <row r="303" s="13" customFormat="1">
      <c r="A303" s="13"/>
      <c r="B303" s="224"/>
      <c r="C303" s="225"/>
      <c r="D303" s="226" t="s">
        <v>155</v>
      </c>
      <c r="E303" s="227" t="s">
        <v>19</v>
      </c>
      <c r="F303" s="228" t="s">
        <v>469</v>
      </c>
      <c r="G303" s="225"/>
      <c r="H303" s="229">
        <v>-4.7400000000000011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155</v>
      </c>
      <c r="AU303" s="235" t="s">
        <v>82</v>
      </c>
      <c r="AV303" s="13" t="s">
        <v>82</v>
      </c>
      <c r="AW303" s="13" t="s">
        <v>157</v>
      </c>
      <c r="AX303" s="13" t="s">
        <v>72</v>
      </c>
      <c r="AY303" s="235" t="s">
        <v>143</v>
      </c>
    </row>
    <row r="304" s="14" customFormat="1">
      <c r="A304" s="14"/>
      <c r="B304" s="236"/>
      <c r="C304" s="237"/>
      <c r="D304" s="226" t="s">
        <v>155</v>
      </c>
      <c r="E304" s="238" t="s">
        <v>19</v>
      </c>
      <c r="F304" s="239" t="s">
        <v>166</v>
      </c>
      <c r="G304" s="237"/>
      <c r="H304" s="240">
        <v>99.868000000000009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155</v>
      </c>
      <c r="AU304" s="246" t="s">
        <v>82</v>
      </c>
      <c r="AV304" s="14" t="s">
        <v>151</v>
      </c>
      <c r="AW304" s="14" t="s">
        <v>157</v>
      </c>
      <c r="AX304" s="14" t="s">
        <v>80</v>
      </c>
      <c r="AY304" s="246" t="s">
        <v>143</v>
      </c>
    </row>
    <row r="305" s="2" customFormat="1" ht="33" customHeight="1">
      <c r="A305" s="40"/>
      <c r="B305" s="41"/>
      <c r="C305" s="206" t="s">
        <v>470</v>
      </c>
      <c r="D305" s="206" t="s">
        <v>146</v>
      </c>
      <c r="E305" s="207" t="s">
        <v>471</v>
      </c>
      <c r="F305" s="208" t="s">
        <v>472</v>
      </c>
      <c r="G305" s="209" t="s">
        <v>160</v>
      </c>
      <c r="H305" s="210">
        <v>89.338999999999999</v>
      </c>
      <c r="I305" s="211"/>
      <c r="J305" s="212">
        <f>ROUND(I305*H305,2)</f>
        <v>0</v>
      </c>
      <c r="K305" s="208" t="s">
        <v>150</v>
      </c>
      <c r="L305" s="46"/>
      <c r="M305" s="213" t="s">
        <v>19</v>
      </c>
      <c r="N305" s="214" t="s">
        <v>43</v>
      </c>
      <c r="O305" s="86"/>
      <c r="P305" s="215">
        <f>O305*H305</f>
        <v>0</v>
      </c>
      <c r="Q305" s="215">
        <v>0.013559999999999999</v>
      </c>
      <c r="R305" s="215">
        <f>Q305*H305</f>
        <v>1.21143684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212</v>
      </c>
      <c r="AT305" s="217" t="s">
        <v>146</v>
      </c>
      <c r="AU305" s="217" t="s">
        <v>82</v>
      </c>
      <c r="AY305" s="19" t="s">
        <v>143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80</v>
      </c>
      <c r="BK305" s="218">
        <f>ROUND(I305*H305,2)</f>
        <v>0</v>
      </c>
      <c r="BL305" s="19" t="s">
        <v>212</v>
      </c>
      <c r="BM305" s="217" t="s">
        <v>473</v>
      </c>
    </row>
    <row r="306" s="2" customFormat="1">
      <c r="A306" s="40"/>
      <c r="B306" s="41"/>
      <c r="C306" s="42"/>
      <c r="D306" s="219" t="s">
        <v>153</v>
      </c>
      <c r="E306" s="42"/>
      <c r="F306" s="220" t="s">
        <v>474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153</v>
      </c>
      <c r="AU306" s="19" t="s">
        <v>82</v>
      </c>
    </row>
    <row r="307" s="13" customFormat="1">
      <c r="A307" s="13"/>
      <c r="B307" s="224"/>
      <c r="C307" s="225"/>
      <c r="D307" s="226" t="s">
        <v>155</v>
      </c>
      <c r="E307" s="227" t="s">
        <v>19</v>
      </c>
      <c r="F307" s="228" t="s">
        <v>475</v>
      </c>
      <c r="G307" s="225"/>
      <c r="H307" s="229">
        <v>3.9097499999999998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155</v>
      </c>
      <c r="AU307" s="235" t="s">
        <v>82</v>
      </c>
      <c r="AV307" s="13" t="s">
        <v>82</v>
      </c>
      <c r="AW307" s="13" t="s">
        <v>157</v>
      </c>
      <c r="AX307" s="13" t="s">
        <v>72</v>
      </c>
      <c r="AY307" s="235" t="s">
        <v>143</v>
      </c>
    </row>
    <row r="308" s="13" customFormat="1">
      <c r="A308" s="13"/>
      <c r="B308" s="224"/>
      <c r="C308" s="225"/>
      <c r="D308" s="226" t="s">
        <v>155</v>
      </c>
      <c r="E308" s="227" t="s">
        <v>19</v>
      </c>
      <c r="F308" s="228" t="s">
        <v>476</v>
      </c>
      <c r="G308" s="225"/>
      <c r="H308" s="229">
        <v>60.384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155</v>
      </c>
      <c r="AU308" s="235" t="s">
        <v>82</v>
      </c>
      <c r="AV308" s="13" t="s">
        <v>82</v>
      </c>
      <c r="AW308" s="13" t="s">
        <v>157</v>
      </c>
      <c r="AX308" s="13" t="s">
        <v>72</v>
      </c>
      <c r="AY308" s="235" t="s">
        <v>143</v>
      </c>
    </row>
    <row r="309" s="13" customFormat="1">
      <c r="A309" s="13"/>
      <c r="B309" s="224"/>
      <c r="C309" s="225"/>
      <c r="D309" s="226" t="s">
        <v>155</v>
      </c>
      <c r="E309" s="227" t="s">
        <v>19</v>
      </c>
      <c r="F309" s="228" t="s">
        <v>477</v>
      </c>
      <c r="G309" s="225"/>
      <c r="H309" s="229">
        <v>9.9050000000000011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155</v>
      </c>
      <c r="AU309" s="235" t="s">
        <v>82</v>
      </c>
      <c r="AV309" s="13" t="s">
        <v>82</v>
      </c>
      <c r="AW309" s="13" t="s">
        <v>157</v>
      </c>
      <c r="AX309" s="13" t="s">
        <v>72</v>
      </c>
      <c r="AY309" s="235" t="s">
        <v>143</v>
      </c>
    </row>
    <row r="310" s="13" customFormat="1">
      <c r="A310" s="13"/>
      <c r="B310" s="224"/>
      <c r="C310" s="225"/>
      <c r="D310" s="226" t="s">
        <v>155</v>
      </c>
      <c r="E310" s="227" t="s">
        <v>19</v>
      </c>
      <c r="F310" s="228" t="s">
        <v>478</v>
      </c>
      <c r="G310" s="225"/>
      <c r="H310" s="229">
        <v>11.619999999999999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155</v>
      </c>
      <c r="AU310" s="235" t="s">
        <v>82</v>
      </c>
      <c r="AV310" s="13" t="s">
        <v>82</v>
      </c>
      <c r="AW310" s="13" t="s">
        <v>157</v>
      </c>
      <c r="AX310" s="13" t="s">
        <v>72</v>
      </c>
      <c r="AY310" s="235" t="s">
        <v>143</v>
      </c>
    </row>
    <row r="311" s="13" customFormat="1">
      <c r="A311" s="13"/>
      <c r="B311" s="224"/>
      <c r="C311" s="225"/>
      <c r="D311" s="226" t="s">
        <v>155</v>
      </c>
      <c r="E311" s="227" t="s">
        <v>19</v>
      </c>
      <c r="F311" s="228" t="s">
        <v>302</v>
      </c>
      <c r="G311" s="225"/>
      <c r="H311" s="229">
        <v>3.5200000000000005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155</v>
      </c>
      <c r="AU311" s="235" t="s">
        <v>82</v>
      </c>
      <c r="AV311" s="13" t="s">
        <v>82</v>
      </c>
      <c r="AW311" s="13" t="s">
        <v>157</v>
      </c>
      <c r="AX311" s="13" t="s">
        <v>72</v>
      </c>
      <c r="AY311" s="235" t="s">
        <v>143</v>
      </c>
    </row>
    <row r="312" s="14" customFormat="1">
      <c r="A312" s="14"/>
      <c r="B312" s="236"/>
      <c r="C312" s="237"/>
      <c r="D312" s="226" t="s">
        <v>155</v>
      </c>
      <c r="E312" s="238" t="s">
        <v>19</v>
      </c>
      <c r="F312" s="239" t="s">
        <v>166</v>
      </c>
      <c r="G312" s="237"/>
      <c r="H312" s="240">
        <v>89.338750000000005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155</v>
      </c>
      <c r="AU312" s="246" t="s">
        <v>82</v>
      </c>
      <c r="AV312" s="14" t="s">
        <v>151</v>
      </c>
      <c r="AW312" s="14" t="s">
        <v>157</v>
      </c>
      <c r="AX312" s="14" t="s">
        <v>80</v>
      </c>
      <c r="AY312" s="246" t="s">
        <v>143</v>
      </c>
    </row>
    <row r="313" s="2" customFormat="1" ht="24.15" customHeight="1">
      <c r="A313" s="40"/>
      <c r="B313" s="41"/>
      <c r="C313" s="206" t="s">
        <v>479</v>
      </c>
      <c r="D313" s="206" t="s">
        <v>146</v>
      </c>
      <c r="E313" s="207" t="s">
        <v>480</v>
      </c>
      <c r="F313" s="208" t="s">
        <v>481</v>
      </c>
      <c r="G313" s="209" t="s">
        <v>160</v>
      </c>
      <c r="H313" s="210">
        <v>342.95999999999998</v>
      </c>
      <c r="I313" s="211"/>
      <c r="J313" s="212">
        <f>ROUND(I313*H313,2)</f>
        <v>0</v>
      </c>
      <c r="K313" s="208" t="s">
        <v>150</v>
      </c>
      <c r="L313" s="46"/>
      <c r="M313" s="213" t="s">
        <v>19</v>
      </c>
      <c r="N313" s="214" t="s">
        <v>43</v>
      </c>
      <c r="O313" s="86"/>
      <c r="P313" s="215">
        <f>O313*H313</f>
        <v>0</v>
      </c>
      <c r="Q313" s="215">
        <v>0.015259999999999999</v>
      </c>
      <c r="R313" s="215">
        <f>Q313*H313</f>
        <v>5.2335695999999992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212</v>
      </c>
      <c r="AT313" s="217" t="s">
        <v>146</v>
      </c>
      <c r="AU313" s="217" t="s">
        <v>82</v>
      </c>
      <c r="AY313" s="19" t="s">
        <v>143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80</v>
      </c>
      <c r="BK313" s="218">
        <f>ROUND(I313*H313,2)</f>
        <v>0</v>
      </c>
      <c r="BL313" s="19" t="s">
        <v>212</v>
      </c>
      <c r="BM313" s="217" t="s">
        <v>482</v>
      </c>
    </row>
    <row r="314" s="2" customFormat="1">
      <c r="A314" s="40"/>
      <c r="B314" s="41"/>
      <c r="C314" s="42"/>
      <c r="D314" s="219" t="s">
        <v>153</v>
      </c>
      <c r="E314" s="42"/>
      <c r="F314" s="220" t="s">
        <v>483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153</v>
      </c>
      <c r="AU314" s="19" t="s">
        <v>82</v>
      </c>
    </row>
    <row r="315" s="13" customFormat="1">
      <c r="A315" s="13"/>
      <c r="B315" s="224"/>
      <c r="C315" s="225"/>
      <c r="D315" s="226" t="s">
        <v>155</v>
      </c>
      <c r="E315" s="227" t="s">
        <v>19</v>
      </c>
      <c r="F315" s="228" t="s">
        <v>484</v>
      </c>
      <c r="G315" s="225"/>
      <c r="H315" s="229">
        <v>342.96000000000004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155</v>
      </c>
      <c r="AU315" s="235" t="s">
        <v>82</v>
      </c>
      <c r="AV315" s="13" t="s">
        <v>82</v>
      </c>
      <c r="AW315" s="13" t="s">
        <v>157</v>
      </c>
      <c r="AX315" s="13" t="s">
        <v>80</v>
      </c>
      <c r="AY315" s="235" t="s">
        <v>143</v>
      </c>
    </row>
    <row r="316" s="2" customFormat="1" ht="16.5" customHeight="1">
      <c r="A316" s="40"/>
      <c r="B316" s="41"/>
      <c r="C316" s="206" t="s">
        <v>485</v>
      </c>
      <c r="D316" s="206" t="s">
        <v>146</v>
      </c>
      <c r="E316" s="207" t="s">
        <v>486</v>
      </c>
      <c r="F316" s="208" t="s">
        <v>487</v>
      </c>
      <c r="G316" s="209" t="s">
        <v>160</v>
      </c>
      <c r="H316" s="210">
        <v>35.399999999999999</v>
      </c>
      <c r="I316" s="211"/>
      <c r="J316" s="212">
        <f>ROUND(I316*H316,2)</f>
        <v>0</v>
      </c>
      <c r="K316" s="208" t="s">
        <v>150</v>
      </c>
      <c r="L316" s="46"/>
      <c r="M316" s="213" t="s">
        <v>19</v>
      </c>
      <c r="N316" s="214" t="s">
        <v>43</v>
      </c>
      <c r="O316" s="86"/>
      <c r="P316" s="215">
        <f>O316*H316</f>
        <v>0</v>
      </c>
      <c r="Q316" s="215">
        <v>0.00040999999999999999</v>
      </c>
      <c r="R316" s="215">
        <f>Q316*H316</f>
        <v>0.014513999999999999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151</v>
      </c>
      <c r="AT316" s="217" t="s">
        <v>146</v>
      </c>
      <c r="AU316" s="217" t="s">
        <v>82</v>
      </c>
      <c r="AY316" s="19" t="s">
        <v>143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80</v>
      </c>
      <c r="BK316" s="218">
        <f>ROUND(I316*H316,2)</f>
        <v>0</v>
      </c>
      <c r="BL316" s="19" t="s">
        <v>151</v>
      </c>
      <c r="BM316" s="217" t="s">
        <v>488</v>
      </c>
    </row>
    <row r="317" s="2" customFormat="1">
      <c r="A317" s="40"/>
      <c r="B317" s="41"/>
      <c r="C317" s="42"/>
      <c r="D317" s="219" t="s">
        <v>153</v>
      </c>
      <c r="E317" s="42"/>
      <c r="F317" s="220" t="s">
        <v>489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153</v>
      </c>
      <c r="AU317" s="19" t="s">
        <v>82</v>
      </c>
    </row>
    <row r="318" s="13" customFormat="1">
      <c r="A318" s="13"/>
      <c r="B318" s="224"/>
      <c r="C318" s="225"/>
      <c r="D318" s="226" t="s">
        <v>155</v>
      </c>
      <c r="E318" s="227" t="s">
        <v>19</v>
      </c>
      <c r="F318" s="228" t="s">
        <v>490</v>
      </c>
      <c r="G318" s="225"/>
      <c r="H318" s="229">
        <v>35.399999999999999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155</v>
      </c>
      <c r="AU318" s="235" t="s">
        <v>82</v>
      </c>
      <c r="AV318" s="13" t="s">
        <v>82</v>
      </c>
      <c r="AW318" s="13" t="s">
        <v>157</v>
      </c>
      <c r="AX318" s="13" t="s">
        <v>80</v>
      </c>
      <c r="AY318" s="235" t="s">
        <v>143</v>
      </c>
    </row>
    <row r="319" s="2" customFormat="1" ht="16.5" customHeight="1">
      <c r="A319" s="40"/>
      <c r="B319" s="41"/>
      <c r="C319" s="257" t="s">
        <v>491</v>
      </c>
      <c r="D319" s="257" t="s">
        <v>229</v>
      </c>
      <c r="E319" s="258" t="s">
        <v>492</v>
      </c>
      <c r="F319" s="259" t="s">
        <v>493</v>
      </c>
      <c r="G319" s="260" t="s">
        <v>160</v>
      </c>
      <c r="H319" s="261">
        <v>37.170000000000002</v>
      </c>
      <c r="I319" s="262"/>
      <c r="J319" s="263">
        <f>ROUND(I319*H319,2)</f>
        <v>0</v>
      </c>
      <c r="K319" s="259" t="s">
        <v>150</v>
      </c>
      <c r="L319" s="264"/>
      <c r="M319" s="265" t="s">
        <v>19</v>
      </c>
      <c r="N319" s="266" t="s">
        <v>43</v>
      </c>
      <c r="O319" s="86"/>
      <c r="P319" s="215">
        <f>O319*H319</f>
        <v>0</v>
      </c>
      <c r="Q319" s="215">
        <v>0.0092999999999999992</v>
      </c>
      <c r="R319" s="215">
        <f>Q319*H319</f>
        <v>0.34568099999999996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222</v>
      </c>
      <c r="AT319" s="217" t="s">
        <v>229</v>
      </c>
      <c r="AU319" s="217" t="s">
        <v>82</v>
      </c>
      <c r="AY319" s="19" t="s">
        <v>143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80</v>
      </c>
      <c r="BK319" s="218">
        <f>ROUND(I319*H319,2)</f>
        <v>0</v>
      </c>
      <c r="BL319" s="19" t="s">
        <v>151</v>
      </c>
      <c r="BM319" s="217" t="s">
        <v>494</v>
      </c>
    </row>
    <row r="320" s="13" customFormat="1">
      <c r="A320" s="13"/>
      <c r="B320" s="224"/>
      <c r="C320" s="225"/>
      <c r="D320" s="226" t="s">
        <v>155</v>
      </c>
      <c r="E320" s="225"/>
      <c r="F320" s="228" t="s">
        <v>495</v>
      </c>
      <c r="G320" s="225"/>
      <c r="H320" s="229">
        <v>37.170000000000002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155</v>
      </c>
      <c r="AU320" s="235" t="s">
        <v>82</v>
      </c>
      <c r="AV320" s="13" t="s">
        <v>82</v>
      </c>
      <c r="AW320" s="13" t="s">
        <v>4</v>
      </c>
      <c r="AX320" s="13" t="s">
        <v>80</v>
      </c>
      <c r="AY320" s="235" t="s">
        <v>143</v>
      </c>
    </row>
    <row r="321" s="2" customFormat="1" ht="16.5" customHeight="1">
      <c r="A321" s="40"/>
      <c r="B321" s="41"/>
      <c r="C321" s="257" t="s">
        <v>496</v>
      </c>
      <c r="D321" s="257" t="s">
        <v>229</v>
      </c>
      <c r="E321" s="258" t="s">
        <v>497</v>
      </c>
      <c r="F321" s="259" t="s">
        <v>498</v>
      </c>
      <c r="G321" s="260" t="s">
        <v>160</v>
      </c>
      <c r="H321" s="261">
        <v>37.170000000000002</v>
      </c>
      <c r="I321" s="262"/>
      <c r="J321" s="263">
        <f>ROUND(I321*H321,2)</f>
        <v>0</v>
      </c>
      <c r="K321" s="259" t="s">
        <v>150</v>
      </c>
      <c r="L321" s="264"/>
      <c r="M321" s="265" t="s">
        <v>19</v>
      </c>
      <c r="N321" s="266" t="s">
        <v>43</v>
      </c>
      <c r="O321" s="86"/>
      <c r="P321" s="215">
        <f>O321*H321</f>
        <v>0</v>
      </c>
      <c r="Q321" s="215">
        <v>0.012</v>
      </c>
      <c r="R321" s="215">
        <f>Q321*H321</f>
        <v>0.44604000000000005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222</v>
      </c>
      <c r="AT321" s="217" t="s">
        <v>229</v>
      </c>
      <c r="AU321" s="217" t="s">
        <v>82</v>
      </c>
      <c r="AY321" s="19" t="s">
        <v>143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151</v>
      </c>
      <c r="BM321" s="217" t="s">
        <v>499</v>
      </c>
    </row>
    <row r="322" s="13" customFormat="1">
      <c r="A322" s="13"/>
      <c r="B322" s="224"/>
      <c r="C322" s="225"/>
      <c r="D322" s="226" t="s">
        <v>155</v>
      </c>
      <c r="E322" s="225"/>
      <c r="F322" s="228" t="s">
        <v>495</v>
      </c>
      <c r="G322" s="225"/>
      <c r="H322" s="229">
        <v>37.170000000000002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155</v>
      </c>
      <c r="AU322" s="235" t="s">
        <v>82</v>
      </c>
      <c r="AV322" s="13" t="s">
        <v>82</v>
      </c>
      <c r="AW322" s="13" t="s">
        <v>4</v>
      </c>
      <c r="AX322" s="13" t="s">
        <v>80</v>
      </c>
      <c r="AY322" s="235" t="s">
        <v>143</v>
      </c>
    </row>
    <row r="323" s="2" customFormat="1" ht="16.5" customHeight="1">
      <c r="A323" s="40"/>
      <c r="B323" s="41"/>
      <c r="C323" s="206" t="s">
        <v>500</v>
      </c>
      <c r="D323" s="206" t="s">
        <v>146</v>
      </c>
      <c r="E323" s="207" t="s">
        <v>486</v>
      </c>
      <c r="F323" s="208" t="s">
        <v>487</v>
      </c>
      <c r="G323" s="209" t="s">
        <v>160</v>
      </c>
      <c r="H323" s="210">
        <v>110.8</v>
      </c>
      <c r="I323" s="211"/>
      <c r="J323" s="212">
        <f>ROUND(I323*H323,2)</f>
        <v>0</v>
      </c>
      <c r="K323" s="208" t="s">
        <v>150</v>
      </c>
      <c r="L323" s="46"/>
      <c r="M323" s="213" t="s">
        <v>19</v>
      </c>
      <c r="N323" s="214" t="s">
        <v>43</v>
      </c>
      <c r="O323" s="86"/>
      <c r="P323" s="215">
        <f>O323*H323</f>
        <v>0</v>
      </c>
      <c r="Q323" s="215">
        <v>0.00040999999999999999</v>
      </c>
      <c r="R323" s="215">
        <f>Q323*H323</f>
        <v>0.045427999999999996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212</v>
      </c>
      <c r="AT323" s="217" t="s">
        <v>146</v>
      </c>
      <c r="AU323" s="217" t="s">
        <v>82</v>
      </c>
      <c r="AY323" s="19" t="s">
        <v>143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80</v>
      </c>
      <c r="BK323" s="218">
        <f>ROUND(I323*H323,2)</f>
        <v>0</v>
      </c>
      <c r="BL323" s="19" t="s">
        <v>212</v>
      </c>
      <c r="BM323" s="217" t="s">
        <v>501</v>
      </c>
    </row>
    <row r="324" s="2" customFormat="1">
      <c r="A324" s="40"/>
      <c r="B324" s="41"/>
      <c r="C324" s="42"/>
      <c r="D324" s="219" t="s">
        <v>153</v>
      </c>
      <c r="E324" s="42"/>
      <c r="F324" s="220" t="s">
        <v>489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153</v>
      </c>
      <c r="AU324" s="19" t="s">
        <v>82</v>
      </c>
    </row>
    <row r="325" s="13" customFormat="1">
      <c r="A325" s="13"/>
      <c r="B325" s="224"/>
      <c r="C325" s="225"/>
      <c r="D325" s="226" t="s">
        <v>155</v>
      </c>
      <c r="E325" s="227" t="s">
        <v>19</v>
      </c>
      <c r="F325" s="228" t="s">
        <v>502</v>
      </c>
      <c r="G325" s="225"/>
      <c r="H325" s="229">
        <v>110.8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155</v>
      </c>
      <c r="AU325" s="235" t="s">
        <v>82</v>
      </c>
      <c r="AV325" s="13" t="s">
        <v>82</v>
      </c>
      <c r="AW325" s="13" t="s">
        <v>157</v>
      </c>
      <c r="AX325" s="13" t="s">
        <v>80</v>
      </c>
      <c r="AY325" s="235" t="s">
        <v>143</v>
      </c>
    </row>
    <row r="326" s="2" customFormat="1" ht="16.5" customHeight="1">
      <c r="A326" s="40"/>
      <c r="B326" s="41"/>
      <c r="C326" s="257" t="s">
        <v>503</v>
      </c>
      <c r="D326" s="257" t="s">
        <v>229</v>
      </c>
      <c r="E326" s="258" t="s">
        <v>504</v>
      </c>
      <c r="F326" s="259" t="s">
        <v>505</v>
      </c>
      <c r="G326" s="260" t="s">
        <v>160</v>
      </c>
      <c r="H326" s="261">
        <v>116.34</v>
      </c>
      <c r="I326" s="262"/>
      <c r="J326" s="263">
        <f>ROUND(I326*H326,2)</f>
        <v>0</v>
      </c>
      <c r="K326" s="259" t="s">
        <v>150</v>
      </c>
      <c r="L326" s="264"/>
      <c r="M326" s="265" t="s">
        <v>19</v>
      </c>
      <c r="N326" s="266" t="s">
        <v>43</v>
      </c>
      <c r="O326" s="86"/>
      <c r="P326" s="215">
        <f>O326*H326</f>
        <v>0</v>
      </c>
      <c r="Q326" s="215">
        <v>0.0089999999999999993</v>
      </c>
      <c r="R326" s="215">
        <f>Q326*H326</f>
        <v>1.0470599999999999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364</v>
      </c>
      <c r="AT326" s="217" t="s">
        <v>229</v>
      </c>
      <c r="AU326" s="217" t="s">
        <v>82</v>
      </c>
      <c r="AY326" s="19" t="s">
        <v>143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212</v>
      </c>
      <c r="BM326" s="217" t="s">
        <v>506</v>
      </c>
    </row>
    <row r="327" s="13" customFormat="1">
      <c r="A327" s="13"/>
      <c r="B327" s="224"/>
      <c r="C327" s="225"/>
      <c r="D327" s="226" t="s">
        <v>155</v>
      </c>
      <c r="E327" s="225"/>
      <c r="F327" s="228" t="s">
        <v>507</v>
      </c>
      <c r="G327" s="225"/>
      <c r="H327" s="229">
        <v>116.34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155</v>
      </c>
      <c r="AU327" s="235" t="s">
        <v>82</v>
      </c>
      <c r="AV327" s="13" t="s">
        <v>82</v>
      </c>
      <c r="AW327" s="13" t="s">
        <v>4</v>
      </c>
      <c r="AX327" s="13" t="s">
        <v>80</v>
      </c>
      <c r="AY327" s="235" t="s">
        <v>143</v>
      </c>
    </row>
    <row r="328" s="2" customFormat="1" ht="16.5" customHeight="1">
      <c r="A328" s="40"/>
      <c r="B328" s="41"/>
      <c r="C328" s="257" t="s">
        <v>508</v>
      </c>
      <c r="D328" s="257" t="s">
        <v>229</v>
      </c>
      <c r="E328" s="258" t="s">
        <v>497</v>
      </c>
      <c r="F328" s="259" t="s">
        <v>498</v>
      </c>
      <c r="G328" s="260" t="s">
        <v>160</v>
      </c>
      <c r="H328" s="261">
        <v>116.34</v>
      </c>
      <c r="I328" s="262"/>
      <c r="J328" s="263">
        <f>ROUND(I328*H328,2)</f>
        <v>0</v>
      </c>
      <c r="K328" s="259" t="s">
        <v>150</v>
      </c>
      <c r="L328" s="264"/>
      <c r="M328" s="265" t="s">
        <v>19</v>
      </c>
      <c r="N328" s="266" t="s">
        <v>43</v>
      </c>
      <c r="O328" s="86"/>
      <c r="P328" s="215">
        <f>O328*H328</f>
        <v>0</v>
      </c>
      <c r="Q328" s="215">
        <v>0.012</v>
      </c>
      <c r="R328" s="215">
        <f>Q328*H328</f>
        <v>1.39608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364</v>
      </c>
      <c r="AT328" s="217" t="s">
        <v>229</v>
      </c>
      <c r="AU328" s="217" t="s">
        <v>82</v>
      </c>
      <c r="AY328" s="19" t="s">
        <v>143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212</v>
      </c>
      <c r="BM328" s="217" t="s">
        <v>509</v>
      </c>
    </row>
    <row r="329" s="13" customFormat="1">
      <c r="A329" s="13"/>
      <c r="B329" s="224"/>
      <c r="C329" s="225"/>
      <c r="D329" s="226" t="s">
        <v>155</v>
      </c>
      <c r="E329" s="225"/>
      <c r="F329" s="228" t="s">
        <v>507</v>
      </c>
      <c r="G329" s="225"/>
      <c r="H329" s="229">
        <v>116.34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155</v>
      </c>
      <c r="AU329" s="235" t="s">
        <v>82</v>
      </c>
      <c r="AV329" s="13" t="s">
        <v>82</v>
      </c>
      <c r="AW329" s="13" t="s">
        <v>4</v>
      </c>
      <c r="AX329" s="13" t="s">
        <v>80</v>
      </c>
      <c r="AY329" s="235" t="s">
        <v>143</v>
      </c>
    </row>
    <row r="330" s="2" customFormat="1" ht="24.15" customHeight="1">
      <c r="A330" s="40"/>
      <c r="B330" s="41"/>
      <c r="C330" s="206" t="s">
        <v>510</v>
      </c>
      <c r="D330" s="206" t="s">
        <v>146</v>
      </c>
      <c r="E330" s="207" t="s">
        <v>511</v>
      </c>
      <c r="F330" s="208" t="s">
        <v>512</v>
      </c>
      <c r="G330" s="209" t="s">
        <v>160</v>
      </c>
      <c r="H330" s="210">
        <v>171.77000000000001</v>
      </c>
      <c r="I330" s="211"/>
      <c r="J330" s="212">
        <f>ROUND(I330*H330,2)</f>
        <v>0</v>
      </c>
      <c r="K330" s="208" t="s">
        <v>150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0.017250000000000001</v>
      </c>
      <c r="T330" s="216">
        <f>S330*H330</f>
        <v>2.9630325000000006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212</v>
      </c>
      <c r="AT330" s="217" t="s">
        <v>146</v>
      </c>
      <c r="AU330" s="217" t="s">
        <v>82</v>
      </c>
      <c r="AY330" s="19" t="s">
        <v>143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80</v>
      </c>
      <c r="BK330" s="218">
        <f>ROUND(I330*H330,2)</f>
        <v>0</v>
      </c>
      <c r="BL330" s="19" t="s">
        <v>212</v>
      </c>
      <c r="BM330" s="217" t="s">
        <v>513</v>
      </c>
    </row>
    <row r="331" s="2" customFormat="1">
      <c r="A331" s="40"/>
      <c r="B331" s="41"/>
      <c r="C331" s="42"/>
      <c r="D331" s="219" t="s">
        <v>153</v>
      </c>
      <c r="E331" s="42"/>
      <c r="F331" s="220" t="s">
        <v>514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153</v>
      </c>
      <c r="AU331" s="19" t="s">
        <v>82</v>
      </c>
    </row>
    <row r="332" s="13" customFormat="1">
      <c r="A332" s="13"/>
      <c r="B332" s="224"/>
      <c r="C332" s="225"/>
      <c r="D332" s="226" t="s">
        <v>155</v>
      </c>
      <c r="E332" s="227" t="s">
        <v>19</v>
      </c>
      <c r="F332" s="228" t="s">
        <v>515</v>
      </c>
      <c r="G332" s="225"/>
      <c r="H332" s="229">
        <v>171.76999999999998</v>
      </c>
      <c r="I332" s="230"/>
      <c r="J332" s="225"/>
      <c r="K332" s="225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155</v>
      </c>
      <c r="AU332" s="235" t="s">
        <v>82</v>
      </c>
      <c r="AV332" s="13" t="s">
        <v>82</v>
      </c>
      <c r="AW332" s="13" t="s">
        <v>157</v>
      </c>
      <c r="AX332" s="13" t="s">
        <v>80</v>
      </c>
      <c r="AY332" s="235" t="s">
        <v>143</v>
      </c>
    </row>
    <row r="333" s="2" customFormat="1" ht="44.25" customHeight="1">
      <c r="A333" s="40"/>
      <c r="B333" s="41"/>
      <c r="C333" s="206" t="s">
        <v>516</v>
      </c>
      <c r="D333" s="206" t="s">
        <v>146</v>
      </c>
      <c r="E333" s="207" t="s">
        <v>517</v>
      </c>
      <c r="F333" s="208" t="s">
        <v>518</v>
      </c>
      <c r="G333" s="209" t="s">
        <v>160</v>
      </c>
      <c r="H333" s="210">
        <v>15.349</v>
      </c>
      <c r="I333" s="211"/>
      <c r="J333" s="212">
        <f>ROUND(I333*H333,2)</f>
        <v>0</v>
      </c>
      <c r="K333" s="208" t="s">
        <v>19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0.054059999999999997</v>
      </c>
      <c r="R333" s="215">
        <f>Q333*H333</f>
        <v>0.82976693999999995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151</v>
      </c>
      <c r="AT333" s="217" t="s">
        <v>146</v>
      </c>
      <c r="AU333" s="217" t="s">
        <v>82</v>
      </c>
      <c r="AY333" s="19" t="s">
        <v>143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151</v>
      </c>
      <c r="BM333" s="217" t="s">
        <v>519</v>
      </c>
    </row>
    <row r="334" s="13" customFormat="1">
      <c r="A334" s="13"/>
      <c r="B334" s="224"/>
      <c r="C334" s="225"/>
      <c r="D334" s="226" t="s">
        <v>155</v>
      </c>
      <c r="E334" s="227" t="s">
        <v>19</v>
      </c>
      <c r="F334" s="228" t="s">
        <v>520</v>
      </c>
      <c r="G334" s="225"/>
      <c r="H334" s="229">
        <v>15.349100000000002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155</v>
      </c>
      <c r="AU334" s="235" t="s">
        <v>82</v>
      </c>
      <c r="AV334" s="13" t="s">
        <v>82</v>
      </c>
      <c r="AW334" s="13" t="s">
        <v>157</v>
      </c>
      <c r="AX334" s="13" t="s">
        <v>80</v>
      </c>
      <c r="AY334" s="235" t="s">
        <v>143</v>
      </c>
    </row>
    <row r="335" s="2" customFormat="1" ht="55.5" customHeight="1">
      <c r="A335" s="40"/>
      <c r="B335" s="41"/>
      <c r="C335" s="206" t="s">
        <v>521</v>
      </c>
      <c r="D335" s="206" t="s">
        <v>146</v>
      </c>
      <c r="E335" s="207" t="s">
        <v>522</v>
      </c>
      <c r="F335" s="208" t="s">
        <v>523</v>
      </c>
      <c r="G335" s="209" t="s">
        <v>160</v>
      </c>
      <c r="H335" s="210">
        <v>42.607999999999997</v>
      </c>
      <c r="I335" s="211"/>
      <c r="J335" s="212">
        <f>ROUND(I335*H335,2)</f>
        <v>0</v>
      </c>
      <c r="K335" s="208" t="s">
        <v>19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0.065060000000000007</v>
      </c>
      <c r="R335" s="215">
        <f>Q335*H335</f>
        <v>2.77207648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151</v>
      </c>
      <c r="AT335" s="217" t="s">
        <v>146</v>
      </c>
      <c r="AU335" s="217" t="s">
        <v>82</v>
      </c>
      <c r="AY335" s="19" t="s">
        <v>143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80</v>
      </c>
      <c r="BK335" s="218">
        <f>ROUND(I335*H335,2)</f>
        <v>0</v>
      </c>
      <c r="BL335" s="19" t="s">
        <v>151</v>
      </c>
      <c r="BM335" s="217" t="s">
        <v>524</v>
      </c>
    </row>
    <row r="336" s="13" customFormat="1">
      <c r="A336" s="13"/>
      <c r="B336" s="224"/>
      <c r="C336" s="225"/>
      <c r="D336" s="226" t="s">
        <v>155</v>
      </c>
      <c r="E336" s="227" t="s">
        <v>19</v>
      </c>
      <c r="F336" s="228" t="s">
        <v>525</v>
      </c>
      <c r="G336" s="225"/>
      <c r="H336" s="229">
        <v>42.607500000000002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155</v>
      </c>
      <c r="AU336" s="235" t="s">
        <v>82</v>
      </c>
      <c r="AV336" s="13" t="s">
        <v>82</v>
      </c>
      <c r="AW336" s="13" t="s">
        <v>157</v>
      </c>
      <c r="AX336" s="13" t="s">
        <v>80</v>
      </c>
      <c r="AY336" s="235" t="s">
        <v>143</v>
      </c>
    </row>
    <row r="337" s="2" customFormat="1" ht="37.8" customHeight="1">
      <c r="A337" s="40"/>
      <c r="B337" s="41"/>
      <c r="C337" s="206" t="s">
        <v>526</v>
      </c>
      <c r="D337" s="206" t="s">
        <v>146</v>
      </c>
      <c r="E337" s="207" t="s">
        <v>527</v>
      </c>
      <c r="F337" s="208" t="s">
        <v>528</v>
      </c>
      <c r="G337" s="209" t="s">
        <v>325</v>
      </c>
      <c r="H337" s="210">
        <v>8.9339999999999993</v>
      </c>
      <c r="I337" s="211"/>
      <c r="J337" s="212">
        <f>ROUND(I337*H337,2)</f>
        <v>0</v>
      </c>
      <c r="K337" s="208" t="s">
        <v>150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212</v>
      </c>
      <c r="AT337" s="217" t="s">
        <v>146</v>
      </c>
      <c r="AU337" s="217" t="s">
        <v>82</v>
      </c>
      <c r="AY337" s="19" t="s">
        <v>143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212</v>
      </c>
      <c r="BM337" s="217" t="s">
        <v>529</v>
      </c>
    </row>
    <row r="338" s="2" customFormat="1">
      <c r="A338" s="40"/>
      <c r="B338" s="41"/>
      <c r="C338" s="42"/>
      <c r="D338" s="219" t="s">
        <v>153</v>
      </c>
      <c r="E338" s="42"/>
      <c r="F338" s="220" t="s">
        <v>530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153</v>
      </c>
      <c r="AU338" s="19" t="s">
        <v>82</v>
      </c>
    </row>
    <row r="339" s="12" customFormat="1" ht="22.8" customHeight="1">
      <c r="A339" s="12"/>
      <c r="B339" s="190"/>
      <c r="C339" s="191"/>
      <c r="D339" s="192" t="s">
        <v>71</v>
      </c>
      <c r="E339" s="204" t="s">
        <v>531</v>
      </c>
      <c r="F339" s="204" t="s">
        <v>532</v>
      </c>
      <c r="G339" s="191"/>
      <c r="H339" s="191"/>
      <c r="I339" s="194"/>
      <c r="J339" s="205">
        <f>BK339</f>
        <v>0</v>
      </c>
      <c r="K339" s="191"/>
      <c r="L339" s="196"/>
      <c r="M339" s="197"/>
      <c r="N339" s="198"/>
      <c r="O339" s="198"/>
      <c r="P339" s="199">
        <f>SUM(P340:P397)</f>
        <v>0</v>
      </c>
      <c r="Q339" s="198"/>
      <c r="R339" s="199">
        <f>SUM(R340:R397)</f>
        <v>0.78639999999999999</v>
      </c>
      <c r="S339" s="198"/>
      <c r="T339" s="200">
        <f>SUM(T340:T397)</f>
        <v>1.3385119999999999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1" t="s">
        <v>82</v>
      </c>
      <c r="AT339" s="202" t="s">
        <v>71</v>
      </c>
      <c r="AU339" s="202" t="s">
        <v>80</v>
      </c>
      <c r="AY339" s="201" t="s">
        <v>143</v>
      </c>
      <c r="BK339" s="203">
        <f>SUM(BK340:BK397)</f>
        <v>0</v>
      </c>
    </row>
    <row r="340" s="2" customFormat="1" ht="24.15" customHeight="1">
      <c r="A340" s="40"/>
      <c r="B340" s="41"/>
      <c r="C340" s="206" t="s">
        <v>533</v>
      </c>
      <c r="D340" s="206" t="s">
        <v>146</v>
      </c>
      <c r="E340" s="207" t="s">
        <v>534</v>
      </c>
      <c r="F340" s="208" t="s">
        <v>535</v>
      </c>
      <c r="G340" s="209" t="s">
        <v>536</v>
      </c>
      <c r="H340" s="210">
        <v>1</v>
      </c>
      <c r="I340" s="211"/>
      <c r="J340" s="212">
        <f>ROUND(I340*H340,2)</f>
        <v>0</v>
      </c>
      <c r="K340" s="208" t="s">
        <v>19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0.00079000000000000001</v>
      </c>
      <c r="R340" s="215">
        <f>Q340*H340</f>
        <v>0.00079000000000000001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212</v>
      </c>
      <c r="AT340" s="217" t="s">
        <v>146</v>
      </c>
      <c r="AU340" s="217" t="s">
        <v>82</v>
      </c>
      <c r="AY340" s="19" t="s">
        <v>143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212</v>
      </c>
      <c r="BM340" s="217" t="s">
        <v>537</v>
      </c>
    </row>
    <row r="341" s="2" customFormat="1" ht="16.5" customHeight="1">
      <c r="A341" s="40"/>
      <c r="B341" s="41"/>
      <c r="C341" s="257" t="s">
        <v>538</v>
      </c>
      <c r="D341" s="257" t="s">
        <v>229</v>
      </c>
      <c r="E341" s="258" t="s">
        <v>539</v>
      </c>
      <c r="F341" s="259" t="s">
        <v>540</v>
      </c>
      <c r="G341" s="260" t="s">
        <v>225</v>
      </c>
      <c r="H341" s="261">
        <v>1</v>
      </c>
      <c r="I341" s="262"/>
      <c r="J341" s="263">
        <f>ROUND(I341*H341,2)</f>
        <v>0</v>
      </c>
      <c r="K341" s="259" t="s">
        <v>150</v>
      </c>
      <c r="L341" s="264"/>
      <c r="M341" s="265" t="s">
        <v>19</v>
      </c>
      <c r="N341" s="266" t="s">
        <v>43</v>
      </c>
      <c r="O341" s="86"/>
      <c r="P341" s="215">
        <f>O341*H341</f>
        <v>0</v>
      </c>
      <c r="Q341" s="215">
        <v>0.17699999999999999</v>
      </c>
      <c r="R341" s="215">
        <f>Q341*H341</f>
        <v>0.17699999999999999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364</v>
      </c>
      <c r="AT341" s="217" t="s">
        <v>229</v>
      </c>
      <c r="AU341" s="217" t="s">
        <v>82</v>
      </c>
      <c r="AY341" s="19" t="s">
        <v>143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80</v>
      </c>
      <c r="BK341" s="218">
        <f>ROUND(I341*H341,2)</f>
        <v>0</v>
      </c>
      <c r="BL341" s="19" t="s">
        <v>212</v>
      </c>
      <c r="BM341" s="217" t="s">
        <v>541</v>
      </c>
    </row>
    <row r="342" s="2" customFormat="1" ht="16.5" customHeight="1">
      <c r="A342" s="40"/>
      <c r="B342" s="41"/>
      <c r="C342" s="206" t="s">
        <v>542</v>
      </c>
      <c r="D342" s="206" t="s">
        <v>146</v>
      </c>
      <c r="E342" s="207" t="s">
        <v>543</v>
      </c>
      <c r="F342" s="208" t="s">
        <v>544</v>
      </c>
      <c r="G342" s="209" t="s">
        <v>307</v>
      </c>
      <c r="H342" s="210">
        <v>11.9</v>
      </c>
      <c r="I342" s="211"/>
      <c r="J342" s="212">
        <f>ROUND(I342*H342,2)</f>
        <v>0</v>
      </c>
      <c r="K342" s="208" t="s">
        <v>150</v>
      </c>
      <c r="L342" s="46"/>
      <c r="M342" s="213" t="s">
        <v>19</v>
      </c>
      <c r="N342" s="214" t="s">
        <v>43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0.11248</v>
      </c>
      <c r="T342" s="216">
        <f>S342*H342</f>
        <v>1.3385119999999999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212</v>
      </c>
      <c r="AT342" s="217" t="s">
        <v>146</v>
      </c>
      <c r="AU342" s="217" t="s">
        <v>82</v>
      </c>
      <c r="AY342" s="19" t="s">
        <v>143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80</v>
      </c>
      <c r="BK342" s="218">
        <f>ROUND(I342*H342,2)</f>
        <v>0</v>
      </c>
      <c r="BL342" s="19" t="s">
        <v>212</v>
      </c>
      <c r="BM342" s="217" t="s">
        <v>545</v>
      </c>
    </row>
    <row r="343" s="2" customFormat="1">
      <c r="A343" s="40"/>
      <c r="B343" s="41"/>
      <c r="C343" s="42"/>
      <c r="D343" s="219" t="s">
        <v>153</v>
      </c>
      <c r="E343" s="42"/>
      <c r="F343" s="220" t="s">
        <v>546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153</v>
      </c>
      <c r="AU343" s="19" t="s">
        <v>82</v>
      </c>
    </row>
    <row r="344" s="13" customFormat="1">
      <c r="A344" s="13"/>
      <c r="B344" s="224"/>
      <c r="C344" s="225"/>
      <c r="D344" s="226" t="s">
        <v>155</v>
      </c>
      <c r="E344" s="227" t="s">
        <v>19</v>
      </c>
      <c r="F344" s="228" t="s">
        <v>547</v>
      </c>
      <c r="G344" s="225"/>
      <c r="H344" s="229">
        <v>11.9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155</v>
      </c>
      <c r="AU344" s="235" t="s">
        <v>82</v>
      </c>
      <c r="AV344" s="13" t="s">
        <v>82</v>
      </c>
      <c r="AW344" s="13" t="s">
        <v>157</v>
      </c>
      <c r="AX344" s="13" t="s">
        <v>80</v>
      </c>
      <c r="AY344" s="235" t="s">
        <v>143</v>
      </c>
    </row>
    <row r="345" s="2" customFormat="1" ht="24.15" customHeight="1">
      <c r="A345" s="40"/>
      <c r="B345" s="41"/>
      <c r="C345" s="206" t="s">
        <v>548</v>
      </c>
      <c r="D345" s="206" t="s">
        <v>146</v>
      </c>
      <c r="E345" s="207" t="s">
        <v>549</v>
      </c>
      <c r="F345" s="208" t="s">
        <v>550</v>
      </c>
      <c r="G345" s="209" t="s">
        <v>225</v>
      </c>
      <c r="H345" s="210">
        <v>9</v>
      </c>
      <c r="I345" s="211"/>
      <c r="J345" s="212">
        <f>ROUND(I345*H345,2)</f>
        <v>0</v>
      </c>
      <c r="K345" s="208" t="s">
        <v>150</v>
      </c>
      <c r="L345" s="46"/>
      <c r="M345" s="213" t="s">
        <v>19</v>
      </c>
      <c r="N345" s="214" t="s">
        <v>43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212</v>
      </c>
      <c r="AT345" s="217" t="s">
        <v>146</v>
      </c>
      <c r="AU345" s="217" t="s">
        <v>82</v>
      </c>
      <c r="AY345" s="19" t="s">
        <v>143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212</v>
      </c>
      <c r="BM345" s="217" t="s">
        <v>551</v>
      </c>
    </row>
    <row r="346" s="2" customFormat="1">
      <c r="A346" s="40"/>
      <c r="B346" s="41"/>
      <c r="C346" s="42"/>
      <c r="D346" s="219" t="s">
        <v>153</v>
      </c>
      <c r="E346" s="42"/>
      <c r="F346" s="220" t="s">
        <v>552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153</v>
      </c>
      <c r="AU346" s="19" t="s">
        <v>82</v>
      </c>
    </row>
    <row r="347" s="2" customFormat="1" ht="16.5" customHeight="1">
      <c r="A347" s="40"/>
      <c r="B347" s="41"/>
      <c r="C347" s="257" t="s">
        <v>553</v>
      </c>
      <c r="D347" s="257" t="s">
        <v>229</v>
      </c>
      <c r="E347" s="258" t="s">
        <v>554</v>
      </c>
      <c r="F347" s="259" t="s">
        <v>555</v>
      </c>
      <c r="G347" s="260" t="s">
        <v>225</v>
      </c>
      <c r="H347" s="261">
        <v>2</v>
      </c>
      <c r="I347" s="262"/>
      <c r="J347" s="263">
        <f>ROUND(I347*H347,2)</f>
        <v>0</v>
      </c>
      <c r="K347" s="259" t="s">
        <v>150</v>
      </c>
      <c r="L347" s="264"/>
      <c r="M347" s="265" t="s">
        <v>19</v>
      </c>
      <c r="N347" s="266" t="s">
        <v>43</v>
      </c>
      <c r="O347" s="86"/>
      <c r="P347" s="215">
        <f>O347*H347</f>
        <v>0</v>
      </c>
      <c r="Q347" s="215">
        <v>0.016</v>
      </c>
      <c r="R347" s="215">
        <f>Q347*H347</f>
        <v>0.032000000000000001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364</v>
      </c>
      <c r="AT347" s="217" t="s">
        <v>229</v>
      </c>
      <c r="AU347" s="217" t="s">
        <v>82</v>
      </c>
      <c r="AY347" s="19" t="s">
        <v>143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80</v>
      </c>
      <c r="BK347" s="218">
        <f>ROUND(I347*H347,2)</f>
        <v>0</v>
      </c>
      <c r="BL347" s="19" t="s">
        <v>212</v>
      </c>
      <c r="BM347" s="217" t="s">
        <v>556</v>
      </c>
    </row>
    <row r="348" s="2" customFormat="1" ht="16.5" customHeight="1">
      <c r="A348" s="40"/>
      <c r="B348" s="41"/>
      <c r="C348" s="257" t="s">
        <v>557</v>
      </c>
      <c r="D348" s="257" t="s">
        <v>229</v>
      </c>
      <c r="E348" s="258" t="s">
        <v>558</v>
      </c>
      <c r="F348" s="259" t="s">
        <v>559</v>
      </c>
      <c r="G348" s="260" t="s">
        <v>225</v>
      </c>
      <c r="H348" s="261">
        <v>7</v>
      </c>
      <c r="I348" s="262"/>
      <c r="J348" s="263">
        <f>ROUND(I348*H348,2)</f>
        <v>0</v>
      </c>
      <c r="K348" s="259" t="s">
        <v>150</v>
      </c>
      <c r="L348" s="264"/>
      <c r="M348" s="265" t="s">
        <v>19</v>
      </c>
      <c r="N348" s="266" t="s">
        <v>43</v>
      </c>
      <c r="O348" s="86"/>
      <c r="P348" s="215">
        <f>O348*H348</f>
        <v>0</v>
      </c>
      <c r="Q348" s="215">
        <v>0.014500000000000001</v>
      </c>
      <c r="R348" s="215">
        <f>Q348*H348</f>
        <v>0.10150000000000001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364</v>
      </c>
      <c r="AT348" s="217" t="s">
        <v>229</v>
      </c>
      <c r="AU348" s="217" t="s">
        <v>82</v>
      </c>
      <c r="AY348" s="19" t="s">
        <v>143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212</v>
      </c>
      <c r="BM348" s="217" t="s">
        <v>560</v>
      </c>
    </row>
    <row r="349" s="2" customFormat="1" ht="24.15" customHeight="1">
      <c r="A349" s="40"/>
      <c r="B349" s="41"/>
      <c r="C349" s="206" t="s">
        <v>561</v>
      </c>
      <c r="D349" s="206" t="s">
        <v>146</v>
      </c>
      <c r="E349" s="207" t="s">
        <v>562</v>
      </c>
      <c r="F349" s="208" t="s">
        <v>563</v>
      </c>
      <c r="G349" s="209" t="s">
        <v>225</v>
      </c>
      <c r="H349" s="210">
        <v>6</v>
      </c>
      <c r="I349" s="211"/>
      <c r="J349" s="212">
        <f>ROUND(I349*H349,2)</f>
        <v>0</v>
      </c>
      <c r="K349" s="208" t="s">
        <v>150</v>
      </c>
      <c r="L349" s="46"/>
      <c r="M349" s="213" t="s">
        <v>19</v>
      </c>
      <c r="N349" s="214" t="s">
        <v>43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212</v>
      </c>
      <c r="AT349" s="217" t="s">
        <v>146</v>
      </c>
      <c r="AU349" s="217" t="s">
        <v>82</v>
      </c>
      <c r="AY349" s="19" t="s">
        <v>143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80</v>
      </c>
      <c r="BK349" s="218">
        <f>ROUND(I349*H349,2)</f>
        <v>0</v>
      </c>
      <c r="BL349" s="19" t="s">
        <v>212</v>
      </c>
      <c r="BM349" s="217" t="s">
        <v>564</v>
      </c>
    </row>
    <row r="350" s="2" customFormat="1">
      <c r="A350" s="40"/>
      <c r="B350" s="41"/>
      <c r="C350" s="42"/>
      <c r="D350" s="219" t="s">
        <v>153</v>
      </c>
      <c r="E350" s="42"/>
      <c r="F350" s="220" t="s">
        <v>565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153</v>
      </c>
      <c r="AU350" s="19" t="s">
        <v>82</v>
      </c>
    </row>
    <row r="351" s="2" customFormat="1" ht="21.75" customHeight="1">
      <c r="A351" s="40"/>
      <c r="B351" s="41"/>
      <c r="C351" s="257" t="s">
        <v>566</v>
      </c>
      <c r="D351" s="257" t="s">
        <v>229</v>
      </c>
      <c r="E351" s="258" t="s">
        <v>567</v>
      </c>
      <c r="F351" s="259" t="s">
        <v>568</v>
      </c>
      <c r="G351" s="260" t="s">
        <v>225</v>
      </c>
      <c r="H351" s="261">
        <v>1</v>
      </c>
      <c r="I351" s="262"/>
      <c r="J351" s="263">
        <f>ROUND(I351*H351,2)</f>
        <v>0</v>
      </c>
      <c r="K351" s="259" t="s">
        <v>19</v>
      </c>
      <c r="L351" s="264"/>
      <c r="M351" s="265" t="s">
        <v>19</v>
      </c>
      <c r="N351" s="266" t="s">
        <v>43</v>
      </c>
      <c r="O351" s="86"/>
      <c r="P351" s="215">
        <f>O351*H351</f>
        <v>0</v>
      </c>
      <c r="Q351" s="215">
        <v>0.017000000000000001</v>
      </c>
      <c r="R351" s="215">
        <f>Q351*H351</f>
        <v>0.017000000000000001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364</v>
      </c>
      <c r="AT351" s="217" t="s">
        <v>229</v>
      </c>
      <c r="AU351" s="217" t="s">
        <v>82</v>
      </c>
      <c r="AY351" s="19" t="s">
        <v>143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80</v>
      </c>
      <c r="BK351" s="218">
        <f>ROUND(I351*H351,2)</f>
        <v>0</v>
      </c>
      <c r="BL351" s="19" t="s">
        <v>212</v>
      </c>
      <c r="BM351" s="217" t="s">
        <v>569</v>
      </c>
    </row>
    <row r="352" s="13" customFormat="1">
      <c r="A352" s="13"/>
      <c r="B352" s="224"/>
      <c r="C352" s="225"/>
      <c r="D352" s="226" t="s">
        <v>155</v>
      </c>
      <c r="E352" s="227" t="s">
        <v>19</v>
      </c>
      <c r="F352" s="228" t="s">
        <v>80</v>
      </c>
      <c r="G352" s="225"/>
      <c r="H352" s="229">
        <v>1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155</v>
      </c>
      <c r="AU352" s="235" t="s">
        <v>82</v>
      </c>
      <c r="AV352" s="13" t="s">
        <v>82</v>
      </c>
      <c r="AW352" s="13" t="s">
        <v>157</v>
      </c>
      <c r="AX352" s="13" t="s">
        <v>80</v>
      </c>
      <c r="AY352" s="235" t="s">
        <v>143</v>
      </c>
    </row>
    <row r="353" s="2" customFormat="1" ht="21.75" customHeight="1">
      <c r="A353" s="40"/>
      <c r="B353" s="41"/>
      <c r="C353" s="257" t="s">
        <v>570</v>
      </c>
      <c r="D353" s="257" t="s">
        <v>229</v>
      </c>
      <c r="E353" s="258" t="s">
        <v>571</v>
      </c>
      <c r="F353" s="259" t="s">
        <v>572</v>
      </c>
      <c r="G353" s="260" t="s">
        <v>225</v>
      </c>
      <c r="H353" s="261">
        <v>5</v>
      </c>
      <c r="I353" s="262"/>
      <c r="J353" s="263">
        <f>ROUND(I353*H353,2)</f>
        <v>0</v>
      </c>
      <c r="K353" s="259" t="s">
        <v>19</v>
      </c>
      <c r="L353" s="264"/>
      <c r="M353" s="265" t="s">
        <v>19</v>
      </c>
      <c r="N353" s="266" t="s">
        <v>43</v>
      </c>
      <c r="O353" s="86"/>
      <c r="P353" s="215">
        <f>O353*H353</f>
        <v>0</v>
      </c>
      <c r="Q353" s="215">
        <v>0.017000000000000001</v>
      </c>
      <c r="R353" s="215">
        <f>Q353*H353</f>
        <v>0.085000000000000006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364</v>
      </c>
      <c r="AT353" s="217" t="s">
        <v>229</v>
      </c>
      <c r="AU353" s="217" t="s">
        <v>82</v>
      </c>
      <c r="AY353" s="19" t="s">
        <v>143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80</v>
      </c>
      <c r="BK353" s="218">
        <f>ROUND(I353*H353,2)</f>
        <v>0</v>
      </c>
      <c r="BL353" s="19" t="s">
        <v>212</v>
      </c>
      <c r="BM353" s="217" t="s">
        <v>573</v>
      </c>
    </row>
    <row r="354" s="2" customFormat="1" ht="24.15" customHeight="1">
      <c r="A354" s="40"/>
      <c r="B354" s="41"/>
      <c r="C354" s="206" t="s">
        <v>574</v>
      </c>
      <c r="D354" s="206" t="s">
        <v>146</v>
      </c>
      <c r="E354" s="207" t="s">
        <v>575</v>
      </c>
      <c r="F354" s="208" t="s">
        <v>576</v>
      </c>
      <c r="G354" s="209" t="s">
        <v>225</v>
      </c>
      <c r="H354" s="210">
        <v>1</v>
      </c>
      <c r="I354" s="211"/>
      <c r="J354" s="212">
        <f>ROUND(I354*H354,2)</f>
        <v>0</v>
      </c>
      <c r="K354" s="208" t="s">
        <v>150</v>
      </c>
      <c r="L354" s="46"/>
      <c r="M354" s="213" t="s">
        <v>19</v>
      </c>
      <c r="N354" s="214" t="s">
        <v>43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212</v>
      </c>
      <c r="AT354" s="217" t="s">
        <v>146</v>
      </c>
      <c r="AU354" s="217" t="s">
        <v>82</v>
      </c>
      <c r="AY354" s="19" t="s">
        <v>143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80</v>
      </c>
      <c r="BK354" s="218">
        <f>ROUND(I354*H354,2)</f>
        <v>0</v>
      </c>
      <c r="BL354" s="19" t="s">
        <v>212</v>
      </c>
      <c r="BM354" s="217" t="s">
        <v>577</v>
      </c>
    </row>
    <row r="355" s="2" customFormat="1">
      <c r="A355" s="40"/>
      <c r="B355" s="41"/>
      <c r="C355" s="42"/>
      <c r="D355" s="219" t="s">
        <v>153</v>
      </c>
      <c r="E355" s="42"/>
      <c r="F355" s="220" t="s">
        <v>578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153</v>
      </c>
      <c r="AU355" s="19" t="s">
        <v>82</v>
      </c>
    </row>
    <row r="356" s="2" customFormat="1" ht="24.15" customHeight="1">
      <c r="A356" s="40"/>
      <c r="B356" s="41"/>
      <c r="C356" s="257" t="s">
        <v>579</v>
      </c>
      <c r="D356" s="257" t="s">
        <v>229</v>
      </c>
      <c r="E356" s="258" t="s">
        <v>580</v>
      </c>
      <c r="F356" s="259" t="s">
        <v>581</v>
      </c>
      <c r="G356" s="260" t="s">
        <v>225</v>
      </c>
      <c r="H356" s="261">
        <v>1</v>
      </c>
      <c r="I356" s="262"/>
      <c r="J356" s="263">
        <f>ROUND(I356*H356,2)</f>
        <v>0</v>
      </c>
      <c r="K356" s="259" t="s">
        <v>150</v>
      </c>
      <c r="L356" s="264"/>
      <c r="M356" s="265" t="s">
        <v>19</v>
      </c>
      <c r="N356" s="266" t="s">
        <v>43</v>
      </c>
      <c r="O356" s="86"/>
      <c r="P356" s="215">
        <f>O356*H356</f>
        <v>0</v>
      </c>
      <c r="Q356" s="215">
        <v>0.052479999999999999</v>
      </c>
      <c r="R356" s="215">
        <f>Q356*H356</f>
        <v>0.052479999999999999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364</v>
      </c>
      <c r="AT356" s="217" t="s">
        <v>229</v>
      </c>
      <c r="AU356" s="217" t="s">
        <v>82</v>
      </c>
      <c r="AY356" s="19" t="s">
        <v>143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80</v>
      </c>
      <c r="BK356" s="218">
        <f>ROUND(I356*H356,2)</f>
        <v>0</v>
      </c>
      <c r="BL356" s="19" t="s">
        <v>212</v>
      </c>
      <c r="BM356" s="217" t="s">
        <v>582</v>
      </c>
    </row>
    <row r="357" s="2" customFormat="1" ht="24.15" customHeight="1">
      <c r="A357" s="40"/>
      <c r="B357" s="41"/>
      <c r="C357" s="206" t="s">
        <v>583</v>
      </c>
      <c r="D357" s="206" t="s">
        <v>146</v>
      </c>
      <c r="E357" s="207" t="s">
        <v>584</v>
      </c>
      <c r="F357" s="208" t="s">
        <v>585</v>
      </c>
      <c r="G357" s="209" t="s">
        <v>225</v>
      </c>
      <c r="H357" s="210">
        <v>4</v>
      </c>
      <c r="I357" s="211"/>
      <c r="J357" s="212">
        <f>ROUND(I357*H357,2)</f>
        <v>0</v>
      </c>
      <c r="K357" s="208" t="s">
        <v>150</v>
      </c>
      <c r="L357" s="46"/>
      <c r="M357" s="213" t="s">
        <v>19</v>
      </c>
      <c r="N357" s="214" t="s">
        <v>43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212</v>
      </c>
      <c r="AT357" s="217" t="s">
        <v>146</v>
      </c>
      <c r="AU357" s="217" t="s">
        <v>82</v>
      </c>
      <c r="AY357" s="19" t="s">
        <v>143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80</v>
      </c>
      <c r="BK357" s="218">
        <f>ROUND(I357*H357,2)</f>
        <v>0</v>
      </c>
      <c r="BL357" s="19" t="s">
        <v>212</v>
      </c>
      <c r="BM357" s="217" t="s">
        <v>586</v>
      </c>
    </row>
    <row r="358" s="2" customFormat="1">
      <c r="A358" s="40"/>
      <c r="B358" s="41"/>
      <c r="C358" s="42"/>
      <c r="D358" s="219" t="s">
        <v>153</v>
      </c>
      <c r="E358" s="42"/>
      <c r="F358" s="220" t="s">
        <v>587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153</v>
      </c>
      <c r="AU358" s="19" t="s">
        <v>82</v>
      </c>
    </row>
    <row r="359" s="2" customFormat="1" ht="24.15" customHeight="1">
      <c r="A359" s="40"/>
      <c r="B359" s="41"/>
      <c r="C359" s="257" t="s">
        <v>588</v>
      </c>
      <c r="D359" s="257" t="s">
        <v>229</v>
      </c>
      <c r="E359" s="258" t="s">
        <v>589</v>
      </c>
      <c r="F359" s="259" t="s">
        <v>590</v>
      </c>
      <c r="G359" s="260" t="s">
        <v>225</v>
      </c>
      <c r="H359" s="261">
        <v>3</v>
      </c>
      <c r="I359" s="262"/>
      <c r="J359" s="263">
        <f>ROUND(I359*H359,2)</f>
        <v>0</v>
      </c>
      <c r="K359" s="259" t="s">
        <v>150</v>
      </c>
      <c r="L359" s="264"/>
      <c r="M359" s="265" t="s">
        <v>19</v>
      </c>
      <c r="N359" s="266" t="s">
        <v>43</v>
      </c>
      <c r="O359" s="86"/>
      <c r="P359" s="215">
        <f>O359*H359</f>
        <v>0</v>
      </c>
      <c r="Q359" s="215">
        <v>0.018499999999999999</v>
      </c>
      <c r="R359" s="215">
        <f>Q359*H359</f>
        <v>0.055499999999999994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364</v>
      </c>
      <c r="AT359" s="217" t="s">
        <v>229</v>
      </c>
      <c r="AU359" s="217" t="s">
        <v>82</v>
      </c>
      <c r="AY359" s="19" t="s">
        <v>143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80</v>
      </c>
      <c r="BK359" s="218">
        <f>ROUND(I359*H359,2)</f>
        <v>0</v>
      </c>
      <c r="BL359" s="19" t="s">
        <v>212</v>
      </c>
      <c r="BM359" s="217" t="s">
        <v>591</v>
      </c>
    </row>
    <row r="360" s="2" customFormat="1" ht="24.15" customHeight="1">
      <c r="A360" s="40"/>
      <c r="B360" s="41"/>
      <c r="C360" s="257" t="s">
        <v>592</v>
      </c>
      <c r="D360" s="257" t="s">
        <v>229</v>
      </c>
      <c r="E360" s="258" t="s">
        <v>593</v>
      </c>
      <c r="F360" s="259" t="s">
        <v>594</v>
      </c>
      <c r="G360" s="260" t="s">
        <v>225</v>
      </c>
      <c r="H360" s="261">
        <v>1</v>
      </c>
      <c r="I360" s="262"/>
      <c r="J360" s="263">
        <f>ROUND(I360*H360,2)</f>
        <v>0</v>
      </c>
      <c r="K360" s="259" t="s">
        <v>150</v>
      </c>
      <c r="L360" s="264"/>
      <c r="M360" s="265" t="s">
        <v>19</v>
      </c>
      <c r="N360" s="266" t="s">
        <v>43</v>
      </c>
      <c r="O360" s="86"/>
      <c r="P360" s="215">
        <f>O360*H360</f>
        <v>0</v>
      </c>
      <c r="Q360" s="215">
        <v>0.0195</v>
      </c>
      <c r="R360" s="215">
        <f>Q360*H360</f>
        <v>0.0195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364</v>
      </c>
      <c r="AT360" s="217" t="s">
        <v>229</v>
      </c>
      <c r="AU360" s="217" t="s">
        <v>82</v>
      </c>
      <c r="AY360" s="19" t="s">
        <v>143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80</v>
      </c>
      <c r="BK360" s="218">
        <f>ROUND(I360*H360,2)</f>
        <v>0</v>
      </c>
      <c r="BL360" s="19" t="s">
        <v>212</v>
      </c>
      <c r="BM360" s="217" t="s">
        <v>595</v>
      </c>
    </row>
    <row r="361" s="2" customFormat="1" ht="24.15" customHeight="1">
      <c r="A361" s="40"/>
      <c r="B361" s="41"/>
      <c r="C361" s="206" t="s">
        <v>596</v>
      </c>
      <c r="D361" s="206" t="s">
        <v>146</v>
      </c>
      <c r="E361" s="207" t="s">
        <v>597</v>
      </c>
      <c r="F361" s="208" t="s">
        <v>598</v>
      </c>
      <c r="G361" s="209" t="s">
        <v>225</v>
      </c>
      <c r="H361" s="210">
        <v>2</v>
      </c>
      <c r="I361" s="211"/>
      <c r="J361" s="212">
        <f>ROUND(I361*H361,2)</f>
        <v>0</v>
      </c>
      <c r="K361" s="208" t="s">
        <v>150</v>
      </c>
      <c r="L361" s="46"/>
      <c r="M361" s="213" t="s">
        <v>19</v>
      </c>
      <c r="N361" s="214" t="s">
        <v>43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212</v>
      </c>
      <c r="AT361" s="217" t="s">
        <v>146</v>
      </c>
      <c r="AU361" s="217" t="s">
        <v>82</v>
      </c>
      <c r="AY361" s="19" t="s">
        <v>143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80</v>
      </c>
      <c r="BK361" s="218">
        <f>ROUND(I361*H361,2)</f>
        <v>0</v>
      </c>
      <c r="BL361" s="19" t="s">
        <v>212</v>
      </c>
      <c r="BM361" s="217" t="s">
        <v>599</v>
      </c>
    </row>
    <row r="362" s="2" customFormat="1">
      <c r="A362" s="40"/>
      <c r="B362" s="41"/>
      <c r="C362" s="42"/>
      <c r="D362" s="219" t="s">
        <v>153</v>
      </c>
      <c r="E362" s="42"/>
      <c r="F362" s="220" t="s">
        <v>600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153</v>
      </c>
      <c r="AU362" s="19" t="s">
        <v>82</v>
      </c>
    </row>
    <row r="363" s="2" customFormat="1" ht="24.15" customHeight="1">
      <c r="A363" s="40"/>
      <c r="B363" s="41"/>
      <c r="C363" s="257" t="s">
        <v>601</v>
      </c>
      <c r="D363" s="257" t="s">
        <v>229</v>
      </c>
      <c r="E363" s="258" t="s">
        <v>602</v>
      </c>
      <c r="F363" s="259" t="s">
        <v>603</v>
      </c>
      <c r="G363" s="260" t="s">
        <v>225</v>
      </c>
      <c r="H363" s="261">
        <v>1</v>
      </c>
      <c r="I363" s="262"/>
      <c r="J363" s="263">
        <f>ROUND(I363*H363,2)</f>
        <v>0</v>
      </c>
      <c r="K363" s="259" t="s">
        <v>150</v>
      </c>
      <c r="L363" s="264"/>
      <c r="M363" s="265" t="s">
        <v>19</v>
      </c>
      <c r="N363" s="266" t="s">
        <v>43</v>
      </c>
      <c r="O363" s="86"/>
      <c r="P363" s="215">
        <f>O363*H363</f>
        <v>0</v>
      </c>
      <c r="Q363" s="215">
        <v>0.035999999999999997</v>
      </c>
      <c r="R363" s="215">
        <f>Q363*H363</f>
        <v>0.035999999999999997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364</v>
      </c>
      <c r="AT363" s="217" t="s">
        <v>229</v>
      </c>
      <c r="AU363" s="217" t="s">
        <v>82</v>
      </c>
      <c r="AY363" s="19" t="s">
        <v>143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80</v>
      </c>
      <c r="BK363" s="218">
        <f>ROUND(I363*H363,2)</f>
        <v>0</v>
      </c>
      <c r="BL363" s="19" t="s">
        <v>212</v>
      </c>
      <c r="BM363" s="217" t="s">
        <v>604</v>
      </c>
    </row>
    <row r="364" s="2" customFormat="1" ht="24.15" customHeight="1">
      <c r="A364" s="40"/>
      <c r="B364" s="41"/>
      <c r="C364" s="257" t="s">
        <v>605</v>
      </c>
      <c r="D364" s="257" t="s">
        <v>229</v>
      </c>
      <c r="E364" s="258" t="s">
        <v>606</v>
      </c>
      <c r="F364" s="259" t="s">
        <v>607</v>
      </c>
      <c r="G364" s="260" t="s">
        <v>225</v>
      </c>
      <c r="H364" s="261">
        <v>1</v>
      </c>
      <c r="I364" s="262"/>
      <c r="J364" s="263">
        <f>ROUND(I364*H364,2)</f>
        <v>0</v>
      </c>
      <c r="K364" s="259" t="s">
        <v>150</v>
      </c>
      <c r="L364" s="264"/>
      <c r="M364" s="265" t="s">
        <v>19</v>
      </c>
      <c r="N364" s="266" t="s">
        <v>43</v>
      </c>
      <c r="O364" s="86"/>
      <c r="P364" s="215">
        <f>O364*H364</f>
        <v>0</v>
      </c>
      <c r="Q364" s="215">
        <v>0.044999999999999998</v>
      </c>
      <c r="R364" s="215">
        <f>Q364*H364</f>
        <v>0.044999999999999998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364</v>
      </c>
      <c r="AT364" s="217" t="s">
        <v>229</v>
      </c>
      <c r="AU364" s="217" t="s">
        <v>82</v>
      </c>
      <c r="AY364" s="19" t="s">
        <v>143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80</v>
      </c>
      <c r="BK364" s="218">
        <f>ROUND(I364*H364,2)</f>
        <v>0</v>
      </c>
      <c r="BL364" s="19" t="s">
        <v>212</v>
      </c>
      <c r="BM364" s="217" t="s">
        <v>608</v>
      </c>
    </row>
    <row r="365" s="2" customFormat="1" ht="16.5" customHeight="1">
      <c r="A365" s="40"/>
      <c r="B365" s="41"/>
      <c r="C365" s="206" t="s">
        <v>609</v>
      </c>
      <c r="D365" s="206" t="s">
        <v>146</v>
      </c>
      <c r="E365" s="207" t="s">
        <v>610</v>
      </c>
      <c r="F365" s="208" t="s">
        <v>611</v>
      </c>
      <c r="G365" s="209" t="s">
        <v>225</v>
      </c>
      <c r="H365" s="210">
        <v>5</v>
      </c>
      <c r="I365" s="211"/>
      <c r="J365" s="212">
        <f>ROUND(I365*H365,2)</f>
        <v>0</v>
      </c>
      <c r="K365" s="208" t="s">
        <v>150</v>
      </c>
      <c r="L365" s="46"/>
      <c r="M365" s="213" t="s">
        <v>19</v>
      </c>
      <c r="N365" s="214" t="s">
        <v>43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212</v>
      </c>
      <c r="AT365" s="217" t="s">
        <v>146</v>
      </c>
      <c r="AU365" s="217" t="s">
        <v>82</v>
      </c>
      <c r="AY365" s="19" t="s">
        <v>143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80</v>
      </c>
      <c r="BK365" s="218">
        <f>ROUND(I365*H365,2)</f>
        <v>0</v>
      </c>
      <c r="BL365" s="19" t="s">
        <v>212</v>
      </c>
      <c r="BM365" s="217" t="s">
        <v>612</v>
      </c>
    </row>
    <row r="366" s="2" customFormat="1">
      <c r="A366" s="40"/>
      <c r="B366" s="41"/>
      <c r="C366" s="42"/>
      <c r="D366" s="219" t="s">
        <v>153</v>
      </c>
      <c r="E366" s="42"/>
      <c r="F366" s="220" t="s">
        <v>613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153</v>
      </c>
      <c r="AU366" s="19" t="s">
        <v>82</v>
      </c>
    </row>
    <row r="367" s="2" customFormat="1" ht="16.5" customHeight="1">
      <c r="A367" s="40"/>
      <c r="B367" s="41"/>
      <c r="C367" s="257" t="s">
        <v>614</v>
      </c>
      <c r="D367" s="257" t="s">
        <v>229</v>
      </c>
      <c r="E367" s="258" t="s">
        <v>615</v>
      </c>
      <c r="F367" s="259" t="s">
        <v>616</v>
      </c>
      <c r="G367" s="260" t="s">
        <v>225</v>
      </c>
      <c r="H367" s="261">
        <v>5</v>
      </c>
      <c r="I367" s="262"/>
      <c r="J367" s="263">
        <f>ROUND(I367*H367,2)</f>
        <v>0</v>
      </c>
      <c r="K367" s="259" t="s">
        <v>150</v>
      </c>
      <c r="L367" s="264"/>
      <c r="M367" s="265" t="s">
        <v>19</v>
      </c>
      <c r="N367" s="266" t="s">
        <v>43</v>
      </c>
      <c r="O367" s="86"/>
      <c r="P367" s="215">
        <f>O367*H367</f>
        <v>0</v>
      </c>
      <c r="Q367" s="215">
        <v>0.0022000000000000001</v>
      </c>
      <c r="R367" s="215">
        <f>Q367*H367</f>
        <v>0.011000000000000001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364</v>
      </c>
      <c r="AT367" s="217" t="s">
        <v>229</v>
      </c>
      <c r="AU367" s="217" t="s">
        <v>82</v>
      </c>
      <c r="AY367" s="19" t="s">
        <v>143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80</v>
      </c>
      <c r="BK367" s="218">
        <f>ROUND(I367*H367,2)</f>
        <v>0</v>
      </c>
      <c r="BL367" s="19" t="s">
        <v>212</v>
      </c>
      <c r="BM367" s="217" t="s">
        <v>617</v>
      </c>
    </row>
    <row r="368" s="2" customFormat="1" ht="21.75" customHeight="1">
      <c r="A368" s="40"/>
      <c r="B368" s="41"/>
      <c r="C368" s="206" t="s">
        <v>618</v>
      </c>
      <c r="D368" s="206" t="s">
        <v>146</v>
      </c>
      <c r="E368" s="207" t="s">
        <v>619</v>
      </c>
      <c r="F368" s="208" t="s">
        <v>620</v>
      </c>
      <c r="G368" s="209" t="s">
        <v>225</v>
      </c>
      <c r="H368" s="210">
        <v>1</v>
      </c>
      <c r="I368" s="211"/>
      <c r="J368" s="212">
        <f>ROUND(I368*H368,2)</f>
        <v>0</v>
      </c>
      <c r="K368" s="208" t="s">
        <v>150</v>
      </c>
      <c r="L368" s="46"/>
      <c r="M368" s="213" t="s">
        <v>19</v>
      </c>
      <c r="N368" s="214" t="s">
        <v>43</v>
      </c>
      <c r="O368" s="86"/>
      <c r="P368" s="215">
        <f>O368*H368</f>
        <v>0</v>
      </c>
      <c r="Q368" s="215">
        <v>0.00046000000000000001</v>
      </c>
      <c r="R368" s="215">
        <f>Q368*H368</f>
        <v>0.00046000000000000001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212</v>
      </c>
      <c r="AT368" s="217" t="s">
        <v>146</v>
      </c>
      <c r="AU368" s="217" t="s">
        <v>82</v>
      </c>
      <c r="AY368" s="19" t="s">
        <v>143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212</v>
      </c>
      <c r="BM368" s="217" t="s">
        <v>621</v>
      </c>
    </row>
    <row r="369" s="2" customFormat="1">
      <c r="A369" s="40"/>
      <c r="B369" s="41"/>
      <c r="C369" s="42"/>
      <c r="D369" s="219" t="s">
        <v>153</v>
      </c>
      <c r="E369" s="42"/>
      <c r="F369" s="220" t="s">
        <v>622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153</v>
      </c>
      <c r="AU369" s="19" t="s">
        <v>82</v>
      </c>
    </row>
    <row r="370" s="2" customFormat="1" ht="21.75" customHeight="1">
      <c r="A370" s="40"/>
      <c r="B370" s="41"/>
      <c r="C370" s="257" t="s">
        <v>623</v>
      </c>
      <c r="D370" s="257" t="s">
        <v>229</v>
      </c>
      <c r="E370" s="258" t="s">
        <v>624</v>
      </c>
      <c r="F370" s="259" t="s">
        <v>625</v>
      </c>
      <c r="G370" s="260" t="s">
        <v>225</v>
      </c>
      <c r="H370" s="261">
        <v>1</v>
      </c>
      <c r="I370" s="262"/>
      <c r="J370" s="263">
        <f>ROUND(I370*H370,2)</f>
        <v>0</v>
      </c>
      <c r="K370" s="259" t="s">
        <v>19</v>
      </c>
      <c r="L370" s="264"/>
      <c r="M370" s="265" t="s">
        <v>19</v>
      </c>
      <c r="N370" s="266" t="s">
        <v>43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364</v>
      </c>
      <c r="AT370" s="217" t="s">
        <v>229</v>
      </c>
      <c r="AU370" s="217" t="s">
        <v>82</v>
      </c>
      <c r="AY370" s="19" t="s">
        <v>143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80</v>
      </c>
      <c r="BK370" s="218">
        <f>ROUND(I370*H370,2)</f>
        <v>0</v>
      </c>
      <c r="BL370" s="19" t="s">
        <v>212</v>
      </c>
      <c r="BM370" s="217" t="s">
        <v>626</v>
      </c>
    </row>
    <row r="371" s="2" customFormat="1" ht="21.75" customHeight="1">
      <c r="A371" s="40"/>
      <c r="B371" s="41"/>
      <c r="C371" s="206" t="s">
        <v>627</v>
      </c>
      <c r="D371" s="206" t="s">
        <v>146</v>
      </c>
      <c r="E371" s="207" t="s">
        <v>628</v>
      </c>
      <c r="F371" s="208" t="s">
        <v>629</v>
      </c>
      <c r="G371" s="209" t="s">
        <v>225</v>
      </c>
      <c r="H371" s="210">
        <v>3</v>
      </c>
      <c r="I371" s="211"/>
      <c r="J371" s="212">
        <f>ROUND(I371*H371,2)</f>
        <v>0</v>
      </c>
      <c r="K371" s="208" t="s">
        <v>150</v>
      </c>
      <c r="L371" s="46"/>
      <c r="M371" s="213" t="s">
        <v>19</v>
      </c>
      <c r="N371" s="214" t="s">
        <v>43</v>
      </c>
      <c r="O371" s="86"/>
      <c r="P371" s="215">
        <f>O371*H371</f>
        <v>0</v>
      </c>
      <c r="Q371" s="215">
        <v>0.00044999999999999999</v>
      </c>
      <c r="R371" s="215">
        <f>Q371*H371</f>
        <v>0.0013500000000000001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212</v>
      </c>
      <c r="AT371" s="217" t="s">
        <v>146</v>
      </c>
      <c r="AU371" s="217" t="s">
        <v>82</v>
      </c>
      <c r="AY371" s="19" t="s">
        <v>143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80</v>
      </c>
      <c r="BK371" s="218">
        <f>ROUND(I371*H371,2)</f>
        <v>0</v>
      </c>
      <c r="BL371" s="19" t="s">
        <v>212</v>
      </c>
      <c r="BM371" s="217" t="s">
        <v>630</v>
      </c>
    </row>
    <row r="372" s="2" customFormat="1">
      <c r="A372" s="40"/>
      <c r="B372" s="41"/>
      <c r="C372" s="42"/>
      <c r="D372" s="219" t="s">
        <v>153</v>
      </c>
      <c r="E372" s="42"/>
      <c r="F372" s="220" t="s">
        <v>631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153</v>
      </c>
      <c r="AU372" s="19" t="s">
        <v>82</v>
      </c>
    </row>
    <row r="373" s="2" customFormat="1" ht="21.75" customHeight="1">
      <c r="A373" s="40"/>
      <c r="B373" s="41"/>
      <c r="C373" s="257" t="s">
        <v>632</v>
      </c>
      <c r="D373" s="257" t="s">
        <v>229</v>
      </c>
      <c r="E373" s="258" t="s">
        <v>633</v>
      </c>
      <c r="F373" s="259" t="s">
        <v>634</v>
      </c>
      <c r="G373" s="260" t="s">
        <v>225</v>
      </c>
      <c r="H373" s="261">
        <v>3</v>
      </c>
      <c r="I373" s="262"/>
      <c r="J373" s="263">
        <f>ROUND(I373*H373,2)</f>
        <v>0</v>
      </c>
      <c r="K373" s="259" t="s">
        <v>150</v>
      </c>
      <c r="L373" s="264"/>
      <c r="M373" s="265" t="s">
        <v>19</v>
      </c>
      <c r="N373" s="266" t="s">
        <v>43</v>
      </c>
      <c r="O373" s="86"/>
      <c r="P373" s="215">
        <f>O373*H373</f>
        <v>0</v>
      </c>
      <c r="Q373" s="215">
        <v>0.016</v>
      </c>
      <c r="R373" s="215">
        <f>Q373*H373</f>
        <v>0.048000000000000001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364</v>
      </c>
      <c r="AT373" s="217" t="s">
        <v>229</v>
      </c>
      <c r="AU373" s="217" t="s">
        <v>82</v>
      </c>
      <c r="AY373" s="19" t="s">
        <v>143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80</v>
      </c>
      <c r="BK373" s="218">
        <f>ROUND(I373*H373,2)</f>
        <v>0</v>
      </c>
      <c r="BL373" s="19" t="s">
        <v>212</v>
      </c>
      <c r="BM373" s="217" t="s">
        <v>635</v>
      </c>
    </row>
    <row r="374" s="2" customFormat="1" ht="24.15" customHeight="1">
      <c r="A374" s="40"/>
      <c r="B374" s="41"/>
      <c r="C374" s="206" t="s">
        <v>636</v>
      </c>
      <c r="D374" s="206" t="s">
        <v>146</v>
      </c>
      <c r="E374" s="207" t="s">
        <v>637</v>
      </c>
      <c r="F374" s="208" t="s">
        <v>638</v>
      </c>
      <c r="G374" s="209" t="s">
        <v>225</v>
      </c>
      <c r="H374" s="210">
        <v>2</v>
      </c>
      <c r="I374" s="211"/>
      <c r="J374" s="212">
        <f>ROUND(I374*H374,2)</f>
        <v>0</v>
      </c>
      <c r="K374" s="208" t="s">
        <v>150</v>
      </c>
      <c r="L374" s="46"/>
      <c r="M374" s="213" t="s">
        <v>19</v>
      </c>
      <c r="N374" s="214" t="s">
        <v>43</v>
      </c>
      <c r="O374" s="86"/>
      <c r="P374" s="215">
        <f>O374*H374</f>
        <v>0</v>
      </c>
      <c r="Q374" s="215">
        <v>0.00040999999999999999</v>
      </c>
      <c r="R374" s="215">
        <f>Q374*H374</f>
        <v>0.00081999999999999998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212</v>
      </c>
      <c r="AT374" s="217" t="s">
        <v>146</v>
      </c>
      <c r="AU374" s="217" t="s">
        <v>82</v>
      </c>
      <c r="AY374" s="19" t="s">
        <v>143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80</v>
      </c>
      <c r="BK374" s="218">
        <f>ROUND(I374*H374,2)</f>
        <v>0</v>
      </c>
      <c r="BL374" s="19" t="s">
        <v>212</v>
      </c>
      <c r="BM374" s="217" t="s">
        <v>639</v>
      </c>
    </row>
    <row r="375" s="2" customFormat="1">
      <c r="A375" s="40"/>
      <c r="B375" s="41"/>
      <c r="C375" s="42"/>
      <c r="D375" s="219" t="s">
        <v>153</v>
      </c>
      <c r="E375" s="42"/>
      <c r="F375" s="220" t="s">
        <v>640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153</v>
      </c>
      <c r="AU375" s="19" t="s">
        <v>82</v>
      </c>
    </row>
    <row r="376" s="2" customFormat="1" ht="16.5" customHeight="1">
      <c r="A376" s="40"/>
      <c r="B376" s="41"/>
      <c r="C376" s="257" t="s">
        <v>641</v>
      </c>
      <c r="D376" s="257" t="s">
        <v>229</v>
      </c>
      <c r="E376" s="258" t="s">
        <v>642</v>
      </c>
      <c r="F376" s="259" t="s">
        <v>643</v>
      </c>
      <c r="G376" s="260" t="s">
        <v>225</v>
      </c>
      <c r="H376" s="261">
        <v>1</v>
      </c>
      <c r="I376" s="262"/>
      <c r="J376" s="263">
        <f>ROUND(I376*H376,2)</f>
        <v>0</v>
      </c>
      <c r="K376" s="259" t="s">
        <v>150</v>
      </c>
      <c r="L376" s="264"/>
      <c r="M376" s="265" t="s">
        <v>19</v>
      </c>
      <c r="N376" s="266" t="s">
        <v>43</v>
      </c>
      <c r="O376" s="86"/>
      <c r="P376" s="215">
        <f>O376*H376</f>
        <v>0</v>
      </c>
      <c r="Q376" s="215">
        <v>0.048000000000000001</v>
      </c>
      <c r="R376" s="215">
        <f>Q376*H376</f>
        <v>0.048000000000000001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364</v>
      </c>
      <c r="AT376" s="217" t="s">
        <v>229</v>
      </c>
      <c r="AU376" s="217" t="s">
        <v>82</v>
      </c>
      <c r="AY376" s="19" t="s">
        <v>143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80</v>
      </c>
      <c r="BK376" s="218">
        <f>ROUND(I376*H376,2)</f>
        <v>0</v>
      </c>
      <c r="BL376" s="19" t="s">
        <v>212</v>
      </c>
      <c r="BM376" s="217" t="s">
        <v>644</v>
      </c>
    </row>
    <row r="377" s="2" customFormat="1" ht="16.5" customHeight="1">
      <c r="A377" s="40"/>
      <c r="B377" s="41"/>
      <c r="C377" s="257" t="s">
        <v>645</v>
      </c>
      <c r="D377" s="257" t="s">
        <v>229</v>
      </c>
      <c r="E377" s="258" t="s">
        <v>646</v>
      </c>
      <c r="F377" s="259" t="s">
        <v>647</v>
      </c>
      <c r="G377" s="260" t="s">
        <v>225</v>
      </c>
      <c r="H377" s="261">
        <v>1</v>
      </c>
      <c r="I377" s="262"/>
      <c r="J377" s="263">
        <f>ROUND(I377*H377,2)</f>
        <v>0</v>
      </c>
      <c r="K377" s="259" t="s">
        <v>150</v>
      </c>
      <c r="L377" s="264"/>
      <c r="M377" s="265" t="s">
        <v>19</v>
      </c>
      <c r="N377" s="266" t="s">
        <v>43</v>
      </c>
      <c r="O377" s="86"/>
      <c r="P377" s="215">
        <f>O377*H377</f>
        <v>0</v>
      </c>
      <c r="Q377" s="215">
        <v>0.055</v>
      </c>
      <c r="R377" s="215">
        <f>Q377*H377</f>
        <v>0.055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364</v>
      </c>
      <c r="AT377" s="217" t="s">
        <v>229</v>
      </c>
      <c r="AU377" s="217" t="s">
        <v>82</v>
      </c>
      <c r="AY377" s="19" t="s">
        <v>143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80</v>
      </c>
      <c r="BK377" s="218">
        <f>ROUND(I377*H377,2)</f>
        <v>0</v>
      </c>
      <c r="BL377" s="19" t="s">
        <v>212</v>
      </c>
      <c r="BM377" s="217" t="s">
        <v>648</v>
      </c>
    </row>
    <row r="378" s="2" customFormat="1" ht="16.5" customHeight="1">
      <c r="A378" s="40"/>
      <c r="B378" s="41"/>
      <c r="C378" s="206" t="s">
        <v>649</v>
      </c>
      <c r="D378" s="206" t="s">
        <v>146</v>
      </c>
      <c r="E378" s="207" t="s">
        <v>650</v>
      </c>
      <c r="F378" s="208" t="s">
        <v>651</v>
      </c>
      <c r="G378" s="209" t="s">
        <v>160</v>
      </c>
      <c r="H378" s="210">
        <v>110.74</v>
      </c>
      <c r="I378" s="211"/>
      <c r="J378" s="212">
        <f>ROUND(I378*H378,2)</f>
        <v>0</v>
      </c>
      <c r="K378" s="208" t="s">
        <v>150</v>
      </c>
      <c r="L378" s="46"/>
      <c r="M378" s="213" t="s">
        <v>19</v>
      </c>
      <c r="N378" s="214" t="s">
        <v>43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212</v>
      </c>
      <c r="AT378" s="217" t="s">
        <v>146</v>
      </c>
      <c r="AU378" s="217" t="s">
        <v>82</v>
      </c>
      <c r="AY378" s="19" t="s">
        <v>143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80</v>
      </c>
      <c r="BK378" s="218">
        <f>ROUND(I378*H378,2)</f>
        <v>0</v>
      </c>
      <c r="BL378" s="19" t="s">
        <v>212</v>
      </c>
      <c r="BM378" s="217" t="s">
        <v>652</v>
      </c>
    </row>
    <row r="379" s="2" customFormat="1">
      <c r="A379" s="40"/>
      <c r="B379" s="41"/>
      <c r="C379" s="42"/>
      <c r="D379" s="219" t="s">
        <v>153</v>
      </c>
      <c r="E379" s="42"/>
      <c r="F379" s="220" t="s">
        <v>653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153</v>
      </c>
      <c r="AU379" s="19" t="s">
        <v>82</v>
      </c>
    </row>
    <row r="380" s="13" customFormat="1">
      <c r="A380" s="13"/>
      <c r="B380" s="224"/>
      <c r="C380" s="225"/>
      <c r="D380" s="226" t="s">
        <v>155</v>
      </c>
      <c r="E380" s="227" t="s">
        <v>19</v>
      </c>
      <c r="F380" s="228" t="s">
        <v>654</v>
      </c>
      <c r="G380" s="225"/>
      <c r="H380" s="229">
        <v>48.815999999999995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155</v>
      </c>
      <c r="AU380" s="235" t="s">
        <v>82</v>
      </c>
      <c r="AV380" s="13" t="s">
        <v>82</v>
      </c>
      <c r="AW380" s="13" t="s">
        <v>157</v>
      </c>
      <c r="AX380" s="13" t="s">
        <v>72</v>
      </c>
      <c r="AY380" s="235" t="s">
        <v>143</v>
      </c>
    </row>
    <row r="381" s="13" customFormat="1">
      <c r="A381" s="13"/>
      <c r="B381" s="224"/>
      <c r="C381" s="225"/>
      <c r="D381" s="226" t="s">
        <v>155</v>
      </c>
      <c r="E381" s="227" t="s">
        <v>19</v>
      </c>
      <c r="F381" s="228" t="s">
        <v>655</v>
      </c>
      <c r="G381" s="225"/>
      <c r="H381" s="229">
        <v>61.923999999999992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155</v>
      </c>
      <c r="AU381" s="235" t="s">
        <v>82</v>
      </c>
      <c r="AV381" s="13" t="s">
        <v>82</v>
      </c>
      <c r="AW381" s="13" t="s">
        <v>157</v>
      </c>
      <c r="AX381" s="13" t="s">
        <v>72</v>
      </c>
      <c r="AY381" s="235" t="s">
        <v>143</v>
      </c>
    </row>
    <row r="382" s="14" customFormat="1">
      <c r="A382" s="14"/>
      <c r="B382" s="236"/>
      <c r="C382" s="237"/>
      <c r="D382" s="226" t="s">
        <v>155</v>
      </c>
      <c r="E382" s="238" t="s">
        <v>19</v>
      </c>
      <c r="F382" s="239" t="s">
        <v>166</v>
      </c>
      <c r="G382" s="237"/>
      <c r="H382" s="240">
        <v>110.73999999999998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155</v>
      </c>
      <c r="AU382" s="246" t="s">
        <v>82</v>
      </c>
      <c r="AV382" s="14" t="s">
        <v>151</v>
      </c>
      <c r="AW382" s="14" t="s">
        <v>157</v>
      </c>
      <c r="AX382" s="14" t="s">
        <v>80</v>
      </c>
      <c r="AY382" s="246" t="s">
        <v>143</v>
      </c>
    </row>
    <row r="383" s="2" customFormat="1" ht="16.5" customHeight="1">
      <c r="A383" s="40"/>
      <c r="B383" s="41"/>
      <c r="C383" s="257" t="s">
        <v>656</v>
      </c>
      <c r="D383" s="257" t="s">
        <v>229</v>
      </c>
      <c r="E383" s="258" t="s">
        <v>657</v>
      </c>
      <c r="F383" s="259" t="s">
        <v>658</v>
      </c>
      <c r="G383" s="260" t="s">
        <v>160</v>
      </c>
      <c r="H383" s="261">
        <v>110.74</v>
      </c>
      <c r="I383" s="262"/>
      <c r="J383" s="263">
        <f>ROUND(I383*H383,2)</f>
        <v>0</v>
      </c>
      <c r="K383" s="259" t="s">
        <v>19</v>
      </c>
      <c r="L383" s="264"/>
      <c r="M383" s="265" t="s">
        <v>19</v>
      </c>
      <c r="N383" s="266" t="s">
        <v>43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364</v>
      </c>
      <c r="AT383" s="217" t="s">
        <v>229</v>
      </c>
      <c r="AU383" s="217" t="s">
        <v>82</v>
      </c>
      <c r="AY383" s="19" t="s">
        <v>143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80</v>
      </c>
      <c r="BK383" s="218">
        <f>ROUND(I383*H383,2)</f>
        <v>0</v>
      </c>
      <c r="BL383" s="19" t="s">
        <v>212</v>
      </c>
      <c r="BM383" s="217" t="s">
        <v>659</v>
      </c>
    </row>
    <row r="384" s="2" customFormat="1" ht="16.5" customHeight="1">
      <c r="A384" s="40"/>
      <c r="B384" s="41"/>
      <c r="C384" s="206" t="s">
        <v>660</v>
      </c>
      <c r="D384" s="206" t="s">
        <v>146</v>
      </c>
      <c r="E384" s="207" t="s">
        <v>661</v>
      </c>
      <c r="F384" s="208" t="s">
        <v>662</v>
      </c>
      <c r="G384" s="209" t="s">
        <v>225</v>
      </c>
      <c r="H384" s="210">
        <v>1</v>
      </c>
      <c r="I384" s="211"/>
      <c r="J384" s="212">
        <f>ROUND(I384*H384,2)</f>
        <v>0</v>
      </c>
      <c r="K384" s="208" t="s">
        <v>150</v>
      </c>
      <c r="L384" s="46"/>
      <c r="M384" s="213" t="s">
        <v>19</v>
      </c>
      <c r="N384" s="214" t="s">
        <v>43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212</v>
      </c>
      <c r="AT384" s="217" t="s">
        <v>146</v>
      </c>
      <c r="AU384" s="217" t="s">
        <v>82</v>
      </c>
      <c r="AY384" s="19" t="s">
        <v>143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80</v>
      </c>
      <c r="BK384" s="218">
        <f>ROUND(I384*H384,2)</f>
        <v>0</v>
      </c>
      <c r="BL384" s="19" t="s">
        <v>212</v>
      </c>
      <c r="BM384" s="217" t="s">
        <v>663</v>
      </c>
    </row>
    <row r="385" s="2" customFormat="1">
      <c r="A385" s="40"/>
      <c r="B385" s="41"/>
      <c r="C385" s="42"/>
      <c r="D385" s="219" t="s">
        <v>153</v>
      </c>
      <c r="E385" s="42"/>
      <c r="F385" s="220" t="s">
        <v>664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153</v>
      </c>
      <c r="AU385" s="19" t="s">
        <v>82</v>
      </c>
    </row>
    <row r="386" s="2" customFormat="1" ht="16.5" customHeight="1">
      <c r="A386" s="40"/>
      <c r="B386" s="41"/>
      <c r="C386" s="257" t="s">
        <v>665</v>
      </c>
      <c r="D386" s="257" t="s">
        <v>229</v>
      </c>
      <c r="E386" s="258" t="s">
        <v>666</v>
      </c>
      <c r="F386" s="259" t="s">
        <v>667</v>
      </c>
      <c r="G386" s="260" t="s">
        <v>668</v>
      </c>
      <c r="H386" s="261">
        <v>1</v>
      </c>
      <c r="I386" s="262"/>
      <c r="J386" s="263">
        <f>ROUND(I386*H386,2)</f>
        <v>0</v>
      </c>
      <c r="K386" s="259" t="s">
        <v>19</v>
      </c>
      <c r="L386" s="264"/>
      <c r="M386" s="265" t="s">
        <v>19</v>
      </c>
      <c r="N386" s="266" t="s">
        <v>43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364</v>
      </c>
      <c r="AT386" s="217" t="s">
        <v>229</v>
      </c>
      <c r="AU386" s="217" t="s">
        <v>82</v>
      </c>
      <c r="AY386" s="19" t="s">
        <v>143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80</v>
      </c>
      <c r="BK386" s="218">
        <f>ROUND(I386*H386,2)</f>
        <v>0</v>
      </c>
      <c r="BL386" s="19" t="s">
        <v>212</v>
      </c>
      <c r="BM386" s="217" t="s">
        <v>669</v>
      </c>
    </row>
    <row r="387" s="2" customFormat="1" ht="16.5" customHeight="1">
      <c r="A387" s="40"/>
      <c r="B387" s="41"/>
      <c r="C387" s="206" t="s">
        <v>670</v>
      </c>
      <c r="D387" s="206" t="s">
        <v>146</v>
      </c>
      <c r="E387" s="207" t="s">
        <v>671</v>
      </c>
      <c r="F387" s="208" t="s">
        <v>662</v>
      </c>
      <c r="G387" s="209" t="s">
        <v>225</v>
      </c>
      <c r="H387" s="210">
        <v>16.309999999999999</v>
      </c>
      <c r="I387" s="211"/>
      <c r="J387" s="212">
        <f>ROUND(I387*H387,2)</f>
        <v>0</v>
      </c>
      <c r="K387" s="208" t="s">
        <v>19</v>
      </c>
      <c r="L387" s="46"/>
      <c r="M387" s="213" t="s">
        <v>19</v>
      </c>
      <c r="N387" s="214" t="s">
        <v>43</v>
      </c>
      <c r="O387" s="86"/>
      <c r="P387" s="215">
        <f>O387*H387</f>
        <v>0</v>
      </c>
      <c r="Q387" s="215">
        <v>0</v>
      </c>
      <c r="R387" s="215">
        <f>Q387*H387</f>
        <v>0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212</v>
      </c>
      <c r="AT387" s="217" t="s">
        <v>146</v>
      </c>
      <c r="AU387" s="217" t="s">
        <v>82</v>
      </c>
      <c r="AY387" s="19" t="s">
        <v>143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80</v>
      </c>
      <c r="BK387" s="218">
        <f>ROUND(I387*H387,2)</f>
        <v>0</v>
      </c>
      <c r="BL387" s="19" t="s">
        <v>212</v>
      </c>
      <c r="BM387" s="217" t="s">
        <v>672</v>
      </c>
    </row>
    <row r="388" s="13" customFormat="1">
      <c r="A388" s="13"/>
      <c r="B388" s="224"/>
      <c r="C388" s="225"/>
      <c r="D388" s="226" t="s">
        <v>155</v>
      </c>
      <c r="E388" s="227" t="s">
        <v>19</v>
      </c>
      <c r="F388" s="228" t="s">
        <v>673</v>
      </c>
      <c r="G388" s="225"/>
      <c r="H388" s="229">
        <v>16.310000000000002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155</v>
      </c>
      <c r="AU388" s="235" t="s">
        <v>82</v>
      </c>
      <c r="AV388" s="13" t="s">
        <v>82</v>
      </c>
      <c r="AW388" s="13" t="s">
        <v>157</v>
      </c>
      <c r="AX388" s="13" t="s">
        <v>80</v>
      </c>
      <c r="AY388" s="235" t="s">
        <v>143</v>
      </c>
    </row>
    <row r="389" s="2" customFormat="1" ht="16.5" customHeight="1">
      <c r="A389" s="40"/>
      <c r="B389" s="41"/>
      <c r="C389" s="257" t="s">
        <v>674</v>
      </c>
      <c r="D389" s="257" t="s">
        <v>229</v>
      </c>
      <c r="E389" s="258" t="s">
        <v>675</v>
      </c>
      <c r="F389" s="259" t="s">
        <v>676</v>
      </c>
      <c r="G389" s="260" t="s">
        <v>160</v>
      </c>
      <c r="H389" s="261">
        <v>16.309999999999999</v>
      </c>
      <c r="I389" s="262"/>
      <c r="J389" s="263">
        <f>ROUND(I389*H389,2)</f>
        <v>0</v>
      </c>
      <c r="K389" s="259" t="s">
        <v>19</v>
      </c>
      <c r="L389" s="264"/>
      <c r="M389" s="265" t="s">
        <v>19</v>
      </c>
      <c r="N389" s="266" t="s">
        <v>43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364</v>
      </c>
      <c r="AT389" s="217" t="s">
        <v>229</v>
      </c>
      <c r="AU389" s="217" t="s">
        <v>82</v>
      </c>
      <c r="AY389" s="19" t="s">
        <v>143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80</v>
      </c>
      <c r="BK389" s="218">
        <f>ROUND(I389*H389,2)</f>
        <v>0</v>
      </c>
      <c r="BL389" s="19" t="s">
        <v>212</v>
      </c>
      <c r="BM389" s="217" t="s">
        <v>677</v>
      </c>
    </row>
    <row r="390" s="2" customFormat="1" ht="16.5" customHeight="1">
      <c r="A390" s="40"/>
      <c r="B390" s="41"/>
      <c r="C390" s="206" t="s">
        <v>678</v>
      </c>
      <c r="D390" s="206" t="s">
        <v>146</v>
      </c>
      <c r="E390" s="207" t="s">
        <v>679</v>
      </c>
      <c r="F390" s="208" t="s">
        <v>680</v>
      </c>
      <c r="G390" s="209" t="s">
        <v>225</v>
      </c>
      <c r="H390" s="210">
        <v>102</v>
      </c>
      <c r="I390" s="211"/>
      <c r="J390" s="212">
        <f>ROUND(I390*H390,2)</f>
        <v>0</v>
      </c>
      <c r="K390" s="208" t="s">
        <v>150</v>
      </c>
      <c r="L390" s="46"/>
      <c r="M390" s="213" t="s">
        <v>19</v>
      </c>
      <c r="N390" s="214" t="s">
        <v>43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212</v>
      </c>
      <c r="AT390" s="217" t="s">
        <v>146</v>
      </c>
      <c r="AU390" s="217" t="s">
        <v>82</v>
      </c>
      <c r="AY390" s="19" t="s">
        <v>143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80</v>
      </c>
      <c r="BK390" s="218">
        <f>ROUND(I390*H390,2)</f>
        <v>0</v>
      </c>
      <c r="BL390" s="19" t="s">
        <v>212</v>
      </c>
      <c r="BM390" s="217" t="s">
        <v>681</v>
      </c>
    </row>
    <row r="391" s="2" customFormat="1">
      <c r="A391" s="40"/>
      <c r="B391" s="41"/>
      <c r="C391" s="42"/>
      <c r="D391" s="219" t="s">
        <v>153</v>
      </c>
      <c r="E391" s="42"/>
      <c r="F391" s="220" t="s">
        <v>682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153</v>
      </c>
      <c r="AU391" s="19" t="s">
        <v>82</v>
      </c>
    </row>
    <row r="392" s="2" customFormat="1" ht="33" customHeight="1">
      <c r="A392" s="40"/>
      <c r="B392" s="41"/>
      <c r="C392" s="257" t="s">
        <v>683</v>
      </c>
      <c r="D392" s="257" t="s">
        <v>229</v>
      </c>
      <c r="E392" s="258" t="s">
        <v>684</v>
      </c>
      <c r="F392" s="259" t="s">
        <v>685</v>
      </c>
      <c r="G392" s="260" t="s">
        <v>668</v>
      </c>
      <c r="H392" s="261">
        <v>102</v>
      </c>
      <c r="I392" s="262"/>
      <c r="J392" s="263">
        <f>ROUND(I392*H392,2)</f>
        <v>0</v>
      </c>
      <c r="K392" s="259" t="s">
        <v>19</v>
      </c>
      <c r="L392" s="264"/>
      <c r="M392" s="265" t="s">
        <v>19</v>
      </c>
      <c r="N392" s="266" t="s">
        <v>43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364</v>
      </c>
      <c r="AT392" s="217" t="s">
        <v>229</v>
      </c>
      <c r="AU392" s="217" t="s">
        <v>82</v>
      </c>
      <c r="AY392" s="19" t="s">
        <v>143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80</v>
      </c>
      <c r="BK392" s="218">
        <f>ROUND(I392*H392,2)</f>
        <v>0</v>
      </c>
      <c r="BL392" s="19" t="s">
        <v>212</v>
      </c>
      <c r="BM392" s="217" t="s">
        <v>686</v>
      </c>
    </row>
    <row r="393" s="2" customFormat="1" ht="16.5" customHeight="1">
      <c r="A393" s="40"/>
      <c r="B393" s="41"/>
      <c r="C393" s="206" t="s">
        <v>687</v>
      </c>
      <c r="D393" s="206" t="s">
        <v>146</v>
      </c>
      <c r="E393" s="207" t="s">
        <v>688</v>
      </c>
      <c r="F393" s="208" t="s">
        <v>689</v>
      </c>
      <c r="G393" s="209" t="s">
        <v>225</v>
      </c>
      <c r="H393" s="210">
        <v>1</v>
      </c>
      <c r="I393" s="211"/>
      <c r="J393" s="212">
        <f>ROUND(I393*H393,2)</f>
        <v>0</v>
      </c>
      <c r="K393" s="208" t="s">
        <v>150</v>
      </c>
      <c r="L393" s="46"/>
      <c r="M393" s="213" t="s">
        <v>19</v>
      </c>
      <c r="N393" s="214" t="s">
        <v>43</v>
      </c>
      <c r="O393" s="86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212</v>
      </c>
      <c r="AT393" s="217" t="s">
        <v>146</v>
      </c>
      <c r="AU393" s="217" t="s">
        <v>82</v>
      </c>
      <c r="AY393" s="19" t="s">
        <v>143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80</v>
      </c>
      <c r="BK393" s="218">
        <f>ROUND(I393*H393,2)</f>
        <v>0</v>
      </c>
      <c r="BL393" s="19" t="s">
        <v>212</v>
      </c>
      <c r="BM393" s="217" t="s">
        <v>690</v>
      </c>
    </row>
    <row r="394" s="2" customFormat="1">
      <c r="A394" s="40"/>
      <c r="B394" s="41"/>
      <c r="C394" s="42"/>
      <c r="D394" s="219" t="s">
        <v>153</v>
      </c>
      <c r="E394" s="42"/>
      <c r="F394" s="220" t="s">
        <v>691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153</v>
      </c>
      <c r="AU394" s="19" t="s">
        <v>82</v>
      </c>
    </row>
    <row r="395" s="2" customFormat="1" ht="16.5" customHeight="1">
      <c r="A395" s="40"/>
      <c r="B395" s="41"/>
      <c r="C395" s="257" t="s">
        <v>692</v>
      </c>
      <c r="D395" s="257" t="s">
        <v>229</v>
      </c>
      <c r="E395" s="258" t="s">
        <v>693</v>
      </c>
      <c r="F395" s="259" t="s">
        <v>694</v>
      </c>
      <c r="G395" s="260" t="s">
        <v>668</v>
      </c>
      <c r="H395" s="261">
        <v>1</v>
      </c>
      <c r="I395" s="262"/>
      <c r="J395" s="263">
        <f>ROUND(I395*H395,2)</f>
        <v>0</v>
      </c>
      <c r="K395" s="259" t="s">
        <v>19</v>
      </c>
      <c r="L395" s="264"/>
      <c r="M395" s="265" t="s">
        <v>19</v>
      </c>
      <c r="N395" s="266" t="s">
        <v>43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364</v>
      </c>
      <c r="AT395" s="217" t="s">
        <v>229</v>
      </c>
      <c r="AU395" s="217" t="s">
        <v>82</v>
      </c>
      <c r="AY395" s="19" t="s">
        <v>143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80</v>
      </c>
      <c r="BK395" s="218">
        <f>ROUND(I395*H395,2)</f>
        <v>0</v>
      </c>
      <c r="BL395" s="19" t="s">
        <v>212</v>
      </c>
      <c r="BM395" s="217" t="s">
        <v>695</v>
      </c>
    </row>
    <row r="396" s="2" customFormat="1" ht="24.15" customHeight="1">
      <c r="A396" s="40"/>
      <c r="B396" s="41"/>
      <c r="C396" s="206" t="s">
        <v>696</v>
      </c>
      <c r="D396" s="206" t="s">
        <v>146</v>
      </c>
      <c r="E396" s="207" t="s">
        <v>697</v>
      </c>
      <c r="F396" s="208" t="s">
        <v>698</v>
      </c>
      <c r="G396" s="209" t="s">
        <v>325</v>
      </c>
      <c r="H396" s="210">
        <v>0.78600000000000003</v>
      </c>
      <c r="I396" s="211"/>
      <c r="J396" s="212">
        <f>ROUND(I396*H396,2)</f>
        <v>0</v>
      </c>
      <c r="K396" s="208" t="s">
        <v>150</v>
      </c>
      <c r="L396" s="46"/>
      <c r="M396" s="213" t="s">
        <v>19</v>
      </c>
      <c r="N396" s="214" t="s">
        <v>43</v>
      </c>
      <c r="O396" s="86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212</v>
      </c>
      <c r="AT396" s="217" t="s">
        <v>146</v>
      </c>
      <c r="AU396" s="217" t="s">
        <v>82</v>
      </c>
      <c r="AY396" s="19" t="s">
        <v>143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80</v>
      </c>
      <c r="BK396" s="218">
        <f>ROUND(I396*H396,2)</f>
        <v>0</v>
      </c>
      <c r="BL396" s="19" t="s">
        <v>212</v>
      </c>
      <c r="BM396" s="217" t="s">
        <v>699</v>
      </c>
    </row>
    <row r="397" s="2" customFormat="1">
      <c r="A397" s="40"/>
      <c r="B397" s="41"/>
      <c r="C397" s="42"/>
      <c r="D397" s="219" t="s">
        <v>153</v>
      </c>
      <c r="E397" s="42"/>
      <c r="F397" s="220" t="s">
        <v>700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153</v>
      </c>
      <c r="AU397" s="19" t="s">
        <v>82</v>
      </c>
    </row>
    <row r="398" s="12" customFormat="1" ht="22.8" customHeight="1">
      <c r="A398" s="12"/>
      <c r="B398" s="190"/>
      <c r="C398" s="191"/>
      <c r="D398" s="192" t="s">
        <v>71</v>
      </c>
      <c r="E398" s="204" t="s">
        <v>701</v>
      </c>
      <c r="F398" s="204" t="s">
        <v>702</v>
      </c>
      <c r="G398" s="191"/>
      <c r="H398" s="191"/>
      <c r="I398" s="194"/>
      <c r="J398" s="205">
        <f>BK398</f>
        <v>0</v>
      </c>
      <c r="K398" s="191"/>
      <c r="L398" s="196"/>
      <c r="M398" s="197"/>
      <c r="N398" s="198"/>
      <c r="O398" s="198"/>
      <c r="P398" s="199">
        <f>SUM(P399:P416)</f>
        <v>0</v>
      </c>
      <c r="Q398" s="198"/>
      <c r="R398" s="199">
        <f>SUM(R399:R416)</f>
        <v>3.1357317500000002</v>
      </c>
      <c r="S398" s="198"/>
      <c r="T398" s="200">
        <f>SUM(T399:T416)</f>
        <v>0.13200000000000001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1" t="s">
        <v>82</v>
      </c>
      <c r="AT398" s="202" t="s">
        <v>71</v>
      </c>
      <c r="AU398" s="202" t="s">
        <v>80</v>
      </c>
      <c r="AY398" s="201" t="s">
        <v>143</v>
      </c>
      <c r="BK398" s="203">
        <f>SUM(BK399:BK416)</f>
        <v>0</v>
      </c>
    </row>
    <row r="399" s="2" customFormat="1" ht="24.15" customHeight="1">
      <c r="A399" s="40"/>
      <c r="B399" s="41"/>
      <c r="C399" s="206" t="s">
        <v>703</v>
      </c>
      <c r="D399" s="206" t="s">
        <v>146</v>
      </c>
      <c r="E399" s="207" t="s">
        <v>704</v>
      </c>
      <c r="F399" s="208" t="s">
        <v>705</v>
      </c>
      <c r="G399" s="209" t="s">
        <v>160</v>
      </c>
      <c r="H399" s="210">
        <v>72.105000000000004</v>
      </c>
      <c r="I399" s="211"/>
      <c r="J399" s="212">
        <f>ROUND(I399*H399,2)</f>
        <v>0</v>
      </c>
      <c r="K399" s="208" t="s">
        <v>150</v>
      </c>
      <c r="L399" s="46"/>
      <c r="M399" s="213" t="s">
        <v>19</v>
      </c>
      <c r="N399" s="214" t="s">
        <v>43</v>
      </c>
      <c r="O399" s="86"/>
      <c r="P399" s="215">
        <f>O399*H399</f>
        <v>0</v>
      </c>
      <c r="Q399" s="215">
        <v>0.00021000000000000001</v>
      </c>
      <c r="R399" s="215">
        <f>Q399*H399</f>
        <v>0.015142050000000001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212</v>
      </c>
      <c r="AT399" s="217" t="s">
        <v>146</v>
      </c>
      <c r="AU399" s="217" t="s">
        <v>82</v>
      </c>
      <c r="AY399" s="19" t="s">
        <v>143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80</v>
      </c>
      <c r="BK399" s="218">
        <f>ROUND(I399*H399,2)</f>
        <v>0</v>
      </c>
      <c r="BL399" s="19" t="s">
        <v>212</v>
      </c>
      <c r="BM399" s="217" t="s">
        <v>706</v>
      </c>
    </row>
    <row r="400" s="2" customFormat="1">
      <c r="A400" s="40"/>
      <c r="B400" s="41"/>
      <c r="C400" s="42"/>
      <c r="D400" s="219" t="s">
        <v>153</v>
      </c>
      <c r="E400" s="42"/>
      <c r="F400" s="220" t="s">
        <v>707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153</v>
      </c>
      <c r="AU400" s="19" t="s">
        <v>82</v>
      </c>
    </row>
    <row r="401" s="13" customFormat="1">
      <c r="A401" s="13"/>
      <c r="B401" s="224"/>
      <c r="C401" s="225"/>
      <c r="D401" s="226" t="s">
        <v>155</v>
      </c>
      <c r="E401" s="227" t="s">
        <v>19</v>
      </c>
      <c r="F401" s="228" t="s">
        <v>708</v>
      </c>
      <c r="G401" s="225"/>
      <c r="H401" s="229">
        <v>72.105000000000004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155</v>
      </c>
      <c r="AU401" s="235" t="s">
        <v>82</v>
      </c>
      <c r="AV401" s="13" t="s">
        <v>82</v>
      </c>
      <c r="AW401" s="13" t="s">
        <v>157</v>
      </c>
      <c r="AX401" s="13" t="s">
        <v>80</v>
      </c>
      <c r="AY401" s="235" t="s">
        <v>143</v>
      </c>
    </row>
    <row r="402" s="2" customFormat="1" ht="16.5" customHeight="1">
      <c r="A402" s="40"/>
      <c r="B402" s="41"/>
      <c r="C402" s="257" t="s">
        <v>709</v>
      </c>
      <c r="D402" s="257" t="s">
        <v>229</v>
      </c>
      <c r="E402" s="258" t="s">
        <v>710</v>
      </c>
      <c r="F402" s="259" t="s">
        <v>711</v>
      </c>
      <c r="G402" s="260" t="s">
        <v>160</v>
      </c>
      <c r="H402" s="261">
        <v>72.105000000000004</v>
      </c>
      <c r="I402" s="262"/>
      <c r="J402" s="263">
        <f>ROUND(I402*H402,2)</f>
        <v>0</v>
      </c>
      <c r="K402" s="259" t="s">
        <v>150</v>
      </c>
      <c r="L402" s="264"/>
      <c r="M402" s="265" t="s">
        <v>19</v>
      </c>
      <c r="N402" s="266" t="s">
        <v>43</v>
      </c>
      <c r="O402" s="86"/>
      <c r="P402" s="215">
        <f>O402*H402</f>
        <v>0</v>
      </c>
      <c r="Q402" s="215">
        <v>0.038289999999999998</v>
      </c>
      <c r="R402" s="215">
        <f>Q402*H402</f>
        <v>2.7609004499999998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364</v>
      </c>
      <c r="AT402" s="217" t="s">
        <v>229</v>
      </c>
      <c r="AU402" s="217" t="s">
        <v>82</v>
      </c>
      <c r="AY402" s="19" t="s">
        <v>143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80</v>
      </c>
      <c r="BK402" s="218">
        <f>ROUND(I402*H402,2)</f>
        <v>0</v>
      </c>
      <c r="BL402" s="19" t="s">
        <v>212</v>
      </c>
      <c r="BM402" s="217" t="s">
        <v>712</v>
      </c>
    </row>
    <row r="403" s="2" customFormat="1" ht="16.5" customHeight="1">
      <c r="A403" s="40"/>
      <c r="B403" s="41"/>
      <c r="C403" s="206" t="s">
        <v>713</v>
      </c>
      <c r="D403" s="206" t="s">
        <v>146</v>
      </c>
      <c r="E403" s="207" t="s">
        <v>714</v>
      </c>
      <c r="F403" s="208" t="s">
        <v>715</v>
      </c>
      <c r="G403" s="209" t="s">
        <v>225</v>
      </c>
      <c r="H403" s="210">
        <v>1</v>
      </c>
      <c r="I403" s="211"/>
      <c r="J403" s="212">
        <f>ROUND(I403*H403,2)</f>
        <v>0</v>
      </c>
      <c r="K403" s="208" t="s">
        <v>19</v>
      </c>
      <c r="L403" s="46"/>
      <c r="M403" s="213" t="s">
        <v>19</v>
      </c>
      <c r="N403" s="214" t="s">
        <v>43</v>
      </c>
      <c r="O403" s="86"/>
      <c r="P403" s="215">
        <f>O403*H403</f>
        <v>0</v>
      </c>
      <c r="Q403" s="215">
        <v>0.35499999999999998</v>
      </c>
      <c r="R403" s="215">
        <f>Q403*H403</f>
        <v>0.35499999999999998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212</v>
      </c>
      <c r="AT403" s="217" t="s">
        <v>146</v>
      </c>
      <c r="AU403" s="217" t="s">
        <v>82</v>
      </c>
      <c r="AY403" s="19" t="s">
        <v>143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80</v>
      </c>
      <c r="BK403" s="218">
        <f>ROUND(I403*H403,2)</f>
        <v>0</v>
      </c>
      <c r="BL403" s="19" t="s">
        <v>212</v>
      </c>
      <c r="BM403" s="217" t="s">
        <v>716</v>
      </c>
    </row>
    <row r="404" s="2" customFormat="1" ht="16.5" customHeight="1">
      <c r="A404" s="40"/>
      <c r="B404" s="41"/>
      <c r="C404" s="257" t="s">
        <v>717</v>
      </c>
      <c r="D404" s="257" t="s">
        <v>229</v>
      </c>
      <c r="E404" s="258" t="s">
        <v>718</v>
      </c>
      <c r="F404" s="259" t="s">
        <v>719</v>
      </c>
      <c r="G404" s="260" t="s">
        <v>160</v>
      </c>
      <c r="H404" s="261">
        <v>10.949999999999999</v>
      </c>
      <c r="I404" s="262"/>
      <c r="J404" s="263">
        <f>ROUND(I404*H404,2)</f>
        <v>0</v>
      </c>
      <c r="K404" s="259" t="s">
        <v>19</v>
      </c>
      <c r="L404" s="264"/>
      <c r="M404" s="265" t="s">
        <v>19</v>
      </c>
      <c r="N404" s="266" t="s">
        <v>43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364</v>
      </c>
      <c r="AT404" s="217" t="s">
        <v>229</v>
      </c>
      <c r="AU404" s="217" t="s">
        <v>82</v>
      </c>
      <c r="AY404" s="19" t="s">
        <v>143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80</v>
      </c>
      <c r="BK404" s="218">
        <f>ROUND(I404*H404,2)</f>
        <v>0</v>
      </c>
      <c r="BL404" s="19" t="s">
        <v>212</v>
      </c>
      <c r="BM404" s="217" t="s">
        <v>720</v>
      </c>
    </row>
    <row r="405" s="2" customFormat="1" ht="16.5" customHeight="1">
      <c r="A405" s="40"/>
      <c r="B405" s="41"/>
      <c r="C405" s="206" t="s">
        <v>721</v>
      </c>
      <c r="D405" s="206" t="s">
        <v>146</v>
      </c>
      <c r="E405" s="207" t="s">
        <v>722</v>
      </c>
      <c r="F405" s="208" t="s">
        <v>723</v>
      </c>
      <c r="G405" s="209" t="s">
        <v>225</v>
      </c>
      <c r="H405" s="210">
        <v>9</v>
      </c>
      <c r="I405" s="211"/>
      <c r="J405" s="212">
        <f>ROUND(I405*H405,2)</f>
        <v>0</v>
      </c>
      <c r="K405" s="208" t="s">
        <v>150</v>
      </c>
      <c r="L405" s="46"/>
      <c r="M405" s="213" t="s">
        <v>19</v>
      </c>
      <c r="N405" s="214" t="s">
        <v>43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0.012999999999999999</v>
      </c>
      <c r="T405" s="216">
        <f>S405*H405</f>
        <v>0.11699999999999999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212</v>
      </c>
      <c r="AT405" s="217" t="s">
        <v>146</v>
      </c>
      <c r="AU405" s="217" t="s">
        <v>82</v>
      </c>
      <c r="AY405" s="19" t="s">
        <v>143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80</v>
      </c>
      <c r="BK405" s="218">
        <f>ROUND(I405*H405,2)</f>
        <v>0</v>
      </c>
      <c r="BL405" s="19" t="s">
        <v>212</v>
      </c>
      <c r="BM405" s="217" t="s">
        <v>724</v>
      </c>
    </row>
    <row r="406" s="2" customFormat="1">
      <c r="A406" s="40"/>
      <c r="B406" s="41"/>
      <c r="C406" s="42"/>
      <c r="D406" s="219" t="s">
        <v>153</v>
      </c>
      <c r="E406" s="42"/>
      <c r="F406" s="220" t="s">
        <v>725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153</v>
      </c>
      <c r="AU406" s="19" t="s">
        <v>82</v>
      </c>
    </row>
    <row r="407" s="2" customFormat="1" ht="16.5" customHeight="1">
      <c r="A407" s="40"/>
      <c r="B407" s="41"/>
      <c r="C407" s="206" t="s">
        <v>726</v>
      </c>
      <c r="D407" s="206" t="s">
        <v>146</v>
      </c>
      <c r="E407" s="207" t="s">
        <v>727</v>
      </c>
      <c r="F407" s="208" t="s">
        <v>728</v>
      </c>
      <c r="G407" s="209" t="s">
        <v>225</v>
      </c>
      <c r="H407" s="210">
        <v>1</v>
      </c>
      <c r="I407" s="211"/>
      <c r="J407" s="212">
        <f>ROUND(I407*H407,2)</f>
        <v>0</v>
      </c>
      <c r="K407" s="208" t="s">
        <v>150</v>
      </c>
      <c r="L407" s="46"/>
      <c r="M407" s="213" t="s">
        <v>19</v>
      </c>
      <c r="N407" s="214" t="s">
        <v>43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0.014999999999999999</v>
      </c>
      <c r="T407" s="216">
        <f>S407*H407</f>
        <v>0.014999999999999999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212</v>
      </c>
      <c r="AT407" s="217" t="s">
        <v>146</v>
      </c>
      <c r="AU407" s="217" t="s">
        <v>82</v>
      </c>
      <c r="AY407" s="19" t="s">
        <v>143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80</v>
      </c>
      <c r="BK407" s="218">
        <f>ROUND(I407*H407,2)</f>
        <v>0</v>
      </c>
      <c r="BL407" s="19" t="s">
        <v>212</v>
      </c>
      <c r="BM407" s="217" t="s">
        <v>729</v>
      </c>
    </row>
    <row r="408" s="2" customFormat="1">
      <c r="A408" s="40"/>
      <c r="B408" s="41"/>
      <c r="C408" s="42"/>
      <c r="D408" s="219" t="s">
        <v>153</v>
      </c>
      <c r="E408" s="42"/>
      <c r="F408" s="220" t="s">
        <v>730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153</v>
      </c>
      <c r="AU408" s="19" t="s">
        <v>82</v>
      </c>
    </row>
    <row r="409" s="2" customFormat="1" ht="16.5" customHeight="1">
      <c r="A409" s="40"/>
      <c r="B409" s="41"/>
      <c r="C409" s="206" t="s">
        <v>731</v>
      </c>
      <c r="D409" s="206" t="s">
        <v>146</v>
      </c>
      <c r="E409" s="207" t="s">
        <v>732</v>
      </c>
      <c r="F409" s="208" t="s">
        <v>733</v>
      </c>
      <c r="G409" s="209" t="s">
        <v>734</v>
      </c>
      <c r="H409" s="210">
        <v>93.784999999999997</v>
      </c>
      <c r="I409" s="211"/>
      <c r="J409" s="212">
        <f>ROUND(I409*H409,2)</f>
        <v>0</v>
      </c>
      <c r="K409" s="208" t="s">
        <v>150</v>
      </c>
      <c r="L409" s="46"/>
      <c r="M409" s="213" t="s">
        <v>19</v>
      </c>
      <c r="N409" s="214" t="s">
        <v>43</v>
      </c>
      <c r="O409" s="86"/>
      <c r="P409" s="215">
        <f>O409*H409</f>
        <v>0</v>
      </c>
      <c r="Q409" s="215">
        <v>5.0000000000000002E-05</v>
      </c>
      <c r="R409" s="215">
        <f>Q409*H409</f>
        <v>0.0046892499999999998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212</v>
      </c>
      <c r="AT409" s="217" t="s">
        <v>146</v>
      </c>
      <c r="AU409" s="217" t="s">
        <v>82</v>
      </c>
      <c r="AY409" s="19" t="s">
        <v>143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80</v>
      </c>
      <c r="BK409" s="218">
        <f>ROUND(I409*H409,2)</f>
        <v>0</v>
      </c>
      <c r="BL409" s="19" t="s">
        <v>212</v>
      </c>
      <c r="BM409" s="217" t="s">
        <v>735</v>
      </c>
    </row>
    <row r="410" s="2" customFormat="1">
      <c r="A410" s="40"/>
      <c r="B410" s="41"/>
      <c r="C410" s="42"/>
      <c r="D410" s="219" t="s">
        <v>153</v>
      </c>
      <c r="E410" s="42"/>
      <c r="F410" s="220" t="s">
        <v>736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153</v>
      </c>
      <c r="AU410" s="19" t="s">
        <v>82</v>
      </c>
    </row>
    <row r="411" s="13" customFormat="1">
      <c r="A411" s="13"/>
      <c r="B411" s="224"/>
      <c r="C411" s="225"/>
      <c r="D411" s="226" t="s">
        <v>155</v>
      </c>
      <c r="E411" s="227" t="s">
        <v>19</v>
      </c>
      <c r="F411" s="228" t="s">
        <v>737</v>
      </c>
      <c r="G411" s="225"/>
      <c r="H411" s="229">
        <v>68.924800000000005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155</v>
      </c>
      <c r="AU411" s="235" t="s">
        <v>82</v>
      </c>
      <c r="AV411" s="13" t="s">
        <v>82</v>
      </c>
      <c r="AW411" s="13" t="s">
        <v>157</v>
      </c>
      <c r="AX411" s="13" t="s">
        <v>72</v>
      </c>
      <c r="AY411" s="235" t="s">
        <v>143</v>
      </c>
    </row>
    <row r="412" s="13" customFormat="1">
      <c r="A412" s="13"/>
      <c r="B412" s="224"/>
      <c r="C412" s="225"/>
      <c r="D412" s="226" t="s">
        <v>155</v>
      </c>
      <c r="E412" s="227" t="s">
        <v>19</v>
      </c>
      <c r="F412" s="228" t="s">
        <v>738</v>
      </c>
      <c r="G412" s="225"/>
      <c r="H412" s="229">
        <v>24.860000000000003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155</v>
      </c>
      <c r="AU412" s="235" t="s">
        <v>82</v>
      </c>
      <c r="AV412" s="13" t="s">
        <v>82</v>
      </c>
      <c r="AW412" s="13" t="s">
        <v>157</v>
      </c>
      <c r="AX412" s="13" t="s">
        <v>72</v>
      </c>
      <c r="AY412" s="235" t="s">
        <v>143</v>
      </c>
    </row>
    <row r="413" s="14" customFormat="1">
      <c r="A413" s="14"/>
      <c r="B413" s="236"/>
      <c r="C413" s="237"/>
      <c r="D413" s="226" t="s">
        <v>155</v>
      </c>
      <c r="E413" s="238" t="s">
        <v>19</v>
      </c>
      <c r="F413" s="239" t="s">
        <v>166</v>
      </c>
      <c r="G413" s="237"/>
      <c r="H413" s="240">
        <v>93.784800000000004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155</v>
      </c>
      <c r="AU413" s="246" t="s">
        <v>82</v>
      </c>
      <c r="AV413" s="14" t="s">
        <v>151</v>
      </c>
      <c r="AW413" s="14" t="s">
        <v>157</v>
      </c>
      <c r="AX413" s="14" t="s">
        <v>80</v>
      </c>
      <c r="AY413" s="246" t="s">
        <v>143</v>
      </c>
    </row>
    <row r="414" s="2" customFormat="1" ht="16.5" customHeight="1">
      <c r="A414" s="40"/>
      <c r="B414" s="41"/>
      <c r="C414" s="257" t="s">
        <v>739</v>
      </c>
      <c r="D414" s="257" t="s">
        <v>229</v>
      </c>
      <c r="E414" s="258" t="s">
        <v>740</v>
      </c>
      <c r="F414" s="259" t="s">
        <v>741</v>
      </c>
      <c r="G414" s="260" t="s">
        <v>734</v>
      </c>
      <c r="H414" s="261">
        <v>93.078999999999994</v>
      </c>
      <c r="I414" s="262"/>
      <c r="J414" s="263">
        <f>ROUND(I414*H414,2)</f>
        <v>0</v>
      </c>
      <c r="K414" s="259" t="s">
        <v>19</v>
      </c>
      <c r="L414" s="264"/>
      <c r="M414" s="265" t="s">
        <v>19</v>
      </c>
      <c r="N414" s="266" t="s">
        <v>43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364</v>
      </c>
      <c r="AT414" s="217" t="s">
        <v>229</v>
      </c>
      <c r="AU414" s="217" t="s">
        <v>82</v>
      </c>
      <c r="AY414" s="19" t="s">
        <v>143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80</v>
      </c>
      <c r="BK414" s="218">
        <f>ROUND(I414*H414,2)</f>
        <v>0</v>
      </c>
      <c r="BL414" s="19" t="s">
        <v>212</v>
      </c>
      <c r="BM414" s="217" t="s">
        <v>742</v>
      </c>
    </row>
    <row r="415" s="2" customFormat="1" ht="24.15" customHeight="1">
      <c r="A415" s="40"/>
      <c r="B415" s="41"/>
      <c r="C415" s="206" t="s">
        <v>743</v>
      </c>
      <c r="D415" s="206" t="s">
        <v>146</v>
      </c>
      <c r="E415" s="207" t="s">
        <v>744</v>
      </c>
      <c r="F415" s="208" t="s">
        <v>745</v>
      </c>
      <c r="G415" s="209" t="s">
        <v>325</v>
      </c>
      <c r="H415" s="210">
        <v>3.1360000000000001</v>
      </c>
      <c r="I415" s="211"/>
      <c r="J415" s="212">
        <f>ROUND(I415*H415,2)</f>
        <v>0</v>
      </c>
      <c r="K415" s="208" t="s">
        <v>150</v>
      </c>
      <c r="L415" s="46"/>
      <c r="M415" s="213" t="s">
        <v>19</v>
      </c>
      <c r="N415" s="214" t="s">
        <v>43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212</v>
      </c>
      <c r="AT415" s="217" t="s">
        <v>146</v>
      </c>
      <c r="AU415" s="217" t="s">
        <v>82</v>
      </c>
      <c r="AY415" s="19" t="s">
        <v>143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80</v>
      </c>
      <c r="BK415" s="218">
        <f>ROUND(I415*H415,2)</f>
        <v>0</v>
      </c>
      <c r="BL415" s="19" t="s">
        <v>212</v>
      </c>
      <c r="BM415" s="217" t="s">
        <v>746</v>
      </c>
    </row>
    <row r="416" s="2" customFormat="1">
      <c r="A416" s="40"/>
      <c r="B416" s="41"/>
      <c r="C416" s="42"/>
      <c r="D416" s="219" t="s">
        <v>153</v>
      </c>
      <c r="E416" s="42"/>
      <c r="F416" s="220" t="s">
        <v>747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153</v>
      </c>
      <c r="AU416" s="19" t="s">
        <v>82</v>
      </c>
    </row>
    <row r="417" s="12" customFormat="1" ht="22.8" customHeight="1">
      <c r="A417" s="12"/>
      <c r="B417" s="190"/>
      <c r="C417" s="191"/>
      <c r="D417" s="192" t="s">
        <v>71</v>
      </c>
      <c r="E417" s="204" t="s">
        <v>748</v>
      </c>
      <c r="F417" s="204" t="s">
        <v>749</v>
      </c>
      <c r="G417" s="191"/>
      <c r="H417" s="191"/>
      <c r="I417" s="194"/>
      <c r="J417" s="205">
        <f>BK417</f>
        <v>0</v>
      </c>
      <c r="K417" s="191"/>
      <c r="L417" s="196"/>
      <c r="M417" s="197"/>
      <c r="N417" s="198"/>
      <c r="O417" s="198"/>
      <c r="P417" s="199">
        <f>SUM(P418:P430)</f>
        <v>0</v>
      </c>
      <c r="Q417" s="198"/>
      <c r="R417" s="199">
        <f>SUM(R418:R430)</f>
        <v>1.0715249999999998</v>
      </c>
      <c r="S417" s="198"/>
      <c r="T417" s="200">
        <f>SUM(T418:T430)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1" t="s">
        <v>82</v>
      </c>
      <c r="AT417" s="202" t="s">
        <v>71</v>
      </c>
      <c r="AU417" s="202" t="s">
        <v>80</v>
      </c>
      <c r="AY417" s="201" t="s">
        <v>143</v>
      </c>
      <c r="BK417" s="203">
        <f>SUM(BK418:BK430)</f>
        <v>0</v>
      </c>
    </row>
    <row r="418" s="2" customFormat="1" ht="24.15" customHeight="1">
      <c r="A418" s="40"/>
      <c r="B418" s="41"/>
      <c r="C418" s="206" t="s">
        <v>750</v>
      </c>
      <c r="D418" s="206" t="s">
        <v>146</v>
      </c>
      <c r="E418" s="207" t="s">
        <v>751</v>
      </c>
      <c r="F418" s="208" t="s">
        <v>752</v>
      </c>
      <c r="G418" s="209" t="s">
        <v>160</v>
      </c>
      <c r="H418" s="210">
        <v>34.899999999999999</v>
      </c>
      <c r="I418" s="211"/>
      <c r="J418" s="212">
        <f>ROUND(I418*H418,2)</f>
        <v>0</v>
      </c>
      <c r="K418" s="208" t="s">
        <v>150</v>
      </c>
      <c r="L418" s="46"/>
      <c r="M418" s="213" t="s">
        <v>19</v>
      </c>
      <c r="N418" s="214" t="s">
        <v>43</v>
      </c>
      <c r="O418" s="86"/>
      <c r="P418" s="215">
        <f>O418*H418</f>
        <v>0</v>
      </c>
      <c r="Q418" s="215">
        <v>0.0074999999999999997</v>
      </c>
      <c r="R418" s="215">
        <f>Q418*H418</f>
        <v>0.26174999999999998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212</v>
      </c>
      <c r="AT418" s="217" t="s">
        <v>146</v>
      </c>
      <c r="AU418" s="217" t="s">
        <v>82</v>
      </c>
      <c r="AY418" s="19" t="s">
        <v>143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80</v>
      </c>
      <c r="BK418" s="218">
        <f>ROUND(I418*H418,2)</f>
        <v>0</v>
      </c>
      <c r="BL418" s="19" t="s">
        <v>212</v>
      </c>
      <c r="BM418" s="217" t="s">
        <v>753</v>
      </c>
    </row>
    <row r="419" s="2" customFormat="1">
      <c r="A419" s="40"/>
      <c r="B419" s="41"/>
      <c r="C419" s="42"/>
      <c r="D419" s="219" t="s">
        <v>153</v>
      </c>
      <c r="E419" s="42"/>
      <c r="F419" s="220" t="s">
        <v>754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153</v>
      </c>
      <c r="AU419" s="19" t="s">
        <v>82</v>
      </c>
    </row>
    <row r="420" s="13" customFormat="1">
      <c r="A420" s="13"/>
      <c r="B420" s="224"/>
      <c r="C420" s="225"/>
      <c r="D420" s="226" t="s">
        <v>155</v>
      </c>
      <c r="E420" s="227" t="s">
        <v>19</v>
      </c>
      <c r="F420" s="228" t="s">
        <v>755</v>
      </c>
      <c r="G420" s="225"/>
      <c r="H420" s="229">
        <v>34.899999999999999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155</v>
      </c>
      <c r="AU420" s="235" t="s">
        <v>82</v>
      </c>
      <c r="AV420" s="13" t="s">
        <v>82</v>
      </c>
      <c r="AW420" s="13" t="s">
        <v>157</v>
      </c>
      <c r="AX420" s="13" t="s">
        <v>80</v>
      </c>
      <c r="AY420" s="235" t="s">
        <v>143</v>
      </c>
    </row>
    <row r="421" s="2" customFormat="1" ht="24.15" customHeight="1">
      <c r="A421" s="40"/>
      <c r="B421" s="41"/>
      <c r="C421" s="206" t="s">
        <v>756</v>
      </c>
      <c r="D421" s="206" t="s">
        <v>146</v>
      </c>
      <c r="E421" s="207" t="s">
        <v>757</v>
      </c>
      <c r="F421" s="208" t="s">
        <v>758</v>
      </c>
      <c r="G421" s="209" t="s">
        <v>160</v>
      </c>
      <c r="H421" s="210">
        <v>35.399999999999999</v>
      </c>
      <c r="I421" s="211"/>
      <c r="J421" s="212">
        <f>ROUND(I421*H421,2)</f>
        <v>0</v>
      </c>
      <c r="K421" s="208" t="s">
        <v>150</v>
      </c>
      <c r="L421" s="46"/>
      <c r="M421" s="213" t="s">
        <v>19</v>
      </c>
      <c r="N421" s="214" t="s">
        <v>43</v>
      </c>
      <c r="O421" s="86"/>
      <c r="P421" s="215">
        <f>O421*H421</f>
        <v>0</v>
      </c>
      <c r="Q421" s="215">
        <v>0.0064700000000000001</v>
      </c>
      <c r="R421" s="215">
        <f>Q421*H421</f>
        <v>0.22903799999999999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151</v>
      </c>
      <c r="AT421" s="217" t="s">
        <v>146</v>
      </c>
      <c r="AU421" s="217" t="s">
        <v>82</v>
      </c>
      <c r="AY421" s="19" t="s">
        <v>143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80</v>
      </c>
      <c r="BK421" s="218">
        <f>ROUND(I421*H421,2)</f>
        <v>0</v>
      </c>
      <c r="BL421" s="19" t="s">
        <v>151</v>
      </c>
      <c r="BM421" s="217" t="s">
        <v>759</v>
      </c>
    </row>
    <row r="422" s="2" customFormat="1">
      <c r="A422" s="40"/>
      <c r="B422" s="41"/>
      <c r="C422" s="42"/>
      <c r="D422" s="219" t="s">
        <v>153</v>
      </c>
      <c r="E422" s="42"/>
      <c r="F422" s="220" t="s">
        <v>760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153</v>
      </c>
      <c r="AU422" s="19" t="s">
        <v>82</v>
      </c>
    </row>
    <row r="423" s="13" customFormat="1">
      <c r="A423" s="13"/>
      <c r="B423" s="224"/>
      <c r="C423" s="225"/>
      <c r="D423" s="226" t="s">
        <v>155</v>
      </c>
      <c r="E423" s="227" t="s">
        <v>19</v>
      </c>
      <c r="F423" s="228" t="s">
        <v>490</v>
      </c>
      <c r="G423" s="225"/>
      <c r="H423" s="229">
        <v>35.399999999999999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155</v>
      </c>
      <c r="AU423" s="235" t="s">
        <v>82</v>
      </c>
      <c r="AV423" s="13" t="s">
        <v>82</v>
      </c>
      <c r="AW423" s="13" t="s">
        <v>157</v>
      </c>
      <c r="AX423" s="13" t="s">
        <v>80</v>
      </c>
      <c r="AY423" s="235" t="s">
        <v>143</v>
      </c>
    </row>
    <row r="424" s="2" customFormat="1" ht="16.5" customHeight="1">
      <c r="A424" s="40"/>
      <c r="B424" s="41"/>
      <c r="C424" s="257" t="s">
        <v>761</v>
      </c>
      <c r="D424" s="257" t="s">
        <v>229</v>
      </c>
      <c r="E424" s="258" t="s">
        <v>762</v>
      </c>
      <c r="F424" s="259" t="s">
        <v>763</v>
      </c>
      <c r="G424" s="260" t="s">
        <v>160</v>
      </c>
      <c r="H424" s="261">
        <v>38.939999999999998</v>
      </c>
      <c r="I424" s="262"/>
      <c r="J424" s="263">
        <f>ROUND(I424*H424,2)</f>
        <v>0</v>
      </c>
      <c r="K424" s="259" t="s">
        <v>19</v>
      </c>
      <c r="L424" s="264"/>
      <c r="M424" s="265" t="s">
        <v>19</v>
      </c>
      <c r="N424" s="266" t="s">
        <v>43</v>
      </c>
      <c r="O424" s="86"/>
      <c r="P424" s="215">
        <f>O424*H424</f>
        <v>0</v>
      </c>
      <c r="Q424" s="215">
        <v>0.01355</v>
      </c>
      <c r="R424" s="215">
        <f>Q424*H424</f>
        <v>0.52763699999999991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222</v>
      </c>
      <c r="AT424" s="217" t="s">
        <v>229</v>
      </c>
      <c r="AU424" s="217" t="s">
        <v>82</v>
      </c>
      <c r="AY424" s="19" t="s">
        <v>143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80</v>
      </c>
      <c r="BK424" s="218">
        <f>ROUND(I424*H424,2)</f>
        <v>0</v>
      </c>
      <c r="BL424" s="19" t="s">
        <v>151</v>
      </c>
      <c r="BM424" s="217" t="s">
        <v>764</v>
      </c>
    </row>
    <row r="425" s="13" customFormat="1">
      <c r="A425" s="13"/>
      <c r="B425" s="224"/>
      <c r="C425" s="225"/>
      <c r="D425" s="226" t="s">
        <v>155</v>
      </c>
      <c r="E425" s="225"/>
      <c r="F425" s="228" t="s">
        <v>765</v>
      </c>
      <c r="G425" s="225"/>
      <c r="H425" s="229">
        <v>38.939999999999998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155</v>
      </c>
      <c r="AU425" s="235" t="s">
        <v>82</v>
      </c>
      <c r="AV425" s="13" t="s">
        <v>82</v>
      </c>
      <c r="AW425" s="13" t="s">
        <v>4</v>
      </c>
      <c r="AX425" s="13" t="s">
        <v>80</v>
      </c>
      <c r="AY425" s="235" t="s">
        <v>143</v>
      </c>
    </row>
    <row r="426" s="2" customFormat="1" ht="16.5" customHeight="1">
      <c r="A426" s="40"/>
      <c r="B426" s="41"/>
      <c r="C426" s="206" t="s">
        <v>766</v>
      </c>
      <c r="D426" s="206" t="s">
        <v>146</v>
      </c>
      <c r="E426" s="207" t="s">
        <v>767</v>
      </c>
      <c r="F426" s="208" t="s">
        <v>768</v>
      </c>
      <c r="G426" s="209" t="s">
        <v>160</v>
      </c>
      <c r="H426" s="210">
        <v>35.399999999999999</v>
      </c>
      <c r="I426" s="211"/>
      <c r="J426" s="212">
        <f>ROUND(I426*H426,2)</f>
        <v>0</v>
      </c>
      <c r="K426" s="208" t="s">
        <v>150</v>
      </c>
      <c r="L426" s="46"/>
      <c r="M426" s="213" t="s">
        <v>19</v>
      </c>
      <c r="N426" s="214" t="s">
        <v>43</v>
      </c>
      <c r="O426" s="86"/>
      <c r="P426" s="215">
        <f>O426*H426</f>
        <v>0</v>
      </c>
      <c r="Q426" s="215">
        <v>0.0015</v>
      </c>
      <c r="R426" s="215">
        <f>Q426*H426</f>
        <v>0.053100000000000001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212</v>
      </c>
      <c r="AT426" s="217" t="s">
        <v>146</v>
      </c>
      <c r="AU426" s="217" t="s">
        <v>82</v>
      </c>
      <c r="AY426" s="19" t="s">
        <v>143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80</v>
      </c>
      <c r="BK426" s="218">
        <f>ROUND(I426*H426,2)</f>
        <v>0</v>
      </c>
      <c r="BL426" s="19" t="s">
        <v>212</v>
      </c>
      <c r="BM426" s="217" t="s">
        <v>769</v>
      </c>
    </row>
    <row r="427" s="2" customFormat="1">
      <c r="A427" s="40"/>
      <c r="B427" s="41"/>
      <c r="C427" s="42"/>
      <c r="D427" s="219" t="s">
        <v>153</v>
      </c>
      <c r="E427" s="42"/>
      <c r="F427" s="220" t="s">
        <v>770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153</v>
      </c>
      <c r="AU427" s="19" t="s">
        <v>82</v>
      </c>
    </row>
    <row r="428" s="13" customFormat="1">
      <c r="A428" s="13"/>
      <c r="B428" s="224"/>
      <c r="C428" s="225"/>
      <c r="D428" s="226" t="s">
        <v>155</v>
      </c>
      <c r="E428" s="227" t="s">
        <v>19</v>
      </c>
      <c r="F428" s="228" t="s">
        <v>490</v>
      </c>
      <c r="G428" s="225"/>
      <c r="H428" s="229">
        <v>35.399999999999999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155</v>
      </c>
      <c r="AU428" s="235" t="s">
        <v>82</v>
      </c>
      <c r="AV428" s="13" t="s">
        <v>82</v>
      </c>
      <c r="AW428" s="13" t="s">
        <v>157</v>
      </c>
      <c r="AX428" s="13" t="s">
        <v>80</v>
      </c>
      <c r="AY428" s="235" t="s">
        <v>143</v>
      </c>
    </row>
    <row r="429" s="2" customFormat="1" ht="24.15" customHeight="1">
      <c r="A429" s="40"/>
      <c r="B429" s="41"/>
      <c r="C429" s="206" t="s">
        <v>771</v>
      </c>
      <c r="D429" s="206" t="s">
        <v>146</v>
      </c>
      <c r="E429" s="207" t="s">
        <v>772</v>
      </c>
      <c r="F429" s="208" t="s">
        <v>773</v>
      </c>
      <c r="G429" s="209" t="s">
        <v>325</v>
      </c>
      <c r="H429" s="210">
        <v>0.315</v>
      </c>
      <c r="I429" s="211"/>
      <c r="J429" s="212">
        <f>ROUND(I429*H429,2)</f>
        <v>0</v>
      </c>
      <c r="K429" s="208" t="s">
        <v>150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212</v>
      </c>
      <c r="AT429" s="217" t="s">
        <v>146</v>
      </c>
      <c r="AU429" s="217" t="s">
        <v>82</v>
      </c>
      <c r="AY429" s="19" t="s">
        <v>143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80</v>
      </c>
      <c r="BK429" s="218">
        <f>ROUND(I429*H429,2)</f>
        <v>0</v>
      </c>
      <c r="BL429" s="19" t="s">
        <v>212</v>
      </c>
      <c r="BM429" s="217" t="s">
        <v>774</v>
      </c>
    </row>
    <row r="430" s="2" customFormat="1">
      <c r="A430" s="40"/>
      <c r="B430" s="41"/>
      <c r="C430" s="42"/>
      <c r="D430" s="219" t="s">
        <v>153</v>
      </c>
      <c r="E430" s="42"/>
      <c r="F430" s="220" t="s">
        <v>775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153</v>
      </c>
      <c r="AU430" s="19" t="s">
        <v>82</v>
      </c>
    </row>
    <row r="431" s="12" customFormat="1" ht="22.8" customHeight="1">
      <c r="A431" s="12"/>
      <c r="B431" s="190"/>
      <c r="C431" s="191"/>
      <c r="D431" s="192" t="s">
        <v>71</v>
      </c>
      <c r="E431" s="204" t="s">
        <v>776</v>
      </c>
      <c r="F431" s="204" t="s">
        <v>777</v>
      </c>
      <c r="G431" s="191"/>
      <c r="H431" s="191"/>
      <c r="I431" s="194"/>
      <c r="J431" s="205">
        <f>BK431</f>
        <v>0</v>
      </c>
      <c r="K431" s="191"/>
      <c r="L431" s="196"/>
      <c r="M431" s="197"/>
      <c r="N431" s="198"/>
      <c r="O431" s="198"/>
      <c r="P431" s="199">
        <f>SUM(P432:P439)</f>
        <v>0</v>
      </c>
      <c r="Q431" s="198"/>
      <c r="R431" s="199">
        <f>SUM(R432:R439)</f>
        <v>12.587551799999998</v>
      </c>
      <c r="S431" s="198"/>
      <c r="T431" s="200">
        <f>SUM(T432:T439)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1" t="s">
        <v>82</v>
      </c>
      <c r="AT431" s="202" t="s">
        <v>71</v>
      </c>
      <c r="AU431" s="202" t="s">
        <v>80</v>
      </c>
      <c r="AY431" s="201" t="s">
        <v>143</v>
      </c>
      <c r="BK431" s="203">
        <f>SUM(BK432:BK439)</f>
        <v>0</v>
      </c>
    </row>
    <row r="432" s="2" customFormat="1" ht="24.15" customHeight="1">
      <c r="A432" s="40"/>
      <c r="B432" s="41"/>
      <c r="C432" s="206" t="s">
        <v>778</v>
      </c>
      <c r="D432" s="206" t="s">
        <v>146</v>
      </c>
      <c r="E432" s="207" t="s">
        <v>779</v>
      </c>
      <c r="F432" s="208" t="s">
        <v>780</v>
      </c>
      <c r="G432" s="209" t="s">
        <v>160</v>
      </c>
      <c r="H432" s="210">
        <v>476.25999999999999</v>
      </c>
      <c r="I432" s="211"/>
      <c r="J432" s="212">
        <f>ROUND(I432*H432,2)</f>
        <v>0</v>
      </c>
      <c r="K432" s="208" t="s">
        <v>150</v>
      </c>
      <c r="L432" s="46"/>
      <c r="M432" s="213" t="s">
        <v>19</v>
      </c>
      <c r="N432" s="214" t="s">
        <v>43</v>
      </c>
      <c r="O432" s="86"/>
      <c r="P432" s="215">
        <f>O432*H432</f>
        <v>0</v>
      </c>
      <c r="Q432" s="215">
        <v>0.0074999999999999997</v>
      </c>
      <c r="R432" s="215">
        <f>Q432*H432</f>
        <v>3.5719499999999997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212</v>
      </c>
      <c r="AT432" s="217" t="s">
        <v>146</v>
      </c>
      <c r="AU432" s="217" t="s">
        <v>82</v>
      </c>
      <c r="AY432" s="19" t="s">
        <v>143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80</v>
      </c>
      <c r="BK432" s="218">
        <f>ROUND(I432*H432,2)</f>
        <v>0</v>
      </c>
      <c r="BL432" s="19" t="s">
        <v>212</v>
      </c>
      <c r="BM432" s="217" t="s">
        <v>781</v>
      </c>
    </row>
    <row r="433" s="2" customFormat="1">
      <c r="A433" s="40"/>
      <c r="B433" s="41"/>
      <c r="C433" s="42"/>
      <c r="D433" s="219" t="s">
        <v>153</v>
      </c>
      <c r="E433" s="42"/>
      <c r="F433" s="220" t="s">
        <v>782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153</v>
      </c>
      <c r="AU433" s="19" t="s">
        <v>82</v>
      </c>
    </row>
    <row r="434" s="13" customFormat="1">
      <c r="A434" s="13"/>
      <c r="B434" s="224"/>
      <c r="C434" s="225"/>
      <c r="D434" s="226" t="s">
        <v>155</v>
      </c>
      <c r="E434" s="227" t="s">
        <v>19</v>
      </c>
      <c r="F434" s="228" t="s">
        <v>783</v>
      </c>
      <c r="G434" s="225"/>
      <c r="H434" s="229">
        <v>476.25999999999999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155</v>
      </c>
      <c r="AU434" s="235" t="s">
        <v>82</v>
      </c>
      <c r="AV434" s="13" t="s">
        <v>82</v>
      </c>
      <c r="AW434" s="13" t="s">
        <v>157</v>
      </c>
      <c r="AX434" s="13" t="s">
        <v>80</v>
      </c>
      <c r="AY434" s="235" t="s">
        <v>143</v>
      </c>
    </row>
    <row r="435" s="2" customFormat="1" ht="33" customHeight="1">
      <c r="A435" s="40"/>
      <c r="B435" s="41"/>
      <c r="C435" s="206" t="s">
        <v>784</v>
      </c>
      <c r="D435" s="206" t="s">
        <v>146</v>
      </c>
      <c r="E435" s="207" t="s">
        <v>785</v>
      </c>
      <c r="F435" s="208" t="s">
        <v>786</v>
      </c>
      <c r="G435" s="209" t="s">
        <v>160</v>
      </c>
      <c r="H435" s="210">
        <v>476.25999999999999</v>
      </c>
      <c r="I435" s="211"/>
      <c r="J435" s="212">
        <f>ROUND(I435*H435,2)</f>
        <v>0</v>
      </c>
      <c r="K435" s="208" t="s">
        <v>150</v>
      </c>
      <c r="L435" s="46"/>
      <c r="M435" s="213" t="s">
        <v>19</v>
      </c>
      <c r="N435" s="214" t="s">
        <v>43</v>
      </c>
      <c r="O435" s="86"/>
      <c r="P435" s="215">
        <f>O435*H435</f>
        <v>0</v>
      </c>
      <c r="Q435" s="215">
        <v>0.018929999999999999</v>
      </c>
      <c r="R435" s="215">
        <f>Q435*H435</f>
        <v>9.0156017999999989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212</v>
      </c>
      <c r="AT435" s="217" t="s">
        <v>146</v>
      </c>
      <c r="AU435" s="217" t="s">
        <v>82</v>
      </c>
      <c r="AY435" s="19" t="s">
        <v>143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80</v>
      </c>
      <c r="BK435" s="218">
        <f>ROUND(I435*H435,2)</f>
        <v>0</v>
      </c>
      <c r="BL435" s="19" t="s">
        <v>212</v>
      </c>
      <c r="BM435" s="217" t="s">
        <v>787</v>
      </c>
    </row>
    <row r="436" s="2" customFormat="1">
      <c r="A436" s="40"/>
      <c r="B436" s="41"/>
      <c r="C436" s="42"/>
      <c r="D436" s="219" t="s">
        <v>153</v>
      </c>
      <c r="E436" s="42"/>
      <c r="F436" s="220" t="s">
        <v>788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153</v>
      </c>
      <c r="AU436" s="19" t="s">
        <v>82</v>
      </c>
    </row>
    <row r="437" s="13" customFormat="1">
      <c r="A437" s="13"/>
      <c r="B437" s="224"/>
      <c r="C437" s="225"/>
      <c r="D437" s="226" t="s">
        <v>155</v>
      </c>
      <c r="E437" s="227" t="s">
        <v>19</v>
      </c>
      <c r="F437" s="228" t="s">
        <v>783</v>
      </c>
      <c r="G437" s="225"/>
      <c r="H437" s="229">
        <v>476.25999999999999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5" t="s">
        <v>155</v>
      </c>
      <c r="AU437" s="235" t="s">
        <v>82</v>
      </c>
      <c r="AV437" s="13" t="s">
        <v>82</v>
      </c>
      <c r="AW437" s="13" t="s">
        <v>157</v>
      </c>
      <c r="AX437" s="13" t="s">
        <v>80</v>
      </c>
      <c r="AY437" s="235" t="s">
        <v>143</v>
      </c>
    </row>
    <row r="438" s="2" customFormat="1" ht="24.15" customHeight="1">
      <c r="A438" s="40"/>
      <c r="B438" s="41"/>
      <c r="C438" s="206" t="s">
        <v>789</v>
      </c>
      <c r="D438" s="206" t="s">
        <v>146</v>
      </c>
      <c r="E438" s="207" t="s">
        <v>790</v>
      </c>
      <c r="F438" s="208" t="s">
        <v>791</v>
      </c>
      <c r="G438" s="209" t="s">
        <v>325</v>
      </c>
      <c r="H438" s="210">
        <v>12.587999999999999</v>
      </c>
      <c r="I438" s="211"/>
      <c r="J438" s="212">
        <f>ROUND(I438*H438,2)</f>
        <v>0</v>
      </c>
      <c r="K438" s="208" t="s">
        <v>150</v>
      </c>
      <c r="L438" s="46"/>
      <c r="M438" s="213" t="s">
        <v>19</v>
      </c>
      <c r="N438" s="214" t="s">
        <v>43</v>
      </c>
      <c r="O438" s="86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212</v>
      </c>
      <c r="AT438" s="217" t="s">
        <v>146</v>
      </c>
      <c r="AU438" s="217" t="s">
        <v>82</v>
      </c>
      <c r="AY438" s="19" t="s">
        <v>143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80</v>
      </c>
      <c r="BK438" s="218">
        <f>ROUND(I438*H438,2)</f>
        <v>0</v>
      </c>
      <c r="BL438" s="19" t="s">
        <v>212</v>
      </c>
      <c r="BM438" s="217" t="s">
        <v>792</v>
      </c>
    </row>
    <row r="439" s="2" customFormat="1">
      <c r="A439" s="40"/>
      <c r="B439" s="41"/>
      <c r="C439" s="42"/>
      <c r="D439" s="219" t="s">
        <v>153</v>
      </c>
      <c r="E439" s="42"/>
      <c r="F439" s="220" t="s">
        <v>793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153</v>
      </c>
      <c r="AU439" s="19" t="s">
        <v>82</v>
      </c>
    </row>
    <row r="440" s="12" customFormat="1" ht="22.8" customHeight="1">
      <c r="A440" s="12"/>
      <c r="B440" s="190"/>
      <c r="C440" s="191"/>
      <c r="D440" s="192" t="s">
        <v>71</v>
      </c>
      <c r="E440" s="204" t="s">
        <v>794</v>
      </c>
      <c r="F440" s="204" t="s">
        <v>795</v>
      </c>
      <c r="G440" s="191"/>
      <c r="H440" s="191"/>
      <c r="I440" s="194"/>
      <c r="J440" s="205">
        <f>BK440</f>
        <v>0</v>
      </c>
      <c r="K440" s="191"/>
      <c r="L440" s="196"/>
      <c r="M440" s="197"/>
      <c r="N440" s="198"/>
      <c r="O440" s="198"/>
      <c r="P440" s="199">
        <f>SUM(P441:P454)</f>
        <v>0</v>
      </c>
      <c r="Q440" s="198"/>
      <c r="R440" s="199">
        <f>SUM(R441:R454)</f>
        <v>0</v>
      </c>
      <c r="S440" s="198"/>
      <c r="T440" s="200">
        <f>SUM(T441:T454)</f>
        <v>0.83689999999999998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1" t="s">
        <v>82</v>
      </c>
      <c r="AT440" s="202" t="s">
        <v>71</v>
      </c>
      <c r="AU440" s="202" t="s">
        <v>80</v>
      </c>
      <c r="AY440" s="201" t="s">
        <v>143</v>
      </c>
      <c r="BK440" s="203">
        <f>SUM(BK441:BK454)</f>
        <v>0</v>
      </c>
    </row>
    <row r="441" s="2" customFormat="1" ht="16.5" customHeight="1">
      <c r="A441" s="40"/>
      <c r="B441" s="41"/>
      <c r="C441" s="206" t="s">
        <v>796</v>
      </c>
      <c r="D441" s="206" t="s">
        <v>146</v>
      </c>
      <c r="E441" s="207" t="s">
        <v>797</v>
      </c>
      <c r="F441" s="208" t="s">
        <v>798</v>
      </c>
      <c r="G441" s="209" t="s">
        <v>160</v>
      </c>
      <c r="H441" s="210">
        <v>334.75999999999999</v>
      </c>
      <c r="I441" s="211"/>
      <c r="J441" s="212">
        <f>ROUND(I441*H441,2)</f>
        <v>0</v>
      </c>
      <c r="K441" s="208" t="s">
        <v>150</v>
      </c>
      <c r="L441" s="46"/>
      <c r="M441" s="213" t="s">
        <v>19</v>
      </c>
      <c r="N441" s="214" t="s">
        <v>43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0.0025000000000000001</v>
      </c>
      <c r="T441" s="216">
        <f>S441*H441</f>
        <v>0.83689999999999998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212</v>
      </c>
      <c r="AT441" s="217" t="s">
        <v>146</v>
      </c>
      <c r="AU441" s="217" t="s">
        <v>82</v>
      </c>
      <c r="AY441" s="19" t="s">
        <v>143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80</v>
      </c>
      <c r="BK441" s="218">
        <f>ROUND(I441*H441,2)</f>
        <v>0</v>
      </c>
      <c r="BL441" s="19" t="s">
        <v>212</v>
      </c>
      <c r="BM441" s="217" t="s">
        <v>799</v>
      </c>
    </row>
    <row r="442" s="2" customFormat="1">
      <c r="A442" s="40"/>
      <c r="B442" s="41"/>
      <c r="C442" s="42"/>
      <c r="D442" s="219" t="s">
        <v>153</v>
      </c>
      <c r="E442" s="42"/>
      <c r="F442" s="220" t="s">
        <v>800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153</v>
      </c>
      <c r="AU442" s="19" t="s">
        <v>82</v>
      </c>
    </row>
    <row r="443" s="15" customFormat="1">
      <c r="A443" s="15"/>
      <c r="B443" s="247"/>
      <c r="C443" s="248"/>
      <c r="D443" s="226" t="s">
        <v>155</v>
      </c>
      <c r="E443" s="249" t="s">
        <v>19</v>
      </c>
      <c r="F443" s="250" t="s">
        <v>801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6" t="s">
        <v>155</v>
      </c>
      <c r="AU443" s="256" t="s">
        <v>82</v>
      </c>
      <c r="AV443" s="15" t="s">
        <v>80</v>
      </c>
      <c r="AW443" s="15" t="s">
        <v>157</v>
      </c>
      <c r="AX443" s="15" t="s">
        <v>72</v>
      </c>
      <c r="AY443" s="256" t="s">
        <v>143</v>
      </c>
    </row>
    <row r="444" s="13" customFormat="1">
      <c r="A444" s="13"/>
      <c r="B444" s="224"/>
      <c r="C444" s="225"/>
      <c r="D444" s="226" t="s">
        <v>155</v>
      </c>
      <c r="E444" s="227" t="s">
        <v>19</v>
      </c>
      <c r="F444" s="228" t="s">
        <v>802</v>
      </c>
      <c r="G444" s="225"/>
      <c r="H444" s="229">
        <v>118.19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155</v>
      </c>
      <c r="AU444" s="235" t="s">
        <v>82</v>
      </c>
      <c r="AV444" s="13" t="s">
        <v>82</v>
      </c>
      <c r="AW444" s="13" t="s">
        <v>157</v>
      </c>
      <c r="AX444" s="13" t="s">
        <v>72</v>
      </c>
      <c r="AY444" s="235" t="s">
        <v>143</v>
      </c>
    </row>
    <row r="445" s="15" customFormat="1">
      <c r="A445" s="15"/>
      <c r="B445" s="247"/>
      <c r="C445" s="248"/>
      <c r="D445" s="226" t="s">
        <v>155</v>
      </c>
      <c r="E445" s="249" t="s">
        <v>19</v>
      </c>
      <c r="F445" s="250" t="s">
        <v>803</v>
      </c>
      <c r="G445" s="248"/>
      <c r="H445" s="249" t="s">
        <v>19</v>
      </c>
      <c r="I445" s="251"/>
      <c r="J445" s="248"/>
      <c r="K445" s="248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155</v>
      </c>
      <c r="AU445" s="256" t="s">
        <v>82</v>
      </c>
      <c r="AV445" s="15" t="s">
        <v>80</v>
      </c>
      <c r="AW445" s="15" t="s">
        <v>157</v>
      </c>
      <c r="AX445" s="15" t="s">
        <v>72</v>
      </c>
      <c r="AY445" s="256" t="s">
        <v>143</v>
      </c>
    </row>
    <row r="446" s="13" customFormat="1">
      <c r="A446" s="13"/>
      <c r="B446" s="224"/>
      <c r="C446" s="225"/>
      <c r="D446" s="226" t="s">
        <v>155</v>
      </c>
      <c r="E446" s="227" t="s">
        <v>19</v>
      </c>
      <c r="F446" s="228" t="s">
        <v>804</v>
      </c>
      <c r="G446" s="225"/>
      <c r="H446" s="229">
        <v>216.56999999999999</v>
      </c>
      <c r="I446" s="230"/>
      <c r="J446" s="225"/>
      <c r="K446" s="225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155</v>
      </c>
      <c r="AU446" s="235" t="s">
        <v>82</v>
      </c>
      <c r="AV446" s="13" t="s">
        <v>82</v>
      </c>
      <c r="AW446" s="13" t="s">
        <v>157</v>
      </c>
      <c r="AX446" s="13" t="s">
        <v>72</v>
      </c>
      <c r="AY446" s="235" t="s">
        <v>143</v>
      </c>
    </row>
    <row r="447" s="14" customFormat="1">
      <c r="A447" s="14"/>
      <c r="B447" s="236"/>
      <c r="C447" s="237"/>
      <c r="D447" s="226" t="s">
        <v>155</v>
      </c>
      <c r="E447" s="238" t="s">
        <v>19</v>
      </c>
      <c r="F447" s="239" t="s">
        <v>166</v>
      </c>
      <c r="G447" s="237"/>
      <c r="H447" s="240">
        <v>334.75999999999999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155</v>
      </c>
      <c r="AU447" s="246" t="s">
        <v>82</v>
      </c>
      <c r="AV447" s="14" t="s">
        <v>151</v>
      </c>
      <c r="AW447" s="14" t="s">
        <v>157</v>
      </c>
      <c r="AX447" s="14" t="s">
        <v>80</v>
      </c>
      <c r="AY447" s="246" t="s">
        <v>143</v>
      </c>
    </row>
    <row r="448" s="2" customFormat="1" ht="16.5" customHeight="1">
      <c r="A448" s="40"/>
      <c r="B448" s="41"/>
      <c r="C448" s="206" t="s">
        <v>805</v>
      </c>
      <c r="D448" s="206" t="s">
        <v>146</v>
      </c>
      <c r="E448" s="207" t="s">
        <v>806</v>
      </c>
      <c r="F448" s="208" t="s">
        <v>807</v>
      </c>
      <c r="G448" s="209" t="s">
        <v>160</v>
      </c>
      <c r="H448" s="210">
        <v>334.75999999999999</v>
      </c>
      <c r="I448" s="211"/>
      <c r="J448" s="212">
        <f>ROUND(I448*H448,2)</f>
        <v>0</v>
      </c>
      <c r="K448" s="208" t="s">
        <v>150</v>
      </c>
      <c r="L448" s="46"/>
      <c r="M448" s="213" t="s">
        <v>19</v>
      </c>
      <c r="N448" s="214" t="s">
        <v>43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212</v>
      </c>
      <c r="AT448" s="217" t="s">
        <v>146</v>
      </c>
      <c r="AU448" s="217" t="s">
        <v>82</v>
      </c>
      <c r="AY448" s="19" t="s">
        <v>143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80</v>
      </c>
      <c r="BK448" s="218">
        <f>ROUND(I448*H448,2)</f>
        <v>0</v>
      </c>
      <c r="BL448" s="19" t="s">
        <v>212</v>
      </c>
      <c r="BM448" s="217" t="s">
        <v>808</v>
      </c>
    </row>
    <row r="449" s="2" customFormat="1">
      <c r="A449" s="40"/>
      <c r="B449" s="41"/>
      <c r="C449" s="42"/>
      <c r="D449" s="219" t="s">
        <v>153</v>
      </c>
      <c r="E449" s="42"/>
      <c r="F449" s="220" t="s">
        <v>809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153</v>
      </c>
      <c r="AU449" s="19" t="s">
        <v>82</v>
      </c>
    </row>
    <row r="450" s="15" customFormat="1">
      <c r="A450" s="15"/>
      <c r="B450" s="247"/>
      <c r="C450" s="248"/>
      <c r="D450" s="226" t="s">
        <v>155</v>
      </c>
      <c r="E450" s="249" t="s">
        <v>19</v>
      </c>
      <c r="F450" s="250" t="s">
        <v>801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6" t="s">
        <v>155</v>
      </c>
      <c r="AU450" s="256" t="s">
        <v>82</v>
      </c>
      <c r="AV450" s="15" t="s">
        <v>80</v>
      </c>
      <c r="AW450" s="15" t="s">
        <v>157</v>
      </c>
      <c r="AX450" s="15" t="s">
        <v>72</v>
      </c>
      <c r="AY450" s="256" t="s">
        <v>143</v>
      </c>
    </row>
    <row r="451" s="13" customFormat="1">
      <c r="A451" s="13"/>
      <c r="B451" s="224"/>
      <c r="C451" s="225"/>
      <c r="D451" s="226" t="s">
        <v>155</v>
      </c>
      <c r="E451" s="227" t="s">
        <v>19</v>
      </c>
      <c r="F451" s="228" t="s">
        <v>802</v>
      </c>
      <c r="G451" s="225"/>
      <c r="H451" s="229">
        <v>118.19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155</v>
      </c>
      <c r="AU451" s="235" t="s">
        <v>82</v>
      </c>
      <c r="AV451" s="13" t="s">
        <v>82</v>
      </c>
      <c r="AW451" s="13" t="s">
        <v>157</v>
      </c>
      <c r="AX451" s="13" t="s">
        <v>72</v>
      </c>
      <c r="AY451" s="235" t="s">
        <v>143</v>
      </c>
    </row>
    <row r="452" s="15" customFormat="1">
      <c r="A452" s="15"/>
      <c r="B452" s="247"/>
      <c r="C452" s="248"/>
      <c r="D452" s="226" t="s">
        <v>155</v>
      </c>
      <c r="E452" s="249" t="s">
        <v>19</v>
      </c>
      <c r="F452" s="250" t="s">
        <v>803</v>
      </c>
      <c r="G452" s="248"/>
      <c r="H452" s="249" t="s">
        <v>19</v>
      </c>
      <c r="I452" s="251"/>
      <c r="J452" s="248"/>
      <c r="K452" s="248"/>
      <c r="L452" s="252"/>
      <c r="M452" s="253"/>
      <c r="N452" s="254"/>
      <c r="O452" s="254"/>
      <c r="P452" s="254"/>
      <c r="Q452" s="254"/>
      <c r="R452" s="254"/>
      <c r="S452" s="254"/>
      <c r="T452" s="25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6" t="s">
        <v>155</v>
      </c>
      <c r="AU452" s="256" t="s">
        <v>82</v>
      </c>
      <c r="AV452" s="15" t="s">
        <v>80</v>
      </c>
      <c r="AW452" s="15" t="s">
        <v>157</v>
      </c>
      <c r="AX452" s="15" t="s">
        <v>72</v>
      </c>
      <c r="AY452" s="256" t="s">
        <v>143</v>
      </c>
    </row>
    <row r="453" s="13" customFormat="1">
      <c r="A453" s="13"/>
      <c r="B453" s="224"/>
      <c r="C453" s="225"/>
      <c r="D453" s="226" t="s">
        <v>155</v>
      </c>
      <c r="E453" s="227" t="s">
        <v>19</v>
      </c>
      <c r="F453" s="228" t="s">
        <v>804</v>
      </c>
      <c r="G453" s="225"/>
      <c r="H453" s="229">
        <v>216.56999999999999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155</v>
      </c>
      <c r="AU453" s="235" t="s">
        <v>82</v>
      </c>
      <c r="AV453" s="13" t="s">
        <v>82</v>
      </c>
      <c r="AW453" s="13" t="s">
        <v>157</v>
      </c>
      <c r="AX453" s="13" t="s">
        <v>72</v>
      </c>
      <c r="AY453" s="235" t="s">
        <v>143</v>
      </c>
    </row>
    <row r="454" s="14" customFormat="1">
      <c r="A454" s="14"/>
      <c r="B454" s="236"/>
      <c r="C454" s="237"/>
      <c r="D454" s="226" t="s">
        <v>155</v>
      </c>
      <c r="E454" s="238" t="s">
        <v>19</v>
      </c>
      <c r="F454" s="239" t="s">
        <v>166</v>
      </c>
      <c r="G454" s="237"/>
      <c r="H454" s="240">
        <v>334.75999999999999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155</v>
      </c>
      <c r="AU454" s="246" t="s">
        <v>82</v>
      </c>
      <c r="AV454" s="14" t="s">
        <v>151</v>
      </c>
      <c r="AW454" s="14" t="s">
        <v>157</v>
      </c>
      <c r="AX454" s="14" t="s">
        <v>80</v>
      </c>
      <c r="AY454" s="246" t="s">
        <v>143</v>
      </c>
    </row>
    <row r="455" s="12" customFormat="1" ht="22.8" customHeight="1">
      <c r="A455" s="12"/>
      <c r="B455" s="190"/>
      <c r="C455" s="191"/>
      <c r="D455" s="192" t="s">
        <v>71</v>
      </c>
      <c r="E455" s="204" t="s">
        <v>810</v>
      </c>
      <c r="F455" s="204" t="s">
        <v>811</v>
      </c>
      <c r="G455" s="191"/>
      <c r="H455" s="191"/>
      <c r="I455" s="194"/>
      <c r="J455" s="205">
        <f>BK455</f>
        <v>0</v>
      </c>
      <c r="K455" s="191"/>
      <c r="L455" s="196"/>
      <c r="M455" s="197"/>
      <c r="N455" s="198"/>
      <c r="O455" s="198"/>
      <c r="P455" s="199">
        <f>SUM(P456:P500)</f>
        <v>0</v>
      </c>
      <c r="Q455" s="198"/>
      <c r="R455" s="199">
        <f>SUM(R456:R500)</f>
        <v>5.4477631000000004</v>
      </c>
      <c r="S455" s="198"/>
      <c r="T455" s="200">
        <f>SUM(T456:T500)</f>
        <v>10.094264000000001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1" t="s">
        <v>82</v>
      </c>
      <c r="AT455" s="202" t="s">
        <v>71</v>
      </c>
      <c r="AU455" s="202" t="s">
        <v>80</v>
      </c>
      <c r="AY455" s="201" t="s">
        <v>143</v>
      </c>
      <c r="BK455" s="203">
        <f>SUM(BK456:BK500)</f>
        <v>0</v>
      </c>
    </row>
    <row r="456" s="2" customFormat="1" ht="16.5" customHeight="1">
      <c r="A456" s="40"/>
      <c r="B456" s="41"/>
      <c r="C456" s="206" t="s">
        <v>812</v>
      </c>
      <c r="D456" s="206" t="s">
        <v>146</v>
      </c>
      <c r="E456" s="207" t="s">
        <v>813</v>
      </c>
      <c r="F456" s="208" t="s">
        <v>814</v>
      </c>
      <c r="G456" s="209" t="s">
        <v>160</v>
      </c>
      <c r="H456" s="210">
        <v>172.078</v>
      </c>
      <c r="I456" s="211"/>
      <c r="J456" s="212">
        <f>ROUND(I456*H456,2)</f>
        <v>0</v>
      </c>
      <c r="K456" s="208" t="s">
        <v>150</v>
      </c>
      <c r="L456" s="46"/>
      <c r="M456" s="213" t="s">
        <v>19</v>
      </c>
      <c r="N456" s="214" t="s">
        <v>43</v>
      </c>
      <c r="O456" s="86"/>
      <c r="P456" s="215">
        <f>O456*H456</f>
        <v>0</v>
      </c>
      <c r="Q456" s="215">
        <v>0.0015</v>
      </c>
      <c r="R456" s="215">
        <f>Q456*H456</f>
        <v>0.25811699999999999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212</v>
      </c>
      <c r="AT456" s="217" t="s">
        <v>146</v>
      </c>
      <c r="AU456" s="217" t="s">
        <v>82</v>
      </c>
      <c r="AY456" s="19" t="s">
        <v>143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80</v>
      </c>
      <c r="BK456" s="218">
        <f>ROUND(I456*H456,2)</f>
        <v>0</v>
      </c>
      <c r="BL456" s="19" t="s">
        <v>212</v>
      </c>
      <c r="BM456" s="217" t="s">
        <v>815</v>
      </c>
    </row>
    <row r="457" s="2" customFormat="1">
      <c r="A457" s="40"/>
      <c r="B457" s="41"/>
      <c r="C457" s="42"/>
      <c r="D457" s="219" t="s">
        <v>153</v>
      </c>
      <c r="E457" s="42"/>
      <c r="F457" s="220" t="s">
        <v>816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153</v>
      </c>
      <c r="AU457" s="19" t="s">
        <v>82</v>
      </c>
    </row>
    <row r="458" s="13" customFormat="1">
      <c r="A458" s="13"/>
      <c r="B458" s="224"/>
      <c r="C458" s="225"/>
      <c r="D458" s="226" t="s">
        <v>155</v>
      </c>
      <c r="E458" s="227" t="s">
        <v>19</v>
      </c>
      <c r="F458" s="228" t="s">
        <v>171</v>
      </c>
      <c r="G458" s="225"/>
      <c r="H458" s="229">
        <v>34.650000000000006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155</v>
      </c>
      <c r="AU458" s="235" t="s">
        <v>82</v>
      </c>
      <c r="AV458" s="13" t="s">
        <v>82</v>
      </c>
      <c r="AW458" s="13" t="s">
        <v>157</v>
      </c>
      <c r="AX458" s="13" t="s">
        <v>72</v>
      </c>
      <c r="AY458" s="235" t="s">
        <v>143</v>
      </c>
    </row>
    <row r="459" s="13" customFormat="1">
      <c r="A459" s="13"/>
      <c r="B459" s="224"/>
      <c r="C459" s="225"/>
      <c r="D459" s="226" t="s">
        <v>155</v>
      </c>
      <c r="E459" s="227" t="s">
        <v>19</v>
      </c>
      <c r="F459" s="228" t="s">
        <v>172</v>
      </c>
      <c r="G459" s="225"/>
      <c r="H459" s="229">
        <v>-10.780000000000001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155</v>
      </c>
      <c r="AU459" s="235" t="s">
        <v>82</v>
      </c>
      <c r="AV459" s="13" t="s">
        <v>82</v>
      </c>
      <c r="AW459" s="13" t="s">
        <v>157</v>
      </c>
      <c r="AX459" s="13" t="s">
        <v>72</v>
      </c>
      <c r="AY459" s="235" t="s">
        <v>143</v>
      </c>
    </row>
    <row r="460" s="13" customFormat="1">
      <c r="A460" s="13"/>
      <c r="B460" s="224"/>
      <c r="C460" s="225"/>
      <c r="D460" s="226" t="s">
        <v>155</v>
      </c>
      <c r="E460" s="227" t="s">
        <v>19</v>
      </c>
      <c r="F460" s="228" t="s">
        <v>173</v>
      </c>
      <c r="G460" s="225"/>
      <c r="H460" s="229">
        <v>146.78550000000001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155</v>
      </c>
      <c r="AU460" s="235" t="s">
        <v>82</v>
      </c>
      <c r="AV460" s="13" t="s">
        <v>82</v>
      </c>
      <c r="AW460" s="13" t="s">
        <v>157</v>
      </c>
      <c r="AX460" s="13" t="s">
        <v>72</v>
      </c>
      <c r="AY460" s="235" t="s">
        <v>143</v>
      </c>
    </row>
    <row r="461" s="13" customFormat="1">
      <c r="A461" s="13"/>
      <c r="B461" s="224"/>
      <c r="C461" s="225"/>
      <c r="D461" s="226" t="s">
        <v>155</v>
      </c>
      <c r="E461" s="227" t="s">
        <v>19</v>
      </c>
      <c r="F461" s="228" t="s">
        <v>174</v>
      </c>
      <c r="G461" s="225"/>
      <c r="H461" s="229">
        <v>-1.8999999999999999</v>
      </c>
      <c r="I461" s="230"/>
      <c r="J461" s="225"/>
      <c r="K461" s="225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155</v>
      </c>
      <c r="AU461" s="235" t="s">
        <v>82</v>
      </c>
      <c r="AV461" s="13" t="s">
        <v>82</v>
      </c>
      <c r="AW461" s="13" t="s">
        <v>157</v>
      </c>
      <c r="AX461" s="13" t="s">
        <v>72</v>
      </c>
      <c r="AY461" s="235" t="s">
        <v>143</v>
      </c>
    </row>
    <row r="462" s="13" customFormat="1">
      <c r="A462" s="13"/>
      <c r="B462" s="224"/>
      <c r="C462" s="225"/>
      <c r="D462" s="226" t="s">
        <v>155</v>
      </c>
      <c r="E462" s="227" t="s">
        <v>19</v>
      </c>
      <c r="F462" s="228" t="s">
        <v>175</v>
      </c>
      <c r="G462" s="225"/>
      <c r="H462" s="229">
        <v>-1.9800000000000002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155</v>
      </c>
      <c r="AU462" s="235" t="s">
        <v>82</v>
      </c>
      <c r="AV462" s="13" t="s">
        <v>82</v>
      </c>
      <c r="AW462" s="13" t="s">
        <v>157</v>
      </c>
      <c r="AX462" s="13" t="s">
        <v>72</v>
      </c>
      <c r="AY462" s="235" t="s">
        <v>143</v>
      </c>
    </row>
    <row r="463" s="13" customFormat="1">
      <c r="A463" s="13"/>
      <c r="B463" s="224"/>
      <c r="C463" s="225"/>
      <c r="D463" s="226" t="s">
        <v>155</v>
      </c>
      <c r="E463" s="227" t="s">
        <v>19</v>
      </c>
      <c r="F463" s="228" t="s">
        <v>817</v>
      </c>
      <c r="G463" s="225"/>
      <c r="H463" s="229">
        <v>7.0175000000000001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5" t="s">
        <v>155</v>
      </c>
      <c r="AU463" s="235" t="s">
        <v>82</v>
      </c>
      <c r="AV463" s="13" t="s">
        <v>82</v>
      </c>
      <c r="AW463" s="13" t="s">
        <v>157</v>
      </c>
      <c r="AX463" s="13" t="s">
        <v>72</v>
      </c>
      <c r="AY463" s="235" t="s">
        <v>143</v>
      </c>
    </row>
    <row r="464" s="13" customFormat="1">
      <c r="A464" s="13"/>
      <c r="B464" s="224"/>
      <c r="C464" s="225"/>
      <c r="D464" s="226" t="s">
        <v>155</v>
      </c>
      <c r="E464" s="227" t="s">
        <v>19</v>
      </c>
      <c r="F464" s="228" t="s">
        <v>818</v>
      </c>
      <c r="G464" s="225"/>
      <c r="H464" s="229">
        <v>-16.66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155</v>
      </c>
      <c r="AU464" s="235" t="s">
        <v>82</v>
      </c>
      <c r="AV464" s="13" t="s">
        <v>82</v>
      </c>
      <c r="AW464" s="13" t="s">
        <v>157</v>
      </c>
      <c r="AX464" s="13" t="s">
        <v>72</v>
      </c>
      <c r="AY464" s="235" t="s">
        <v>143</v>
      </c>
    </row>
    <row r="465" s="13" customFormat="1">
      <c r="A465" s="13"/>
      <c r="B465" s="224"/>
      <c r="C465" s="225"/>
      <c r="D465" s="226" t="s">
        <v>155</v>
      </c>
      <c r="E465" s="227" t="s">
        <v>19</v>
      </c>
      <c r="F465" s="228" t="s">
        <v>819</v>
      </c>
      <c r="G465" s="225"/>
      <c r="H465" s="229">
        <v>-30.030000000000001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155</v>
      </c>
      <c r="AU465" s="235" t="s">
        <v>82</v>
      </c>
      <c r="AV465" s="13" t="s">
        <v>82</v>
      </c>
      <c r="AW465" s="13" t="s">
        <v>157</v>
      </c>
      <c r="AX465" s="13" t="s">
        <v>72</v>
      </c>
      <c r="AY465" s="235" t="s">
        <v>143</v>
      </c>
    </row>
    <row r="466" s="13" customFormat="1">
      <c r="A466" s="13"/>
      <c r="B466" s="224"/>
      <c r="C466" s="225"/>
      <c r="D466" s="226" t="s">
        <v>155</v>
      </c>
      <c r="E466" s="227" t="s">
        <v>19</v>
      </c>
      <c r="F466" s="228" t="s">
        <v>820</v>
      </c>
      <c r="G466" s="225"/>
      <c r="H466" s="229">
        <v>34.824999999999996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155</v>
      </c>
      <c r="AU466" s="235" t="s">
        <v>82</v>
      </c>
      <c r="AV466" s="13" t="s">
        <v>82</v>
      </c>
      <c r="AW466" s="13" t="s">
        <v>157</v>
      </c>
      <c r="AX466" s="13" t="s">
        <v>72</v>
      </c>
      <c r="AY466" s="235" t="s">
        <v>143</v>
      </c>
    </row>
    <row r="467" s="13" customFormat="1">
      <c r="A467" s="13"/>
      <c r="B467" s="224"/>
      <c r="C467" s="225"/>
      <c r="D467" s="226" t="s">
        <v>155</v>
      </c>
      <c r="E467" s="227" t="s">
        <v>19</v>
      </c>
      <c r="F467" s="228" t="s">
        <v>821</v>
      </c>
      <c r="G467" s="225"/>
      <c r="H467" s="229">
        <v>10.15</v>
      </c>
      <c r="I467" s="230"/>
      <c r="J467" s="225"/>
      <c r="K467" s="225"/>
      <c r="L467" s="231"/>
      <c r="M467" s="232"/>
      <c r="N467" s="233"/>
      <c r="O467" s="233"/>
      <c r="P467" s="233"/>
      <c r="Q467" s="233"/>
      <c r="R467" s="233"/>
      <c r="S467" s="233"/>
      <c r="T467" s="23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5" t="s">
        <v>155</v>
      </c>
      <c r="AU467" s="235" t="s">
        <v>82</v>
      </c>
      <c r="AV467" s="13" t="s">
        <v>82</v>
      </c>
      <c r="AW467" s="13" t="s">
        <v>157</v>
      </c>
      <c r="AX467" s="13" t="s">
        <v>72</v>
      </c>
      <c r="AY467" s="235" t="s">
        <v>143</v>
      </c>
    </row>
    <row r="468" s="14" customFormat="1">
      <c r="A468" s="14"/>
      <c r="B468" s="236"/>
      <c r="C468" s="237"/>
      <c r="D468" s="226" t="s">
        <v>155</v>
      </c>
      <c r="E468" s="238" t="s">
        <v>19</v>
      </c>
      <c r="F468" s="239" t="s">
        <v>166</v>
      </c>
      <c r="G468" s="237"/>
      <c r="H468" s="240">
        <v>172.07800000000003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155</v>
      </c>
      <c r="AU468" s="246" t="s">
        <v>82</v>
      </c>
      <c r="AV468" s="14" t="s">
        <v>151</v>
      </c>
      <c r="AW468" s="14" t="s">
        <v>157</v>
      </c>
      <c r="AX468" s="14" t="s">
        <v>80</v>
      </c>
      <c r="AY468" s="246" t="s">
        <v>143</v>
      </c>
    </row>
    <row r="469" s="2" customFormat="1" ht="16.5" customHeight="1">
      <c r="A469" s="40"/>
      <c r="B469" s="41"/>
      <c r="C469" s="206" t="s">
        <v>822</v>
      </c>
      <c r="D469" s="206" t="s">
        <v>146</v>
      </c>
      <c r="E469" s="207" t="s">
        <v>823</v>
      </c>
      <c r="F469" s="208" t="s">
        <v>824</v>
      </c>
      <c r="G469" s="209" t="s">
        <v>160</v>
      </c>
      <c r="H469" s="210">
        <v>123.856</v>
      </c>
      <c r="I469" s="211"/>
      <c r="J469" s="212">
        <f>ROUND(I469*H469,2)</f>
        <v>0</v>
      </c>
      <c r="K469" s="208" t="s">
        <v>150</v>
      </c>
      <c r="L469" s="46"/>
      <c r="M469" s="213" t="s">
        <v>19</v>
      </c>
      <c r="N469" s="214" t="s">
        <v>43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0.081500000000000003</v>
      </c>
      <c r="T469" s="216">
        <f>S469*H469</f>
        <v>10.094264000000001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212</v>
      </c>
      <c r="AT469" s="217" t="s">
        <v>146</v>
      </c>
      <c r="AU469" s="217" t="s">
        <v>82</v>
      </c>
      <c r="AY469" s="19" t="s">
        <v>143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80</v>
      </c>
      <c r="BK469" s="218">
        <f>ROUND(I469*H469,2)</f>
        <v>0</v>
      </c>
      <c r="BL469" s="19" t="s">
        <v>212</v>
      </c>
      <c r="BM469" s="217" t="s">
        <v>825</v>
      </c>
    </row>
    <row r="470" s="2" customFormat="1">
      <c r="A470" s="40"/>
      <c r="B470" s="41"/>
      <c r="C470" s="42"/>
      <c r="D470" s="219" t="s">
        <v>153</v>
      </c>
      <c r="E470" s="42"/>
      <c r="F470" s="220" t="s">
        <v>826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153</v>
      </c>
      <c r="AU470" s="19" t="s">
        <v>82</v>
      </c>
    </row>
    <row r="471" s="15" customFormat="1">
      <c r="A471" s="15"/>
      <c r="B471" s="247"/>
      <c r="C471" s="248"/>
      <c r="D471" s="226" t="s">
        <v>155</v>
      </c>
      <c r="E471" s="249" t="s">
        <v>19</v>
      </c>
      <c r="F471" s="250" t="s">
        <v>827</v>
      </c>
      <c r="G471" s="248"/>
      <c r="H471" s="249" t="s">
        <v>19</v>
      </c>
      <c r="I471" s="251"/>
      <c r="J471" s="248"/>
      <c r="K471" s="248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155</v>
      </c>
      <c r="AU471" s="256" t="s">
        <v>82</v>
      </c>
      <c r="AV471" s="15" t="s">
        <v>80</v>
      </c>
      <c r="AW471" s="15" t="s">
        <v>157</v>
      </c>
      <c r="AX471" s="15" t="s">
        <v>72</v>
      </c>
      <c r="AY471" s="256" t="s">
        <v>143</v>
      </c>
    </row>
    <row r="472" s="13" customFormat="1">
      <c r="A472" s="13"/>
      <c r="B472" s="224"/>
      <c r="C472" s="225"/>
      <c r="D472" s="226" t="s">
        <v>155</v>
      </c>
      <c r="E472" s="227" t="s">
        <v>19</v>
      </c>
      <c r="F472" s="228" t="s">
        <v>828</v>
      </c>
      <c r="G472" s="225"/>
      <c r="H472" s="229">
        <v>26.816400000000002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5" t="s">
        <v>155</v>
      </c>
      <c r="AU472" s="235" t="s">
        <v>82</v>
      </c>
      <c r="AV472" s="13" t="s">
        <v>82</v>
      </c>
      <c r="AW472" s="13" t="s">
        <v>157</v>
      </c>
      <c r="AX472" s="13" t="s">
        <v>72</v>
      </c>
      <c r="AY472" s="235" t="s">
        <v>143</v>
      </c>
    </row>
    <row r="473" s="15" customFormat="1">
      <c r="A473" s="15"/>
      <c r="B473" s="247"/>
      <c r="C473" s="248"/>
      <c r="D473" s="226" t="s">
        <v>155</v>
      </c>
      <c r="E473" s="249" t="s">
        <v>19</v>
      </c>
      <c r="F473" s="250" t="s">
        <v>829</v>
      </c>
      <c r="G473" s="248"/>
      <c r="H473" s="249" t="s">
        <v>19</v>
      </c>
      <c r="I473" s="251"/>
      <c r="J473" s="248"/>
      <c r="K473" s="248"/>
      <c r="L473" s="252"/>
      <c r="M473" s="253"/>
      <c r="N473" s="254"/>
      <c r="O473" s="254"/>
      <c r="P473" s="254"/>
      <c r="Q473" s="254"/>
      <c r="R473" s="254"/>
      <c r="S473" s="254"/>
      <c r="T473" s="25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6" t="s">
        <v>155</v>
      </c>
      <c r="AU473" s="256" t="s">
        <v>82</v>
      </c>
      <c r="AV473" s="15" t="s">
        <v>80</v>
      </c>
      <c r="AW473" s="15" t="s">
        <v>157</v>
      </c>
      <c r="AX473" s="15" t="s">
        <v>72</v>
      </c>
      <c r="AY473" s="256" t="s">
        <v>143</v>
      </c>
    </row>
    <row r="474" s="13" customFormat="1">
      <c r="A474" s="13"/>
      <c r="B474" s="224"/>
      <c r="C474" s="225"/>
      <c r="D474" s="226" t="s">
        <v>155</v>
      </c>
      <c r="E474" s="227" t="s">
        <v>19</v>
      </c>
      <c r="F474" s="228" t="s">
        <v>830</v>
      </c>
      <c r="G474" s="225"/>
      <c r="H474" s="229">
        <v>15.768000000000001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155</v>
      </c>
      <c r="AU474" s="235" t="s">
        <v>82</v>
      </c>
      <c r="AV474" s="13" t="s">
        <v>82</v>
      </c>
      <c r="AW474" s="13" t="s">
        <v>157</v>
      </c>
      <c r="AX474" s="13" t="s">
        <v>72</v>
      </c>
      <c r="AY474" s="235" t="s">
        <v>143</v>
      </c>
    </row>
    <row r="475" s="15" customFormat="1">
      <c r="A475" s="15"/>
      <c r="B475" s="247"/>
      <c r="C475" s="248"/>
      <c r="D475" s="226" t="s">
        <v>155</v>
      </c>
      <c r="E475" s="249" t="s">
        <v>19</v>
      </c>
      <c r="F475" s="250" t="s">
        <v>831</v>
      </c>
      <c r="G475" s="248"/>
      <c r="H475" s="249" t="s">
        <v>19</v>
      </c>
      <c r="I475" s="251"/>
      <c r="J475" s="248"/>
      <c r="K475" s="248"/>
      <c r="L475" s="252"/>
      <c r="M475" s="253"/>
      <c r="N475" s="254"/>
      <c r="O475" s="254"/>
      <c r="P475" s="254"/>
      <c r="Q475" s="254"/>
      <c r="R475" s="254"/>
      <c r="S475" s="254"/>
      <c r="T475" s="25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6" t="s">
        <v>155</v>
      </c>
      <c r="AU475" s="256" t="s">
        <v>82</v>
      </c>
      <c r="AV475" s="15" t="s">
        <v>80</v>
      </c>
      <c r="AW475" s="15" t="s">
        <v>157</v>
      </c>
      <c r="AX475" s="15" t="s">
        <v>72</v>
      </c>
      <c r="AY475" s="256" t="s">
        <v>143</v>
      </c>
    </row>
    <row r="476" s="13" customFormat="1">
      <c r="A476" s="13"/>
      <c r="B476" s="224"/>
      <c r="C476" s="225"/>
      <c r="D476" s="226" t="s">
        <v>155</v>
      </c>
      <c r="E476" s="227" t="s">
        <v>19</v>
      </c>
      <c r="F476" s="228" t="s">
        <v>832</v>
      </c>
      <c r="G476" s="225"/>
      <c r="H476" s="229">
        <v>38.203200000000002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155</v>
      </c>
      <c r="AU476" s="235" t="s">
        <v>82</v>
      </c>
      <c r="AV476" s="13" t="s">
        <v>82</v>
      </c>
      <c r="AW476" s="13" t="s">
        <v>157</v>
      </c>
      <c r="AX476" s="13" t="s">
        <v>72</v>
      </c>
      <c r="AY476" s="235" t="s">
        <v>143</v>
      </c>
    </row>
    <row r="477" s="15" customFormat="1">
      <c r="A477" s="15"/>
      <c r="B477" s="247"/>
      <c r="C477" s="248"/>
      <c r="D477" s="226" t="s">
        <v>155</v>
      </c>
      <c r="E477" s="249" t="s">
        <v>19</v>
      </c>
      <c r="F477" s="250" t="s">
        <v>833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6" t="s">
        <v>155</v>
      </c>
      <c r="AU477" s="256" t="s">
        <v>82</v>
      </c>
      <c r="AV477" s="15" t="s">
        <v>80</v>
      </c>
      <c r="AW477" s="15" t="s">
        <v>157</v>
      </c>
      <c r="AX477" s="15" t="s">
        <v>72</v>
      </c>
      <c r="AY477" s="256" t="s">
        <v>143</v>
      </c>
    </row>
    <row r="478" s="13" customFormat="1">
      <c r="A478" s="13"/>
      <c r="B478" s="224"/>
      <c r="C478" s="225"/>
      <c r="D478" s="226" t="s">
        <v>155</v>
      </c>
      <c r="E478" s="227" t="s">
        <v>19</v>
      </c>
      <c r="F478" s="228" t="s">
        <v>834</v>
      </c>
      <c r="G478" s="225"/>
      <c r="H478" s="229">
        <v>33.132600000000004</v>
      </c>
      <c r="I478" s="230"/>
      <c r="J478" s="225"/>
      <c r="K478" s="225"/>
      <c r="L478" s="231"/>
      <c r="M478" s="232"/>
      <c r="N478" s="233"/>
      <c r="O478" s="233"/>
      <c r="P478" s="233"/>
      <c r="Q478" s="233"/>
      <c r="R478" s="233"/>
      <c r="S478" s="233"/>
      <c r="T478" s="23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5" t="s">
        <v>155</v>
      </c>
      <c r="AU478" s="235" t="s">
        <v>82</v>
      </c>
      <c r="AV478" s="13" t="s">
        <v>82</v>
      </c>
      <c r="AW478" s="13" t="s">
        <v>157</v>
      </c>
      <c r="AX478" s="13" t="s">
        <v>72</v>
      </c>
      <c r="AY478" s="235" t="s">
        <v>143</v>
      </c>
    </row>
    <row r="479" s="15" customFormat="1">
      <c r="A479" s="15"/>
      <c r="B479" s="247"/>
      <c r="C479" s="248"/>
      <c r="D479" s="226" t="s">
        <v>155</v>
      </c>
      <c r="E479" s="249" t="s">
        <v>19</v>
      </c>
      <c r="F479" s="250" t="s">
        <v>835</v>
      </c>
      <c r="G479" s="248"/>
      <c r="H479" s="249" t="s">
        <v>19</v>
      </c>
      <c r="I479" s="251"/>
      <c r="J479" s="248"/>
      <c r="K479" s="248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155</v>
      </c>
      <c r="AU479" s="256" t="s">
        <v>82</v>
      </c>
      <c r="AV479" s="15" t="s">
        <v>80</v>
      </c>
      <c r="AW479" s="15" t="s">
        <v>157</v>
      </c>
      <c r="AX479" s="15" t="s">
        <v>72</v>
      </c>
      <c r="AY479" s="256" t="s">
        <v>143</v>
      </c>
    </row>
    <row r="480" s="13" customFormat="1">
      <c r="A480" s="13"/>
      <c r="B480" s="224"/>
      <c r="C480" s="225"/>
      <c r="D480" s="226" t="s">
        <v>155</v>
      </c>
      <c r="E480" s="227" t="s">
        <v>19</v>
      </c>
      <c r="F480" s="228" t="s">
        <v>836</v>
      </c>
      <c r="G480" s="225"/>
      <c r="H480" s="229">
        <v>9.9360000000000017</v>
      </c>
      <c r="I480" s="230"/>
      <c r="J480" s="225"/>
      <c r="K480" s="225"/>
      <c r="L480" s="231"/>
      <c r="M480" s="232"/>
      <c r="N480" s="233"/>
      <c r="O480" s="233"/>
      <c r="P480" s="233"/>
      <c r="Q480" s="233"/>
      <c r="R480" s="233"/>
      <c r="S480" s="233"/>
      <c r="T480" s="23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5" t="s">
        <v>155</v>
      </c>
      <c r="AU480" s="235" t="s">
        <v>82</v>
      </c>
      <c r="AV480" s="13" t="s">
        <v>82</v>
      </c>
      <c r="AW480" s="13" t="s">
        <v>157</v>
      </c>
      <c r="AX480" s="13" t="s">
        <v>72</v>
      </c>
      <c r="AY480" s="235" t="s">
        <v>143</v>
      </c>
    </row>
    <row r="481" s="14" customFormat="1">
      <c r="A481" s="14"/>
      <c r="B481" s="236"/>
      <c r="C481" s="237"/>
      <c r="D481" s="226" t="s">
        <v>155</v>
      </c>
      <c r="E481" s="238" t="s">
        <v>19</v>
      </c>
      <c r="F481" s="239" t="s">
        <v>166</v>
      </c>
      <c r="G481" s="237"/>
      <c r="H481" s="240">
        <v>123.8562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155</v>
      </c>
      <c r="AU481" s="246" t="s">
        <v>82</v>
      </c>
      <c r="AV481" s="14" t="s">
        <v>151</v>
      </c>
      <c r="AW481" s="14" t="s">
        <v>157</v>
      </c>
      <c r="AX481" s="14" t="s">
        <v>80</v>
      </c>
      <c r="AY481" s="246" t="s">
        <v>143</v>
      </c>
    </row>
    <row r="482" s="2" customFormat="1" ht="21.75" customHeight="1">
      <c r="A482" s="40"/>
      <c r="B482" s="41"/>
      <c r="C482" s="206" t="s">
        <v>837</v>
      </c>
      <c r="D482" s="206" t="s">
        <v>146</v>
      </c>
      <c r="E482" s="207" t="s">
        <v>838</v>
      </c>
      <c r="F482" s="208" t="s">
        <v>839</v>
      </c>
      <c r="G482" s="209" t="s">
        <v>160</v>
      </c>
      <c r="H482" s="210">
        <v>172.078</v>
      </c>
      <c r="I482" s="211"/>
      <c r="J482" s="212">
        <f>ROUND(I482*H482,2)</f>
        <v>0</v>
      </c>
      <c r="K482" s="208" t="s">
        <v>150</v>
      </c>
      <c r="L482" s="46"/>
      <c r="M482" s="213" t="s">
        <v>19</v>
      </c>
      <c r="N482" s="214" t="s">
        <v>43</v>
      </c>
      <c r="O482" s="86"/>
      <c r="P482" s="215">
        <f>O482*H482</f>
        <v>0</v>
      </c>
      <c r="Q482" s="215">
        <v>0.0059500000000000004</v>
      </c>
      <c r="R482" s="215">
        <f>Q482*H482</f>
        <v>1.0238641000000002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212</v>
      </c>
      <c r="AT482" s="217" t="s">
        <v>146</v>
      </c>
      <c r="AU482" s="217" t="s">
        <v>82</v>
      </c>
      <c r="AY482" s="19" t="s">
        <v>143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80</v>
      </c>
      <c r="BK482" s="218">
        <f>ROUND(I482*H482,2)</f>
        <v>0</v>
      </c>
      <c r="BL482" s="19" t="s">
        <v>212</v>
      </c>
      <c r="BM482" s="217" t="s">
        <v>840</v>
      </c>
    </row>
    <row r="483" s="2" customFormat="1">
      <c r="A483" s="40"/>
      <c r="B483" s="41"/>
      <c r="C483" s="42"/>
      <c r="D483" s="219" t="s">
        <v>153</v>
      </c>
      <c r="E483" s="42"/>
      <c r="F483" s="220" t="s">
        <v>841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153</v>
      </c>
      <c r="AU483" s="19" t="s">
        <v>82</v>
      </c>
    </row>
    <row r="484" s="13" customFormat="1">
      <c r="A484" s="13"/>
      <c r="B484" s="224"/>
      <c r="C484" s="225"/>
      <c r="D484" s="226" t="s">
        <v>155</v>
      </c>
      <c r="E484" s="227" t="s">
        <v>19</v>
      </c>
      <c r="F484" s="228" t="s">
        <v>171</v>
      </c>
      <c r="G484" s="225"/>
      <c r="H484" s="229">
        <v>34.650000000000006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155</v>
      </c>
      <c r="AU484" s="235" t="s">
        <v>82</v>
      </c>
      <c r="AV484" s="13" t="s">
        <v>82</v>
      </c>
      <c r="AW484" s="13" t="s">
        <v>157</v>
      </c>
      <c r="AX484" s="13" t="s">
        <v>72</v>
      </c>
      <c r="AY484" s="235" t="s">
        <v>143</v>
      </c>
    </row>
    <row r="485" s="13" customFormat="1">
      <c r="A485" s="13"/>
      <c r="B485" s="224"/>
      <c r="C485" s="225"/>
      <c r="D485" s="226" t="s">
        <v>155</v>
      </c>
      <c r="E485" s="227" t="s">
        <v>19</v>
      </c>
      <c r="F485" s="228" t="s">
        <v>172</v>
      </c>
      <c r="G485" s="225"/>
      <c r="H485" s="229">
        <v>-10.780000000000001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155</v>
      </c>
      <c r="AU485" s="235" t="s">
        <v>82</v>
      </c>
      <c r="AV485" s="13" t="s">
        <v>82</v>
      </c>
      <c r="AW485" s="13" t="s">
        <v>157</v>
      </c>
      <c r="AX485" s="13" t="s">
        <v>72</v>
      </c>
      <c r="AY485" s="235" t="s">
        <v>143</v>
      </c>
    </row>
    <row r="486" s="13" customFormat="1">
      <c r="A486" s="13"/>
      <c r="B486" s="224"/>
      <c r="C486" s="225"/>
      <c r="D486" s="226" t="s">
        <v>155</v>
      </c>
      <c r="E486" s="227" t="s">
        <v>19</v>
      </c>
      <c r="F486" s="228" t="s">
        <v>173</v>
      </c>
      <c r="G486" s="225"/>
      <c r="H486" s="229">
        <v>146.78550000000001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155</v>
      </c>
      <c r="AU486" s="235" t="s">
        <v>82</v>
      </c>
      <c r="AV486" s="13" t="s">
        <v>82</v>
      </c>
      <c r="AW486" s="13" t="s">
        <v>157</v>
      </c>
      <c r="AX486" s="13" t="s">
        <v>72</v>
      </c>
      <c r="AY486" s="235" t="s">
        <v>143</v>
      </c>
    </row>
    <row r="487" s="13" customFormat="1">
      <c r="A487" s="13"/>
      <c r="B487" s="224"/>
      <c r="C487" s="225"/>
      <c r="D487" s="226" t="s">
        <v>155</v>
      </c>
      <c r="E487" s="227" t="s">
        <v>19</v>
      </c>
      <c r="F487" s="228" t="s">
        <v>174</v>
      </c>
      <c r="G487" s="225"/>
      <c r="H487" s="229">
        <v>-1.8999999999999999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155</v>
      </c>
      <c r="AU487" s="235" t="s">
        <v>82</v>
      </c>
      <c r="AV487" s="13" t="s">
        <v>82</v>
      </c>
      <c r="AW487" s="13" t="s">
        <v>157</v>
      </c>
      <c r="AX487" s="13" t="s">
        <v>72</v>
      </c>
      <c r="AY487" s="235" t="s">
        <v>143</v>
      </c>
    </row>
    <row r="488" s="13" customFormat="1">
      <c r="A488" s="13"/>
      <c r="B488" s="224"/>
      <c r="C488" s="225"/>
      <c r="D488" s="226" t="s">
        <v>155</v>
      </c>
      <c r="E488" s="227" t="s">
        <v>19</v>
      </c>
      <c r="F488" s="228" t="s">
        <v>175</v>
      </c>
      <c r="G488" s="225"/>
      <c r="H488" s="229">
        <v>-1.9800000000000002</v>
      </c>
      <c r="I488" s="230"/>
      <c r="J488" s="225"/>
      <c r="K488" s="225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155</v>
      </c>
      <c r="AU488" s="235" t="s">
        <v>82</v>
      </c>
      <c r="AV488" s="13" t="s">
        <v>82</v>
      </c>
      <c r="AW488" s="13" t="s">
        <v>157</v>
      </c>
      <c r="AX488" s="13" t="s">
        <v>72</v>
      </c>
      <c r="AY488" s="235" t="s">
        <v>143</v>
      </c>
    </row>
    <row r="489" s="13" customFormat="1">
      <c r="A489" s="13"/>
      <c r="B489" s="224"/>
      <c r="C489" s="225"/>
      <c r="D489" s="226" t="s">
        <v>155</v>
      </c>
      <c r="E489" s="227" t="s">
        <v>19</v>
      </c>
      <c r="F489" s="228" t="s">
        <v>817</v>
      </c>
      <c r="G489" s="225"/>
      <c r="H489" s="229">
        <v>7.0175000000000001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155</v>
      </c>
      <c r="AU489" s="235" t="s">
        <v>82</v>
      </c>
      <c r="AV489" s="13" t="s">
        <v>82</v>
      </c>
      <c r="AW489" s="13" t="s">
        <v>157</v>
      </c>
      <c r="AX489" s="13" t="s">
        <v>72</v>
      </c>
      <c r="AY489" s="235" t="s">
        <v>143</v>
      </c>
    </row>
    <row r="490" s="13" customFormat="1">
      <c r="A490" s="13"/>
      <c r="B490" s="224"/>
      <c r="C490" s="225"/>
      <c r="D490" s="226" t="s">
        <v>155</v>
      </c>
      <c r="E490" s="227" t="s">
        <v>19</v>
      </c>
      <c r="F490" s="228" t="s">
        <v>818</v>
      </c>
      <c r="G490" s="225"/>
      <c r="H490" s="229">
        <v>-16.66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155</v>
      </c>
      <c r="AU490" s="235" t="s">
        <v>82</v>
      </c>
      <c r="AV490" s="13" t="s">
        <v>82</v>
      </c>
      <c r="AW490" s="13" t="s">
        <v>157</v>
      </c>
      <c r="AX490" s="13" t="s">
        <v>72</v>
      </c>
      <c r="AY490" s="235" t="s">
        <v>143</v>
      </c>
    </row>
    <row r="491" s="13" customFormat="1">
      <c r="A491" s="13"/>
      <c r="B491" s="224"/>
      <c r="C491" s="225"/>
      <c r="D491" s="226" t="s">
        <v>155</v>
      </c>
      <c r="E491" s="227" t="s">
        <v>19</v>
      </c>
      <c r="F491" s="228" t="s">
        <v>819</v>
      </c>
      <c r="G491" s="225"/>
      <c r="H491" s="229">
        <v>-30.030000000000001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155</v>
      </c>
      <c r="AU491" s="235" t="s">
        <v>82</v>
      </c>
      <c r="AV491" s="13" t="s">
        <v>82</v>
      </c>
      <c r="AW491" s="13" t="s">
        <v>157</v>
      </c>
      <c r="AX491" s="13" t="s">
        <v>72</v>
      </c>
      <c r="AY491" s="235" t="s">
        <v>143</v>
      </c>
    </row>
    <row r="492" s="13" customFormat="1">
      <c r="A492" s="13"/>
      <c r="B492" s="224"/>
      <c r="C492" s="225"/>
      <c r="D492" s="226" t="s">
        <v>155</v>
      </c>
      <c r="E492" s="227" t="s">
        <v>19</v>
      </c>
      <c r="F492" s="228" t="s">
        <v>820</v>
      </c>
      <c r="G492" s="225"/>
      <c r="H492" s="229">
        <v>34.824999999999996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155</v>
      </c>
      <c r="AU492" s="235" t="s">
        <v>82</v>
      </c>
      <c r="AV492" s="13" t="s">
        <v>82</v>
      </c>
      <c r="AW492" s="13" t="s">
        <v>157</v>
      </c>
      <c r="AX492" s="13" t="s">
        <v>72</v>
      </c>
      <c r="AY492" s="235" t="s">
        <v>143</v>
      </c>
    </row>
    <row r="493" s="13" customFormat="1">
      <c r="A493" s="13"/>
      <c r="B493" s="224"/>
      <c r="C493" s="225"/>
      <c r="D493" s="226" t="s">
        <v>155</v>
      </c>
      <c r="E493" s="227" t="s">
        <v>19</v>
      </c>
      <c r="F493" s="228" t="s">
        <v>821</v>
      </c>
      <c r="G493" s="225"/>
      <c r="H493" s="229">
        <v>10.15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155</v>
      </c>
      <c r="AU493" s="235" t="s">
        <v>82</v>
      </c>
      <c r="AV493" s="13" t="s">
        <v>82</v>
      </c>
      <c r="AW493" s="13" t="s">
        <v>157</v>
      </c>
      <c r="AX493" s="13" t="s">
        <v>72</v>
      </c>
      <c r="AY493" s="235" t="s">
        <v>143</v>
      </c>
    </row>
    <row r="494" s="14" customFormat="1">
      <c r="A494" s="14"/>
      <c r="B494" s="236"/>
      <c r="C494" s="237"/>
      <c r="D494" s="226" t="s">
        <v>155</v>
      </c>
      <c r="E494" s="238" t="s">
        <v>19</v>
      </c>
      <c r="F494" s="239" t="s">
        <v>166</v>
      </c>
      <c r="G494" s="237"/>
      <c r="H494" s="240">
        <v>172.07800000000003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155</v>
      </c>
      <c r="AU494" s="246" t="s">
        <v>82</v>
      </c>
      <c r="AV494" s="14" t="s">
        <v>151</v>
      </c>
      <c r="AW494" s="14" t="s">
        <v>157</v>
      </c>
      <c r="AX494" s="14" t="s">
        <v>80</v>
      </c>
      <c r="AY494" s="246" t="s">
        <v>143</v>
      </c>
    </row>
    <row r="495" s="2" customFormat="1" ht="21.75" customHeight="1">
      <c r="A495" s="40"/>
      <c r="B495" s="41"/>
      <c r="C495" s="257" t="s">
        <v>842</v>
      </c>
      <c r="D495" s="257" t="s">
        <v>229</v>
      </c>
      <c r="E495" s="258" t="s">
        <v>843</v>
      </c>
      <c r="F495" s="259" t="s">
        <v>844</v>
      </c>
      <c r="G495" s="260" t="s">
        <v>160</v>
      </c>
      <c r="H495" s="261">
        <v>189.286</v>
      </c>
      <c r="I495" s="262"/>
      <c r="J495" s="263">
        <f>ROUND(I495*H495,2)</f>
        <v>0</v>
      </c>
      <c r="K495" s="259" t="s">
        <v>150</v>
      </c>
      <c r="L495" s="264"/>
      <c r="M495" s="265" t="s">
        <v>19</v>
      </c>
      <c r="N495" s="266" t="s">
        <v>43</v>
      </c>
      <c r="O495" s="86"/>
      <c r="P495" s="215">
        <f>O495*H495</f>
        <v>0</v>
      </c>
      <c r="Q495" s="215">
        <v>0.021999999999999999</v>
      </c>
      <c r="R495" s="215">
        <f>Q495*H495</f>
        <v>4.1642919999999997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364</v>
      </c>
      <c r="AT495" s="217" t="s">
        <v>229</v>
      </c>
      <c r="AU495" s="217" t="s">
        <v>82</v>
      </c>
      <c r="AY495" s="19" t="s">
        <v>143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80</v>
      </c>
      <c r="BK495" s="218">
        <f>ROUND(I495*H495,2)</f>
        <v>0</v>
      </c>
      <c r="BL495" s="19" t="s">
        <v>212</v>
      </c>
      <c r="BM495" s="217" t="s">
        <v>845</v>
      </c>
    </row>
    <row r="496" s="13" customFormat="1">
      <c r="A496" s="13"/>
      <c r="B496" s="224"/>
      <c r="C496" s="225"/>
      <c r="D496" s="226" t="s">
        <v>155</v>
      </c>
      <c r="E496" s="225"/>
      <c r="F496" s="228" t="s">
        <v>846</v>
      </c>
      <c r="G496" s="225"/>
      <c r="H496" s="229">
        <v>189.286</v>
      </c>
      <c r="I496" s="230"/>
      <c r="J496" s="225"/>
      <c r="K496" s="225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155</v>
      </c>
      <c r="AU496" s="235" t="s">
        <v>82</v>
      </c>
      <c r="AV496" s="13" t="s">
        <v>82</v>
      </c>
      <c r="AW496" s="13" t="s">
        <v>4</v>
      </c>
      <c r="AX496" s="13" t="s">
        <v>80</v>
      </c>
      <c r="AY496" s="235" t="s">
        <v>143</v>
      </c>
    </row>
    <row r="497" s="2" customFormat="1" ht="16.5" customHeight="1">
      <c r="A497" s="40"/>
      <c r="B497" s="41"/>
      <c r="C497" s="206" t="s">
        <v>847</v>
      </c>
      <c r="D497" s="206" t="s">
        <v>146</v>
      </c>
      <c r="E497" s="207" t="s">
        <v>848</v>
      </c>
      <c r="F497" s="208" t="s">
        <v>849</v>
      </c>
      <c r="G497" s="209" t="s">
        <v>668</v>
      </c>
      <c r="H497" s="210">
        <v>1</v>
      </c>
      <c r="I497" s="211"/>
      <c r="J497" s="212">
        <f>ROUND(I497*H497,2)</f>
        <v>0</v>
      </c>
      <c r="K497" s="208" t="s">
        <v>19</v>
      </c>
      <c r="L497" s="46"/>
      <c r="M497" s="213" t="s">
        <v>19</v>
      </c>
      <c r="N497" s="214" t="s">
        <v>43</v>
      </c>
      <c r="O497" s="86"/>
      <c r="P497" s="215">
        <f>O497*H497</f>
        <v>0</v>
      </c>
      <c r="Q497" s="215">
        <v>0.00149</v>
      </c>
      <c r="R497" s="215">
        <f>Q497*H497</f>
        <v>0.00149</v>
      </c>
      <c r="S497" s="215">
        <v>0</v>
      </c>
      <c r="T497" s="21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17" t="s">
        <v>212</v>
      </c>
      <c r="AT497" s="217" t="s">
        <v>146</v>
      </c>
      <c r="AU497" s="217" t="s">
        <v>82</v>
      </c>
      <c r="AY497" s="19" t="s">
        <v>143</v>
      </c>
      <c r="BE497" s="218">
        <f>IF(N497="základní",J497,0)</f>
        <v>0</v>
      </c>
      <c r="BF497" s="218">
        <f>IF(N497="snížená",J497,0)</f>
        <v>0</v>
      </c>
      <c r="BG497" s="218">
        <f>IF(N497="zákl. přenesená",J497,0)</f>
        <v>0</v>
      </c>
      <c r="BH497" s="218">
        <f>IF(N497="sníž. přenesená",J497,0)</f>
        <v>0</v>
      </c>
      <c r="BI497" s="218">
        <f>IF(N497="nulová",J497,0)</f>
        <v>0</v>
      </c>
      <c r="BJ497" s="19" t="s">
        <v>80</v>
      </c>
      <c r="BK497" s="218">
        <f>ROUND(I497*H497,2)</f>
        <v>0</v>
      </c>
      <c r="BL497" s="19" t="s">
        <v>212</v>
      </c>
      <c r="BM497" s="217" t="s">
        <v>850</v>
      </c>
    </row>
    <row r="498" s="2" customFormat="1" ht="16.5" customHeight="1">
      <c r="A498" s="40"/>
      <c r="B498" s="41"/>
      <c r="C498" s="257" t="s">
        <v>851</v>
      </c>
      <c r="D498" s="257" t="s">
        <v>229</v>
      </c>
      <c r="E498" s="258" t="s">
        <v>852</v>
      </c>
      <c r="F498" s="259" t="s">
        <v>853</v>
      </c>
      <c r="G498" s="260" t="s">
        <v>668</v>
      </c>
      <c r="H498" s="261">
        <v>1</v>
      </c>
      <c r="I498" s="262"/>
      <c r="J498" s="263">
        <f>ROUND(I498*H498,2)</f>
        <v>0</v>
      </c>
      <c r="K498" s="259" t="s">
        <v>19</v>
      </c>
      <c r="L498" s="264"/>
      <c r="M498" s="265" t="s">
        <v>19</v>
      </c>
      <c r="N498" s="266" t="s">
        <v>43</v>
      </c>
      <c r="O498" s="86"/>
      <c r="P498" s="215">
        <f>O498*H498</f>
        <v>0</v>
      </c>
      <c r="Q498" s="215">
        <v>0</v>
      </c>
      <c r="R498" s="215">
        <f>Q498*H498</f>
        <v>0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364</v>
      </c>
      <c r="AT498" s="217" t="s">
        <v>229</v>
      </c>
      <c r="AU498" s="217" t="s">
        <v>82</v>
      </c>
      <c r="AY498" s="19" t="s">
        <v>143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80</v>
      </c>
      <c r="BK498" s="218">
        <f>ROUND(I498*H498,2)</f>
        <v>0</v>
      </c>
      <c r="BL498" s="19" t="s">
        <v>212</v>
      </c>
      <c r="BM498" s="217" t="s">
        <v>854</v>
      </c>
    </row>
    <row r="499" s="2" customFormat="1" ht="24.15" customHeight="1">
      <c r="A499" s="40"/>
      <c r="B499" s="41"/>
      <c r="C499" s="206" t="s">
        <v>855</v>
      </c>
      <c r="D499" s="206" t="s">
        <v>146</v>
      </c>
      <c r="E499" s="207" t="s">
        <v>856</v>
      </c>
      <c r="F499" s="208" t="s">
        <v>857</v>
      </c>
      <c r="G499" s="209" t="s">
        <v>325</v>
      </c>
      <c r="H499" s="210">
        <v>5.4480000000000004</v>
      </c>
      <c r="I499" s="211"/>
      <c r="J499" s="212">
        <f>ROUND(I499*H499,2)</f>
        <v>0</v>
      </c>
      <c r="K499" s="208" t="s">
        <v>150</v>
      </c>
      <c r="L499" s="46"/>
      <c r="M499" s="213" t="s">
        <v>19</v>
      </c>
      <c r="N499" s="214" t="s">
        <v>43</v>
      </c>
      <c r="O499" s="86"/>
      <c r="P499" s="215">
        <f>O499*H499</f>
        <v>0</v>
      </c>
      <c r="Q499" s="215">
        <v>0</v>
      </c>
      <c r="R499" s="215">
        <f>Q499*H499</f>
        <v>0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212</v>
      </c>
      <c r="AT499" s="217" t="s">
        <v>146</v>
      </c>
      <c r="AU499" s="217" t="s">
        <v>82</v>
      </c>
      <c r="AY499" s="19" t="s">
        <v>143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80</v>
      </c>
      <c r="BK499" s="218">
        <f>ROUND(I499*H499,2)</f>
        <v>0</v>
      </c>
      <c r="BL499" s="19" t="s">
        <v>212</v>
      </c>
      <c r="BM499" s="217" t="s">
        <v>858</v>
      </c>
    </row>
    <row r="500" s="2" customFormat="1">
      <c r="A500" s="40"/>
      <c r="B500" s="41"/>
      <c r="C500" s="42"/>
      <c r="D500" s="219" t="s">
        <v>153</v>
      </c>
      <c r="E500" s="42"/>
      <c r="F500" s="220" t="s">
        <v>859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153</v>
      </c>
      <c r="AU500" s="19" t="s">
        <v>82</v>
      </c>
    </row>
    <row r="501" s="12" customFormat="1" ht="22.8" customHeight="1">
      <c r="A501" s="12"/>
      <c r="B501" s="190"/>
      <c r="C501" s="191"/>
      <c r="D501" s="192" t="s">
        <v>71</v>
      </c>
      <c r="E501" s="204" t="s">
        <v>860</v>
      </c>
      <c r="F501" s="204" t="s">
        <v>861</v>
      </c>
      <c r="G501" s="191"/>
      <c r="H501" s="191"/>
      <c r="I501" s="194"/>
      <c r="J501" s="205">
        <f>BK501</f>
        <v>0</v>
      </c>
      <c r="K501" s="191"/>
      <c r="L501" s="196"/>
      <c r="M501" s="197"/>
      <c r="N501" s="198"/>
      <c r="O501" s="198"/>
      <c r="P501" s="199">
        <f>SUM(P502:P504)</f>
        <v>0</v>
      </c>
      <c r="Q501" s="198"/>
      <c r="R501" s="199">
        <f>SUM(R502:R504)</f>
        <v>0.034791120000000002</v>
      </c>
      <c r="S501" s="198"/>
      <c r="T501" s="200">
        <f>SUM(T502:T504)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01" t="s">
        <v>82</v>
      </c>
      <c r="AT501" s="202" t="s">
        <v>71</v>
      </c>
      <c r="AU501" s="202" t="s">
        <v>80</v>
      </c>
      <c r="AY501" s="201" t="s">
        <v>143</v>
      </c>
      <c r="BK501" s="203">
        <f>SUM(BK502:BK504)</f>
        <v>0</v>
      </c>
    </row>
    <row r="502" s="2" customFormat="1" ht="16.5" customHeight="1">
      <c r="A502" s="40"/>
      <c r="B502" s="41"/>
      <c r="C502" s="206" t="s">
        <v>862</v>
      </c>
      <c r="D502" s="206" t="s">
        <v>146</v>
      </c>
      <c r="E502" s="207" t="s">
        <v>863</v>
      </c>
      <c r="F502" s="208" t="s">
        <v>864</v>
      </c>
      <c r="G502" s="209" t="s">
        <v>160</v>
      </c>
      <c r="H502" s="210">
        <v>165.672</v>
      </c>
      <c r="I502" s="211"/>
      <c r="J502" s="212">
        <f>ROUND(I502*H502,2)</f>
        <v>0</v>
      </c>
      <c r="K502" s="208" t="s">
        <v>150</v>
      </c>
      <c r="L502" s="46"/>
      <c r="M502" s="213" t="s">
        <v>19</v>
      </c>
      <c r="N502" s="214" t="s">
        <v>43</v>
      </c>
      <c r="O502" s="86"/>
      <c r="P502" s="215">
        <f>O502*H502</f>
        <v>0</v>
      </c>
      <c r="Q502" s="215">
        <v>0.00021000000000000001</v>
      </c>
      <c r="R502" s="215">
        <f>Q502*H502</f>
        <v>0.034791120000000002</v>
      </c>
      <c r="S502" s="215">
        <v>0</v>
      </c>
      <c r="T502" s="21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7" t="s">
        <v>212</v>
      </c>
      <c r="AT502" s="217" t="s">
        <v>146</v>
      </c>
      <c r="AU502" s="217" t="s">
        <v>82</v>
      </c>
      <c r="AY502" s="19" t="s">
        <v>143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9" t="s">
        <v>80</v>
      </c>
      <c r="BK502" s="218">
        <f>ROUND(I502*H502,2)</f>
        <v>0</v>
      </c>
      <c r="BL502" s="19" t="s">
        <v>212</v>
      </c>
      <c r="BM502" s="217" t="s">
        <v>865</v>
      </c>
    </row>
    <row r="503" s="2" customFormat="1">
      <c r="A503" s="40"/>
      <c r="B503" s="41"/>
      <c r="C503" s="42"/>
      <c r="D503" s="219" t="s">
        <v>153</v>
      </c>
      <c r="E503" s="42"/>
      <c r="F503" s="220" t="s">
        <v>866</v>
      </c>
      <c r="G503" s="42"/>
      <c r="H503" s="42"/>
      <c r="I503" s="221"/>
      <c r="J503" s="42"/>
      <c r="K503" s="42"/>
      <c r="L503" s="46"/>
      <c r="M503" s="222"/>
      <c r="N503" s="223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153</v>
      </c>
      <c r="AU503" s="19" t="s">
        <v>82</v>
      </c>
    </row>
    <row r="504" s="13" customFormat="1">
      <c r="A504" s="13"/>
      <c r="B504" s="224"/>
      <c r="C504" s="225"/>
      <c r="D504" s="226" t="s">
        <v>155</v>
      </c>
      <c r="E504" s="227" t="s">
        <v>19</v>
      </c>
      <c r="F504" s="228" t="s">
        <v>867</v>
      </c>
      <c r="G504" s="225"/>
      <c r="H504" s="229">
        <v>165.67200000000003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155</v>
      </c>
      <c r="AU504" s="235" t="s">
        <v>82</v>
      </c>
      <c r="AV504" s="13" t="s">
        <v>82</v>
      </c>
      <c r="AW504" s="13" t="s">
        <v>157</v>
      </c>
      <c r="AX504" s="13" t="s">
        <v>80</v>
      </c>
      <c r="AY504" s="235" t="s">
        <v>143</v>
      </c>
    </row>
    <row r="505" s="12" customFormat="1" ht="22.8" customHeight="1">
      <c r="A505" s="12"/>
      <c r="B505" s="190"/>
      <c r="C505" s="191"/>
      <c r="D505" s="192" t="s">
        <v>71</v>
      </c>
      <c r="E505" s="204" t="s">
        <v>868</v>
      </c>
      <c r="F505" s="204" t="s">
        <v>869</v>
      </c>
      <c r="G505" s="191"/>
      <c r="H505" s="191"/>
      <c r="I505" s="194"/>
      <c r="J505" s="205">
        <f>BK505</f>
        <v>0</v>
      </c>
      <c r="K505" s="191"/>
      <c r="L505" s="196"/>
      <c r="M505" s="197"/>
      <c r="N505" s="198"/>
      <c r="O505" s="198"/>
      <c r="P505" s="199">
        <f>SUM(P506:P563)</f>
        <v>0</v>
      </c>
      <c r="Q505" s="198"/>
      <c r="R505" s="199">
        <f>SUM(R506:R563)</f>
        <v>0.4106725</v>
      </c>
      <c r="S505" s="198"/>
      <c r="T505" s="200">
        <f>SUM(T506:T563)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1" t="s">
        <v>82</v>
      </c>
      <c r="AT505" s="202" t="s">
        <v>71</v>
      </c>
      <c r="AU505" s="202" t="s">
        <v>80</v>
      </c>
      <c r="AY505" s="201" t="s">
        <v>143</v>
      </c>
      <c r="BK505" s="203">
        <f>SUM(BK506:BK563)</f>
        <v>0</v>
      </c>
    </row>
    <row r="506" s="2" customFormat="1" ht="16.5" customHeight="1">
      <c r="A506" s="40"/>
      <c r="B506" s="41"/>
      <c r="C506" s="206" t="s">
        <v>870</v>
      </c>
      <c r="D506" s="206" t="s">
        <v>146</v>
      </c>
      <c r="E506" s="207" t="s">
        <v>871</v>
      </c>
      <c r="F506" s="208" t="s">
        <v>872</v>
      </c>
      <c r="G506" s="209" t="s">
        <v>160</v>
      </c>
      <c r="H506" s="210">
        <v>1173.3499999999999</v>
      </c>
      <c r="I506" s="211"/>
      <c r="J506" s="212">
        <f>ROUND(I506*H506,2)</f>
        <v>0</v>
      </c>
      <c r="K506" s="208" t="s">
        <v>150</v>
      </c>
      <c r="L506" s="46"/>
      <c r="M506" s="213" t="s">
        <v>19</v>
      </c>
      <c r="N506" s="214" t="s">
        <v>43</v>
      </c>
      <c r="O506" s="86"/>
      <c r="P506" s="215">
        <f>O506*H506</f>
        <v>0</v>
      </c>
      <c r="Q506" s="215">
        <v>0.00021000000000000001</v>
      </c>
      <c r="R506" s="215">
        <f>Q506*H506</f>
        <v>0.2464035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212</v>
      </c>
      <c r="AT506" s="217" t="s">
        <v>146</v>
      </c>
      <c r="AU506" s="217" t="s">
        <v>82</v>
      </c>
      <c r="AY506" s="19" t="s">
        <v>143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80</v>
      </c>
      <c r="BK506" s="218">
        <f>ROUND(I506*H506,2)</f>
        <v>0</v>
      </c>
      <c r="BL506" s="19" t="s">
        <v>212</v>
      </c>
      <c r="BM506" s="217" t="s">
        <v>873</v>
      </c>
    </row>
    <row r="507" s="2" customFormat="1">
      <c r="A507" s="40"/>
      <c r="B507" s="41"/>
      <c r="C507" s="42"/>
      <c r="D507" s="219" t="s">
        <v>153</v>
      </c>
      <c r="E507" s="42"/>
      <c r="F507" s="220" t="s">
        <v>874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153</v>
      </c>
      <c r="AU507" s="19" t="s">
        <v>82</v>
      </c>
    </row>
    <row r="508" s="15" customFormat="1">
      <c r="A508" s="15"/>
      <c r="B508" s="247"/>
      <c r="C508" s="248"/>
      <c r="D508" s="226" t="s">
        <v>155</v>
      </c>
      <c r="E508" s="249" t="s">
        <v>19</v>
      </c>
      <c r="F508" s="250" t="s">
        <v>182</v>
      </c>
      <c r="G508" s="248"/>
      <c r="H508" s="249" t="s">
        <v>19</v>
      </c>
      <c r="I508" s="251"/>
      <c r="J508" s="248"/>
      <c r="K508" s="248"/>
      <c r="L508" s="252"/>
      <c r="M508" s="253"/>
      <c r="N508" s="254"/>
      <c r="O508" s="254"/>
      <c r="P508" s="254"/>
      <c r="Q508" s="254"/>
      <c r="R508" s="254"/>
      <c r="S508" s="254"/>
      <c r="T508" s="25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6" t="s">
        <v>155</v>
      </c>
      <c r="AU508" s="256" t="s">
        <v>82</v>
      </c>
      <c r="AV508" s="15" t="s">
        <v>80</v>
      </c>
      <c r="AW508" s="15" t="s">
        <v>157</v>
      </c>
      <c r="AX508" s="15" t="s">
        <v>72</v>
      </c>
      <c r="AY508" s="256" t="s">
        <v>143</v>
      </c>
    </row>
    <row r="509" s="13" customFormat="1">
      <c r="A509" s="13"/>
      <c r="B509" s="224"/>
      <c r="C509" s="225"/>
      <c r="D509" s="226" t="s">
        <v>155</v>
      </c>
      <c r="E509" s="227" t="s">
        <v>19</v>
      </c>
      <c r="F509" s="228" t="s">
        <v>183</v>
      </c>
      <c r="G509" s="225"/>
      <c r="H509" s="229">
        <v>117.09600000000002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155</v>
      </c>
      <c r="AU509" s="235" t="s">
        <v>82</v>
      </c>
      <c r="AV509" s="13" t="s">
        <v>82</v>
      </c>
      <c r="AW509" s="13" t="s">
        <v>157</v>
      </c>
      <c r="AX509" s="13" t="s">
        <v>72</v>
      </c>
      <c r="AY509" s="235" t="s">
        <v>143</v>
      </c>
    </row>
    <row r="510" s="13" customFormat="1">
      <c r="A510" s="13"/>
      <c r="B510" s="224"/>
      <c r="C510" s="225"/>
      <c r="D510" s="226" t="s">
        <v>155</v>
      </c>
      <c r="E510" s="227" t="s">
        <v>19</v>
      </c>
      <c r="F510" s="228" t="s">
        <v>184</v>
      </c>
      <c r="G510" s="225"/>
      <c r="H510" s="229">
        <v>4.1819999999999995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5" t="s">
        <v>155</v>
      </c>
      <c r="AU510" s="235" t="s">
        <v>82</v>
      </c>
      <c r="AV510" s="13" t="s">
        <v>82</v>
      </c>
      <c r="AW510" s="13" t="s">
        <v>157</v>
      </c>
      <c r="AX510" s="13" t="s">
        <v>72</v>
      </c>
      <c r="AY510" s="235" t="s">
        <v>143</v>
      </c>
    </row>
    <row r="511" s="13" customFormat="1">
      <c r="A511" s="13"/>
      <c r="B511" s="224"/>
      <c r="C511" s="225"/>
      <c r="D511" s="226" t="s">
        <v>155</v>
      </c>
      <c r="E511" s="227" t="s">
        <v>19</v>
      </c>
      <c r="F511" s="228" t="s">
        <v>185</v>
      </c>
      <c r="G511" s="225"/>
      <c r="H511" s="229">
        <v>-1.5800000000000001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5" t="s">
        <v>155</v>
      </c>
      <c r="AU511" s="235" t="s">
        <v>82</v>
      </c>
      <c r="AV511" s="13" t="s">
        <v>82</v>
      </c>
      <c r="AW511" s="13" t="s">
        <v>157</v>
      </c>
      <c r="AX511" s="13" t="s">
        <v>72</v>
      </c>
      <c r="AY511" s="235" t="s">
        <v>143</v>
      </c>
    </row>
    <row r="512" s="13" customFormat="1">
      <c r="A512" s="13"/>
      <c r="B512" s="224"/>
      <c r="C512" s="225"/>
      <c r="D512" s="226" t="s">
        <v>155</v>
      </c>
      <c r="E512" s="227" t="s">
        <v>19</v>
      </c>
      <c r="F512" s="228" t="s">
        <v>186</v>
      </c>
      <c r="G512" s="225"/>
      <c r="H512" s="229">
        <v>-17.640000000000001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155</v>
      </c>
      <c r="AU512" s="235" t="s">
        <v>82</v>
      </c>
      <c r="AV512" s="13" t="s">
        <v>82</v>
      </c>
      <c r="AW512" s="13" t="s">
        <v>157</v>
      </c>
      <c r="AX512" s="13" t="s">
        <v>72</v>
      </c>
      <c r="AY512" s="235" t="s">
        <v>143</v>
      </c>
    </row>
    <row r="513" s="15" customFormat="1">
      <c r="A513" s="15"/>
      <c r="B513" s="247"/>
      <c r="C513" s="248"/>
      <c r="D513" s="226" t="s">
        <v>155</v>
      </c>
      <c r="E513" s="249" t="s">
        <v>19</v>
      </c>
      <c r="F513" s="250" t="s">
        <v>187</v>
      </c>
      <c r="G513" s="248"/>
      <c r="H513" s="249" t="s">
        <v>19</v>
      </c>
      <c r="I513" s="251"/>
      <c r="J513" s="248"/>
      <c r="K513" s="248"/>
      <c r="L513" s="252"/>
      <c r="M513" s="253"/>
      <c r="N513" s="254"/>
      <c r="O513" s="254"/>
      <c r="P513" s="254"/>
      <c r="Q513" s="254"/>
      <c r="R513" s="254"/>
      <c r="S513" s="254"/>
      <c r="T513" s="25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6" t="s">
        <v>155</v>
      </c>
      <c r="AU513" s="256" t="s">
        <v>82</v>
      </c>
      <c r="AV513" s="15" t="s">
        <v>80</v>
      </c>
      <c r="AW513" s="15" t="s">
        <v>157</v>
      </c>
      <c r="AX513" s="15" t="s">
        <v>72</v>
      </c>
      <c r="AY513" s="256" t="s">
        <v>143</v>
      </c>
    </row>
    <row r="514" s="13" customFormat="1">
      <c r="A514" s="13"/>
      <c r="B514" s="224"/>
      <c r="C514" s="225"/>
      <c r="D514" s="226" t="s">
        <v>155</v>
      </c>
      <c r="E514" s="227" t="s">
        <v>19</v>
      </c>
      <c r="F514" s="228" t="s">
        <v>188</v>
      </c>
      <c r="G514" s="225"/>
      <c r="H514" s="229">
        <v>66.095999999999989</v>
      </c>
      <c r="I514" s="230"/>
      <c r="J514" s="225"/>
      <c r="K514" s="225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155</v>
      </c>
      <c r="AU514" s="235" t="s">
        <v>82</v>
      </c>
      <c r="AV514" s="13" t="s">
        <v>82</v>
      </c>
      <c r="AW514" s="13" t="s">
        <v>157</v>
      </c>
      <c r="AX514" s="13" t="s">
        <v>72</v>
      </c>
      <c r="AY514" s="235" t="s">
        <v>143</v>
      </c>
    </row>
    <row r="515" s="13" customFormat="1">
      <c r="A515" s="13"/>
      <c r="B515" s="224"/>
      <c r="C515" s="225"/>
      <c r="D515" s="226" t="s">
        <v>155</v>
      </c>
      <c r="E515" s="227" t="s">
        <v>19</v>
      </c>
      <c r="F515" s="228" t="s">
        <v>189</v>
      </c>
      <c r="G515" s="225"/>
      <c r="H515" s="229">
        <v>1.3939999999999999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155</v>
      </c>
      <c r="AU515" s="235" t="s">
        <v>82</v>
      </c>
      <c r="AV515" s="13" t="s">
        <v>82</v>
      </c>
      <c r="AW515" s="13" t="s">
        <v>157</v>
      </c>
      <c r="AX515" s="13" t="s">
        <v>72</v>
      </c>
      <c r="AY515" s="235" t="s">
        <v>143</v>
      </c>
    </row>
    <row r="516" s="13" customFormat="1">
      <c r="A516" s="13"/>
      <c r="B516" s="224"/>
      <c r="C516" s="225"/>
      <c r="D516" s="226" t="s">
        <v>155</v>
      </c>
      <c r="E516" s="227" t="s">
        <v>19</v>
      </c>
      <c r="F516" s="228" t="s">
        <v>185</v>
      </c>
      <c r="G516" s="225"/>
      <c r="H516" s="229">
        <v>-1.5800000000000001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155</v>
      </c>
      <c r="AU516" s="235" t="s">
        <v>82</v>
      </c>
      <c r="AV516" s="13" t="s">
        <v>82</v>
      </c>
      <c r="AW516" s="13" t="s">
        <v>157</v>
      </c>
      <c r="AX516" s="13" t="s">
        <v>72</v>
      </c>
      <c r="AY516" s="235" t="s">
        <v>143</v>
      </c>
    </row>
    <row r="517" s="13" customFormat="1">
      <c r="A517" s="13"/>
      <c r="B517" s="224"/>
      <c r="C517" s="225"/>
      <c r="D517" s="226" t="s">
        <v>155</v>
      </c>
      <c r="E517" s="227" t="s">
        <v>19</v>
      </c>
      <c r="F517" s="228" t="s">
        <v>190</v>
      </c>
      <c r="G517" s="225"/>
      <c r="H517" s="229">
        <v>-4.8499999999999996</v>
      </c>
      <c r="I517" s="230"/>
      <c r="J517" s="225"/>
      <c r="K517" s="225"/>
      <c r="L517" s="231"/>
      <c r="M517" s="232"/>
      <c r="N517" s="233"/>
      <c r="O517" s="233"/>
      <c r="P517" s="233"/>
      <c r="Q517" s="233"/>
      <c r="R517" s="233"/>
      <c r="S517" s="233"/>
      <c r="T517" s="23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5" t="s">
        <v>155</v>
      </c>
      <c r="AU517" s="235" t="s">
        <v>82</v>
      </c>
      <c r="AV517" s="13" t="s">
        <v>82</v>
      </c>
      <c r="AW517" s="13" t="s">
        <v>157</v>
      </c>
      <c r="AX517" s="13" t="s">
        <v>72</v>
      </c>
      <c r="AY517" s="235" t="s">
        <v>143</v>
      </c>
    </row>
    <row r="518" s="15" customFormat="1">
      <c r="A518" s="15"/>
      <c r="B518" s="247"/>
      <c r="C518" s="248"/>
      <c r="D518" s="226" t="s">
        <v>155</v>
      </c>
      <c r="E518" s="249" t="s">
        <v>19</v>
      </c>
      <c r="F518" s="250" t="s">
        <v>191</v>
      </c>
      <c r="G518" s="248"/>
      <c r="H518" s="249" t="s">
        <v>19</v>
      </c>
      <c r="I518" s="251"/>
      <c r="J518" s="248"/>
      <c r="K518" s="248"/>
      <c r="L518" s="252"/>
      <c r="M518" s="253"/>
      <c r="N518" s="254"/>
      <c r="O518" s="254"/>
      <c r="P518" s="254"/>
      <c r="Q518" s="254"/>
      <c r="R518" s="254"/>
      <c r="S518" s="254"/>
      <c r="T518" s="25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6" t="s">
        <v>155</v>
      </c>
      <c r="AU518" s="256" t="s">
        <v>82</v>
      </c>
      <c r="AV518" s="15" t="s">
        <v>80</v>
      </c>
      <c r="AW518" s="15" t="s">
        <v>157</v>
      </c>
      <c r="AX518" s="15" t="s">
        <v>72</v>
      </c>
      <c r="AY518" s="256" t="s">
        <v>143</v>
      </c>
    </row>
    <row r="519" s="13" customFormat="1">
      <c r="A519" s="13"/>
      <c r="B519" s="224"/>
      <c r="C519" s="225"/>
      <c r="D519" s="226" t="s">
        <v>155</v>
      </c>
      <c r="E519" s="227" t="s">
        <v>19</v>
      </c>
      <c r="F519" s="228" t="s">
        <v>192</v>
      </c>
      <c r="G519" s="225"/>
      <c r="H519" s="229">
        <v>101.456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155</v>
      </c>
      <c r="AU519" s="235" t="s">
        <v>82</v>
      </c>
      <c r="AV519" s="13" t="s">
        <v>82</v>
      </c>
      <c r="AW519" s="13" t="s">
        <v>157</v>
      </c>
      <c r="AX519" s="13" t="s">
        <v>72</v>
      </c>
      <c r="AY519" s="235" t="s">
        <v>143</v>
      </c>
    </row>
    <row r="520" s="13" customFormat="1">
      <c r="A520" s="13"/>
      <c r="B520" s="224"/>
      <c r="C520" s="225"/>
      <c r="D520" s="226" t="s">
        <v>155</v>
      </c>
      <c r="E520" s="227" t="s">
        <v>19</v>
      </c>
      <c r="F520" s="228" t="s">
        <v>193</v>
      </c>
      <c r="G520" s="225"/>
      <c r="H520" s="229">
        <v>2.7879999999999998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155</v>
      </c>
      <c r="AU520" s="235" t="s">
        <v>82</v>
      </c>
      <c r="AV520" s="13" t="s">
        <v>82</v>
      </c>
      <c r="AW520" s="13" t="s">
        <v>157</v>
      </c>
      <c r="AX520" s="13" t="s">
        <v>72</v>
      </c>
      <c r="AY520" s="235" t="s">
        <v>143</v>
      </c>
    </row>
    <row r="521" s="13" customFormat="1">
      <c r="A521" s="13"/>
      <c r="B521" s="224"/>
      <c r="C521" s="225"/>
      <c r="D521" s="226" t="s">
        <v>155</v>
      </c>
      <c r="E521" s="227" t="s">
        <v>19</v>
      </c>
      <c r="F521" s="228" t="s">
        <v>185</v>
      </c>
      <c r="G521" s="225"/>
      <c r="H521" s="229">
        <v>-1.5800000000000001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5" t="s">
        <v>155</v>
      </c>
      <c r="AU521" s="235" t="s">
        <v>82</v>
      </c>
      <c r="AV521" s="13" t="s">
        <v>82</v>
      </c>
      <c r="AW521" s="13" t="s">
        <v>157</v>
      </c>
      <c r="AX521" s="13" t="s">
        <v>72</v>
      </c>
      <c r="AY521" s="235" t="s">
        <v>143</v>
      </c>
    </row>
    <row r="522" s="13" customFormat="1">
      <c r="A522" s="13"/>
      <c r="B522" s="224"/>
      <c r="C522" s="225"/>
      <c r="D522" s="226" t="s">
        <v>155</v>
      </c>
      <c r="E522" s="227" t="s">
        <v>19</v>
      </c>
      <c r="F522" s="228" t="s">
        <v>194</v>
      </c>
      <c r="G522" s="225"/>
      <c r="H522" s="229">
        <v>-11.76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155</v>
      </c>
      <c r="AU522" s="235" t="s">
        <v>82</v>
      </c>
      <c r="AV522" s="13" t="s">
        <v>82</v>
      </c>
      <c r="AW522" s="13" t="s">
        <v>157</v>
      </c>
      <c r="AX522" s="13" t="s">
        <v>72</v>
      </c>
      <c r="AY522" s="235" t="s">
        <v>143</v>
      </c>
    </row>
    <row r="523" s="15" customFormat="1">
      <c r="A523" s="15"/>
      <c r="B523" s="247"/>
      <c r="C523" s="248"/>
      <c r="D523" s="226" t="s">
        <v>155</v>
      </c>
      <c r="E523" s="249" t="s">
        <v>19</v>
      </c>
      <c r="F523" s="250" t="s">
        <v>195</v>
      </c>
      <c r="G523" s="248"/>
      <c r="H523" s="249" t="s">
        <v>19</v>
      </c>
      <c r="I523" s="251"/>
      <c r="J523" s="248"/>
      <c r="K523" s="248"/>
      <c r="L523" s="252"/>
      <c r="M523" s="253"/>
      <c r="N523" s="254"/>
      <c r="O523" s="254"/>
      <c r="P523" s="254"/>
      <c r="Q523" s="254"/>
      <c r="R523" s="254"/>
      <c r="S523" s="254"/>
      <c r="T523" s="25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6" t="s">
        <v>155</v>
      </c>
      <c r="AU523" s="256" t="s">
        <v>82</v>
      </c>
      <c r="AV523" s="15" t="s">
        <v>80</v>
      </c>
      <c r="AW523" s="15" t="s">
        <v>157</v>
      </c>
      <c r="AX523" s="15" t="s">
        <v>72</v>
      </c>
      <c r="AY523" s="256" t="s">
        <v>143</v>
      </c>
    </row>
    <row r="524" s="13" customFormat="1">
      <c r="A524" s="13"/>
      <c r="B524" s="224"/>
      <c r="C524" s="225"/>
      <c r="D524" s="226" t="s">
        <v>155</v>
      </c>
      <c r="E524" s="227" t="s">
        <v>19</v>
      </c>
      <c r="F524" s="228" t="s">
        <v>196</v>
      </c>
      <c r="G524" s="225"/>
      <c r="H524" s="229">
        <v>114.37600000000001</v>
      </c>
      <c r="I524" s="230"/>
      <c r="J524" s="225"/>
      <c r="K524" s="225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155</v>
      </c>
      <c r="AU524" s="235" t="s">
        <v>82</v>
      </c>
      <c r="AV524" s="13" t="s">
        <v>82</v>
      </c>
      <c r="AW524" s="13" t="s">
        <v>157</v>
      </c>
      <c r="AX524" s="13" t="s">
        <v>72</v>
      </c>
      <c r="AY524" s="235" t="s">
        <v>143</v>
      </c>
    </row>
    <row r="525" s="13" customFormat="1">
      <c r="A525" s="13"/>
      <c r="B525" s="224"/>
      <c r="C525" s="225"/>
      <c r="D525" s="226" t="s">
        <v>155</v>
      </c>
      <c r="E525" s="227" t="s">
        <v>19</v>
      </c>
      <c r="F525" s="228" t="s">
        <v>184</v>
      </c>
      <c r="G525" s="225"/>
      <c r="H525" s="229">
        <v>4.1819999999999995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155</v>
      </c>
      <c r="AU525" s="235" t="s">
        <v>82</v>
      </c>
      <c r="AV525" s="13" t="s">
        <v>82</v>
      </c>
      <c r="AW525" s="13" t="s">
        <v>157</v>
      </c>
      <c r="AX525" s="13" t="s">
        <v>72</v>
      </c>
      <c r="AY525" s="235" t="s">
        <v>143</v>
      </c>
    </row>
    <row r="526" s="13" customFormat="1">
      <c r="A526" s="13"/>
      <c r="B526" s="224"/>
      <c r="C526" s="225"/>
      <c r="D526" s="226" t="s">
        <v>155</v>
      </c>
      <c r="E526" s="227" t="s">
        <v>19</v>
      </c>
      <c r="F526" s="228" t="s">
        <v>185</v>
      </c>
      <c r="G526" s="225"/>
      <c r="H526" s="229">
        <v>-1.5800000000000001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5" t="s">
        <v>155</v>
      </c>
      <c r="AU526" s="235" t="s">
        <v>82</v>
      </c>
      <c r="AV526" s="13" t="s">
        <v>82</v>
      </c>
      <c r="AW526" s="13" t="s">
        <v>157</v>
      </c>
      <c r="AX526" s="13" t="s">
        <v>72</v>
      </c>
      <c r="AY526" s="235" t="s">
        <v>143</v>
      </c>
    </row>
    <row r="527" s="13" customFormat="1">
      <c r="A527" s="13"/>
      <c r="B527" s="224"/>
      <c r="C527" s="225"/>
      <c r="D527" s="226" t="s">
        <v>155</v>
      </c>
      <c r="E527" s="227" t="s">
        <v>19</v>
      </c>
      <c r="F527" s="228" t="s">
        <v>197</v>
      </c>
      <c r="G527" s="225"/>
      <c r="H527" s="229">
        <v>-24.839999999999996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155</v>
      </c>
      <c r="AU527" s="235" t="s">
        <v>82</v>
      </c>
      <c r="AV527" s="13" t="s">
        <v>82</v>
      </c>
      <c r="AW527" s="13" t="s">
        <v>157</v>
      </c>
      <c r="AX527" s="13" t="s">
        <v>72</v>
      </c>
      <c r="AY527" s="235" t="s">
        <v>143</v>
      </c>
    </row>
    <row r="528" s="15" customFormat="1">
      <c r="A528" s="15"/>
      <c r="B528" s="247"/>
      <c r="C528" s="248"/>
      <c r="D528" s="226" t="s">
        <v>155</v>
      </c>
      <c r="E528" s="249" t="s">
        <v>19</v>
      </c>
      <c r="F528" s="250" t="s">
        <v>198</v>
      </c>
      <c r="G528" s="248"/>
      <c r="H528" s="249" t="s">
        <v>19</v>
      </c>
      <c r="I528" s="251"/>
      <c r="J528" s="248"/>
      <c r="K528" s="248"/>
      <c r="L528" s="252"/>
      <c r="M528" s="253"/>
      <c r="N528" s="254"/>
      <c r="O528" s="254"/>
      <c r="P528" s="254"/>
      <c r="Q528" s="254"/>
      <c r="R528" s="254"/>
      <c r="S528" s="254"/>
      <c r="T528" s="25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56" t="s">
        <v>155</v>
      </c>
      <c r="AU528" s="256" t="s">
        <v>82</v>
      </c>
      <c r="AV528" s="15" t="s">
        <v>80</v>
      </c>
      <c r="AW528" s="15" t="s">
        <v>157</v>
      </c>
      <c r="AX528" s="15" t="s">
        <v>72</v>
      </c>
      <c r="AY528" s="256" t="s">
        <v>143</v>
      </c>
    </row>
    <row r="529" s="13" customFormat="1">
      <c r="A529" s="13"/>
      <c r="B529" s="224"/>
      <c r="C529" s="225"/>
      <c r="D529" s="226" t="s">
        <v>155</v>
      </c>
      <c r="E529" s="227" t="s">
        <v>19</v>
      </c>
      <c r="F529" s="228" t="s">
        <v>199</v>
      </c>
      <c r="G529" s="225"/>
      <c r="H529" s="229">
        <v>369.88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5" t="s">
        <v>155</v>
      </c>
      <c r="AU529" s="235" t="s">
        <v>82</v>
      </c>
      <c r="AV529" s="13" t="s">
        <v>82</v>
      </c>
      <c r="AW529" s="13" t="s">
        <v>157</v>
      </c>
      <c r="AX529" s="13" t="s">
        <v>72</v>
      </c>
      <c r="AY529" s="235" t="s">
        <v>143</v>
      </c>
    </row>
    <row r="530" s="13" customFormat="1">
      <c r="A530" s="13"/>
      <c r="B530" s="224"/>
      <c r="C530" s="225"/>
      <c r="D530" s="226" t="s">
        <v>155</v>
      </c>
      <c r="E530" s="227" t="s">
        <v>19</v>
      </c>
      <c r="F530" s="228" t="s">
        <v>200</v>
      </c>
      <c r="G530" s="225"/>
      <c r="H530" s="229">
        <v>-57.799999999999997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155</v>
      </c>
      <c r="AU530" s="235" t="s">
        <v>82</v>
      </c>
      <c r="AV530" s="13" t="s">
        <v>82</v>
      </c>
      <c r="AW530" s="13" t="s">
        <v>157</v>
      </c>
      <c r="AX530" s="13" t="s">
        <v>72</v>
      </c>
      <c r="AY530" s="235" t="s">
        <v>143</v>
      </c>
    </row>
    <row r="531" s="13" customFormat="1">
      <c r="A531" s="13"/>
      <c r="B531" s="224"/>
      <c r="C531" s="225"/>
      <c r="D531" s="226" t="s">
        <v>155</v>
      </c>
      <c r="E531" s="227" t="s">
        <v>19</v>
      </c>
      <c r="F531" s="228" t="s">
        <v>201</v>
      </c>
      <c r="G531" s="225"/>
      <c r="H531" s="229">
        <v>6.9699999999999998</v>
      </c>
      <c r="I531" s="230"/>
      <c r="J531" s="225"/>
      <c r="K531" s="225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155</v>
      </c>
      <c r="AU531" s="235" t="s">
        <v>82</v>
      </c>
      <c r="AV531" s="13" t="s">
        <v>82</v>
      </c>
      <c r="AW531" s="13" t="s">
        <v>157</v>
      </c>
      <c r="AX531" s="13" t="s">
        <v>72</v>
      </c>
      <c r="AY531" s="235" t="s">
        <v>143</v>
      </c>
    </row>
    <row r="532" s="13" customFormat="1">
      <c r="A532" s="13"/>
      <c r="B532" s="224"/>
      <c r="C532" s="225"/>
      <c r="D532" s="226" t="s">
        <v>155</v>
      </c>
      <c r="E532" s="227" t="s">
        <v>19</v>
      </c>
      <c r="F532" s="228" t="s">
        <v>202</v>
      </c>
      <c r="G532" s="225"/>
      <c r="H532" s="229">
        <v>-3.5200000000000005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155</v>
      </c>
      <c r="AU532" s="235" t="s">
        <v>82</v>
      </c>
      <c r="AV532" s="13" t="s">
        <v>82</v>
      </c>
      <c r="AW532" s="13" t="s">
        <v>157</v>
      </c>
      <c r="AX532" s="13" t="s">
        <v>72</v>
      </c>
      <c r="AY532" s="235" t="s">
        <v>143</v>
      </c>
    </row>
    <row r="533" s="13" customFormat="1">
      <c r="A533" s="13"/>
      <c r="B533" s="224"/>
      <c r="C533" s="225"/>
      <c r="D533" s="226" t="s">
        <v>155</v>
      </c>
      <c r="E533" s="227" t="s">
        <v>19</v>
      </c>
      <c r="F533" s="228" t="s">
        <v>260</v>
      </c>
      <c r="G533" s="225"/>
      <c r="H533" s="229">
        <v>511.65999999999997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5" t="s">
        <v>155</v>
      </c>
      <c r="AU533" s="235" t="s">
        <v>82</v>
      </c>
      <c r="AV533" s="13" t="s">
        <v>82</v>
      </c>
      <c r="AW533" s="13" t="s">
        <v>157</v>
      </c>
      <c r="AX533" s="13" t="s">
        <v>72</v>
      </c>
      <c r="AY533" s="235" t="s">
        <v>143</v>
      </c>
    </row>
    <row r="534" s="14" customFormat="1">
      <c r="A534" s="14"/>
      <c r="B534" s="236"/>
      <c r="C534" s="237"/>
      <c r="D534" s="226" t="s">
        <v>155</v>
      </c>
      <c r="E534" s="238" t="s">
        <v>19</v>
      </c>
      <c r="F534" s="239" t="s">
        <v>166</v>
      </c>
      <c r="G534" s="237"/>
      <c r="H534" s="240">
        <v>1173.3500000000001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6" t="s">
        <v>155</v>
      </c>
      <c r="AU534" s="246" t="s">
        <v>82</v>
      </c>
      <c r="AV534" s="14" t="s">
        <v>151</v>
      </c>
      <c r="AW534" s="14" t="s">
        <v>157</v>
      </c>
      <c r="AX534" s="14" t="s">
        <v>80</v>
      </c>
      <c r="AY534" s="246" t="s">
        <v>143</v>
      </c>
    </row>
    <row r="535" s="2" customFormat="1" ht="24.15" customHeight="1">
      <c r="A535" s="40"/>
      <c r="B535" s="41"/>
      <c r="C535" s="206" t="s">
        <v>875</v>
      </c>
      <c r="D535" s="206" t="s">
        <v>146</v>
      </c>
      <c r="E535" s="207" t="s">
        <v>876</v>
      </c>
      <c r="F535" s="208" t="s">
        <v>877</v>
      </c>
      <c r="G535" s="209" t="s">
        <v>160</v>
      </c>
      <c r="H535" s="210">
        <v>1173.3499999999999</v>
      </c>
      <c r="I535" s="211"/>
      <c r="J535" s="212">
        <f>ROUND(I535*H535,2)</f>
        <v>0</v>
      </c>
      <c r="K535" s="208" t="s">
        <v>150</v>
      </c>
      <c r="L535" s="46"/>
      <c r="M535" s="213" t="s">
        <v>19</v>
      </c>
      <c r="N535" s="214" t="s">
        <v>43</v>
      </c>
      <c r="O535" s="86"/>
      <c r="P535" s="215">
        <f>O535*H535</f>
        <v>0</v>
      </c>
      <c r="Q535" s="215">
        <v>0.00013999999999999999</v>
      </c>
      <c r="R535" s="215">
        <f>Q535*H535</f>
        <v>0.16426899999999997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212</v>
      </c>
      <c r="AT535" s="217" t="s">
        <v>146</v>
      </c>
      <c r="AU535" s="217" t="s">
        <v>82</v>
      </c>
      <c r="AY535" s="19" t="s">
        <v>143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80</v>
      </c>
      <c r="BK535" s="218">
        <f>ROUND(I535*H535,2)</f>
        <v>0</v>
      </c>
      <c r="BL535" s="19" t="s">
        <v>212</v>
      </c>
      <c r="BM535" s="217" t="s">
        <v>878</v>
      </c>
    </row>
    <row r="536" s="2" customFormat="1">
      <c r="A536" s="40"/>
      <c r="B536" s="41"/>
      <c r="C536" s="42"/>
      <c r="D536" s="219" t="s">
        <v>153</v>
      </c>
      <c r="E536" s="42"/>
      <c r="F536" s="220" t="s">
        <v>879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153</v>
      </c>
      <c r="AU536" s="19" t="s">
        <v>82</v>
      </c>
    </row>
    <row r="537" s="15" customFormat="1">
      <c r="A537" s="15"/>
      <c r="B537" s="247"/>
      <c r="C537" s="248"/>
      <c r="D537" s="226" t="s">
        <v>155</v>
      </c>
      <c r="E537" s="249" t="s">
        <v>19</v>
      </c>
      <c r="F537" s="250" t="s">
        <v>182</v>
      </c>
      <c r="G537" s="248"/>
      <c r="H537" s="249" t="s">
        <v>19</v>
      </c>
      <c r="I537" s="251"/>
      <c r="J537" s="248"/>
      <c r="K537" s="248"/>
      <c r="L537" s="252"/>
      <c r="M537" s="253"/>
      <c r="N537" s="254"/>
      <c r="O537" s="254"/>
      <c r="P537" s="254"/>
      <c r="Q537" s="254"/>
      <c r="R537" s="254"/>
      <c r="S537" s="254"/>
      <c r="T537" s="25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6" t="s">
        <v>155</v>
      </c>
      <c r="AU537" s="256" t="s">
        <v>82</v>
      </c>
      <c r="AV537" s="15" t="s">
        <v>80</v>
      </c>
      <c r="AW537" s="15" t="s">
        <v>157</v>
      </c>
      <c r="AX537" s="15" t="s">
        <v>72</v>
      </c>
      <c r="AY537" s="256" t="s">
        <v>143</v>
      </c>
    </row>
    <row r="538" s="13" customFormat="1">
      <c r="A538" s="13"/>
      <c r="B538" s="224"/>
      <c r="C538" s="225"/>
      <c r="D538" s="226" t="s">
        <v>155</v>
      </c>
      <c r="E538" s="227" t="s">
        <v>19</v>
      </c>
      <c r="F538" s="228" t="s">
        <v>183</v>
      </c>
      <c r="G538" s="225"/>
      <c r="H538" s="229">
        <v>117.09600000000002</v>
      </c>
      <c r="I538" s="230"/>
      <c r="J538" s="225"/>
      <c r="K538" s="225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155</v>
      </c>
      <c r="AU538" s="235" t="s">
        <v>82</v>
      </c>
      <c r="AV538" s="13" t="s">
        <v>82</v>
      </c>
      <c r="AW538" s="13" t="s">
        <v>157</v>
      </c>
      <c r="AX538" s="13" t="s">
        <v>72</v>
      </c>
      <c r="AY538" s="235" t="s">
        <v>143</v>
      </c>
    </row>
    <row r="539" s="13" customFormat="1">
      <c r="A539" s="13"/>
      <c r="B539" s="224"/>
      <c r="C539" s="225"/>
      <c r="D539" s="226" t="s">
        <v>155</v>
      </c>
      <c r="E539" s="227" t="s">
        <v>19</v>
      </c>
      <c r="F539" s="228" t="s">
        <v>184</v>
      </c>
      <c r="G539" s="225"/>
      <c r="H539" s="229">
        <v>4.1819999999999995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155</v>
      </c>
      <c r="AU539" s="235" t="s">
        <v>82</v>
      </c>
      <c r="AV539" s="13" t="s">
        <v>82</v>
      </c>
      <c r="AW539" s="13" t="s">
        <v>157</v>
      </c>
      <c r="AX539" s="13" t="s">
        <v>72</v>
      </c>
      <c r="AY539" s="235" t="s">
        <v>143</v>
      </c>
    </row>
    <row r="540" s="13" customFormat="1">
      <c r="A540" s="13"/>
      <c r="B540" s="224"/>
      <c r="C540" s="225"/>
      <c r="D540" s="226" t="s">
        <v>155</v>
      </c>
      <c r="E540" s="227" t="s">
        <v>19</v>
      </c>
      <c r="F540" s="228" t="s">
        <v>185</v>
      </c>
      <c r="G540" s="225"/>
      <c r="H540" s="229">
        <v>-1.5800000000000001</v>
      </c>
      <c r="I540" s="230"/>
      <c r="J540" s="225"/>
      <c r="K540" s="225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155</v>
      </c>
      <c r="AU540" s="235" t="s">
        <v>82</v>
      </c>
      <c r="AV540" s="13" t="s">
        <v>82</v>
      </c>
      <c r="AW540" s="13" t="s">
        <v>157</v>
      </c>
      <c r="AX540" s="13" t="s">
        <v>72</v>
      </c>
      <c r="AY540" s="235" t="s">
        <v>143</v>
      </c>
    </row>
    <row r="541" s="13" customFormat="1">
      <c r="A541" s="13"/>
      <c r="B541" s="224"/>
      <c r="C541" s="225"/>
      <c r="D541" s="226" t="s">
        <v>155</v>
      </c>
      <c r="E541" s="227" t="s">
        <v>19</v>
      </c>
      <c r="F541" s="228" t="s">
        <v>186</v>
      </c>
      <c r="G541" s="225"/>
      <c r="H541" s="229">
        <v>-17.640000000000001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155</v>
      </c>
      <c r="AU541" s="235" t="s">
        <v>82</v>
      </c>
      <c r="AV541" s="13" t="s">
        <v>82</v>
      </c>
      <c r="AW541" s="13" t="s">
        <v>157</v>
      </c>
      <c r="AX541" s="13" t="s">
        <v>72</v>
      </c>
      <c r="AY541" s="235" t="s">
        <v>143</v>
      </c>
    </row>
    <row r="542" s="15" customFormat="1">
      <c r="A542" s="15"/>
      <c r="B542" s="247"/>
      <c r="C542" s="248"/>
      <c r="D542" s="226" t="s">
        <v>155</v>
      </c>
      <c r="E542" s="249" t="s">
        <v>19</v>
      </c>
      <c r="F542" s="250" t="s">
        <v>187</v>
      </c>
      <c r="G542" s="248"/>
      <c r="H542" s="249" t="s">
        <v>19</v>
      </c>
      <c r="I542" s="251"/>
      <c r="J542" s="248"/>
      <c r="K542" s="248"/>
      <c r="L542" s="252"/>
      <c r="M542" s="253"/>
      <c r="N542" s="254"/>
      <c r="O542" s="254"/>
      <c r="P542" s="254"/>
      <c r="Q542" s="254"/>
      <c r="R542" s="254"/>
      <c r="S542" s="254"/>
      <c r="T542" s="25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6" t="s">
        <v>155</v>
      </c>
      <c r="AU542" s="256" t="s">
        <v>82</v>
      </c>
      <c r="AV542" s="15" t="s">
        <v>80</v>
      </c>
      <c r="AW542" s="15" t="s">
        <v>157</v>
      </c>
      <c r="AX542" s="15" t="s">
        <v>72</v>
      </c>
      <c r="AY542" s="256" t="s">
        <v>143</v>
      </c>
    </row>
    <row r="543" s="13" customFormat="1">
      <c r="A543" s="13"/>
      <c r="B543" s="224"/>
      <c r="C543" s="225"/>
      <c r="D543" s="226" t="s">
        <v>155</v>
      </c>
      <c r="E543" s="227" t="s">
        <v>19</v>
      </c>
      <c r="F543" s="228" t="s">
        <v>188</v>
      </c>
      <c r="G543" s="225"/>
      <c r="H543" s="229">
        <v>66.095999999999989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155</v>
      </c>
      <c r="AU543" s="235" t="s">
        <v>82</v>
      </c>
      <c r="AV543" s="13" t="s">
        <v>82</v>
      </c>
      <c r="AW543" s="13" t="s">
        <v>157</v>
      </c>
      <c r="AX543" s="13" t="s">
        <v>72</v>
      </c>
      <c r="AY543" s="235" t="s">
        <v>143</v>
      </c>
    </row>
    <row r="544" s="13" customFormat="1">
      <c r="A544" s="13"/>
      <c r="B544" s="224"/>
      <c r="C544" s="225"/>
      <c r="D544" s="226" t="s">
        <v>155</v>
      </c>
      <c r="E544" s="227" t="s">
        <v>19</v>
      </c>
      <c r="F544" s="228" t="s">
        <v>189</v>
      </c>
      <c r="G544" s="225"/>
      <c r="H544" s="229">
        <v>1.3939999999999999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155</v>
      </c>
      <c r="AU544" s="235" t="s">
        <v>82</v>
      </c>
      <c r="AV544" s="13" t="s">
        <v>82</v>
      </c>
      <c r="AW544" s="13" t="s">
        <v>157</v>
      </c>
      <c r="AX544" s="13" t="s">
        <v>72</v>
      </c>
      <c r="AY544" s="235" t="s">
        <v>143</v>
      </c>
    </row>
    <row r="545" s="13" customFormat="1">
      <c r="A545" s="13"/>
      <c r="B545" s="224"/>
      <c r="C545" s="225"/>
      <c r="D545" s="226" t="s">
        <v>155</v>
      </c>
      <c r="E545" s="227" t="s">
        <v>19</v>
      </c>
      <c r="F545" s="228" t="s">
        <v>185</v>
      </c>
      <c r="G545" s="225"/>
      <c r="H545" s="229">
        <v>-1.5800000000000001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5" t="s">
        <v>155</v>
      </c>
      <c r="AU545" s="235" t="s">
        <v>82</v>
      </c>
      <c r="AV545" s="13" t="s">
        <v>82</v>
      </c>
      <c r="AW545" s="13" t="s">
        <v>157</v>
      </c>
      <c r="AX545" s="13" t="s">
        <v>72</v>
      </c>
      <c r="AY545" s="235" t="s">
        <v>143</v>
      </c>
    </row>
    <row r="546" s="13" customFormat="1">
      <c r="A546" s="13"/>
      <c r="B546" s="224"/>
      <c r="C546" s="225"/>
      <c r="D546" s="226" t="s">
        <v>155</v>
      </c>
      <c r="E546" s="227" t="s">
        <v>19</v>
      </c>
      <c r="F546" s="228" t="s">
        <v>190</v>
      </c>
      <c r="G546" s="225"/>
      <c r="H546" s="229">
        <v>-4.8499999999999996</v>
      </c>
      <c r="I546" s="230"/>
      <c r="J546" s="225"/>
      <c r="K546" s="225"/>
      <c r="L546" s="231"/>
      <c r="M546" s="232"/>
      <c r="N546" s="233"/>
      <c r="O546" s="233"/>
      <c r="P546" s="233"/>
      <c r="Q546" s="233"/>
      <c r="R546" s="233"/>
      <c r="S546" s="233"/>
      <c r="T546" s="23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5" t="s">
        <v>155</v>
      </c>
      <c r="AU546" s="235" t="s">
        <v>82</v>
      </c>
      <c r="AV546" s="13" t="s">
        <v>82</v>
      </c>
      <c r="AW546" s="13" t="s">
        <v>157</v>
      </c>
      <c r="AX546" s="13" t="s">
        <v>72</v>
      </c>
      <c r="AY546" s="235" t="s">
        <v>143</v>
      </c>
    </row>
    <row r="547" s="15" customFormat="1">
      <c r="A547" s="15"/>
      <c r="B547" s="247"/>
      <c r="C547" s="248"/>
      <c r="D547" s="226" t="s">
        <v>155</v>
      </c>
      <c r="E547" s="249" t="s">
        <v>19</v>
      </c>
      <c r="F547" s="250" t="s">
        <v>191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6" t="s">
        <v>155</v>
      </c>
      <c r="AU547" s="256" t="s">
        <v>82</v>
      </c>
      <c r="AV547" s="15" t="s">
        <v>80</v>
      </c>
      <c r="AW547" s="15" t="s">
        <v>157</v>
      </c>
      <c r="AX547" s="15" t="s">
        <v>72</v>
      </c>
      <c r="AY547" s="256" t="s">
        <v>143</v>
      </c>
    </row>
    <row r="548" s="13" customFormat="1">
      <c r="A548" s="13"/>
      <c r="B548" s="224"/>
      <c r="C548" s="225"/>
      <c r="D548" s="226" t="s">
        <v>155</v>
      </c>
      <c r="E548" s="227" t="s">
        <v>19</v>
      </c>
      <c r="F548" s="228" t="s">
        <v>192</v>
      </c>
      <c r="G548" s="225"/>
      <c r="H548" s="229">
        <v>101.456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155</v>
      </c>
      <c r="AU548" s="235" t="s">
        <v>82</v>
      </c>
      <c r="AV548" s="13" t="s">
        <v>82</v>
      </c>
      <c r="AW548" s="13" t="s">
        <v>157</v>
      </c>
      <c r="AX548" s="13" t="s">
        <v>72</v>
      </c>
      <c r="AY548" s="235" t="s">
        <v>143</v>
      </c>
    </row>
    <row r="549" s="13" customFormat="1">
      <c r="A549" s="13"/>
      <c r="B549" s="224"/>
      <c r="C549" s="225"/>
      <c r="D549" s="226" t="s">
        <v>155</v>
      </c>
      <c r="E549" s="227" t="s">
        <v>19</v>
      </c>
      <c r="F549" s="228" t="s">
        <v>193</v>
      </c>
      <c r="G549" s="225"/>
      <c r="H549" s="229">
        <v>2.7879999999999998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155</v>
      </c>
      <c r="AU549" s="235" t="s">
        <v>82</v>
      </c>
      <c r="AV549" s="13" t="s">
        <v>82</v>
      </c>
      <c r="AW549" s="13" t="s">
        <v>157</v>
      </c>
      <c r="AX549" s="13" t="s">
        <v>72</v>
      </c>
      <c r="AY549" s="235" t="s">
        <v>143</v>
      </c>
    </row>
    <row r="550" s="13" customFormat="1">
      <c r="A550" s="13"/>
      <c r="B550" s="224"/>
      <c r="C550" s="225"/>
      <c r="D550" s="226" t="s">
        <v>155</v>
      </c>
      <c r="E550" s="227" t="s">
        <v>19</v>
      </c>
      <c r="F550" s="228" t="s">
        <v>185</v>
      </c>
      <c r="G550" s="225"/>
      <c r="H550" s="229">
        <v>-1.5800000000000001</v>
      </c>
      <c r="I550" s="230"/>
      <c r="J550" s="225"/>
      <c r="K550" s="225"/>
      <c r="L550" s="231"/>
      <c r="M550" s="232"/>
      <c r="N550" s="233"/>
      <c r="O550" s="233"/>
      <c r="P550" s="233"/>
      <c r="Q550" s="233"/>
      <c r="R550" s="233"/>
      <c r="S550" s="233"/>
      <c r="T550" s="23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5" t="s">
        <v>155</v>
      </c>
      <c r="AU550" s="235" t="s">
        <v>82</v>
      </c>
      <c r="AV550" s="13" t="s">
        <v>82</v>
      </c>
      <c r="AW550" s="13" t="s">
        <v>157</v>
      </c>
      <c r="AX550" s="13" t="s">
        <v>72</v>
      </c>
      <c r="AY550" s="235" t="s">
        <v>143</v>
      </c>
    </row>
    <row r="551" s="13" customFormat="1">
      <c r="A551" s="13"/>
      <c r="B551" s="224"/>
      <c r="C551" s="225"/>
      <c r="D551" s="226" t="s">
        <v>155</v>
      </c>
      <c r="E551" s="227" t="s">
        <v>19</v>
      </c>
      <c r="F551" s="228" t="s">
        <v>194</v>
      </c>
      <c r="G551" s="225"/>
      <c r="H551" s="229">
        <v>-11.76</v>
      </c>
      <c r="I551" s="230"/>
      <c r="J551" s="225"/>
      <c r="K551" s="225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155</v>
      </c>
      <c r="AU551" s="235" t="s">
        <v>82</v>
      </c>
      <c r="AV551" s="13" t="s">
        <v>82</v>
      </c>
      <c r="AW551" s="13" t="s">
        <v>157</v>
      </c>
      <c r="AX551" s="13" t="s">
        <v>72</v>
      </c>
      <c r="AY551" s="235" t="s">
        <v>143</v>
      </c>
    </row>
    <row r="552" s="15" customFormat="1">
      <c r="A552" s="15"/>
      <c r="B552" s="247"/>
      <c r="C552" s="248"/>
      <c r="D552" s="226" t="s">
        <v>155</v>
      </c>
      <c r="E552" s="249" t="s">
        <v>19</v>
      </c>
      <c r="F552" s="250" t="s">
        <v>195</v>
      </c>
      <c r="G552" s="248"/>
      <c r="H552" s="249" t="s">
        <v>19</v>
      </c>
      <c r="I552" s="251"/>
      <c r="J552" s="248"/>
      <c r="K552" s="248"/>
      <c r="L552" s="252"/>
      <c r="M552" s="253"/>
      <c r="N552" s="254"/>
      <c r="O552" s="254"/>
      <c r="P552" s="254"/>
      <c r="Q552" s="254"/>
      <c r="R552" s="254"/>
      <c r="S552" s="254"/>
      <c r="T552" s="25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6" t="s">
        <v>155</v>
      </c>
      <c r="AU552" s="256" t="s">
        <v>82</v>
      </c>
      <c r="AV552" s="15" t="s">
        <v>80</v>
      </c>
      <c r="AW552" s="15" t="s">
        <v>157</v>
      </c>
      <c r="AX552" s="15" t="s">
        <v>72</v>
      </c>
      <c r="AY552" s="256" t="s">
        <v>143</v>
      </c>
    </row>
    <row r="553" s="13" customFormat="1">
      <c r="A553" s="13"/>
      <c r="B553" s="224"/>
      <c r="C553" s="225"/>
      <c r="D553" s="226" t="s">
        <v>155</v>
      </c>
      <c r="E553" s="227" t="s">
        <v>19</v>
      </c>
      <c r="F553" s="228" t="s">
        <v>196</v>
      </c>
      <c r="G553" s="225"/>
      <c r="H553" s="229">
        <v>114.37600000000001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155</v>
      </c>
      <c r="AU553" s="235" t="s">
        <v>82</v>
      </c>
      <c r="AV553" s="13" t="s">
        <v>82</v>
      </c>
      <c r="AW553" s="13" t="s">
        <v>157</v>
      </c>
      <c r="AX553" s="13" t="s">
        <v>72</v>
      </c>
      <c r="AY553" s="235" t="s">
        <v>143</v>
      </c>
    </row>
    <row r="554" s="13" customFormat="1">
      <c r="A554" s="13"/>
      <c r="B554" s="224"/>
      <c r="C554" s="225"/>
      <c r="D554" s="226" t="s">
        <v>155</v>
      </c>
      <c r="E554" s="227" t="s">
        <v>19</v>
      </c>
      <c r="F554" s="228" t="s">
        <v>184</v>
      </c>
      <c r="G554" s="225"/>
      <c r="H554" s="229">
        <v>4.1819999999999995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155</v>
      </c>
      <c r="AU554" s="235" t="s">
        <v>82</v>
      </c>
      <c r="AV554" s="13" t="s">
        <v>82</v>
      </c>
      <c r="AW554" s="13" t="s">
        <v>157</v>
      </c>
      <c r="AX554" s="13" t="s">
        <v>72</v>
      </c>
      <c r="AY554" s="235" t="s">
        <v>143</v>
      </c>
    </row>
    <row r="555" s="13" customFormat="1">
      <c r="A555" s="13"/>
      <c r="B555" s="224"/>
      <c r="C555" s="225"/>
      <c r="D555" s="226" t="s">
        <v>155</v>
      </c>
      <c r="E555" s="227" t="s">
        <v>19</v>
      </c>
      <c r="F555" s="228" t="s">
        <v>185</v>
      </c>
      <c r="G555" s="225"/>
      <c r="H555" s="229">
        <v>-1.5800000000000001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155</v>
      </c>
      <c r="AU555" s="235" t="s">
        <v>82</v>
      </c>
      <c r="AV555" s="13" t="s">
        <v>82</v>
      </c>
      <c r="AW555" s="13" t="s">
        <v>157</v>
      </c>
      <c r="AX555" s="13" t="s">
        <v>72</v>
      </c>
      <c r="AY555" s="235" t="s">
        <v>143</v>
      </c>
    </row>
    <row r="556" s="13" customFormat="1">
      <c r="A556" s="13"/>
      <c r="B556" s="224"/>
      <c r="C556" s="225"/>
      <c r="D556" s="226" t="s">
        <v>155</v>
      </c>
      <c r="E556" s="227" t="s">
        <v>19</v>
      </c>
      <c r="F556" s="228" t="s">
        <v>197</v>
      </c>
      <c r="G556" s="225"/>
      <c r="H556" s="229">
        <v>-24.839999999999996</v>
      </c>
      <c r="I556" s="230"/>
      <c r="J556" s="225"/>
      <c r="K556" s="225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155</v>
      </c>
      <c r="AU556" s="235" t="s">
        <v>82</v>
      </c>
      <c r="AV556" s="13" t="s">
        <v>82</v>
      </c>
      <c r="AW556" s="13" t="s">
        <v>157</v>
      </c>
      <c r="AX556" s="13" t="s">
        <v>72</v>
      </c>
      <c r="AY556" s="235" t="s">
        <v>143</v>
      </c>
    </row>
    <row r="557" s="15" customFormat="1">
      <c r="A557" s="15"/>
      <c r="B557" s="247"/>
      <c r="C557" s="248"/>
      <c r="D557" s="226" t="s">
        <v>155</v>
      </c>
      <c r="E557" s="249" t="s">
        <v>19</v>
      </c>
      <c r="F557" s="250" t="s">
        <v>198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6" t="s">
        <v>155</v>
      </c>
      <c r="AU557" s="256" t="s">
        <v>82</v>
      </c>
      <c r="AV557" s="15" t="s">
        <v>80</v>
      </c>
      <c r="AW557" s="15" t="s">
        <v>157</v>
      </c>
      <c r="AX557" s="15" t="s">
        <v>72</v>
      </c>
      <c r="AY557" s="256" t="s">
        <v>143</v>
      </c>
    </row>
    <row r="558" s="13" customFormat="1">
      <c r="A558" s="13"/>
      <c r="B558" s="224"/>
      <c r="C558" s="225"/>
      <c r="D558" s="226" t="s">
        <v>155</v>
      </c>
      <c r="E558" s="227" t="s">
        <v>19</v>
      </c>
      <c r="F558" s="228" t="s">
        <v>199</v>
      </c>
      <c r="G558" s="225"/>
      <c r="H558" s="229">
        <v>369.88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155</v>
      </c>
      <c r="AU558" s="235" t="s">
        <v>82</v>
      </c>
      <c r="AV558" s="13" t="s">
        <v>82</v>
      </c>
      <c r="AW558" s="13" t="s">
        <v>157</v>
      </c>
      <c r="AX558" s="13" t="s">
        <v>72</v>
      </c>
      <c r="AY558" s="235" t="s">
        <v>143</v>
      </c>
    </row>
    <row r="559" s="13" customFormat="1">
      <c r="A559" s="13"/>
      <c r="B559" s="224"/>
      <c r="C559" s="225"/>
      <c r="D559" s="226" t="s">
        <v>155</v>
      </c>
      <c r="E559" s="227" t="s">
        <v>19</v>
      </c>
      <c r="F559" s="228" t="s">
        <v>200</v>
      </c>
      <c r="G559" s="225"/>
      <c r="H559" s="229">
        <v>-57.799999999999997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155</v>
      </c>
      <c r="AU559" s="235" t="s">
        <v>82</v>
      </c>
      <c r="AV559" s="13" t="s">
        <v>82</v>
      </c>
      <c r="AW559" s="13" t="s">
        <v>157</v>
      </c>
      <c r="AX559" s="13" t="s">
        <v>72</v>
      </c>
      <c r="AY559" s="235" t="s">
        <v>143</v>
      </c>
    </row>
    <row r="560" s="13" customFormat="1">
      <c r="A560" s="13"/>
      <c r="B560" s="224"/>
      <c r="C560" s="225"/>
      <c r="D560" s="226" t="s">
        <v>155</v>
      </c>
      <c r="E560" s="227" t="s">
        <v>19</v>
      </c>
      <c r="F560" s="228" t="s">
        <v>201</v>
      </c>
      <c r="G560" s="225"/>
      <c r="H560" s="229">
        <v>6.9699999999999998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155</v>
      </c>
      <c r="AU560" s="235" t="s">
        <v>82</v>
      </c>
      <c r="AV560" s="13" t="s">
        <v>82</v>
      </c>
      <c r="AW560" s="13" t="s">
        <v>157</v>
      </c>
      <c r="AX560" s="13" t="s">
        <v>72</v>
      </c>
      <c r="AY560" s="235" t="s">
        <v>143</v>
      </c>
    </row>
    <row r="561" s="13" customFormat="1">
      <c r="A561" s="13"/>
      <c r="B561" s="224"/>
      <c r="C561" s="225"/>
      <c r="D561" s="226" t="s">
        <v>155</v>
      </c>
      <c r="E561" s="227" t="s">
        <v>19</v>
      </c>
      <c r="F561" s="228" t="s">
        <v>202</v>
      </c>
      <c r="G561" s="225"/>
      <c r="H561" s="229">
        <v>-3.5200000000000005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155</v>
      </c>
      <c r="AU561" s="235" t="s">
        <v>82</v>
      </c>
      <c r="AV561" s="13" t="s">
        <v>82</v>
      </c>
      <c r="AW561" s="13" t="s">
        <v>157</v>
      </c>
      <c r="AX561" s="13" t="s">
        <v>72</v>
      </c>
      <c r="AY561" s="235" t="s">
        <v>143</v>
      </c>
    </row>
    <row r="562" s="13" customFormat="1">
      <c r="A562" s="13"/>
      <c r="B562" s="224"/>
      <c r="C562" s="225"/>
      <c r="D562" s="226" t="s">
        <v>155</v>
      </c>
      <c r="E562" s="227" t="s">
        <v>19</v>
      </c>
      <c r="F562" s="228" t="s">
        <v>260</v>
      </c>
      <c r="G562" s="225"/>
      <c r="H562" s="229">
        <v>511.65999999999997</v>
      </c>
      <c r="I562" s="230"/>
      <c r="J562" s="225"/>
      <c r="K562" s="225"/>
      <c r="L562" s="231"/>
      <c r="M562" s="232"/>
      <c r="N562" s="233"/>
      <c r="O562" s="233"/>
      <c r="P562" s="233"/>
      <c r="Q562" s="233"/>
      <c r="R562" s="233"/>
      <c r="S562" s="233"/>
      <c r="T562" s="23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5" t="s">
        <v>155</v>
      </c>
      <c r="AU562" s="235" t="s">
        <v>82</v>
      </c>
      <c r="AV562" s="13" t="s">
        <v>82</v>
      </c>
      <c r="AW562" s="13" t="s">
        <v>157</v>
      </c>
      <c r="AX562" s="13" t="s">
        <v>72</v>
      </c>
      <c r="AY562" s="235" t="s">
        <v>143</v>
      </c>
    </row>
    <row r="563" s="14" customFormat="1">
      <c r="A563" s="14"/>
      <c r="B563" s="236"/>
      <c r="C563" s="237"/>
      <c r="D563" s="226" t="s">
        <v>155</v>
      </c>
      <c r="E563" s="238" t="s">
        <v>19</v>
      </c>
      <c r="F563" s="239" t="s">
        <v>166</v>
      </c>
      <c r="G563" s="237"/>
      <c r="H563" s="240">
        <v>1173.3500000000001</v>
      </c>
      <c r="I563" s="241"/>
      <c r="J563" s="237"/>
      <c r="K563" s="237"/>
      <c r="L563" s="242"/>
      <c r="M563" s="267"/>
      <c r="N563" s="268"/>
      <c r="O563" s="268"/>
      <c r="P563" s="268"/>
      <c r="Q563" s="268"/>
      <c r="R563" s="268"/>
      <c r="S563" s="268"/>
      <c r="T563" s="26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155</v>
      </c>
      <c r="AU563" s="246" t="s">
        <v>82</v>
      </c>
      <c r="AV563" s="14" t="s">
        <v>151</v>
      </c>
      <c r="AW563" s="14" t="s">
        <v>157</v>
      </c>
      <c r="AX563" s="14" t="s">
        <v>80</v>
      </c>
      <c r="AY563" s="246" t="s">
        <v>143</v>
      </c>
    </row>
    <row r="564" s="2" customFormat="1" ht="6.96" customHeight="1">
      <c r="A564" s="40"/>
      <c r="B564" s="61"/>
      <c r="C564" s="62"/>
      <c r="D564" s="62"/>
      <c r="E564" s="62"/>
      <c r="F564" s="62"/>
      <c r="G564" s="62"/>
      <c r="H564" s="62"/>
      <c r="I564" s="62"/>
      <c r="J564" s="62"/>
      <c r="K564" s="62"/>
      <c r="L564" s="46"/>
      <c r="M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</row>
  </sheetData>
  <sheetProtection sheet="1" autoFilter="0" formatColumns="0" formatRows="0" objects="1" scenarios="1" spinCount="100000" saltValue="SDC+FAUQMjhPeuqlXErCDGHUzHPABsU6soH1V8aPV/IMy4FtIJo1O5OCiqStFa1hu/X+XuIIBnd73sIwN/kyAw==" hashValue="tabAo7rvhm5hVK1Kprq4p1Ci35FD9pLdpM9ZgZpmVTvRMb5302OkNL2w2Ca11JMnOCBOpR8rqQTGA4AoYS7+gA==" algorithmName="SHA-512" password="CC35"/>
  <autoFilter ref="C98:K563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4_02/317231616"/>
    <hyperlink ref="F106" r:id="rId2" display="https://podminky.urs.cz/item/CS_URS_2024_02/342241112"/>
    <hyperlink ref="F112" r:id="rId3" display="https://podminky.urs.cz/item/CS_URS_2024_02/342272225"/>
    <hyperlink ref="F121" r:id="rId4" display="https://podminky.urs.cz/item/CS_URS_2024_02/612315416"/>
    <hyperlink ref="F149" r:id="rId5" display="https://podminky.urs.cz/item/CS_URS_2024_02/612321141"/>
    <hyperlink ref="F154" r:id="rId6" display="https://podminky.urs.cz/item/CS_URS_2024_02/632902221"/>
    <hyperlink ref="F157" r:id="rId7" display="https://podminky.urs.cz/item/CS_URS_2024_02/633811111"/>
    <hyperlink ref="F160" r:id="rId8" display="https://podminky.urs.cz/item/CS_URS_2024_02/642942111"/>
    <hyperlink ref="F164" r:id="rId9" display="https://podminky.urs.cz/item/CS_URS_2024_02/642945111"/>
    <hyperlink ref="F167" r:id="rId10" display="https://podminky.urs.cz/item/CS_URS_2024_02/642945112"/>
    <hyperlink ref="F171" r:id="rId11" display="https://podminky.urs.cz/item/CS_URS_2024_02/949101112"/>
    <hyperlink ref="F174" r:id="rId12" display="https://podminky.urs.cz/item/CS_URS_2024_02/952901111"/>
    <hyperlink ref="F177" r:id="rId13" display="https://podminky.urs.cz/item/CS_URS_2024_02/962031132"/>
    <hyperlink ref="F184" r:id="rId14" display="https://podminky.urs.cz/item/CS_URS_2024_02/962032231"/>
    <hyperlink ref="F187" r:id="rId15" display="https://podminky.urs.cz/item/CS_URS_2024_02/965081223"/>
    <hyperlink ref="F194" r:id="rId16" display="https://podminky.urs.cz/item/CS_URS_2024_02/968062455"/>
    <hyperlink ref="F200" r:id="rId17" display="https://podminky.urs.cz/item/CS_URS_2024_02/968062456"/>
    <hyperlink ref="F206" r:id="rId18" display="https://podminky.urs.cz/item/CS_URS_2024_02/975022441"/>
    <hyperlink ref="F208" r:id="rId19" display="https://podminky.urs.cz/item/CS_URS_2024_02/975022461"/>
    <hyperlink ref="F210" r:id="rId20" display="https://podminky.urs.cz/item/CS_URS_2024_02/978035111"/>
    <hyperlink ref="F239" r:id="rId21" display="https://podminky.urs.cz/item/CS_URS_2024_02/997013111"/>
    <hyperlink ref="F241" r:id="rId22" display="https://podminky.urs.cz/item/CS_URS_2024_02/997013501"/>
    <hyperlink ref="F243" r:id="rId23" display="https://podminky.urs.cz/item/CS_URS_2024_02/997013509"/>
    <hyperlink ref="F246" r:id="rId24" display="https://podminky.urs.cz/item/CS_URS_2024_02/997013631"/>
    <hyperlink ref="F249" r:id="rId25" display="https://podminky.urs.cz/item/CS_URS_2024_02/998011008"/>
    <hyperlink ref="F253" r:id="rId26" display="https://podminky.urs.cz/item/CS_URS_2024_02/714112221"/>
    <hyperlink ref="F258" r:id="rId27" display="https://podminky.urs.cz/item/CS_URS_2024_02/998714111"/>
    <hyperlink ref="F261" r:id="rId28" display="https://podminky.urs.cz/item/CS_URS_2024_02/725110814"/>
    <hyperlink ref="F264" r:id="rId29" display="https://podminky.urs.cz/item/CS_URS_2024_02/725210821"/>
    <hyperlink ref="F267" r:id="rId30" display="https://podminky.urs.cz/item/CS_URS_2024_02/725291668"/>
    <hyperlink ref="F271" r:id="rId31" display="https://podminky.urs.cz/item/CS_URS_2024_02/725291669"/>
    <hyperlink ref="F274" r:id="rId32" display="https://podminky.urs.cz/item/CS_URS_2024_02/725291670"/>
    <hyperlink ref="F277" r:id="rId33" display="https://podminky.urs.cz/item/CS_URS_2024_02/725291680"/>
    <hyperlink ref="F280" r:id="rId34" display="https://podminky.urs.cz/item/CS_URS_2024_02/725820802"/>
    <hyperlink ref="F284" r:id="rId35" display="https://podminky.urs.cz/item/CS_URS_2024_02/735121810"/>
    <hyperlink ref="F292" r:id="rId36" display="https://podminky.urs.cz/item/CS_URS_2024_02/762511214"/>
    <hyperlink ref="F295" r:id="rId37" display="https://podminky.urs.cz/item/CS_URS_2024_02/998762111"/>
    <hyperlink ref="F298" r:id="rId38" display="https://podminky.urs.cz/item/CS_URS_2024_02/763111362"/>
    <hyperlink ref="F301" r:id="rId39" display="https://podminky.urs.cz/item/CS_URS_2024_02/763111811"/>
    <hyperlink ref="F306" r:id="rId40" display="https://podminky.urs.cz/item/CS_URS_2024_02/763121426"/>
    <hyperlink ref="F314" r:id="rId41" display="https://podminky.urs.cz/item/CS_URS_2024_02/763131555"/>
    <hyperlink ref="F317" r:id="rId42" display="https://podminky.urs.cz/item/CS_URS_2024_02/763131621"/>
    <hyperlink ref="F324" r:id="rId43" display="https://podminky.urs.cz/item/CS_URS_2024_02/763131621"/>
    <hyperlink ref="F331" r:id="rId44" display="https://podminky.urs.cz/item/CS_URS_2024_02/763131831"/>
    <hyperlink ref="F338" r:id="rId45" display="https://podminky.urs.cz/item/CS_URS_2024_02/998763321"/>
    <hyperlink ref="F343" r:id="rId46" display="https://podminky.urs.cz/item/CS_URS_2024_02/766221811"/>
    <hyperlink ref="F346" r:id="rId47" display="https://podminky.urs.cz/item/CS_URS_2024_02/766660001"/>
    <hyperlink ref="F350" r:id="rId48" display="https://podminky.urs.cz/item/CS_URS_2024_02/766660002"/>
    <hyperlink ref="F355" r:id="rId49" display="https://podminky.urs.cz/item/CS_URS_2024_02/766660031"/>
    <hyperlink ref="F358" r:id="rId50" display="https://podminky.urs.cz/item/CS_URS_2024_02/766660102"/>
    <hyperlink ref="F362" r:id="rId51" display="https://podminky.urs.cz/item/CS_URS_2024_02/766660163"/>
    <hyperlink ref="F366" r:id="rId52" display="https://podminky.urs.cz/item/CS_URS_2024_02/766660734"/>
    <hyperlink ref="F369" r:id="rId53" display="https://podminky.urs.cz/item/CS_URS_2024_02/766681122"/>
    <hyperlink ref="F372" r:id="rId54" display="https://podminky.urs.cz/item/CS_URS_2024_02/766682111"/>
    <hyperlink ref="F375" r:id="rId55" display="https://podminky.urs.cz/item/CS_URS_2024_02/766682221"/>
    <hyperlink ref="F379" r:id="rId56" display="https://podminky.urs.cz/item/CS_URS_2024_02/766699612"/>
    <hyperlink ref="F385" r:id="rId57" display="https://podminky.urs.cz/item/CS_URS_2024_02/766821112"/>
    <hyperlink ref="F391" r:id="rId58" display="https://podminky.urs.cz/item/CS_URS_2024_02/766821121"/>
    <hyperlink ref="F394" r:id="rId59" display="https://podminky.urs.cz/item/CS_URS_2024_02/766821122"/>
    <hyperlink ref="F397" r:id="rId60" display="https://podminky.urs.cz/item/CS_URS_2024_02/998766111"/>
    <hyperlink ref="F400" r:id="rId61" display="https://podminky.urs.cz/item/CS_URS_2024_02/767114115"/>
    <hyperlink ref="F406" r:id="rId62" display="https://podminky.urs.cz/item/CS_URS_2024_02/767641800"/>
    <hyperlink ref="F408" r:id="rId63" display="https://podminky.urs.cz/item/CS_URS_2024_02/767641805"/>
    <hyperlink ref="F410" r:id="rId64" display="https://podminky.urs.cz/item/CS_URS_2024_02/767995114"/>
    <hyperlink ref="F416" r:id="rId65" display="https://podminky.urs.cz/item/CS_URS_2024_02/998767111"/>
    <hyperlink ref="F419" r:id="rId66" display="https://podminky.urs.cz/item/CS_URS_2024_02/771151022"/>
    <hyperlink ref="F422" r:id="rId67" display="https://podminky.urs.cz/item/CS_URS_2024_02/771574684"/>
    <hyperlink ref="F427" r:id="rId68" display="https://podminky.urs.cz/item/CS_URS_2024_02/771591112"/>
    <hyperlink ref="F430" r:id="rId69" display="https://podminky.urs.cz/item/CS_URS_2024_02/998771111"/>
    <hyperlink ref="F433" r:id="rId70" display="https://podminky.urs.cz/item/CS_URS_2024_02/775141122"/>
    <hyperlink ref="F436" r:id="rId71" display="https://podminky.urs.cz/item/CS_URS_2024_02/775511411"/>
    <hyperlink ref="F439" r:id="rId72" display="https://podminky.urs.cz/item/CS_URS_2024_02/998775111"/>
    <hyperlink ref="F442" r:id="rId73" display="https://podminky.urs.cz/item/CS_URS_2024_02/776201811"/>
    <hyperlink ref="F449" r:id="rId74" display="https://podminky.urs.cz/item/CS_URS_2024_02/776991821"/>
    <hyperlink ref="F457" r:id="rId75" display="https://podminky.urs.cz/item/CS_URS_2024_02/781131112"/>
    <hyperlink ref="F470" r:id="rId76" display="https://podminky.urs.cz/item/CS_URS_2024_02/781471810"/>
    <hyperlink ref="F483" r:id="rId77" display="https://podminky.urs.cz/item/CS_URS_2024_02/781472224"/>
    <hyperlink ref="F500" r:id="rId78" display="https://podminky.urs.cz/item/CS_URS_2024_02/998781111"/>
    <hyperlink ref="F503" r:id="rId79" display="https://podminky.urs.cz/item/CS_URS_2024_02/783806807"/>
    <hyperlink ref="F507" r:id="rId80" display="https://podminky.urs.cz/item/CS_URS_2024_02/784181101"/>
    <hyperlink ref="F536" r:id="rId81" display="https://podminky.urs.cz/item/CS_URS_2024_02/78421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objektu budovy Základní školy Křesomyslova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ROUNDUP(J83,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ROUNDUP((SUM(BE83:BE149)),  2)</f>
        <v>0</v>
      </c>
      <c r="G33" s="40"/>
      <c r="H33" s="40"/>
      <c r="I33" s="150">
        <v>0.20999999999999999</v>
      </c>
      <c r="J33" s="149">
        <f>ROUNDUP(((SUM(BE83:BE149))*I33),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ROUNDUP((SUM(BF83:BF149)),  2)</f>
        <v>0</v>
      </c>
      <c r="G34" s="40"/>
      <c r="H34" s="40"/>
      <c r="I34" s="150">
        <v>0.12</v>
      </c>
      <c r="J34" s="149">
        <f>ROUNDUP(((SUM(BF83:BF149))*I34),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ROUNDUP((SUM(BG83:BG149)),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ROUNDUP((SUM(BH83:BH149)),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ROUNDUP((SUM(BI83:BI149)),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objektu budovy Základní školy Křesomyslova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ZTI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Křesomyslova 724/2</v>
      </c>
      <c r="G52" s="42"/>
      <c r="H52" s="42"/>
      <c r="I52" s="34" t="s">
        <v>23</v>
      </c>
      <c r="J52" s="74" t="str">
        <f>IF(J12="","",J12)</f>
        <v>29. 11. 2024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KAVA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881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882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883</v>
      </c>
      <c r="E62" s="176"/>
      <c r="F62" s="176"/>
      <c r="G62" s="176"/>
      <c r="H62" s="176"/>
      <c r="I62" s="176"/>
      <c r="J62" s="177">
        <f>J110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884</v>
      </c>
      <c r="E63" s="176"/>
      <c r="F63" s="176"/>
      <c r="G63" s="176"/>
      <c r="H63" s="176"/>
      <c r="I63" s="176"/>
      <c r="J63" s="177">
        <f>J139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Stavební úpravy v objektu budovy Základní školy Křesomyslova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02 - ZTI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Křesomyslova 724/2</v>
      </c>
      <c r="G77" s="42"/>
      <c r="H77" s="42"/>
      <c r="I77" s="34" t="s">
        <v>23</v>
      </c>
      <c r="J77" s="74" t="str">
        <f>IF(J12="","",J12)</f>
        <v>29. 11. 2024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31</v>
      </c>
      <c r="J79" s="38" t="str">
        <f>E21</f>
        <v>KAVA s.r.o.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129</v>
      </c>
      <c r="D82" s="182" t="s">
        <v>57</v>
      </c>
      <c r="E82" s="182" t="s">
        <v>53</v>
      </c>
      <c r="F82" s="182" t="s">
        <v>54</v>
      </c>
      <c r="G82" s="182" t="s">
        <v>130</v>
      </c>
      <c r="H82" s="182" t="s">
        <v>131</v>
      </c>
      <c r="I82" s="182" t="s">
        <v>132</v>
      </c>
      <c r="J82" s="182" t="s">
        <v>106</v>
      </c>
      <c r="K82" s="183" t="s">
        <v>133</v>
      </c>
      <c r="L82" s="184"/>
      <c r="M82" s="94" t="s">
        <v>19</v>
      </c>
      <c r="N82" s="95" t="s">
        <v>42</v>
      </c>
      <c r="O82" s="95" t="s">
        <v>134</v>
      </c>
      <c r="P82" s="95" t="s">
        <v>135</v>
      </c>
      <c r="Q82" s="95" t="s">
        <v>136</v>
      </c>
      <c r="R82" s="95" t="s">
        <v>137</v>
      </c>
      <c r="S82" s="95" t="s">
        <v>138</v>
      </c>
      <c r="T82" s="96" t="s">
        <v>139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140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107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885</v>
      </c>
      <c r="F84" s="193" t="s">
        <v>886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P85+P110+P139</f>
        <v>0</v>
      </c>
      <c r="Q84" s="198"/>
      <c r="R84" s="199">
        <f>R85+R110+R139</f>
        <v>0</v>
      </c>
      <c r="S84" s="198"/>
      <c r="T84" s="200">
        <f>T85+T110+T139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72</v>
      </c>
      <c r="AY84" s="201" t="s">
        <v>143</v>
      </c>
      <c r="BK84" s="203">
        <f>BK85+BK110+BK139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887</v>
      </c>
      <c r="F85" s="204" t="s">
        <v>888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SUM(P86:P109)</f>
        <v>0</v>
      </c>
      <c r="Q85" s="198"/>
      <c r="R85" s="199">
        <f>SUM(R86:R109)</f>
        <v>0</v>
      </c>
      <c r="S85" s="198"/>
      <c r="T85" s="200">
        <f>SUM(T86:T109)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80</v>
      </c>
      <c r="AT85" s="202" t="s">
        <v>71</v>
      </c>
      <c r="AU85" s="202" t="s">
        <v>80</v>
      </c>
      <c r="AY85" s="201" t="s">
        <v>143</v>
      </c>
      <c r="BK85" s="203">
        <f>SUM(BK86:BK109)</f>
        <v>0</v>
      </c>
    </row>
    <row r="86" s="2" customFormat="1" ht="16.5" customHeight="1">
      <c r="A86" s="40"/>
      <c r="B86" s="41"/>
      <c r="C86" s="206" t="s">
        <v>80</v>
      </c>
      <c r="D86" s="206" t="s">
        <v>146</v>
      </c>
      <c r="E86" s="207" t="s">
        <v>889</v>
      </c>
      <c r="F86" s="208" t="s">
        <v>890</v>
      </c>
      <c r="G86" s="209" t="s">
        <v>307</v>
      </c>
      <c r="H86" s="210">
        <v>2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151</v>
      </c>
      <c r="AT86" s="217" t="s">
        <v>146</v>
      </c>
      <c r="AU86" s="217" t="s">
        <v>82</v>
      </c>
      <c r="AY86" s="19" t="s">
        <v>143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151</v>
      </c>
      <c r="BM86" s="217" t="s">
        <v>82</v>
      </c>
    </row>
    <row r="87" s="2" customFormat="1" ht="16.5" customHeight="1">
      <c r="A87" s="40"/>
      <c r="B87" s="41"/>
      <c r="C87" s="206" t="s">
        <v>82</v>
      </c>
      <c r="D87" s="206" t="s">
        <v>146</v>
      </c>
      <c r="E87" s="207" t="s">
        <v>891</v>
      </c>
      <c r="F87" s="208" t="s">
        <v>892</v>
      </c>
      <c r="G87" s="209" t="s">
        <v>307</v>
      </c>
      <c r="H87" s="210">
        <v>8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151</v>
      </c>
      <c r="AT87" s="217" t="s">
        <v>146</v>
      </c>
      <c r="AU87" s="217" t="s">
        <v>82</v>
      </c>
      <c r="AY87" s="19" t="s">
        <v>143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151</v>
      </c>
      <c r="BM87" s="217" t="s">
        <v>151</v>
      </c>
    </row>
    <row r="88" s="2" customFormat="1" ht="16.5" customHeight="1">
      <c r="A88" s="40"/>
      <c r="B88" s="41"/>
      <c r="C88" s="206" t="s">
        <v>144</v>
      </c>
      <c r="D88" s="206" t="s">
        <v>146</v>
      </c>
      <c r="E88" s="207" t="s">
        <v>893</v>
      </c>
      <c r="F88" s="208" t="s">
        <v>894</v>
      </c>
      <c r="G88" s="209" t="s">
        <v>307</v>
      </c>
      <c r="H88" s="210">
        <v>5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151</v>
      </c>
      <c r="AT88" s="217" t="s">
        <v>146</v>
      </c>
      <c r="AU88" s="217" t="s">
        <v>82</v>
      </c>
      <c r="AY88" s="19" t="s">
        <v>143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151</v>
      </c>
      <c r="BM88" s="217" t="s">
        <v>176</v>
      </c>
    </row>
    <row r="89" s="2" customFormat="1" ht="16.5" customHeight="1">
      <c r="A89" s="40"/>
      <c r="B89" s="41"/>
      <c r="C89" s="206" t="s">
        <v>151</v>
      </c>
      <c r="D89" s="206" t="s">
        <v>146</v>
      </c>
      <c r="E89" s="207" t="s">
        <v>895</v>
      </c>
      <c r="F89" s="208" t="s">
        <v>896</v>
      </c>
      <c r="G89" s="209" t="s">
        <v>307</v>
      </c>
      <c r="H89" s="210">
        <v>13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151</v>
      </c>
      <c r="AT89" s="217" t="s">
        <v>146</v>
      </c>
      <c r="AU89" s="217" t="s">
        <v>82</v>
      </c>
      <c r="AY89" s="19" t="s">
        <v>143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151</v>
      </c>
      <c r="BM89" s="217" t="s">
        <v>222</v>
      </c>
    </row>
    <row r="90" s="2" customFormat="1" ht="16.5" customHeight="1">
      <c r="A90" s="40"/>
      <c r="B90" s="41"/>
      <c r="C90" s="206" t="s">
        <v>203</v>
      </c>
      <c r="D90" s="206" t="s">
        <v>146</v>
      </c>
      <c r="E90" s="207" t="s">
        <v>897</v>
      </c>
      <c r="F90" s="208" t="s">
        <v>898</v>
      </c>
      <c r="G90" s="209" t="s">
        <v>668</v>
      </c>
      <c r="H90" s="210">
        <v>50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151</v>
      </c>
      <c r="AT90" s="217" t="s">
        <v>146</v>
      </c>
      <c r="AU90" s="217" t="s">
        <v>82</v>
      </c>
      <c r="AY90" s="19" t="s">
        <v>143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151</v>
      </c>
      <c r="BM90" s="217" t="s">
        <v>233</v>
      </c>
    </row>
    <row r="91" s="2" customFormat="1" ht="16.5" customHeight="1">
      <c r="A91" s="40"/>
      <c r="B91" s="41"/>
      <c r="C91" s="206" t="s">
        <v>176</v>
      </c>
      <c r="D91" s="206" t="s">
        <v>146</v>
      </c>
      <c r="E91" s="207" t="s">
        <v>899</v>
      </c>
      <c r="F91" s="208" t="s">
        <v>900</v>
      </c>
      <c r="G91" s="209" t="s">
        <v>668</v>
      </c>
      <c r="H91" s="210">
        <v>21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151</v>
      </c>
      <c r="AT91" s="217" t="s">
        <v>146</v>
      </c>
      <c r="AU91" s="217" t="s">
        <v>82</v>
      </c>
      <c r="AY91" s="19" t="s">
        <v>143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151</v>
      </c>
      <c r="BM91" s="217" t="s">
        <v>8</v>
      </c>
    </row>
    <row r="92" s="2" customFormat="1" ht="16.5" customHeight="1">
      <c r="A92" s="40"/>
      <c r="B92" s="41"/>
      <c r="C92" s="206" t="s">
        <v>216</v>
      </c>
      <c r="D92" s="206" t="s">
        <v>146</v>
      </c>
      <c r="E92" s="207" t="s">
        <v>901</v>
      </c>
      <c r="F92" s="208" t="s">
        <v>902</v>
      </c>
      <c r="G92" s="209" t="s">
        <v>668</v>
      </c>
      <c r="H92" s="210">
        <v>5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151</v>
      </c>
      <c r="AT92" s="217" t="s">
        <v>146</v>
      </c>
      <c r="AU92" s="217" t="s">
        <v>82</v>
      </c>
      <c r="AY92" s="19" t="s">
        <v>143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151</v>
      </c>
      <c r="BM92" s="217" t="s">
        <v>250</v>
      </c>
    </row>
    <row r="93" s="2" customFormat="1" ht="16.5" customHeight="1">
      <c r="A93" s="40"/>
      <c r="B93" s="41"/>
      <c r="C93" s="206" t="s">
        <v>222</v>
      </c>
      <c r="D93" s="206" t="s">
        <v>146</v>
      </c>
      <c r="E93" s="207" t="s">
        <v>903</v>
      </c>
      <c r="F93" s="208" t="s">
        <v>904</v>
      </c>
      <c r="G93" s="209" t="s">
        <v>668</v>
      </c>
      <c r="H93" s="210">
        <v>4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151</v>
      </c>
      <c r="AT93" s="217" t="s">
        <v>146</v>
      </c>
      <c r="AU93" s="217" t="s">
        <v>82</v>
      </c>
      <c r="AY93" s="19" t="s">
        <v>143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151</v>
      </c>
      <c r="BM93" s="217" t="s">
        <v>212</v>
      </c>
    </row>
    <row r="94" s="2" customFormat="1" ht="16.5" customHeight="1">
      <c r="A94" s="40"/>
      <c r="B94" s="41"/>
      <c r="C94" s="206" t="s">
        <v>228</v>
      </c>
      <c r="D94" s="206" t="s">
        <v>146</v>
      </c>
      <c r="E94" s="207" t="s">
        <v>905</v>
      </c>
      <c r="F94" s="208" t="s">
        <v>906</v>
      </c>
      <c r="G94" s="209" t="s">
        <v>307</v>
      </c>
      <c r="H94" s="210">
        <v>8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151</v>
      </c>
      <c r="AT94" s="217" t="s">
        <v>146</v>
      </c>
      <c r="AU94" s="217" t="s">
        <v>82</v>
      </c>
      <c r="AY94" s="19" t="s">
        <v>143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151</v>
      </c>
      <c r="BM94" s="217" t="s">
        <v>274</v>
      </c>
    </row>
    <row r="95" s="2" customFormat="1" ht="16.5" customHeight="1">
      <c r="A95" s="40"/>
      <c r="B95" s="41"/>
      <c r="C95" s="206" t="s">
        <v>233</v>
      </c>
      <c r="D95" s="206" t="s">
        <v>146</v>
      </c>
      <c r="E95" s="207" t="s">
        <v>907</v>
      </c>
      <c r="F95" s="208" t="s">
        <v>908</v>
      </c>
      <c r="G95" s="209" t="s">
        <v>307</v>
      </c>
      <c r="H95" s="210">
        <v>5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151</v>
      </c>
      <c r="AT95" s="217" t="s">
        <v>146</v>
      </c>
      <c r="AU95" s="217" t="s">
        <v>82</v>
      </c>
      <c r="AY95" s="19" t="s">
        <v>143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151</v>
      </c>
      <c r="BM95" s="217" t="s">
        <v>289</v>
      </c>
    </row>
    <row r="96" s="2" customFormat="1" ht="16.5" customHeight="1">
      <c r="A96" s="40"/>
      <c r="B96" s="41"/>
      <c r="C96" s="206" t="s">
        <v>237</v>
      </c>
      <c r="D96" s="206" t="s">
        <v>146</v>
      </c>
      <c r="E96" s="207" t="s">
        <v>909</v>
      </c>
      <c r="F96" s="208" t="s">
        <v>910</v>
      </c>
      <c r="G96" s="209" t="s">
        <v>668</v>
      </c>
      <c r="H96" s="210">
        <v>20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151</v>
      </c>
      <c r="AT96" s="217" t="s">
        <v>146</v>
      </c>
      <c r="AU96" s="217" t="s">
        <v>82</v>
      </c>
      <c r="AY96" s="19" t="s">
        <v>143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151</v>
      </c>
      <c r="BM96" s="217" t="s">
        <v>304</v>
      </c>
    </row>
    <row r="97" s="2" customFormat="1" ht="16.5" customHeight="1">
      <c r="A97" s="40"/>
      <c r="B97" s="41"/>
      <c r="C97" s="206" t="s">
        <v>8</v>
      </c>
      <c r="D97" s="206" t="s">
        <v>146</v>
      </c>
      <c r="E97" s="207" t="s">
        <v>911</v>
      </c>
      <c r="F97" s="208" t="s">
        <v>912</v>
      </c>
      <c r="G97" s="209" t="s">
        <v>668</v>
      </c>
      <c r="H97" s="210">
        <v>3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151</v>
      </c>
      <c r="AT97" s="217" t="s">
        <v>146</v>
      </c>
      <c r="AU97" s="217" t="s">
        <v>82</v>
      </c>
      <c r="AY97" s="19" t="s">
        <v>143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151</v>
      </c>
      <c r="BM97" s="217" t="s">
        <v>315</v>
      </c>
    </row>
    <row r="98" s="2" customFormat="1" ht="16.5" customHeight="1">
      <c r="A98" s="40"/>
      <c r="B98" s="41"/>
      <c r="C98" s="206" t="s">
        <v>245</v>
      </c>
      <c r="D98" s="206" t="s">
        <v>146</v>
      </c>
      <c r="E98" s="207" t="s">
        <v>913</v>
      </c>
      <c r="F98" s="208" t="s">
        <v>914</v>
      </c>
      <c r="G98" s="209" t="s">
        <v>668</v>
      </c>
      <c r="H98" s="210">
        <v>2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151</v>
      </c>
      <c r="AT98" s="217" t="s">
        <v>146</v>
      </c>
      <c r="AU98" s="217" t="s">
        <v>82</v>
      </c>
      <c r="AY98" s="19" t="s">
        <v>143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151</v>
      </c>
      <c r="BM98" s="217" t="s">
        <v>328</v>
      </c>
    </row>
    <row r="99" s="2" customFormat="1" ht="16.5" customHeight="1">
      <c r="A99" s="40"/>
      <c r="B99" s="41"/>
      <c r="C99" s="206" t="s">
        <v>250</v>
      </c>
      <c r="D99" s="206" t="s">
        <v>146</v>
      </c>
      <c r="E99" s="207" t="s">
        <v>915</v>
      </c>
      <c r="F99" s="208" t="s">
        <v>916</v>
      </c>
      <c r="G99" s="209" t="s">
        <v>668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151</v>
      </c>
      <c r="AT99" s="217" t="s">
        <v>146</v>
      </c>
      <c r="AU99" s="217" t="s">
        <v>82</v>
      </c>
      <c r="AY99" s="19" t="s">
        <v>143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151</v>
      </c>
      <c r="BM99" s="217" t="s">
        <v>339</v>
      </c>
    </row>
    <row r="100" s="2" customFormat="1" ht="16.5" customHeight="1">
      <c r="A100" s="40"/>
      <c r="B100" s="41"/>
      <c r="C100" s="206" t="s">
        <v>255</v>
      </c>
      <c r="D100" s="206" t="s">
        <v>146</v>
      </c>
      <c r="E100" s="207" t="s">
        <v>917</v>
      </c>
      <c r="F100" s="208" t="s">
        <v>918</v>
      </c>
      <c r="G100" s="209" t="s">
        <v>668</v>
      </c>
      <c r="H100" s="210">
        <v>4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151</v>
      </c>
      <c r="AT100" s="217" t="s">
        <v>146</v>
      </c>
      <c r="AU100" s="217" t="s">
        <v>82</v>
      </c>
      <c r="AY100" s="19" t="s">
        <v>143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151</v>
      </c>
      <c r="BM100" s="217" t="s">
        <v>355</v>
      </c>
    </row>
    <row r="101" s="2" customFormat="1" ht="16.5" customHeight="1">
      <c r="A101" s="40"/>
      <c r="B101" s="41"/>
      <c r="C101" s="206" t="s">
        <v>212</v>
      </c>
      <c r="D101" s="206" t="s">
        <v>146</v>
      </c>
      <c r="E101" s="207" t="s">
        <v>919</v>
      </c>
      <c r="F101" s="208" t="s">
        <v>920</v>
      </c>
      <c r="G101" s="209" t="s">
        <v>668</v>
      </c>
      <c r="H101" s="210">
        <v>12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151</v>
      </c>
      <c r="AT101" s="217" t="s">
        <v>146</v>
      </c>
      <c r="AU101" s="217" t="s">
        <v>82</v>
      </c>
      <c r="AY101" s="19" t="s">
        <v>143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151</v>
      </c>
      <c r="BM101" s="217" t="s">
        <v>364</v>
      </c>
    </row>
    <row r="102" s="2" customFormat="1" ht="16.5" customHeight="1">
      <c r="A102" s="40"/>
      <c r="B102" s="41"/>
      <c r="C102" s="206" t="s">
        <v>265</v>
      </c>
      <c r="D102" s="206" t="s">
        <v>146</v>
      </c>
      <c r="E102" s="207" t="s">
        <v>921</v>
      </c>
      <c r="F102" s="208" t="s">
        <v>922</v>
      </c>
      <c r="G102" s="209" t="s">
        <v>668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151</v>
      </c>
      <c r="AT102" s="217" t="s">
        <v>146</v>
      </c>
      <c r="AU102" s="217" t="s">
        <v>82</v>
      </c>
      <c r="AY102" s="19" t="s">
        <v>143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151</v>
      </c>
      <c r="BM102" s="217" t="s">
        <v>380</v>
      </c>
    </row>
    <row r="103" s="2" customFormat="1" ht="16.5" customHeight="1">
      <c r="A103" s="40"/>
      <c r="B103" s="41"/>
      <c r="C103" s="206" t="s">
        <v>274</v>
      </c>
      <c r="D103" s="206" t="s">
        <v>146</v>
      </c>
      <c r="E103" s="207" t="s">
        <v>923</v>
      </c>
      <c r="F103" s="208" t="s">
        <v>924</v>
      </c>
      <c r="G103" s="209" t="s">
        <v>668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151</v>
      </c>
      <c r="AT103" s="217" t="s">
        <v>146</v>
      </c>
      <c r="AU103" s="217" t="s">
        <v>82</v>
      </c>
      <c r="AY103" s="19" t="s">
        <v>143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151</v>
      </c>
      <c r="BM103" s="217" t="s">
        <v>391</v>
      </c>
    </row>
    <row r="104" s="2" customFormat="1" ht="16.5" customHeight="1">
      <c r="A104" s="40"/>
      <c r="B104" s="41"/>
      <c r="C104" s="206" t="s">
        <v>280</v>
      </c>
      <c r="D104" s="206" t="s">
        <v>146</v>
      </c>
      <c r="E104" s="207" t="s">
        <v>925</v>
      </c>
      <c r="F104" s="208" t="s">
        <v>926</v>
      </c>
      <c r="G104" s="209" t="s">
        <v>668</v>
      </c>
      <c r="H104" s="210">
        <v>3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151</v>
      </c>
      <c r="AT104" s="217" t="s">
        <v>146</v>
      </c>
      <c r="AU104" s="217" t="s">
        <v>82</v>
      </c>
      <c r="AY104" s="19" t="s">
        <v>143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151</v>
      </c>
      <c r="BM104" s="217" t="s">
        <v>399</v>
      </c>
    </row>
    <row r="105" s="2" customFormat="1" ht="16.5" customHeight="1">
      <c r="A105" s="40"/>
      <c r="B105" s="41"/>
      <c r="C105" s="206" t="s">
        <v>289</v>
      </c>
      <c r="D105" s="206" t="s">
        <v>146</v>
      </c>
      <c r="E105" s="207" t="s">
        <v>927</v>
      </c>
      <c r="F105" s="208" t="s">
        <v>928</v>
      </c>
      <c r="G105" s="209" t="s">
        <v>929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151</v>
      </c>
      <c r="AT105" s="217" t="s">
        <v>146</v>
      </c>
      <c r="AU105" s="217" t="s">
        <v>82</v>
      </c>
      <c r="AY105" s="19" t="s">
        <v>143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151</v>
      </c>
      <c r="BM105" s="217" t="s">
        <v>408</v>
      </c>
    </row>
    <row r="106" s="2" customFormat="1" ht="16.5" customHeight="1">
      <c r="A106" s="40"/>
      <c r="B106" s="41"/>
      <c r="C106" s="206" t="s">
        <v>7</v>
      </c>
      <c r="D106" s="206" t="s">
        <v>146</v>
      </c>
      <c r="E106" s="207" t="s">
        <v>930</v>
      </c>
      <c r="F106" s="208" t="s">
        <v>931</v>
      </c>
      <c r="G106" s="209" t="s">
        <v>929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151</v>
      </c>
      <c r="AT106" s="217" t="s">
        <v>146</v>
      </c>
      <c r="AU106" s="217" t="s">
        <v>82</v>
      </c>
      <c r="AY106" s="19" t="s">
        <v>143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151</v>
      </c>
      <c r="BM106" s="217" t="s">
        <v>417</v>
      </c>
    </row>
    <row r="107" s="2" customFormat="1" ht="16.5" customHeight="1">
      <c r="A107" s="40"/>
      <c r="B107" s="41"/>
      <c r="C107" s="206" t="s">
        <v>304</v>
      </c>
      <c r="D107" s="206" t="s">
        <v>146</v>
      </c>
      <c r="E107" s="207" t="s">
        <v>932</v>
      </c>
      <c r="F107" s="208" t="s">
        <v>933</v>
      </c>
      <c r="G107" s="209" t="s">
        <v>307</v>
      </c>
      <c r="H107" s="210">
        <v>41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151</v>
      </c>
      <c r="AT107" s="217" t="s">
        <v>146</v>
      </c>
      <c r="AU107" s="217" t="s">
        <v>82</v>
      </c>
      <c r="AY107" s="19" t="s">
        <v>143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151</v>
      </c>
      <c r="BM107" s="217" t="s">
        <v>426</v>
      </c>
    </row>
    <row r="108" s="2" customFormat="1" ht="16.5" customHeight="1">
      <c r="A108" s="40"/>
      <c r="B108" s="41"/>
      <c r="C108" s="206" t="s">
        <v>310</v>
      </c>
      <c r="D108" s="206" t="s">
        <v>146</v>
      </c>
      <c r="E108" s="207" t="s">
        <v>934</v>
      </c>
      <c r="F108" s="208" t="s">
        <v>935</v>
      </c>
      <c r="G108" s="209" t="s">
        <v>307</v>
      </c>
      <c r="H108" s="210">
        <v>41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151</v>
      </c>
      <c r="AT108" s="217" t="s">
        <v>146</v>
      </c>
      <c r="AU108" s="217" t="s">
        <v>82</v>
      </c>
      <c r="AY108" s="19" t="s">
        <v>143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151</v>
      </c>
      <c r="BM108" s="217" t="s">
        <v>444</v>
      </c>
    </row>
    <row r="109" s="2" customFormat="1" ht="16.5" customHeight="1">
      <c r="A109" s="40"/>
      <c r="B109" s="41"/>
      <c r="C109" s="206" t="s">
        <v>315</v>
      </c>
      <c r="D109" s="206" t="s">
        <v>146</v>
      </c>
      <c r="E109" s="207" t="s">
        <v>936</v>
      </c>
      <c r="F109" s="208" t="s">
        <v>937</v>
      </c>
      <c r="G109" s="209" t="s">
        <v>929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151</v>
      </c>
      <c r="AT109" s="217" t="s">
        <v>146</v>
      </c>
      <c r="AU109" s="217" t="s">
        <v>82</v>
      </c>
      <c r="AY109" s="19" t="s">
        <v>143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151</v>
      </c>
      <c r="BM109" s="217" t="s">
        <v>457</v>
      </c>
    </row>
    <row r="110" s="12" customFormat="1" ht="22.8" customHeight="1">
      <c r="A110" s="12"/>
      <c r="B110" s="190"/>
      <c r="C110" s="191"/>
      <c r="D110" s="192" t="s">
        <v>71</v>
      </c>
      <c r="E110" s="204" t="s">
        <v>938</v>
      </c>
      <c r="F110" s="204" t="s">
        <v>939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SUM(P111:P138)</f>
        <v>0</v>
      </c>
      <c r="Q110" s="198"/>
      <c r="R110" s="199">
        <f>SUM(R111:R138)</f>
        <v>0</v>
      </c>
      <c r="S110" s="198"/>
      <c r="T110" s="200">
        <f>SUM(T111:T138)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80</v>
      </c>
      <c r="AT110" s="202" t="s">
        <v>71</v>
      </c>
      <c r="AU110" s="202" t="s">
        <v>80</v>
      </c>
      <c r="AY110" s="201" t="s">
        <v>143</v>
      </c>
      <c r="BK110" s="203">
        <f>SUM(BK111:BK138)</f>
        <v>0</v>
      </c>
    </row>
    <row r="111" s="2" customFormat="1" ht="16.5" customHeight="1">
      <c r="A111" s="40"/>
      <c r="B111" s="41"/>
      <c r="C111" s="206" t="s">
        <v>322</v>
      </c>
      <c r="D111" s="206" t="s">
        <v>146</v>
      </c>
      <c r="E111" s="207" t="s">
        <v>940</v>
      </c>
      <c r="F111" s="208" t="s">
        <v>941</v>
      </c>
      <c r="G111" s="209" t="s">
        <v>307</v>
      </c>
      <c r="H111" s="210">
        <v>20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151</v>
      </c>
      <c r="AT111" s="217" t="s">
        <v>146</v>
      </c>
      <c r="AU111" s="217" t="s">
        <v>82</v>
      </c>
      <c r="AY111" s="19" t="s">
        <v>143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151</v>
      </c>
      <c r="BM111" s="217" t="s">
        <v>470</v>
      </c>
    </row>
    <row r="112" s="2" customFormat="1" ht="16.5" customHeight="1">
      <c r="A112" s="40"/>
      <c r="B112" s="41"/>
      <c r="C112" s="206" t="s">
        <v>328</v>
      </c>
      <c r="D112" s="206" t="s">
        <v>146</v>
      </c>
      <c r="E112" s="207" t="s">
        <v>942</v>
      </c>
      <c r="F112" s="208" t="s">
        <v>943</v>
      </c>
      <c r="G112" s="209" t="s">
        <v>307</v>
      </c>
      <c r="H112" s="210">
        <v>15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151</v>
      </c>
      <c r="AT112" s="217" t="s">
        <v>146</v>
      </c>
      <c r="AU112" s="217" t="s">
        <v>82</v>
      </c>
      <c r="AY112" s="19" t="s">
        <v>143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151</v>
      </c>
      <c r="BM112" s="217" t="s">
        <v>485</v>
      </c>
    </row>
    <row r="113" s="2" customFormat="1" ht="16.5" customHeight="1">
      <c r="A113" s="40"/>
      <c r="B113" s="41"/>
      <c r="C113" s="206" t="s">
        <v>333</v>
      </c>
      <c r="D113" s="206" t="s">
        <v>146</v>
      </c>
      <c r="E113" s="207" t="s">
        <v>944</v>
      </c>
      <c r="F113" s="208" t="s">
        <v>945</v>
      </c>
      <c r="G113" s="209" t="s">
        <v>307</v>
      </c>
      <c r="H113" s="210">
        <v>2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151</v>
      </c>
      <c r="AT113" s="217" t="s">
        <v>146</v>
      </c>
      <c r="AU113" s="217" t="s">
        <v>82</v>
      </c>
      <c r="AY113" s="19" t="s">
        <v>143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151</v>
      </c>
      <c r="BM113" s="217" t="s">
        <v>496</v>
      </c>
    </row>
    <row r="114" s="2" customFormat="1" ht="16.5" customHeight="1">
      <c r="A114" s="40"/>
      <c r="B114" s="41"/>
      <c r="C114" s="206" t="s">
        <v>339</v>
      </c>
      <c r="D114" s="206" t="s">
        <v>146</v>
      </c>
      <c r="E114" s="207" t="s">
        <v>946</v>
      </c>
      <c r="F114" s="208" t="s">
        <v>947</v>
      </c>
      <c r="G114" s="209" t="s">
        <v>307</v>
      </c>
      <c r="H114" s="210">
        <v>8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151</v>
      </c>
      <c r="AT114" s="217" t="s">
        <v>146</v>
      </c>
      <c r="AU114" s="217" t="s">
        <v>82</v>
      </c>
      <c r="AY114" s="19" t="s">
        <v>143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151</v>
      </c>
      <c r="BM114" s="217" t="s">
        <v>503</v>
      </c>
    </row>
    <row r="115" s="2" customFormat="1" ht="16.5" customHeight="1">
      <c r="A115" s="40"/>
      <c r="B115" s="41"/>
      <c r="C115" s="206" t="s">
        <v>346</v>
      </c>
      <c r="D115" s="206" t="s">
        <v>146</v>
      </c>
      <c r="E115" s="207" t="s">
        <v>948</v>
      </c>
      <c r="F115" s="208" t="s">
        <v>949</v>
      </c>
      <c r="G115" s="209" t="s">
        <v>307</v>
      </c>
      <c r="H115" s="210">
        <v>16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151</v>
      </c>
      <c r="AT115" s="217" t="s">
        <v>146</v>
      </c>
      <c r="AU115" s="217" t="s">
        <v>82</v>
      </c>
      <c r="AY115" s="19" t="s">
        <v>143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151</v>
      </c>
      <c r="BM115" s="217" t="s">
        <v>510</v>
      </c>
    </row>
    <row r="116" s="2" customFormat="1" ht="16.5" customHeight="1">
      <c r="A116" s="40"/>
      <c r="B116" s="41"/>
      <c r="C116" s="206" t="s">
        <v>355</v>
      </c>
      <c r="D116" s="206" t="s">
        <v>146</v>
      </c>
      <c r="E116" s="207" t="s">
        <v>950</v>
      </c>
      <c r="F116" s="208" t="s">
        <v>951</v>
      </c>
      <c r="G116" s="209" t="s">
        <v>307</v>
      </c>
      <c r="H116" s="210">
        <v>3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151</v>
      </c>
      <c r="AT116" s="217" t="s">
        <v>146</v>
      </c>
      <c r="AU116" s="217" t="s">
        <v>82</v>
      </c>
      <c r="AY116" s="19" t="s">
        <v>143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151</v>
      </c>
      <c r="BM116" s="217" t="s">
        <v>521</v>
      </c>
    </row>
    <row r="117" s="2" customFormat="1" ht="16.5" customHeight="1">
      <c r="A117" s="40"/>
      <c r="B117" s="41"/>
      <c r="C117" s="206" t="s">
        <v>361</v>
      </c>
      <c r="D117" s="206" t="s">
        <v>146</v>
      </c>
      <c r="E117" s="207" t="s">
        <v>952</v>
      </c>
      <c r="F117" s="208" t="s">
        <v>953</v>
      </c>
      <c r="G117" s="209" t="s">
        <v>668</v>
      </c>
      <c r="H117" s="210">
        <v>60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151</v>
      </c>
      <c r="AT117" s="217" t="s">
        <v>146</v>
      </c>
      <c r="AU117" s="217" t="s">
        <v>82</v>
      </c>
      <c r="AY117" s="19" t="s">
        <v>143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151</v>
      </c>
      <c r="BM117" s="217" t="s">
        <v>533</v>
      </c>
    </row>
    <row r="118" s="2" customFormat="1" ht="16.5" customHeight="1">
      <c r="A118" s="40"/>
      <c r="B118" s="41"/>
      <c r="C118" s="206" t="s">
        <v>364</v>
      </c>
      <c r="D118" s="206" t="s">
        <v>146</v>
      </c>
      <c r="E118" s="207" t="s">
        <v>954</v>
      </c>
      <c r="F118" s="208" t="s">
        <v>955</v>
      </c>
      <c r="G118" s="209" t="s">
        <v>668</v>
      </c>
      <c r="H118" s="210">
        <v>26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151</v>
      </c>
      <c r="AT118" s="217" t="s">
        <v>146</v>
      </c>
      <c r="AU118" s="217" t="s">
        <v>82</v>
      </c>
      <c r="AY118" s="19" t="s">
        <v>143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151</v>
      </c>
      <c r="BM118" s="217" t="s">
        <v>542</v>
      </c>
    </row>
    <row r="119" s="2" customFormat="1" ht="16.5" customHeight="1">
      <c r="A119" s="40"/>
      <c r="B119" s="41"/>
      <c r="C119" s="206" t="s">
        <v>373</v>
      </c>
      <c r="D119" s="206" t="s">
        <v>146</v>
      </c>
      <c r="E119" s="207" t="s">
        <v>956</v>
      </c>
      <c r="F119" s="208" t="s">
        <v>957</v>
      </c>
      <c r="G119" s="209" t="s">
        <v>307</v>
      </c>
      <c r="H119" s="210">
        <v>23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151</v>
      </c>
      <c r="AT119" s="217" t="s">
        <v>146</v>
      </c>
      <c r="AU119" s="217" t="s">
        <v>82</v>
      </c>
      <c r="AY119" s="19" t="s">
        <v>143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151</v>
      </c>
      <c r="BM119" s="217" t="s">
        <v>553</v>
      </c>
    </row>
    <row r="120" s="2" customFormat="1" ht="16.5" customHeight="1">
      <c r="A120" s="40"/>
      <c r="B120" s="41"/>
      <c r="C120" s="206" t="s">
        <v>380</v>
      </c>
      <c r="D120" s="206" t="s">
        <v>146</v>
      </c>
      <c r="E120" s="207" t="s">
        <v>958</v>
      </c>
      <c r="F120" s="208" t="s">
        <v>959</v>
      </c>
      <c r="G120" s="209" t="s">
        <v>307</v>
      </c>
      <c r="H120" s="210">
        <v>18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151</v>
      </c>
      <c r="AT120" s="217" t="s">
        <v>146</v>
      </c>
      <c r="AU120" s="217" t="s">
        <v>82</v>
      </c>
      <c r="AY120" s="19" t="s">
        <v>143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151</v>
      </c>
      <c r="BM120" s="217" t="s">
        <v>561</v>
      </c>
    </row>
    <row r="121" s="2" customFormat="1" ht="16.5" customHeight="1">
      <c r="A121" s="40"/>
      <c r="B121" s="41"/>
      <c r="C121" s="206" t="s">
        <v>386</v>
      </c>
      <c r="D121" s="206" t="s">
        <v>146</v>
      </c>
      <c r="E121" s="207" t="s">
        <v>960</v>
      </c>
      <c r="F121" s="208" t="s">
        <v>961</v>
      </c>
      <c r="G121" s="209" t="s">
        <v>307</v>
      </c>
      <c r="H121" s="210">
        <v>3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151</v>
      </c>
      <c r="AT121" s="217" t="s">
        <v>146</v>
      </c>
      <c r="AU121" s="217" t="s">
        <v>82</v>
      </c>
      <c r="AY121" s="19" t="s">
        <v>143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151</v>
      </c>
      <c r="BM121" s="217" t="s">
        <v>570</v>
      </c>
    </row>
    <row r="122" s="2" customFormat="1" ht="16.5" customHeight="1">
      <c r="A122" s="40"/>
      <c r="B122" s="41"/>
      <c r="C122" s="206" t="s">
        <v>391</v>
      </c>
      <c r="D122" s="206" t="s">
        <v>146</v>
      </c>
      <c r="E122" s="207" t="s">
        <v>962</v>
      </c>
      <c r="F122" s="208" t="s">
        <v>963</v>
      </c>
      <c r="G122" s="209" t="s">
        <v>307</v>
      </c>
      <c r="H122" s="210">
        <v>5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151</v>
      </c>
      <c r="AT122" s="217" t="s">
        <v>146</v>
      </c>
      <c r="AU122" s="217" t="s">
        <v>82</v>
      </c>
      <c r="AY122" s="19" t="s">
        <v>143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151</v>
      </c>
      <c r="BM122" s="217" t="s">
        <v>579</v>
      </c>
    </row>
    <row r="123" s="2" customFormat="1" ht="16.5" customHeight="1">
      <c r="A123" s="40"/>
      <c r="B123" s="41"/>
      <c r="C123" s="206" t="s">
        <v>395</v>
      </c>
      <c r="D123" s="206" t="s">
        <v>146</v>
      </c>
      <c r="E123" s="207" t="s">
        <v>964</v>
      </c>
      <c r="F123" s="208" t="s">
        <v>965</v>
      </c>
      <c r="G123" s="209" t="s">
        <v>307</v>
      </c>
      <c r="H123" s="210">
        <v>3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151</v>
      </c>
      <c r="AT123" s="217" t="s">
        <v>146</v>
      </c>
      <c r="AU123" s="217" t="s">
        <v>82</v>
      </c>
      <c r="AY123" s="19" t="s">
        <v>143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151</v>
      </c>
      <c r="BM123" s="217" t="s">
        <v>588</v>
      </c>
    </row>
    <row r="124" s="2" customFormat="1" ht="16.5" customHeight="1">
      <c r="A124" s="40"/>
      <c r="B124" s="41"/>
      <c r="C124" s="206" t="s">
        <v>399</v>
      </c>
      <c r="D124" s="206" t="s">
        <v>146</v>
      </c>
      <c r="E124" s="207" t="s">
        <v>966</v>
      </c>
      <c r="F124" s="208" t="s">
        <v>967</v>
      </c>
      <c r="G124" s="209" t="s">
        <v>307</v>
      </c>
      <c r="H124" s="210">
        <v>2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151</v>
      </c>
      <c r="AT124" s="217" t="s">
        <v>146</v>
      </c>
      <c r="AU124" s="217" t="s">
        <v>82</v>
      </c>
      <c r="AY124" s="19" t="s">
        <v>143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151</v>
      </c>
      <c r="BM124" s="217" t="s">
        <v>596</v>
      </c>
    </row>
    <row r="125" s="2" customFormat="1" ht="16.5" customHeight="1">
      <c r="A125" s="40"/>
      <c r="B125" s="41"/>
      <c r="C125" s="206" t="s">
        <v>404</v>
      </c>
      <c r="D125" s="206" t="s">
        <v>146</v>
      </c>
      <c r="E125" s="207" t="s">
        <v>968</v>
      </c>
      <c r="F125" s="208" t="s">
        <v>969</v>
      </c>
      <c r="G125" s="209" t="s">
        <v>668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151</v>
      </c>
      <c r="AT125" s="217" t="s">
        <v>146</v>
      </c>
      <c r="AU125" s="217" t="s">
        <v>82</v>
      </c>
      <c r="AY125" s="19" t="s">
        <v>143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151</v>
      </c>
      <c r="BM125" s="217" t="s">
        <v>605</v>
      </c>
    </row>
    <row r="126" s="2" customFormat="1" ht="16.5" customHeight="1">
      <c r="A126" s="40"/>
      <c r="B126" s="41"/>
      <c r="C126" s="206" t="s">
        <v>408</v>
      </c>
      <c r="D126" s="206" t="s">
        <v>146</v>
      </c>
      <c r="E126" s="207" t="s">
        <v>970</v>
      </c>
      <c r="F126" s="208" t="s">
        <v>971</v>
      </c>
      <c r="G126" s="209" t="s">
        <v>668</v>
      </c>
      <c r="H126" s="210">
        <v>3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151</v>
      </c>
      <c r="AT126" s="217" t="s">
        <v>146</v>
      </c>
      <c r="AU126" s="217" t="s">
        <v>82</v>
      </c>
      <c r="AY126" s="19" t="s">
        <v>143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151</v>
      </c>
      <c r="BM126" s="217" t="s">
        <v>614</v>
      </c>
    </row>
    <row r="127" s="2" customFormat="1" ht="16.5" customHeight="1">
      <c r="A127" s="40"/>
      <c r="B127" s="41"/>
      <c r="C127" s="206" t="s">
        <v>413</v>
      </c>
      <c r="D127" s="206" t="s">
        <v>146</v>
      </c>
      <c r="E127" s="207" t="s">
        <v>972</v>
      </c>
      <c r="F127" s="208" t="s">
        <v>973</v>
      </c>
      <c r="G127" s="209" t="s">
        <v>668</v>
      </c>
      <c r="H127" s="210">
        <v>26</v>
      </c>
      <c r="I127" s="211"/>
      <c r="J127" s="212">
        <f>ROUND(I127*H127,2)</f>
        <v>0</v>
      </c>
      <c r="K127" s="208" t="s">
        <v>19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151</v>
      </c>
      <c r="AT127" s="217" t="s">
        <v>146</v>
      </c>
      <c r="AU127" s="217" t="s">
        <v>82</v>
      </c>
      <c r="AY127" s="19" t="s">
        <v>143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151</v>
      </c>
      <c r="BM127" s="217" t="s">
        <v>623</v>
      </c>
    </row>
    <row r="128" s="2" customFormat="1" ht="16.5" customHeight="1">
      <c r="A128" s="40"/>
      <c r="B128" s="41"/>
      <c r="C128" s="206" t="s">
        <v>417</v>
      </c>
      <c r="D128" s="206" t="s">
        <v>146</v>
      </c>
      <c r="E128" s="207" t="s">
        <v>974</v>
      </c>
      <c r="F128" s="208" t="s">
        <v>975</v>
      </c>
      <c r="G128" s="209" t="s">
        <v>668</v>
      </c>
      <c r="H128" s="210">
        <v>12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151</v>
      </c>
      <c r="AT128" s="217" t="s">
        <v>146</v>
      </c>
      <c r="AU128" s="217" t="s">
        <v>82</v>
      </c>
      <c r="AY128" s="19" t="s">
        <v>143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151</v>
      </c>
      <c r="BM128" s="217" t="s">
        <v>632</v>
      </c>
    </row>
    <row r="129" s="2" customFormat="1" ht="16.5" customHeight="1">
      <c r="A129" s="40"/>
      <c r="B129" s="41"/>
      <c r="C129" s="206" t="s">
        <v>422</v>
      </c>
      <c r="D129" s="206" t="s">
        <v>146</v>
      </c>
      <c r="E129" s="207" t="s">
        <v>976</v>
      </c>
      <c r="F129" s="208" t="s">
        <v>977</v>
      </c>
      <c r="G129" s="209" t="s">
        <v>668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151</v>
      </c>
      <c r="AT129" s="217" t="s">
        <v>146</v>
      </c>
      <c r="AU129" s="217" t="s">
        <v>82</v>
      </c>
      <c r="AY129" s="19" t="s">
        <v>143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151</v>
      </c>
      <c r="BM129" s="217" t="s">
        <v>641</v>
      </c>
    </row>
    <row r="130" s="2" customFormat="1" ht="16.5" customHeight="1">
      <c r="A130" s="40"/>
      <c r="B130" s="41"/>
      <c r="C130" s="206" t="s">
        <v>426</v>
      </c>
      <c r="D130" s="206" t="s">
        <v>146</v>
      </c>
      <c r="E130" s="207" t="s">
        <v>978</v>
      </c>
      <c r="F130" s="208" t="s">
        <v>979</v>
      </c>
      <c r="G130" s="209" t="s">
        <v>668</v>
      </c>
      <c r="H130" s="210">
        <v>1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151</v>
      </c>
      <c r="AT130" s="217" t="s">
        <v>146</v>
      </c>
      <c r="AU130" s="217" t="s">
        <v>82</v>
      </c>
      <c r="AY130" s="19" t="s">
        <v>143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151</v>
      </c>
      <c r="BM130" s="217" t="s">
        <v>649</v>
      </c>
    </row>
    <row r="131" s="2" customFormat="1" ht="16.5" customHeight="1">
      <c r="A131" s="40"/>
      <c r="B131" s="41"/>
      <c r="C131" s="206" t="s">
        <v>433</v>
      </c>
      <c r="D131" s="206" t="s">
        <v>146</v>
      </c>
      <c r="E131" s="207" t="s">
        <v>980</v>
      </c>
      <c r="F131" s="208" t="s">
        <v>981</v>
      </c>
      <c r="G131" s="209" t="s">
        <v>668</v>
      </c>
      <c r="H131" s="210">
        <v>3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151</v>
      </c>
      <c r="AT131" s="217" t="s">
        <v>146</v>
      </c>
      <c r="AU131" s="217" t="s">
        <v>82</v>
      </c>
      <c r="AY131" s="19" t="s">
        <v>143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151</v>
      </c>
      <c r="BM131" s="217" t="s">
        <v>660</v>
      </c>
    </row>
    <row r="132" s="2" customFormat="1" ht="16.5" customHeight="1">
      <c r="A132" s="40"/>
      <c r="B132" s="41"/>
      <c r="C132" s="206" t="s">
        <v>444</v>
      </c>
      <c r="D132" s="206" t="s">
        <v>146</v>
      </c>
      <c r="E132" s="207" t="s">
        <v>982</v>
      </c>
      <c r="F132" s="208" t="s">
        <v>983</v>
      </c>
      <c r="G132" s="209" t="s">
        <v>668</v>
      </c>
      <c r="H132" s="210">
        <v>17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151</v>
      </c>
      <c r="AT132" s="217" t="s">
        <v>146</v>
      </c>
      <c r="AU132" s="217" t="s">
        <v>82</v>
      </c>
      <c r="AY132" s="19" t="s">
        <v>143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151</v>
      </c>
      <c r="BM132" s="217" t="s">
        <v>670</v>
      </c>
    </row>
    <row r="133" s="2" customFormat="1" ht="16.5" customHeight="1">
      <c r="A133" s="40"/>
      <c r="B133" s="41"/>
      <c r="C133" s="206" t="s">
        <v>450</v>
      </c>
      <c r="D133" s="206" t="s">
        <v>146</v>
      </c>
      <c r="E133" s="207" t="s">
        <v>984</v>
      </c>
      <c r="F133" s="208" t="s">
        <v>928</v>
      </c>
      <c r="G133" s="209" t="s">
        <v>929</v>
      </c>
      <c r="H133" s="210">
        <v>1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151</v>
      </c>
      <c r="AT133" s="217" t="s">
        <v>146</v>
      </c>
      <c r="AU133" s="217" t="s">
        <v>82</v>
      </c>
      <c r="AY133" s="19" t="s">
        <v>143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151</v>
      </c>
      <c r="BM133" s="217" t="s">
        <v>678</v>
      </c>
    </row>
    <row r="134" s="2" customFormat="1" ht="16.5" customHeight="1">
      <c r="A134" s="40"/>
      <c r="B134" s="41"/>
      <c r="C134" s="206" t="s">
        <v>457</v>
      </c>
      <c r="D134" s="206" t="s">
        <v>146</v>
      </c>
      <c r="E134" s="207" t="s">
        <v>985</v>
      </c>
      <c r="F134" s="208" t="s">
        <v>931</v>
      </c>
      <c r="G134" s="209" t="s">
        <v>929</v>
      </c>
      <c r="H134" s="210">
        <v>1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151</v>
      </c>
      <c r="AT134" s="217" t="s">
        <v>146</v>
      </c>
      <c r="AU134" s="217" t="s">
        <v>82</v>
      </c>
      <c r="AY134" s="19" t="s">
        <v>143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151</v>
      </c>
      <c r="BM134" s="217" t="s">
        <v>687</v>
      </c>
    </row>
    <row r="135" s="2" customFormat="1" ht="16.5" customHeight="1">
      <c r="A135" s="40"/>
      <c r="B135" s="41"/>
      <c r="C135" s="206" t="s">
        <v>463</v>
      </c>
      <c r="D135" s="206" t="s">
        <v>146</v>
      </c>
      <c r="E135" s="207" t="s">
        <v>986</v>
      </c>
      <c r="F135" s="208" t="s">
        <v>933</v>
      </c>
      <c r="G135" s="209" t="s">
        <v>307</v>
      </c>
      <c r="H135" s="210">
        <v>64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151</v>
      </c>
      <c r="AT135" s="217" t="s">
        <v>146</v>
      </c>
      <c r="AU135" s="217" t="s">
        <v>82</v>
      </c>
      <c r="AY135" s="19" t="s">
        <v>143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151</v>
      </c>
      <c r="BM135" s="217" t="s">
        <v>696</v>
      </c>
    </row>
    <row r="136" s="2" customFormat="1" ht="16.5" customHeight="1">
      <c r="A136" s="40"/>
      <c r="B136" s="41"/>
      <c r="C136" s="206" t="s">
        <v>470</v>
      </c>
      <c r="D136" s="206" t="s">
        <v>146</v>
      </c>
      <c r="E136" s="207" t="s">
        <v>987</v>
      </c>
      <c r="F136" s="208" t="s">
        <v>988</v>
      </c>
      <c r="G136" s="209" t="s">
        <v>668</v>
      </c>
      <c r="H136" s="210">
        <v>4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151</v>
      </c>
      <c r="AT136" s="217" t="s">
        <v>146</v>
      </c>
      <c r="AU136" s="217" t="s">
        <v>82</v>
      </c>
      <c r="AY136" s="19" t="s">
        <v>143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151</v>
      </c>
      <c r="BM136" s="217" t="s">
        <v>709</v>
      </c>
    </row>
    <row r="137" s="2" customFormat="1" ht="16.5" customHeight="1">
      <c r="A137" s="40"/>
      <c r="B137" s="41"/>
      <c r="C137" s="206" t="s">
        <v>479</v>
      </c>
      <c r="D137" s="206" t="s">
        <v>146</v>
      </c>
      <c r="E137" s="207" t="s">
        <v>989</v>
      </c>
      <c r="F137" s="208" t="s">
        <v>990</v>
      </c>
      <c r="G137" s="209" t="s">
        <v>307</v>
      </c>
      <c r="H137" s="210">
        <v>64</v>
      </c>
      <c r="I137" s="211"/>
      <c r="J137" s="212">
        <f>ROUND(I137*H137,2)</f>
        <v>0</v>
      </c>
      <c r="K137" s="208" t="s">
        <v>19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151</v>
      </c>
      <c r="AT137" s="217" t="s">
        <v>146</v>
      </c>
      <c r="AU137" s="217" t="s">
        <v>82</v>
      </c>
      <c r="AY137" s="19" t="s">
        <v>143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151</v>
      </c>
      <c r="BM137" s="217" t="s">
        <v>717</v>
      </c>
    </row>
    <row r="138" s="2" customFormat="1" ht="16.5" customHeight="1">
      <c r="A138" s="40"/>
      <c r="B138" s="41"/>
      <c r="C138" s="206" t="s">
        <v>485</v>
      </c>
      <c r="D138" s="206" t="s">
        <v>146</v>
      </c>
      <c r="E138" s="207" t="s">
        <v>991</v>
      </c>
      <c r="F138" s="208" t="s">
        <v>937</v>
      </c>
      <c r="G138" s="209" t="s">
        <v>929</v>
      </c>
      <c r="H138" s="210">
        <v>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151</v>
      </c>
      <c r="AT138" s="217" t="s">
        <v>146</v>
      </c>
      <c r="AU138" s="217" t="s">
        <v>82</v>
      </c>
      <c r="AY138" s="19" t="s">
        <v>143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151</v>
      </c>
      <c r="BM138" s="217" t="s">
        <v>726</v>
      </c>
    </row>
    <row r="139" s="12" customFormat="1" ht="22.8" customHeight="1">
      <c r="A139" s="12"/>
      <c r="B139" s="190"/>
      <c r="C139" s="191"/>
      <c r="D139" s="192" t="s">
        <v>71</v>
      </c>
      <c r="E139" s="204" t="s">
        <v>992</v>
      </c>
      <c r="F139" s="204" t="s">
        <v>993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SUM(P140:P149)</f>
        <v>0</v>
      </c>
      <c r="Q139" s="198"/>
      <c r="R139" s="199">
        <f>SUM(R140:R149)</f>
        <v>0</v>
      </c>
      <c r="S139" s="198"/>
      <c r="T139" s="200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80</v>
      </c>
      <c r="AT139" s="202" t="s">
        <v>71</v>
      </c>
      <c r="AU139" s="202" t="s">
        <v>80</v>
      </c>
      <c r="AY139" s="201" t="s">
        <v>143</v>
      </c>
      <c r="BK139" s="203">
        <f>SUM(BK140:BK149)</f>
        <v>0</v>
      </c>
    </row>
    <row r="140" s="2" customFormat="1" ht="16.5" customHeight="1">
      <c r="A140" s="40"/>
      <c r="B140" s="41"/>
      <c r="C140" s="206" t="s">
        <v>491</v>
      </c>
      <c r="D140" s="206" t="s">
        <v>146</v>
      </c>
      <c r="E140" s="207" t="s">
        <v>994</v>
      </c>
      <c r="F140" s="208" t="s">
        <v>995</v>
      </c>
      <c r="G140" s="209" t="s">
        <v>668</v>
      </c>
      <c r="H140" s="210">
        <v>13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151</v>
      </c>
      <c r="AT140" s="217" t="s">
        <v>146</v>
      </c>
      <c r="AU140" s="217" t="s">
        <v>82</v>
      </c>
      <c r="AY140" s="19" t="s">
        <v>143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151</v>
      </c>
      <c r="BM140" s="217" t="s">
        <v>739</v>
      </c>
    </row>
    <row r="141" s="2" customFormat="1" ht="16.5" customHeight="1">
      <c r="A141" s="40"/>
      <c r="B141" s="41"/>
      <c r="C141" s="206" t="s">
        <v>496</v>
      </c>
      <c r="D141" s="206" t="s">
        <v>146</v>
      </c>
      <c r="E141" s="207" t="s">
        <v>996</v>
      </c>
      <c r="F141" s="208" t="s">
        <v>997</v>
      </c>
      <c r="G141" s="209" t="s">
        <v>668</v>
      </c>
      <c r="H141" s="210">
        <v>1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151</v>
      </c>
      <c r="AT141" s="217" t="s">
        <v>146</v>
      </c>
      <c r="AU141" s="217" t="s">
        <v>82</v>
      </c>
      <c r="AY141" s="19" t="s">
        <v>143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151</v>
      </c>
      <c r="BM141" s="217" t="s">
        <v>750</v>
      </c>
    </row>
    <row r="142" s="2" customFormat="1" ht="16.5" customHeight="1">
      <c r="A142" s="40"/>
      <c r="B142" s="41"/>
      <c r="C142" s="206" t="s">
        <v>500</v>
      </c>
      <c r="D142" s="206" t="s">
        <v>146</v>
      </c>
      <c r="E142" s="207" t="s">
        <v>998</v>
      </c>
      <c r="F142" s="208" t="s">
        <v>999</v>
      </c>
      <c r="G142" s="209" t="s">
        <v>668</v>
      </c>
      <c r="H142" s="210">
        <v>7</v>
      </c>
      <c r="I142" s="211"/>
      <c r="J142" s="212">
        <f>ROUND(I142*H142,2)</f>
        <v>0</v>
      </c>
      <c r="K142" s="208" t="s">
        <v>19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151</v>
      </c>
      <c r="AT142" s="217" t="s">
        <v>146</v>
      </c>
      <c r="AU142" s="217" t="s">
        <v>82</v>
      </c>
      <c r="AY142" s="19" t="s">
        <v>143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151</v>
      </c>
      <c r="BM142" s="217" t="s">
        <v>761</v>
      </c>
    </row>
    <row r="143" s="2" customFormat="1" ht="16.5" customHeight="1">
      <c r="A143" s="40"/>
      <c r="B143" s="41"/>
      <c r="C143" s="206" t="s">
        <v>503</v>
      </c>
      <c r="D143" s="206" t="s">
        <v>146</v>
      </c>
      <c r="E143" s="207" t="s">
        <v>1000</v>
      </c>
      <c r="F143" s="208" t="s">
        <v>1001</v>
      </c>
      <c r="G143" s="209" t="s">
        <v>668</v>
      </c>
      <c r="H143" s="210">
        <v>1</v>
      </c>
      <c r="I143" s="211"/>
      <c r="J143" s="212">
        <f>ROUND(I143*H143,2)</f>
        <v>0</v>
      </c>
      <c r="K143" s="208" t="s">
        <v>19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151</v>
      </c>
      <c r="AT143" s="217" t="s">
        <v>146</v>
      </c>
      <c r="AU143" s="217" t="s">
        <v>82</v>
      </c>
      <c r="AY143" s="19" t="s">
        <v>143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151</v>
      </c>
      <c r="BM143" s="217" t="s">
        <v>771</v>
      </c>
    </row>
    <row r="144" s="2" customFormat="1" ht="16.5" customHeight="1">
      <c r="A144" s="40"/>
      <c r="B144" s="41"/>
      <c r="C144" s="206" t="s">
        <v>508</v>
      </c>
      <c r="D144" s="206" t="s">
        <v>146</v>
      </c>
      <c r="E144" s="207" t="s">
        <v>1002</v>
      </c>
      <c r="F144" s="208" t="s">
        <v>1003</v>
      </c>
      <c r="G144" s="209" t="s">
        <v>668</v>
      </c>
      <c r="H144" s="210">
        <v>1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151</v>
      </c>
      <c r="AT144" s="217" t="s">
        <v>146</v>
      </c>
      <c r="AU144" s="217" t="s">
        <v>82</v>
      </c>
      <c r="AY144" s="19" t="s">
        <v>143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151</v>
      </c>
      <c r="BM144" s="217" t="s">
        <v>784</v>
      </c>
    </row>
    <row r="145" s="2" customFormat="1" ht="16.5" customHeight="1">
      <c r="A145" s="40"/>
      <c r="B145" s="41"/>
      <c r="C145" s="206" t="s">
        <v>510</v>
      </c>
      <c r="D145" s="206" t="s">
        <v>146</v>
      </c>
      <c r="E145" s="207" t="s">
        <v>1004</v>
      </c>
      <c r="F145" s="208" t="s">
        <v>1005</v>
      </c>
      <c r="G145" s="209" t="s">
        <v>668</v>
      </c>
      <c r="H145" s="210">
        <v>3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151</v>
      </c>
      <c r="AT145" s="217" t="s">
        <v>146</v>
      </c>
      <c r="AU145" s="217" t="s">
        <v>82</v>
      </c>
      <c r="AY145" s="19" t="s">
        <v>143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151</v>
      </c>
      <c r="BM145" s="217" t="s">
        <v>796</v>
      </c>
    </row>
    <row r="146" s="2" customFormat="1" ht="16.5" customHeight="1">
      <c r="A146" s="40"/>
      <c r="B146" s="41"/>
      <c r="C146" s="206" t="s">
        <v>516</v>
      </c>
      <c r="D146" s="206" t="s">
        <v>146</v>
      </c>
      <c r="E146" s="207" t="s">
        <v>1006</v>
      </c>
      <c r="F146" s="208" t="s">
        <v>1007</v>
      </c>
      <c r="G146" s="209" t="s">
        <v>668</v>
      </c>
      <c r="H146" s="210">
        <v>1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151</v>
      </c>
      <c r="AT146" s="217" t="s">
        <v>146</v>
      </c>
      <c r="AU146" s="217" t="s">
        <v>82</v>
      </c>
      <c r="AY146" s="19" t="s">
        <v>143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151</v>
      </c>
      <c r="BM146" s="217" t="s">
        <v>812</v>
      </c>
    </row>
    <row r="147" s="2" customFormat="1" ht="16.5" customHeight="1">
      <c r="A147" s="40"/>
      <c r="B147" s="41"/>
      <c r="C147" s="206" t="s">
        <v>521</v>
      </c>
      <c r="D147" s="206" t="s">
        <v>146</v>
      </c>
      <c r="E147" s="207" t="s">
        <v>1008</v>
      </c>
      <c r="F147" s="208" t="s">
        <v>1009</v>
      </c>
      <c r="G147" s="209" t="s">
        <v>668</v>
      </c>
      <c r="H147" s="210">
        <v>26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151</v>
      </c>
      <c r="AT147" s="217" t="s">
        <v>146</v>
      </c>
      <c r="AU147" s="217" t="s">
        <v>82</v>
      </c>
      <c r="AY147" s="19" t="s">
        <v>143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151</v>
      </c>
      <c r="BM147" s="217" t="s">
        <v>837</v>
      </c>
    </row>
    <row r="148" s="2" customFormat="1" ht="16.5" customHeight="1">
      <c r="A148" s="40"/>
      <c r="B148" s="41"/>
      <c r="C148" s="206" t="s">
        <v>526</v>
      </c>
      <c r="D148" s="206" t="s">
        <v>146</v>
      </c>
      <c r="E148" s="207" t="s">
        <v>1010</v>
      </c>
      <c r="F148" s="208" t="s">
        <v>1011</v>
      </c>
      <c r="G148" s="209" t="s">
        <v>668</v>
      </c>
      <c r="H148" s="210">
        <v>1</v>
      </c>
      <c r="I148" s="211"/>
      <c r="J148" s="212">
        <f>ROUND(I148*H148,2)</f>
        <v>0</v>
      </c>
      <c r="K148" s="208" t="s">
        <v>19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151</v>
      </c>
      <c r="AT148" s="217" t="s">
        <v>146</v>
      </c>
      <c r="AU148" s="217" t="s">
        <v>82</v>
      </c>
      <c r="AY148" s="19" t="s">
        <v>143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151</v>
      </c>
      <c r="BM148" s="217" t="s">
        <v>1012</v>
      </c>
    </row>
    <row r="149" s="2" customFormat="1" ht="16.5" customHeight="1">
      <c r="A149" s="40"/>
      <c r="B149" s="41"/>
      <c r="C149" s="206" t="s">
        <v>533</v>
      </c>
      <c r="D149" s="206" t="s">
        <v>146</v>
      </c>
      <c r="E149" s="207" t="s">
        <v>1013</v>
      </c>
      <c r="F149" s="208" t="s">
        <v>1014</v>
      </c>
      <c r="G149" s="209" t="s">
        <v>668</v>
      </c>
      <c r="H149" s="210">
        <v>5</v>
      </c>
      <c r="I149" s="211"/>
      <c r="J149" s="212">
        <f>ROUND(I149*H149,2)</f>
        <v>0</v>
      </c>
      <c r="K149" s="208" t="s">
        <v>19</v>
      </c>
      <c r="L149" s="46"/>
      <c r="M149" s="270" t="s">
        <v>19</v>
      </c>
      <c r="N149" s="271" t="s">
        <v>43</v>
      </c>
      <c r="O149" s="272"/>
      <c r="P149" s="273">
        <f>O149*H149</f>
        <v>0</v>
      </c>
      <c r="Q149" s="273">
        <v>0</v>
      </c>
      <c r="R149" s="273">
        <f>Q149*H149</f>
        <v>0</v>
      </c>
      <c r="S149" s="273">
        <v>0</v>
      </c>
      <c r="T149" s="27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151</v>
      </c>
      <c r="AT149" s="217" t="s">
        <v>146</v>
      </c>
      <c r="AU149" s="217" t="s">
        <v>82</v>
      </c>
      <c r="AY149" s="19" t="s">
        <v>143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151</v>
      </c>
      <c r="BM149" s="217" t="s">
        <v>1015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VcL5xp139azhm+jFmVAm9wRHIYCR+YtdHzI65gzDdTpy2BbOwa9C3RwZtSvR0J9TZPblNPZ1bF9J0VQH+eZjUw==" hashValue="llLOh3jWHMz6Y9cBo7Tn1mjvf3Gp58HwNoatbrwkVo3TU02kwipgdYDGEYIY7vOmREOXmYaTTfeuX0hzGA/SDw==" algorithmName="SHA-512" password="CC35"/>
  <autoFilter ref="C82:K14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objektu budovy Základní školy Křesomyslova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1016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ROUNDUP(J85,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ROUNDUP((SUM(BE85:BE134)),  2)</f>
        <v>0</v>
      </c>
      <c r="G33" s="40"/>
      <c r="H33" s="40"/>
      <c r="I33" s="150">
        <v>0.20999999999999999</v>
      </c>
      <c r="J33" s="149">
        <f>ROUNDUP(((SUM(BE85:BE134))*I33),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ROUNDUP((SUM(BF85:BF134)),  2)</f>
        <v>0</v>
      </c>
      <c r="G34" s="40"/>
      <c r="H34" s="40"/>
      <c r="I34" s="150">
        <v>0.12</v>
      </c>
      <c r="J34" s="149">
        <f>ROUNDUP(((SUM(BF85:BF134))*I34),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ROUNDUP((SUM(BG85:BG134)),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ROUNDUP((SUM(BH85:BH134)),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ROUNDUP((SUM(BI85:BI134)),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objektu budovy Základní školy Křesomyslova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SILNO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Křesomyslova 724/2</v>
      </c>
      <c r="G52" s="42"/>
      <c r="H52" s="42"/>
      <c r="I52" s="34" t="s">
        <v>23</v>
      </c>
      <c r="J52" s="74" t="str">
        <f>IF(J12="","",J12)</f>
        <v>29. 11. 2024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KAVA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1017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1018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1019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1020</v>
      </c>
      <c r="E63" s="176"/>
      <c r="F63" s="176"/>
      <c r="G63" s="176"/>
      <c r="H63" s="176"/>
      <c r="I63" s="176"/>
      <c r="J63" s="177">
        <f>J120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1021</v>
      </c>
      <c r="E64" s="176"/>
      <c r="F64" s="176"/>
      <c r="G64" s="176"/>
      <c r="H64" s="176"/>
      <c r="I64" s="176"/>
      <c r="J64" s="177">
        <f>J122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1022</v>
      </c>
      <c r="E65" s="176"/>
      <c r="F65" s="176"/>
      <c r="G65" s="176"/>
      <c r="H65" s="176"/>
      <c r="I65" s="176"/>
      <c r="J65" s="177">
        <f>J127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128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Stavební úpravy v objektu budovy Základní školy Křesomyslova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03 - SILNO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Křesomyslova 724/2</v>
      </c>
      <c r="G79" s="42"/>
      <c r="H79" s="42"/>
      <c r="I79" s="34" t="s">
        <v>23</v>
      </c>
      <c r="J79" s="74" t="str">
        <f>IF(J12="","",J12)</f>
        <v>29. 11. 2024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31</v>
      </c>
      <c r="J81" s="38" t="str">
        <f>E21</f>
        <v>KAVA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129</v>
      </c>
      <c r="D84" s="182" t="s">
        <v>57</v>
      </c>
      <c r="E84" s="182" t="s">
        <v>53</v>
      </c>
      <c r="F84" s="182" t="s">
        <v>54</v>
      </c>
      <c r="G84" s="182" t="s">
        <v>130</v>
      </c>
      <c r="H84" s="182" t="s">
        <v>131</v>
      </c>
      <c r="I84" s="182" t="s">
        <v>132</v>
      </c>
      <c r="J84" s="182" t="s">
        <v>106</v>
      </c>
      <c r="K84" s="183" t="s">
        <v>133</v>
      </c>
      <c r="L84" s="184"/>
      <c r="M84" s="94" t="s">
        <v>19</v>
      </c>
      <c r="N84" s="95" t="s">
        <v>42</v>
      </c>
      <c r="O84" s="95" t="s">
        <v>134</v>
      </c>
      <c r="P84" s="95" t="s">
        <v>135</v>
      </c>
      <c r="Q84" s="95" t="s">
        <v>136</v>
      </c>
      <c r="R84" s="95" t="s">
        <v>137</v>
      </c>
      <c r="S84" s="95" t="s">
        <v>138</v>
      </c>
      <c r="T84" s="96" t="s">
        <v>139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140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107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885</v>
      </c>
      <c r="F86" s="193" t="s">
        <v>1023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P87+P94+P120+P122+P127</f>
        <v>0</v>
      </c>
      <c r="Q86" s="198"/>
      <c r="R86" s="199">
        <f>R87+R94+R120+R122+R127</f>
        <v>0</v>
      </c>
      <c r="S86" s="198"/>
      <c r="T86" s="200">
        <f>T87+T94+T120+T122+T127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72</v>
      </c>
      <c r="AY86" s="201" t="s">
        <v>143</v>
      </c>
      <c r="BK86" s="203">
        <f>BK87+BK94+BK120+BK122+BK127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887</v>
      </c>
      <c r="F87" s="204" t="s">
        <v>1024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SUM(P88:P93)</f>
        <v>0</v>
      </c>
      <c r="Q87" s="198"/>
      <c r="R87" s="199">
        <f>SUM(R88:R93)</f>
        <v>0</v>
      </c>
      <c r="S87" s="198"/>
      <c r="T87" s="200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80</v>
      </c>
      <c r="AY87" s="201" t="s">
        <v>143</v>
      </c>
      <c r="BK87" s="203">
        <f>SUM(BK88:BK93)</f>
        <v>0</v>
      </c>
    </row>
    <row r="88" s="2" customFormat="1" ht="16.5" customHeight="1">
      <c r="A88" s="40"/>
      <c r="B88" s="41"/>
      <c r="C88" s="206" t="s">
        <v>80</v>
      </c>
      <c r="D88" s="206" t="s">
        <v>146</v>
      </c>
      <c r="E88" s="207" t="s">
        <v>1025</v>
      </c>
      <c r="F88" s="208" t="s">
        <v>1026</v>
      </c>
      <c r="G88" s="209" t="s">
        <v>307</v>
      </c>
      <c r="H88" s="210">
        <v>600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151</v>
      </c>
      <c r="AT88" s="217" t="s">
        <v>146</v>
      </c>
      <c r="AU88" s="217" t="s">
        <v>82</v>
      </c>
      <c r="AY88" s="19" t="s">
        <v>143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151</v>
      </c>
      <c r="BM88" s="217" t="s">
        <v>82</v>
      </c>
    </row>
    <row r="89" s="2" customFormat="1" ht="16.5" customHeight="1">
      <c r="A89" s="40"/>
      <c r="B89" s="41"/>
      <c r="C89" s="206" t="s">
        <v>82</v>
      </c>
      <c r="D89" s="206" t="s">
        <v>146</v>
      </c>
      <c r="E89" s="207" t="s">
        <v>1027</v>
      </c>
      <c r="F89" s="208" t="s">
        <v>1028</v>
      </c>
      <c r="G89" s="209" t="s">
        <v>307</v>
      </c>
      <c r="H89" s="210">
        <v>600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151</v>
      </c>
      <c r="AT89" s="217" t="s">
        <v>146</v>
      </c>
      <c r="AU89" s="217" t="s">
        <v>82</v>
      </c>
      <c r="AY89" s="19" t="s">
        <v>143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151</v>
      </c>
      <c r="BM89" s="217" t="s">
        <v>151</v>
      </c>
    </row>
    <row r="90" s="2" customFormat="1" ht="16.5" customHeight="1">
      <c r="A90" s="40"/>
      <c r="B90" s="41"/>
      <c r="C90" s="206" t="s">
        <v>144</v>
      </c>
      <c r="D90" s="206" t="s">
        <v>146</v>
      </c>
      <c r="E90" s="207" t="s">
        <v>1029</v>
      </c>
      <c r="F90" s="208" t="s">
        <v>1030</v>
      </c>
      <c r="G90" s="209" t="s">
        <v>307</v>
      </c>
      <c r="H90" s="210">
        <v>1000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151</v>
      </c>
      <c r="AT90" s="217" t="s">
        <v>146</v>
      </c>
      <c r="AU90" s="217" t="s">
        <v>82</v>
      </c>
      <c r="AY90" s="19" t="s">
        <v>143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151</v>
      </c>
      <c r="BM90" s="217" t="s">
        <v>176</v>
      </c>
    </row>
    <row r="91" s="2" customFormat="1" ht="16.5" customHeight="1">
      <c r="A91" s="40"/>
      <c r="B91" s="41"/>
      <c r="C91" s="206" t="s">
        <v>151</v>
      </c>
      <c r="D91" s="206" t="s">
        <v>146</v>
      </c>
      <c r="E91" s="207" t="s">
        <v>1031</v>
      </c>
      <c r="F91" s="208" t="s">
        <v>1032</v>
      </c>
      <c r="G91" s="209" t="s">
        <v>307</v>
      </c>
      <c r="H91" s="210">
        <v>300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151</v>
      </c>
      <c r="AT91" s="217" t="s">
        <v>146</v>
      </c>
      <c r="AU91" s="217" t="s">
        <v>82</v>
      </c>
      <c r="AY91" s="19" t="s">
        <v>143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151</v>
      </c>
      <c r="BM91" s="217" t="s">
        <v>222</v>
      </c>
    </row>
    <row r="92" s="2" customFormat="1" ht="16.5" customHeight="1">
      <c r="A92" s="40"/>
      <c r="B92" s="41"/>
      <c r="C92" s="206" t="s">
        <v>203</v>
      </c>
      <c r="D92" s="206" t="s">
        <v>146</v>
      </c>
      <c r="E92" s="207" t="s">
        <v>1033</v>
      </c>
      <c r="F92" s="208" t="s">
        <v>1034</v>
      </c>
      <c r="G92" s="209" t="s">
        <v>307</v>
      </c>
      <c r="H92" s="210">
        <v>100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151</v>
      </c>
      <c r="AT92" s="217" t="s">
        <v>146</v>
      </c>
      <c r="AU92" s="217" t="s">
        <v>82</v>
      </c>
      <c r="AY92" s="19" t="s">
        <v>143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151</v>
      </c>
      <c r="BM92" s="217" t="s">
        <v>233</v>
      </c>
    </row>
    <row r="93" s="2" customFormat="1" ht="16.5" customHeight="1">
      <c r="A93" s="40"/>
      <c r="B93" s="41"/>
      <c r="C93" s="206" t="s">
        <v>176</v>
      </c>
      <c r="D93" s="206" t="s">
        <v>146</v>
      </c>
      <c r="E93" s="207" t="s">
        <v>1035</v>
      </c>
      <c r="F93" s="208" t="s">
        <v>1036</v>
      </c>
      <c r="G93" s="209" t="s">
        <v>307</v>
      </c>
      <c r="H93" s="210">
        <v>1400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151</v>
      </c>
      <c r="AT93" s="217" t="s">
        <v>146</v>
      </c>
      <c r="AU93" s="217" t="s">
        <v>82</v>
      </c>
      <c r="AY93" s="19" t="s">
        <v>143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151</v>
      </c>
      <c r="BM93" s="217" t="s">
        <v>8</v>
      </c>
    </row>
    <row r="94" s="12" customFormat="1" ht="22.8" customHeight="1">
      <c r="A94" s="12"/>
      <c r="B94" s="190"/>
      <c r="C94" s="191"/>
      <c r="D94" s="192" t="s">
        <v>71</v>
      </c>
      <c r="E94" s="204" t="s">
        <v>938</v>
      </c>
      <c r="F94" s="204" t="s">
        <v>1037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SUM(P95:P119)</f>
        <v>0</v>
      </c>
      <c r="Q94" s="198"/>
      <c r="R94" s="199">
        <f>SUM(R95:R119)</f>
        <v>0</v>
      </c>
      <c r="S94" s="198"/>
      <c r="T94" s="200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143</v>
      </c>
      <c r="BK94" s="203">
        <f>SUM(BK95:BK119)</f>
        <v>0</v>
      </c>
    </row>
    <row r="95" s="2" customFormat="1" ht="24.15" customHeight="1">
      <c r="A95" s="40"/>
      <c r="B95" s="41"/>
      <c r="C95" s="206" t="s">
        <v>216</v>
      </c>
      <c r="D95" s="206" t="s">
        <v>146</v>
      </c>
      <c r="E95" s="207" t="s">
        <v>1038</v>
      </c>
      <c r="F95" s="208" t="s">
        <v>1039</v>
      </c>
      <c r="G95" s="209" t="s">
        <v>668</v>
      </c>
      <c r="H95" s="210">
        <v>11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151</v>
      </c>
      <c r="AT95" s="217" t="s">
        <v>146</v>
      </c>
      <c r="AU95" s="217" t="s">
        <v>82</v>
      </c>
      <c r="AY95" s="19" t="s">
        <v>143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151</v>
      </c>
      <c r="BM95" s="217" t="s">
        <v>250</v>
      </c>
    </row>
    <row r="96" s="2" customFormat="1" ht="16.5" customHeight="1">
      <c r="A96" s="40"/>
      <c r="B96" s="41"/>
      <c r="C96" s="206" t="s">
        <v>222</v>
      </c>
      <c r="D96" s="206" t="s">
        <v>146</v>
      </c>
      <c r="E96" s="207" t="s">
        <v>1040</v>
      </c>
      <c r="F96" s="208" t="s">
        <v>1041</v>
      </c>
      <c r="G96" s="209" t="s">
        <v>668</v>
      </c>
      <c r="H96" s="210">
        <v>11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151</v>
      </c>
      <c r="AT96" s="217" t="s">
        <v>146</v>
      </c>
      <c r="AU96" s="217" t="s">
        <v>82</v>
      </c>
      <c r="AY96" s="19" t="s">
        <v>143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151</v>
      </c>
      <c r="BM96" s="217" t="s">
        <v>212</v>
      </c>
    </row>
    <row r="97" s="2" customFormat="1" ht="16.5" customHeight="1">
      <c r="A97" s="40"/>
      <c r="B97" s="41"/>
      <c r="C97" s="206" t="s">
        <v>228</v>
      </c>
      <c r="D97" s="206" t="s">
        <v>146</v>
      </c>
      <c r="E97" s="207" t="s">
        <v>1042</v>
      </c>
      <c r="F97" s="208" t="s">
        <v>1043</v>
      </c>
      <c r="G97" s="209" t="s">
        <v>668</v>
      </c>
      <c r="H97" s="210">
        <v>11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151</v>
      </c>
      <c r="AT97" s="217" t="s">
        <v>146</v>
      </c>
      <c r="AU97" s="217" t="s">
        <v>82</v>
      </c>
      <c r="AY97" s="19" t="s">
        <v>143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151</v>
      </c>
      <c r="BM97" s="217" t="s">
        <v>274</v>
      </c>
    </row>
    <row r="98" s="2" customFormat="1" ht="24.15" customHeight="1">
      <c r="A98" s="40"/>
      <c r="B98" s="41"/>
      <c r="C98" s="206" t="s">
        <v>233</v>
      </c>
      <c r="D98" s="206" t="s">
        <v>146</v>
      </c>
      <c r="E98" s="207" t="s">
        <v>1044</v>
      </c>
      <c r="F98" s="208" t="s">
        <v>1045</v>
      </c>
      <c r="G98" s="209" t="s">
        <v>668</v>
      </c>
      <c r="H98" s="210">
        <v>8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151</v>
      </c>
      <c r="AT98" s="217" t="s">
        <v>146</v>
      </c>
      <c r="AU98" s="217" t="s">
        <v>82</v>
      </c>
      <c r="AY98" s="19" t="s">
        <v>143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151</v>
      </c>
      <c r="BM98" s="217" t="s">
        <v>289</v>
      </c>
    </row>
    <row r="99" s="2" customFormat="1" ht="16.5" customHeight="1">
      <c r="A99" s="40"/>
      <c r="B99" s="41"/>
      <c r="C99" s="206" t="s">
        <v>237</v>
      </c>
      <c r="D99" s="206" t="s">
        <v>146</v>
      </c>
      <c r="E99" s="207" t="s">
        <v>1046</v>
      </c>
      <c r="F99" s="208" t="s">
        <v>1047</v>
      </c>
      <c r="G99" s="209" t="s">
        <v>668</v>
      </c>
      <c r="H99" s="210">
        <v>8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151</v>
      </c>
      <c r="AT99" s="217" t="s">
        <v>146</v>
      </c>
      <c r="AU99" s="217" t="s">
        <v>82</v>
      </c>
      <c r="AY99" s="19" t="s">
        <v>143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151</v>
      </c>
      <c r="BM99" s="217" t="s">
        <v>304</v>
      </c>
    </row>
    <row r="100" s="2" customFormat="1" ht="16.5" customHeight="1">
      <c r="A100" s="40"/>
      <c r="B100" s="41"/>
      <c r="C100" s="206" t="s">
        <v>8</v>
      </c>
      <c r="D100" s="206" t="s">
        <v>146</v>
      </c>
      <c r="E100" s="207" t="s">
        <v>1048</v>
      </c>
      <c r="F100" s="208" t="s">
        <v>1049</v>
      </c>
      <c r="G100" s="209" t="s">
        <v>668</v>
      </c>
      <c r="H100" s="210">
        <v>8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151</v>
      </c>
      <c r="AT100" s="217" t="s">
        <v>146</v>
      </c>
      <c r="AU100" s="217" t="s">
        <v>82</v>
      </c>
      <c r="AY100" s="19" t="s">
        <v>143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151</v>
      </c>
      <c r="BM100" s="217" t="s">
        <v>315</v>
      </c>
    </row>
    <row r="101" s="2" customFormat="1" ht="24.15" customHeight="1">
      <c r="A101" s="40"/>
      <c r="B101" s="41"/>
      <c r="C101" s="206" t="s">
        <v>245</v>
      </c>
      <c r="D101" s="206" t="s">
        <v>146</v>
      </c>
      <c r="E101" s="207" t="s">
        <v>1050</v>
      </c>
      <c r="F101" s="208" t="s">
        <v>1051</v>
      </c>
      <c r="G101" s="209" t="s">
        <v>668</v>
      </c>
      <c r="H101" s="210">
        <v>5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151</v>
      </c>
      <c r="AT101" s="217" t="s">
        <v>146</v>
      </c>
      <c r="AU101" s="217" t="s">
        <v>82</v>
      </c>
      <c r="AY101" s="19" t="s">
        <v>143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151</v>
      </c>
      <c r="BM101" s="217" t="s">
        <v>328</v>
      </c>
    </row>
    <row r="102" s="2" customFormat="1" ht="16.5" customHeight="1">
      <c r="A102" s="40"/>
      <c r="B102" s="41"/>
      <c r="C102" s="206" t="s">
        <v>250</v>
      </c>
      <c r="D102" s="206" t="s">
        <v>146</v>
      </c>
      <c r="E102" s="207" t="s">
        <v>1052</v>
      </c>
      <c r="F102" s="208" t="s">
        <v>1053</v>
      </c>
      <c r="G102" s="209" t="s">
        <v>668</v>
      </c>
      <c r="H102" s="210">
        <v>5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151</v>
      </c>
      <c r="AT102" s="217" t="s">
        <v>146</v>
      </c>
      <c r="AU102" s="217" t="s">
        <v>82</v>
      </c>
      <c r="AY102" s="19" t="s">
        <v>143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151</v>
      </c>
      <c r="BM102" s="217" t="s">
        <v>339</v>
      </c>
    </row>
    <row r="103" s="2" customFormat="1" ht="16.5" customHeight="1">
      <c r="A103" s="40"/>
      <c r="B103" s="41"/>
      <c r="C103" s="206" t="s">
        <v>255</v>
      </c>
      <c r="D103" s="206" t="s">
        <v>146</v>
      </c>
      <c r="E103" s="207" t="s">
        <v>1042</v>
      </c>
      <c r="F103" s="208" t="s">
        <v>1043</v>
      </c>
      <c r="G103" s="209" t="s">
        <v>668</v>
      </c>
      <c r="H103" s="210">
        <v>5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151</v>
      </c>
      <c r="AT103" s="217" t="s">
        <v>146</v>
      </c>
      <c r="AU103" s="217" t="s">
        <v>82</v>
      </c>
      <c r="AY103" s="19" t="s">
        <v>143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151</v>
      </c>
      <c r="BM103" s="217" t="s">
        <v>355</v>
      </c>
    </row>
    <row r="104" s="2" customFormat="1" ht="16.5" customHeight="1">
      <c r="A104" s="40"/>
      <c r="B104" s="41"/>
      <c r="C104" s="206" t="s">
        <v>212</v>
      </c>
      <c r="D104" s="206" t="s">
        <v>146</v>
      </c>
      <c r="E104" s="207" t="s">
        <v>1054</v>
      </c>
      <c r="F104" s="208" t="s">
        <v>1055</v>
      </c>
      <c r="G104" s="209" t="s">
        <v>668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151</v>
      </c>
      <c r="AT104" s="217" t="s">
        <v>146</v>
      </c>
      <c r="AU104" s="217" t="s">
        <v>82</v>
      </c>
      <c r="AY104" s="19" t="s">
        <v>143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151</v>
      </c>
      <c r="BM104" s="217" t="s">
        <v>364</v>
      </c>
    </row>
    <row r="105" s="2" customFormat="1" ht="16.5" customHeight="1">
      <c r="A105" s="40"/>
      <c r="B105" s="41"/>
      <c r="C105" s="206" t="s">
        <v>265</v>
      </c>
      <c r="D105" s="206" t="s">
        <v>146</v>
      </c>
      <c r="E105" s="207" t="s">
        <v>1056</v>
      </c>
      <c r="F105" s="208" t="s">
        <v>1057</v>
      </c>
      <c r="G105" s="209" t="s">
        <v>668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151</v>
      </c>
      <c r="AT105" s="217" t="s">
        <v>146</v>
      </c>
      <c r="AU105" s="217" t="s">
        <v>82</v>
      </c>
      <c r="AY105" s="19" t="s">
        <v>143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151</v>
      </c>
      <c r="BM105" s="217" t="s">
        <v>380</v>
      </c>
    </row>
    <row r="106" s="2" customFormat="1" ht="16.5" customHeight="1">
      <c r="A106" s="40"/>
      <c r="B106" s="41"/>
      <c r="C106" s="206" t="s">
        <v>274</v>
      </c>
      <c r="D106" s="206" t="s">
        <v>146</v>
      </c>
      <c r="E106" s="207" t="s">
        <v>1042</v>
      </c>
      <c r="F106" s="208" t="s">
        <v>1043</v>
      </c>
      <c r="G106" s="209" t="s">
        <v>668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151</v>
      </c>
      <c r="AT106" s="217" t="s">
        <v>146</v>
      </c>
      <c r="AU106" s="217" t="s">
        <v>82</v>
      </c>
      <c r="AY106" s="19" t="s">
        <v>143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151</v>
      </c>
      <c r="BM106" s="217" t="s">
        <v>391</v>
      </c>
    </row>
    <row r="107" s="2" customFormat="1" ht="21.75" customHeight="1">
      <c r="A107" s="40"/>
      <c r="B107" s="41"/>
      <c r="C107" s="206" t="s">
        <v>280</v>
      </c>
      <c r="D107" s="206" t="s">
        <v>146</v>
      </c>
      <c r="E107" s="207" t="s">
        <v>1058</v>
      </c>
      <c r="F107" s="208" t="s">
        <v>1059</v>
      </c>
      <c r="G107" s="209" t="s">
        <v>668</v>
      </c>
      <c r="H107" s="210">
        <v>2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151</v>
      </c>
      <c r="AT107" s="217" t="s">
        <v>146</v>
      </c>
      <c r="AU107" s="217" t="s">
        <v>82</v>
      </c>
      <c r="AY107" s="19" t="s">
        <v>143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151</v>
      </c>
      <c r="BM107" s="217" t="s">
        <v>399</v>
      </c>
    </row>
    <row r="108" s="2" customFormat="1" ht="16.5" customHeight="1">
      <c r="A108" s="40"/>
      <c r="B108" s="41"/>
      <c r="C108" s="206" t="s">
        <v>289</v>
      </c>
      <c r="D108" s="206" t="s">
        <v>146</v>
      </c>
      <c r="E108" s="207" t="s">
        <v>1060</v>
      </c>
      <c r="F108" s="208" t="s">
        <v>1061</v>
      </c>
      <c r="G108" s="209" t="s">
        <v>668</v>
      </c>
      <c r="H108" s="210">
        <v>2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151</v>
      </c>
      <c r="AT108" s="217" t="s">
        <v>146</v>
      </c>
      <c r="AU108" s="217" t="s">
        <v>82</v>
      </c>
      <c r="AY108" s="19" t="s">
        <v>143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151</v>
      </c>
      <c r="BM108" s="217" t="s">
        <v>408</v>
      </c>
    </row>
    <row r="109" s="2" customFormat="1" ht="16.5" customHeight="1">
      <c r="A109" s="40"/>
      <c r="B109" s="41"/>
      <c r="C109" s="206" t="s">
        <v>7</v>
      </c>
      <c r="D109" s="206" t="s">
        <v>146</v>
      </c>
      <c r="E109" s="207" t="s">
        <v>1042</v>
      </c>
      <c r="F109" s="208" t="s">
        <v>1043</v>
      </c>
      <c r="G109" s="209" t="s">
        <v>668</v>
      </c>
      <c r="H109" s="210">
        <v>2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151</v>
      </c>
      <c r="AT109" s="217" t="s">
        <v>146</v>
      </c>
      <c r="AU109" s="217" t="s">
        <v>82</v>
      </c>
      <c r="AY109" s="19" t="s">
        <v>143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151</v>
      </c>
      <c r="BM109" s="217" t="s">
        <v>417</v>
      </c>
    </row>
    <row r="110" s="2" customFormat="1" ht="24.15" customHeight="1">
      <c r="A110" s="40"/>
      <c r="B110" s="41"/>
      <c r="C110" s="206" t="s">
        <v>304</v>
      </c>
      <c r="D110" s="206" t="s">
        <v>146</v>
      </c>
      <c r="E110" s="207" t="s">
        <v>1062</v>
      </c>
      <c r="F110" s="208" t="s">
        <v>1063</v>
      </c>
      <c r="G110" s="209" t="s">
        <v>668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151</v>
      </c>
      <c r="AT110" s="217" t="s">
        <v>146</v>
      </c>
      <c r="AU110" s="217" t="s">
        <v>82</v>
      </c>
      <c r="AY110" s="19" t="s">
        <v>143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151</v>
      </c>
      <c r="BM110" s="217" t="s">
        <v>426</v>
      </c>
    </row>
    <row r="111" s="2" customFormat="1" ht="16.5" customHeight="1">
      <c r="A111" s="40"/>
      <c r="B111" s="41"/>
      <c r="C111" s="206" t="s">
        <v>310</v>
      </c>
      <c r="D111" s="206" t="s">
        <v>146</v>
      </c>
      <c r="E111" s="207" t="s">
        <v>1064</v>
      </c>
      <c r="F111" s="208" t="s">
        <v>1065</v>
      </c>
      <c r="G111" s="209" t="s">
        <v>668</v>
      </c>
      <c r="H111" s="210">
        <v>43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151</v>
      </c>
      <c r="AT111" s="217" t="s">
        <v>146</v>
      </c>
      <c r="AU111" s="217" t="s">
        <v>82</v>
      </c>
      <c r="AY111" s="19" t="s">
        <v>143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151</v>
      </c>
      <c r="BM111" s="217" t="s">
        <v>444</v>
      </c>
    </row>
    <row r="112" s="2" customFormat="1" ht="21.75" customHeight="1">
      <c r="A112" s="40"/>
      <c r="B112" s="41"/>
      <c r="C112" s="206" t="s">
        <v>315</v>
      </c>
      <c r="D112" s="206" t="s">
        <v>146</v>
      </c>
      <c r="E112" s="207" t="s">
        <v>1066</v>
      </c>
      <c r="F112" s="208" t="s">
        <v>1067</v>
      </c>
      <c r="G112" s="209" t="s">
        <v>668</v>
      </c>
      <c r="H112" s="210">
        <v>43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151</v>
      </c>
      <c r="AT112" s="217" t="s">
        <v>146</v>
      </c>
      <c r="AU112" s="217" t="s">
        <v>82</v>
      </c>
      <c r="AY112" s="19" t="s">
        <v>143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151</v>
      </c>
      <c r="BM112" s="217" t="s">
        <v>457</v>
      </c>
    </row>
    <row r="113" s="2" customFormat="1" ht="16.5" customHeight="1">
      <c r="A113" s="40"/>
      <c r="B113" s="41"/>
      <c r="C113" s="206" t="s">
        <v>322</v>
      </c>
      <c r="D113" s="206" t="s">
        <v>146</v>
      </c>
      <c r="E113" s="207" t="s">
        <v>1068</v>
      </c>
      <c r="F113" s="208" t="s">
        <v>1069</v>
      </c>
      <c r="G113" s="209" t="s">
        <v>668</v>
      </c>
      <c r="H113" s="210">
        <v>4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151</v>
      </c>
      <c r="AT113" s="217" t="s">
        <v>146</v>
      </c>
      <c r="AU113" s="217" t="s">
        <v>82</v>
      </c>
      <c r="AY113" s="19" t="s">
        <v>143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151</v>
      </c>
      <c r="BM113" s="217" t="s">
        <v>470</v>
      </c>
    </row>
    <row r="114" s="2" customFormat="1" ht="21.75" customHeight="1">
      <c r="A114" s="40"/>
      <c r="B114" s="41"/>
      <c r="C114" s="206" t="s">
        <v>328</v>
      </c>
      <c r="D114" s="206" t="s">
        <v>146</v>
      </c>
      <c r="E114" s="207" t="s">
        <v>1066</v>
      </c>
      <c r="F114" s="208" t="s">
        <v>1067</v>
      </c>
      <c r="G114" s="209" t="s">
        <v>668</v>
      </c>
      <c r="H114" s="210">
        <v>4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151</v>
      </c>
      <c r="AT114" s="217" t="s">
        <v>146</v>
      </c>
      <c r="AU114" s="217" t="s">
        <v>82</v>
      </c>
      <c r="AY114" s="19" t="s">
        <v>143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151</v>
      </c>
      <c r="BM114" s="217" t="s">
        <v>485</v>
      </c>
    </row>
    <row r="115" s="2" customFormat="1" ht="16.5" customHeight="1">
      <c r="A115" s="40"/>
      <c r="B115" s="41"/>
      <c r="C115" s="206" t="s">
        <v>333</v>
      </c>
      <c r="D115" s="206" t="s">
        <v>146</v>
      </c>
      <c r="E115" s="207" t="s">
        <v>1070</v>
      </c>
      <c r="F115" s="208" t="s">
        <v>1071</v>
      </c>
      <c r="G115" s="209" t="s">
        <v>668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151</v>
      </c>
      <c r="AT115" s="217" t="s">
        <v>146</v>
      </c>
      <c r="AU115" s="217" t="s">
        <v>82</v>
      </c>
      <c r="AY115" s="19" t="s">
        <v>143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151</v>
      </c>
      <c r="BM115" s="217" t="s">
        <v>496</v>
      </c>
    </row>
    <row r="116" s="2" customFormat="1" ht="16.5" customHeight="1">
      <c r="A116" s="40"/>
      <c r="B116" s="41"/>
      <c r="C116" s="206" t="s">
        <v>339</v>
      </c>
      <c r="D116" s="206" t="s">
        <v>146</v>
      </c>
      <c r="E116" s="207" t="s">
        <v>1072</v>
      </c>
      <c r="F116" s="208" t="s">
        <v>1073</v>
      </c>
      <c r="G116" s="209" t="s">
        <v>668</v>
      </c>
      <c r="H116" s="210">
        <v>1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151</v>
      </c>
      <c r="AT116" s="217" t="s">
        <v>146</v>
      </c>
      <c r="AU116" s="217" t="s">
        <v>82</v>
      </c>
      <c r="AY116" s="19" t="s">
        <v>143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151</v>
      </c>
      <c r="BM116" s="217" t="s">
        <v>503</v>
      </c>
    </row>
    <row r="117" s="2" customFormat="1" ht="16.5" customHeight="1">
      <c r="A117" s="40"/>
      <c r="B117" s="41"/>
      <c r="C117" s="206" t="s">
        <v>346</v>
      </c>
      <c r="D117" s="206" t="s">
        <v>146</v>
      </c>
      <c r="E117" s="207" t="s">
        <v>1074</v>
      </c>
      <c r="F117" s="208" t="s">
        <v>1075</v>
      </c>
      <c r="G117" s="209" t="s">
        <v>668</v>
      </c>
      <c r="H117" s="210">
        <v>80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151</v>
      </c>
      <c r="AT117" s="217" t="s">
        <v>146</v>
      </c>
      <c r="AU117" s="217" t="s">
        <v>82</v>
      </c>
      <c r="AY117" s="19" t="s">
        <v>143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151</v>
      </c>
      <c r="BM117" s="217" t="s">
        <v>510</v>
      </c>
    </row>
    <row r="118" s="2" customFormat="1" ht="16.5" customHeight="1">
      <c r="A118" s="40"/>
      <c r="B118" s="41"/>
      <c r="C118" s="206" t="s">
        <v>355</v>
      </c>
      <c r="D118" s="206" t="s">
        <v>146</v>
      </c>
      <c r="E118" s="207" t="s">
        <v>1076</v>
      </c>
      <c r="F118" s="208" t="s">
        <v>1077</v>
      </c>
      <c r="G118" s="209" t="s">
        <v>668</v>
      </c>
      <c r="H118" s="210">
        <v>80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151</v>
      </c>
      <c r="AT118" s="217" t="s">
        <v>146</v>
      </c>
      <c r="AU118" s="217" t="s">
        <v>82</v>
      </c>
      <c r="AY118" s="19" t="s">
        <v>143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151</v>
      </c>
      <c r="BM118" s="217" t="s">
        <v>521</v>
      </c>
    </row>
    <row r="119" s="2" customFormat="1" ht="16.5" customHeight="1">
      <c r="A119" s="40"/>
      <c r="B119" s="41"/>
      <c r="C119" s="206" t="s">
        <v>361</v>
      </c>
      <c r="D119" s="206" t="s">
        <v>146</v>
      </c>
      <c r="E119" s="207" t="s">
        <v>1078</v>
      </c>
      <c r="F119" s="208" t="s">
        <v>1079</v>
      </c>
      <c r="G119" s="209" t="s">
        <v>668</v>
      </c>
      <c r="H119" s="210">
        <v>80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151</v>
      </c>
      <c r="AT119" s="217" t="s">
        <v>146</v>
      </c>
      <c r="AU119" s="217" t="s">
        <v>82</v>
      </c>
      <c r="AY119" s="19" t="s">
        <v>143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151</v>
      </c>
      <c r="BM119" s="217" t="s">
        <v>533</v>
      </c>
    </row>
    <row r="120" s="12" customFormat="1" ht="22.8" customHeight="1">
      <c r="A120" s="12"/>
      <c r="B120" s="190"/>
      <c r="C120" s="191"/>
      <c r="D120" s="192" t="s">
        <v>71</v>
      </c>
      <c r="E120" s="204" t="s">
        <v>992</v>
      </c>
      <c r="F120" s="204" t="s">
        <v>1080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P121</f>
        <v>0</v>
      </c>
      <c r="Q120" s="198"/>
      <c r="R120" s="199">
        <f>R121</f>
        <v>0</v>
      </c>
      <c r="S120" s="198"/>
      <c r="T120" s="200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80</v>
      </c>
      <c r="AT120" s="202" t="s">
        <v>71</v>
      </c>
      <c r="AU120" s="202" t="s">
        <v>80</v>
      </c>
      <c r="AY120" s="201" t="s">
        <v>143</v>
      </c>
      <c r="BK120" s="203">
        <f>BK121</f>
        <v>0</v>
      </c>
    </row>
    <row r="121" s="2" customFormat="1" ht="24.15" customHeight="1">
      <c r="A121" s="40"/>
      <c r="B121" s="41"/>
      <c r="C121" s="206" t="s">
        <v>364</v>
      </c>
      <c r="D121" s="206" t="s">
        <v>146</v>
      </c>
      <c r="E121" s="207" t="s">
        <v>1081</v>
      </c>
      <c r="F121" s="208" t="s">
        <v>1082</v>
      </c>
      <c r="G121" s="209" t="s">
        <v>668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151</v>
      </c>
      <c r="AT121" s="217" t="s">
        <v>146</v>
      </c>
      <c r="AU121" s="217" t="s">
        <v>82</v>
      </c>
      <c r="AY121" s="19" t="s">
        <v>143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151</v>
      </c>
      <c r="BM121" s="217" t="s">
        <v>542</v>
      </c>
    </row>
    <row r="122" s="12" customFormat="1" ht="22.8" customHeight="1">
      <c r="A122" s="12"/>
      <c r="B122" s="190"/>
      <c r="C122" s="191"/>
      <c r="D122" s="192" t="s">
        <v>71</v>
      </c>
      <c r="E122" s="204" t="s">
        <v>1083</v>
      </c>
      <c r="F122" s="204" t="s">
        <v>1084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SUM(P123:P126)</f>
        <v>0</v>
      </c>
      <c r="Q122" s="198"/>
      <c r="R122" s="199">
        <f>SUM(R123:R126)</f>
        <v>0</v>
      </c>
      <c r="S122" s="198"/>
      <c r="T122" s="200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80</v>
      </c>
      <c r="AT122" s="202" t="s">
        <v>71</v>
      </c>
      <c r="AU122" s="202" t="s">
        <v>80</v>
      </c>
      <c r="AY122" s="201" t="s">
        <v>143</v>
      </c>
      <c r="BK122" s="203">
        <f>SUM(BK123:BK126)</f>
        <v>0</v>
      </c>
    </row>
    <row r="123" s="2" customFormat="1" ht="16.5" customHeight="1">
      <c r="A123" s="40"/>
      <c r="B123" s="41"/>
      <c r="C123" s="206" t="s">
        <v>373</v>
      </c>
      <c r="D123" s="206" t="s">
        <v>146</v>
      </c>
      <c r="E123" s="207" t="s">
        <v>1085</v>
      </c>
      <c r="F123" s="208" t="s">
        <v>1086</v>
      </c>
      <c r="G123" s="209" t="s">
        <v>376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151</v>
      </c>
      <c r="AT123" s="217" t="s">
        <v>146</v>
      </c>
      <c r="AU123" s="217" t="s">
        <v>82</v>
      </c>
      <c r="AY123" s="19" t="s">
        <v>143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151</v>
      </c>
      <c r="BM123" s="217" t="s">
        <v>553</v>
      </c>
    </row>
    <row r="124" s="2" customFormat="1" ht="16.5" customHeight="1">
      <c r="A124" s="40"/>
      <c r="B124" s="41"/>
      <c r="C124" s="206" t="s">
        <v>380</v>
      </c>
      <c r="D124" s="206" t="s">
        <v>146</v>
      </c>
      <c r="E124" s="207" t="s">
        <v>1087</v>
      </c>
      <c r="F124" s="208" t="s">
        <v>1088</v>
      </c>
      <c r="G124" s="209" t="s">
        <v>536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151</v>
      </c>
      <c r="AT124" s="217" t="s">
        <v>146</v>
      </c>
      <c r="AU124" s="217" t="s">
        <v>82</v>
      </c>
      <c r="AY124" s="19" t="s">
        <v>143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151</v>
      </c>
      <c r="BM124" s="217" t="s">
        <v>561</v>
      </c>
    </row>
    <row r="125" s="2" customFormat="1" ht="16.5" customHeight="1">
      <c r="A125" s="40"/>
      <c r="B125" s="41"/>
      <c r="C125" s="206" t="s">
        <v>386</v>
      </c>
      <c r="D125" s="206" t="s">
        <v>146</v>
      </c>
      <c r="E125" s="207" t="s">
        <v>1089</v>
      </c>
      <c r="F125" s="208" t="s">
        <v>1090</v>
      </c>
      <c r="G125" s="209" t="s">
        <v>536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151</v>
      </c>
      <c r="AT125" s="217" t="s">
        <v>146</v>
      </c>
      <c r="AU125" s="217" t="s">
        <v>82</v>
      </c>
      <c r="AY125" s="19" t="s">
        <v>143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151</v>
      </c>
      <c r="BM125" s="217" t="s">
        <v>570</v>
      </c>
    </row>
    <row r="126" s="2" customFormat="1" ht="16.5" customHeight="1">
      <c r="A126" s="40"/>
      <c r="B126" s="41"/>
      <c r="C126" s="206" t="s">
        <v>391</v>
      </c>
      <c r="D126" s="206" t="s">
        <v>146</v>
      </c>
      <c r="E126" s="207" t="s">
        <v>1091</v>
      </c>
      <c r="F126" s="208" t="s">
        <v>1092</v>
      </c>
      <c r="G126" s="209" t="s">
        <v>536</v>
      </c>
      <c r="H126" s="210">
        <v>1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151</v>
      </c>
      <c r="AT126" s="217" t="s">
        <v>146</v>
      </c>
      <c r="AU126" s="217" t="s">
        <v>82</v>
      </c>
      <c r="AY126" s="19" t="s">
        <v>143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151</v>
      </c>
      <c r="BM126" s="217" t="s">
        <v>579</v>
      </c>
    </row>
    <row r="127" s="12" customFormat="1" ht="22.8" customHeight="1">
      <c r="A127" s="12"/>
      <c r="B127" s="190"/>
      <c r="C127" s="191"/>
      <c r="D127" s="192" t="s">
        <v>71</v>
      </c>
      <c r="E127" s="204" t="s">
        <v>1093</v>
      </c>
      <c r="F127" s="204" t="s">
        <v>1094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SUM(P128:P134)</f>
        <v>0</v>
      </c>
      <c r="Q127" s="198"/>
      <c r="R127" s="199">
        <f>SUM(R128:R134)</f>
        <v>0</v>
      </c>
      <c r="S127" s="198"/>
      <c r="T127" s="200">
        <f>SUM(T128:T134)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80</v>
      </c>
      <c r="AT127" s="202" t="s">
        <v>71</v>
      </c>
      <c r="AU127" s="202" t="s">
        <v>80</v>
      </c>
      <c r="AY127" s="201" t="s">
        <v>143</v>
      </c>
      <c r="BK127" s="203">
        <f>SUM(BK128:BK134)</f>
        <v>0</v>
      </c>
    </row>
    <row r="128" s="2" customFormat="1" ht="24.15" customHeight="1">
      <c r="A128" s="40"/>
      <c r="B128" s="41"/>
      <c r="C128" s="206" t="s">
        <v>395</v>
      </c>
      <c r="D128" s="206" t="s">
        <v>146</v>
      </c>
      <c r="E128" s="207" t="s">
        <v>1095</v>
      </c>
      <c r="F128" s="208" t="s">
        <v>1096</v>
      </c>
      <c r="G128" s="209" t="s">
        <v>668</v>
      </c>
      <c r="H128" s="210">
        <v>66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151</v>
      </c>
      <c r="AT128" s="217" t="s">
        <v>146</v>
      </c>
      <c r="AU128" s="217" t="s">
        <v>82</v>
      </c>
      <c r="AY128" s="19" t="s">
        <v>143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151</v>
      </c>
      <c r="BM128" s="217" t="s">
        <v>588</v>
      </c>
    </row>
    <row r="129" s="2" customFormat="1" ht="24.15" customHeight="1">
      <c r="A129" s="40"/>
      <c r="B129" s="41"/>
      <c r="C129" s="206" t="s">
        <v>399</v>
      </c>
      <c r="D129" s="206" t="s">
        <v>146</v>
      </c>
      <c r="E129" s="207" t="s">
        <v>1097</v>
      </c>
      <c r="F129" s="208" t="s">
        <v>1098</v>
      </c>
      <c r="G129" s="209" t="s">
        <v>668</v>
      </c>
      <c r="H129" s="210">
        <v>4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151</v>
      </c>
      <c r="AT129" s="217" t="s">
        <v>146</v>
      </c>
      <c r="AU129" s="217" t="s">
        <v>82</v>
      </c>
      <c r="AY129" s="19" t="s">
        <v>143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151</v>
      </c>
      <c r="BM129" s="217" t="s">
        <v>596</v>
      </c>
    </row>
    <row r="130" s="2" customFormat="1" ht="16.5" customHeight="1">
      <c r="A130" s="40"/>
      <c r="B130" s="41"/>
      <c r="C130" s="206" t="s">
        <v>404</v>
      </c>
      <c r="D130" s="206" t="s">
        <v>146</v>
      </c>
      <c r="E130" s="207" t="s">
        <v>1099</v>
      </c>
      <c r="F130" s="208" t="s">
        <v>1100</v>
      </c>
      <c r="G130" s="209" t="s">
        <v>668</v>
      </c>
      <c r="H130" s="210">
        <v>6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151</v>
      </c>
      <c r="AT130" s="217" t="s">
        <v>146</v>
      </c>
      <c r="AU130" s="217" t="s">
        <v>82</v>
      </c>
      <c r="AY130" s="19" t="s">
        <v>143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151</v>
      </c>
      <c r="BM130" s="217" t="s">
        <v>605</v>
      </c>
    </row>
    <row r="131" s="2" customFormat="1" ht="16.5" customHeight="1">
      <c r="A131" s="40"/>
      <c r="B131" s="41"/>
      <c r="C131" s="206" t="s">
        <v>408</v>
      </c>
      <c r="D131" s="206" t="s">
        <v>146</v>
      </c>
      <c r="E131" s="207" t="s">
        <v>1101</v>
      </c>
      <c r="F131" s="208" t="s">
        <v>1102</v>
      </c>
      <c r="G131" s="209" t="s">
        <v>668</v>
      </c>
      <c r="H131" s="210">
        <v>12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151</v>
      </c>
      <c r="AT131" s="217" t="s">
        <v>146</v>
      </c>
      <c r="AU131" s="217" t="s">
        <v>82</v>
      </c>
      <c r="AY131" s="19" t="s">
        <v>143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151</v>
      </c>
      <c r="BM131" s="217" t="s">
        <v>614</v>
      </c>
    </row>
    <row r="132" s="2" customFormat="1" ht="16.5" customHeight="1">
      <c r="A132" s="40"/>
      <c r="B132" s="41"/>
      <c r="C132" s="206" t="s">
        <v>413</v>
      </c>
      <c r="D132" s="206" t="s">
        <v>146</v>
      </c>
      <c r="E132" s="207" t="s">
        <v>1103</v>
      </c>
      <c r="F132" s="208" t="s">
        <v>1104</v>
      </c>
      <c r="G132" s="209" t="s">
        <v>668</v>
      </c>
      <c r="H132" s="210">
        <v>9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151</v>
      </c>
      <c r="AT132" s="217" t="s">
        <v>146</v>
      </c>
      <c r="AU132" s="217" t="s">
        <v>82</v>
      </c>
      <c r="AY132" s="19" t="s">
        <v>143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151</v>
      </c>
      <c r="BM132" s="217" t="s">
        <v>623</v>
      </c>
    </row>
    <row r="133" s="2" customFormat="1" ht="16.5" customHeight="1">
      <c r="A133" s="40"/>
      <c r="B133" s="41"/>
      <c r="C133" s="206" t="s">
        <v>417</v>
      </c>
      <c r="D133" s="206" t="s">
        <v>146</v>
      </c>
      <c r="E133" s="207" t="s">
        <v>1105</v>
      </c>
      <c r="F133" s="208" t="s">
        <v>1106</v>
      </c>
      <c r="G133" s="209" t="s">
        <v>668</v>
      </c>
      <c r="H133" s="210">
        <v>6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151</v>
      </c>
      <c r="AT133" s="217" t="s">
        <v>146</v>
      </c>
      <c r="AU133" s="217" t="s">
        <v>82</v>
      </c>
      <c r="AY133" s="19" t="s">
        <v>143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151</v>
      </c>
      <c r="BM133" s="217" t="s">
        <v>632</v>
      </c>
    </row>
    <row r="134" s="2" customFormat="1" ht="16.5" customHeight="1">
      <c r="A134" s="40"/>
      <c r="B134" s="41"/>
      <c r="C134" s="206" t="s">
        <v>422</v>
      </c>
      <c r="D134" s="206" t="s">
        <v>146</v>
      </c>
      <c r="E134" s="207" t="s">
        <v>1107</v>
      </c>
      <c r="F134" s="208" t="s">
        <v>1108</v>
      </c>
      <c r="G134" s="209" t="s">
        <v>668</v>
      </c>
      <c r="H134" s="210">
        <v>103</v>
      </c>
      <c r="I134" s="211"/>
      <c r="J134" s="212">
        <f>ROUND(I134*H134,2)</f>
        <v>0</v>
      </c>
      <c r="K134" s="208" t="s">
        <v>19</v>
      </c>
      <c r="L134" s="46"/>
      <c r="M134" s="270" t="s">
        <v>19</v>
      </c>
      <c r="N134" s="271" t="s">
        <v>43</v>
      </c>
      <c r="O134" s="272"/>
      <c r="P134" s="273">
        <f>O134*H134</f>
        <v>0</v>
      </c>
      <c r="Q134" s="273">
        <v>0</v>
      </c>
      <c r="R134" s="273">
        <f>Q134*H134</f>
        <v>0</v>
      </c>
      <c r="S134" s="273">
        <v>0</v>
      </c>
      <c r="T134" s="27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151</v>
      </c>
      <c r="AT134" s="217" t="s">
        <v>146</v>
      </c>
      <c r="AU134" s="217" t="s">
        <v>82</v>
      </c>
      <c r="AY134" s="19" t="s">
        <v>143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151</v>
      </c>
      <c r="BM134" s="217" t="s">
        <v>641</v>
      </c>
    </row>
    <row r="135" s="2" customFormat="1" ht="6.96" customHeight="1">
      <c r="A135" s="40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46"/>
      <c r="M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</sheetData>
  <sheetProtection sheet="1" autoFilter="0" formatColumns="0" formatRows="0" objects="1" scenarios="1" spinCount="100000" saltValue="aeSMcTiY6QRMNLekODoSRBsPsz8eBi0ZJc2xFaPBVfRaQeoZj/+/BBuRt4KH2aNd/5YMphlDUNtNyHxkFFSqZg==" hashValue="+JHmCv1soO0pjtB/PfeDzgl4yYntA2EMV5a1jJLyicx6Tdvw8tqHcq58aENnyDgsBeLRB/uECi2PAsTTEu8DLA==" algorithmName="SHA-512" password="CC35"/>
  <autoFilter ref="C84:K13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objektu budovy Základní školy Křesomyslova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1109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ROUNDUP(J83,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ROUNDUP((SUM(BE83:BE125)),  2)</f>
        <v>0</v>
      </c>
      <c r="G33" s="40"/>
      <c r="H33" s="40"/>
      <c r="I33" s="150">
        <v>0.20999999999999999</v>
      </c>
      <c r="J33" s="149">
        <f>ROUNDUP(((SUM(BE83:BE125))*I33),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ROUNDUP((SUM(BF83:BF125)),  2)</f>
        <v>0</v>
      </c>
      <c r="G34" s="40"/>
      <c r="H34" s="40"/>
      <c r="I34" s="150">
        <v>0.12</v>
      </c>
      <c r="J34" s="149">
        <f>ROUNDUP(((SUM(BF83:BF125))*I34),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ROUNDUP((SUM(BG83:BG125)),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ROUNDUP((SUM(BH83:BH125)),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ROUNDUP((SUM(BI83:BI125)),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objektu budovy Základní školy Křesomyslova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SLABO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Křesomyslova 724/2</v>
      </c>
      <c r="G52" s="42"/>
      <c r="H52" s="42"/>
      <c r="I52" s="34" t="s">
        <v>23</v>
      </c>
      <c r="J52" s="74" t="str">
        <f>IF(J12="","",J12)</f>
        <v>29. 11. 2024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KAVA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1110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1111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1112</v>
      </c>
      <c r="E62" s="176"/>
      <c r="F62" s="176"/>
      <c r="G62" s="176"/>
      <c r="H62" s="176"/>
      <c r="I62" s="176"/>
      <c r="J62" s="177">
        <f>J104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1113</v>
      </c>
      <c r="E63" s="176"/>
      <c r="F63" s="176"/>
      <c r="G63" s="176"/>
      <c r="H63" s="176"/>
      <c r="I63" s="176"/>
      <c r="J63" s="177">
        <f>J110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Stavební úpravy v objektu budovy Základní školy Křesomyslova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04 - SLABO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Křesomyslova 724/2</v>
      </c>
      <c r="G77" s="42"/>
      <c r="H77" s="42"/>
      <c r="I77" s="34" t="s">
        <v>23</v>
      </c>
      <c r="J77" s="74" t="str">
        <f>IF(J12="","",J12)</f>
        <v>29. 11. 2024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31</v>
      </c>
      <c r="J79" s="38" t="str">
        <f>E21</f>
        <v>KAVA s.r.o.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129</v>
      </c>
      <c r="D82" s="182" t="s">
        <v>57</v>
      </c>
      <c r="E82" s="182" t="s">
        <v>53</v>
      </c>
      <c r="F82" s="182" t="s">
        <v>54</v>
      </c>
      <c r="G82" s="182" t="s">
        <v>130</v>
      </c>
      <c r="H82" s="182" t="s">
        <v>131</v>
      </c>
      <c r="I82" s="182" t="s">
        <v>132</v>
      </c>
      <c r="J82" s="182" t="s">
        <v>106</v>
      </c>
      <c r="K82" s="183" t="s">
        <v>133</v>
      </c>
      <c r="L82" s="184"/>
      <c r="M82" s="94" t="s">
        <v>19</v>
      </c>
      <c r="N82" s="95" t="s">
        <v>42</v>
      </c>
      <c r="O82" s="95" t="s">
        <v>134</v>
      </c>
      <c r="P82" s="95" t="s">
        <v>135</v>
      </c>
      <c r="Q82" s="95" t="s">
        <v>136</v>
      </c>
      <c r="R82" s="95" t="s">
        <v>137</v>
      </c>
      <c r="S82" s="95" t="s">
        <v>138</v>
      </c>
      <c r="T82" s="96" t="s">
        <v>139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140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107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885</v>
      </c>
      <c r="F84" s="193" t="s">
        <v>1114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P85+P104+P110</f>
        <v>0</v>
      </c>
      <c r="Q84" s="198"/>
      <c r="R84" s="199">
        <f>R85+R104+R110</f>
        <v>0</v>
      </c>
      <c r="S84" s="198"/>
      <c r="T84" s="200">
        <f>T85+T104+T110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72</v>
      </c>
      <c r="AY84" s="201" t="s">
        <v>143</v>
      </c>
      <c r="BK84" s="203">
        <f>BK85+BK104+BK110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887</v>
      </c>
      <c r="F85" s="204" t="s">
        <v>1115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SUM(P86:P103)</f>
        <v>0</v>
      </c>
      <c r="Q85" s="198"/>
      <c r="R85" s="199">
        <f>SUM(R86:R103)</f>
        <v>0</v>
      </c>
      <c r="S85" s="198"/>
      <c r="T85" s="200">
        <f>SUM(T86:T103)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80</v>
      </c>
      <c r="AT85" s="202" t="s">
        <v>71</v>
      </c>
      <c r="AU85" s="202" t="s">
        <v>80</v>
      </c>
      <c r="AY85" s="201" t="s">
        <v>143</v>
      </c>
      <c r="BK85" s="203">
        <f>SUM(BK86:BK103)</f>
        <v>0</v>
      </c>
    </row>
    <row r="86" s="2" customFormat="1" ht="16.5" customHeight="1">
      <c r="A86" s="40"/>
      <c r="B86" s="41"/>
      <c r="C86" s="206" t="s">
        <v>80</v>
      </c>
      <c r="D86" s="206" t="s">
        <v>146</v>
      </c>
      <c r="E86" s="207" t="s">
        <v>1116</v>
      </c>
      <c r="F86" s="208" t="s">
        <v>1117</v>
      </c>
      <c r="G86" s="209" t="s">
        <v>668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151</v>
      </c>
      <c r="AT86" s="217" t="s">
        <v>146</v>
      </c>
      <c r="AU86" s="217" t="s">
        <v>82</v>
      </c>
      <c r="AY86" s="19" t="s">
        <v>143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151</v>
      </c>
      <c r="BM86" s="217" t="s">
        <v>82</v>
      </c>
    </row>
    <row r="87" s="2" customFormat="1" ht="16.5" customHeight="1">
      <c r="A87" s="40"/>
      <c r="B87" s="41"/>
      <c r="C87" s="206" t="s">
        <v>82</v>
      </c>
      <c r="D87" s="206" t="s">
        <v>146</v>
      </c>
      <c r="E87" s="207" t="s">
        <v>1118</v>
      </c>
      <c r="F87" s="208" t="s">
        <v>1119</v>
      </c>
      <c r="G87" s="209" t="s">
        <v>668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151</v>
      </c>
      <c r="AT87" s="217" t="s">
        <v>146</v>
      </c>
      <c r="AU87" s="217" t="s">
        <v>82</v>
      </c>
      <c r="AY87" s="19" t="s">
        <v>143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151</v>
      </c>
      <c r="BM87" s="217" t="s">
        <v>151</v>
      </c>
    </row>
    <row r="88" s="2" customFormat="1" ht="16.5" customHeight="1">
      <c r="A88" s="40"/>
      <c r="B88" s="41"/>
      <c r="C88" s="206" t="s">
        <v>144</v>
      </c>
      <c r="D88" s="206" t="s">
        <v>146</v>
      </c>
      <c r="E88" s="207" t="s">
        <v>1120</v>
      </c>
      <c r="F88" s="208" t="s">
        <v>1121</v>
      </c>
      <c r="G88" s="209" t="s">
        <v>668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151</v>
      </c>
      <c r="AT88" s="217" t="s">
        <v>146</v>
      </c>
      <c r="AU88" s="217" t="s">
        <v>82</v>
      </c>
      <c r="AY88" s="19" t="s">
        <v>143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151</v>
      </c>
      <c r="BM88" s="217" t="s">
        <v>176</v>
      </c>
    </row>
    <row r="89" s="2" customFormat="1" ht="16.5" customHeight="1">
      <c r="A89" s="40"/>
      <c r="B89" s="41"/>
      <c r="C89" s="206" t="s">
        <v>151</v>
      </c>
      <c r="D89" s="206" t="s">
        <v>146</v>
      </c>
      <c r="E89" s="207" t="s">
        <v>1122</v>
      </c>
      <c r="F89" s="208" t="s">
        <v>1123</v>
      </c>
      <c r="G89" s="209" t="s">
        <v>668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151</v>
      </c>
      <c r="AT89" s="217" t="s">
        <v>146</v>
      </c>
      <c r="AU89" s="217" t="s">
        <v>82</v>
      </c>
      <c r="AY89" s="19" t="s">
        <v>143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151</v>
      </c>
      <c r="BM89" s="217" t="s">
        <v>222</v>
      </c>
    </row>
    <row r="90" s="2" customFormat="1" ht="16.5" customHeight="1">
      <c r="A90" s="40"/>
      <c r="B90" s="41"/>
      <c r="C90" s="206" t="s">
        <v>203</v>
      </c>
      <c r="D90" s="206" t="s">
        <v>146</v>
      </c>
      <c r="E90" s="207" t="s">
        <v>1124</v>
      </c>
      <c r="F90" s="208" t="s">
        <v>1125</v>
      </c>
      <c r="G90" s="209" t="s">
        <v>668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151</v>
      </c>
      <c r="AT90" s="217" t="s">
        <v>146</v>
      </c>
      <c r="AU90" s="217" t="s">
        <v>82</v>
      </c>
      <c r="AY90" s="19" t="s">
        <v>143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151</v>
      </c>
      <c r="BM90" s="217" t="s">
        <v>233</v>
      </c>
    </row>
    <row r="91" s="2" customFormat="1" ht="16.5" customHeight="1">
      <c r="A91" s="40"/>
      <c r="B91" s="41"/>
      <c r="C91" s="206" t="s">
        <v>176</v>
      </c>
      <c r="D91" s="206" t="s">
        <v>146</v>
      </c>
      <c r="E91" s="207" t="s">
        <v>1126</v>
      </c>
      <c r="F91" s="208" t="s">
        <v>1127</v>
      </c>
      <c r="G91" s="209" t="s">
        <v>668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151</v>
      </c>
      <c r="AT91" s="217" t="s">
        <v>146</v>
      </c>
      <c r="AU91" s="217" t="s">
        <v>82</v>
      </c>
      <c r="AY91" s="19" t="s">
        <v>143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151</v>
      </c>
      <c r="BM91" s="217" t="s">
        <v>8</v>
      </c>
    </row>
    <row r="92" s="2" customFormat="1" ht="16.5" customHeight="1">
      <c r="A92" s="40"/>
      <c r="B92" s="41"/>
      <c r="C92" s="206" t="s">
        <v>216</v>
      </c>
      <c r="D92" s="206" t="s">
        <v>146</v>
      </c>
      <c r="E92" s="207" t="s">
        <v>1128</v>
      </c>
      <c r="F92" s="208" t="s">
        <v>1129</v>
      </c>
      <c r="G92" s="209" t="s">
        <v>668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151</v>
      </c>
      <c r="AT92" s="217" t="s">
        <v>146</v>
      </c>
      <c r="AU92" s="217" t="s">
        <v>82</v>
      </c>
      <c r="AY92" s="19" t="s">
        <v>143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151</v>
      </c>
      <c r="BM92" s="217" t="s">
        <v>250</v>
      </c>
    </row>
    <row r="93" s="2" customFormat="1" ht="16.5" customHeight="1">
      <c r="A93" s="40"/>
      <c r="B93" s="41"/>
      <c r="C93" s="206" t="s">
        <v>222</v>
      </c>
      <c r="D93" s="206" t="s">
        <v>146</v>
      </c>
      <c r="E93" s="207" t="s">
        <v>1130</v>
      </c>
      <c r="F93" s="208" t="s">
        <v>1131</v>
      </c>
      <c r="G93" s="209" t="s">
        <v>668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151</v>
      </c>
      <c r="AT93" s="217" t="s">
        <v>146</v>
      </c>
      <c r="AU93" s="217" t="s">
        <v>82</v>
      </c>
      <c r="AY93" s="19" t="s">
        <v>143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151</v>
      </c>
      <c r="BM93" s="217" t="s">
        <v>212</v>
      </c>
    </row>
    <row r="94" s="2" customFormat="1" ht="16.5" customHeight="1">
      <c r="A94" s="40"/>
      <c r="B94" s="41"/>
      <c r="C94" s="206" t="s">
        <v>228</v>
      </c>
      <c r="D94" s="206" t="s">
        <v>146</v>
      </c>
      <c r="E94" s="207" t="s">
        <v>1132</v>
      </c>
      <c r="F94" s="208" t="s">
        <v>1133</v>
      </c>
      <c r="G94" s="209" t="s">
        <v>668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151</v>
      </c>
      <c r="AT94" s="217" t="s">
        <v>146</v>
      </c>
      <c r="AU94" s="217" t="s">
        <v>82</v>
      </c>
      <c r="AY94" s="19" t="s">
        <v>143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151</v>
      </c>
      <c r="BM94" s="217" t="s">
        <v>274</v>
      </c>
    </row>
    <row r="95" s="2" customFormat="1" ht="16.5" customHeight="1">
      <c r="A95" s="40"/>
      <c r="B95" s="41"/>
      <c r="C95" s="206" t="s">
        <v>233</v>
      </c>
      <c r="D95" s="206" t="s">
        <v>146</v>
      </c>
      <c r="E95" s="207" t="s">
        <v>1134</v>
      </c>
      <c r="F95" s="208" t="s">
        <v>1135</v>
      </c>
      <c r="G95" s="209" t="s">
        <v>668</v>
      </c>
      <c r="H95" s="210">
        <v>2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151</v>
      </c>
      <c r="AT95" s="217" t="s">
        <v>146</v>
      </c>
      <c r="AU95" s="217" t="s">
        <v>82</v>
      </c>
      <c r="AY95" s="19" t="s">
        <v>143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151</v>
      </c>
      <c r="BM95" s="217" t="s">
        <v>289</v>
      </c>
    </row>
    <row r="96" s="2" customFormat="1" ht="16.5" customHeight="1">
      <c r="A96" s="40"/>
      <c r="B96" s="41"/>
      <c r="C96" s="206" t="s">
        <v>237</v>
      </c>
      <c r="D96" s="206" t="s">
        <v>146</v>
      </c>
      <c r="E96" s="207" t="s">
        <v>1136</v>
      </c>
      <c r="F96" s="208" t="s">
        <v>1137</v>
      </c>
      <c r="G96" s="209" t="s">
        <v>668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151</v>
      </c>
      <c r="AT96" s="217" t="s">
        <v>146</v>
      </c>
      <c r="AU96" s="217" t="s">
        <v>82</v>
      </c>
      <c r="AY96" s="19" t="s">
        <v>143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151</v>
      </c>
      <c r="BM96" s="217" t="s">
        <v>304</v>
      </c>
    </row>
    <row r="97" s="2" customFormat="1" ht="16.5" customHeight="1">
      <c r="A97" s="40"/>
      <c r="B97" s="41"/>
      <c r="C97" s="206" t="s">
        <v>8</v>
      </c>
      <c r="D97" s="206" t="s">
        <v>146</v>
      </c>
      <c r="E97" s="207" t="s">
        <v>1138</v>
      </c>
      <c r="F97" s="208" t="s">
        <v>1139</v>
      </c>
      <c r="G97" s="209" t="s">
        <v>668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151</v>
      </c>
      <c r="AT97" s="217" t="s">
        <v>146</v>
      </c>
      <c r="AU97" s="217" t="s">
        <v>82</v>
      </c>
      <c r="AY97" s="19" t="s">
        <v>143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151</v>
      </c>
      <c r="BM97" s="217" t="s">
        <v>315</v>
      </c>
    </row>
    <row r="98" s="2" customFormat="1" ht="16.5" customHeight="1">
      <c r="A98" s="40"/>
      <c r="B98" s="41"/>
      <c r="C98" s="206" t="s">
        <v>245</v>
      </c>
      <c r="D98" s="206" t="s">
        <v>146</v>
      </c>
      <c r="E98" s="207" t="s">
        <v>1140</v>
      </c>
      <c r="F98" s="208" t="s">
        <v>1141</v>
      </c>
      <c r="G98" s="209" t="s">
        <v>668</v>
      </c>
      <c r="H98" s="210">
        <v>26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151</v>
      </c>
      <c r="AT98" s="217" t="s">
        <v>146</v>
      </c>
      <c r="AU98" s="217" t="s">
        <v>82</v>
      </c>
      <c r="AY98" s="19" t="s">
        <v>143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151</v>
      </c>
      <c r="BM98" s="217" t="s">
        <v>328</v>
      </c>
    </row>
    <row r="99" s="2" customFormat="1" ht="16.5" customHeight="1">
      <c r="A99" s="40"/>
      <c r="B99" s="41"/>
      <c r="C99" s="206" t="s">
        <v>250</v>
      </c>
      <c r="D99" s="206" t="s">
        <v>146</v>
      </c>
      <c r="E99" s="207" t="s">
        <v>1142</v>
      </c>
      <c r="F99" s="208" t="s">
        <v>1143</v>
      </c>
      <c r="G99" s="209" t="s">
        <v>668</v>
      </c>
      <c r="H99" s="210">
        <v>13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151</v>
      </c>
      <c r="AT99" s="217" t="s">
        <v>146</v>
      </c>
      <c r="AU99" s="217" t="s">
        <v>82</v>
      </c>
      <c r="AY99" s="19" t="s">
        <v>143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151</v>
      </c>
      <c r="BM99" s="217" t="s">
        <v>339</v>
      </c>
    </row>
    <row r="100" s="2" customFormat="1" ht="16.5" customHeight="1">
      <c r="A100" s="40"/>
      <c r="B100" s="41"/>
      <c r="C100" s="206" t="s">
        <v>255</v>
      </c>
      <c r="D100" s="206" t="s">
        <v>146</v>
      </c>
      <c r="E100" s="207" t="s">
        <v>1144</v>
      </c>
      <c r="F100" s="208" t="s">
        <v>1145</v>
      </c>
      <c r="G100" s="209" t="s">
        <v>668</v>
      </c>
      <c r="H100" s="210">
        <v>26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151</v>
      </c>
      <c r="AT100" s="217" t="s">
        <v>146</v>
      </c>
      <c r="AU100" s="217" t="s">
        <v>82</v>
      </c>
      <c r="AY100" s="19" t="s">
        <v>143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151</v>
      </c>
      <c r="BM100" s="217" t="s">
        <v>355</v>
      </c>
    </row>
    <row r="101" s="2" customFormat="1" ht="16.5" customHeight="1">
      <c r="A101" s="40"/>
      <c r="B101" s="41"/>
      <c r="C101" s="206" t="s">
        <v>212</v>
      </c>
      <c r="D101" s="206" t="s">
        <v>146</v>
      </c>
      <c r="E101" s="207" t="s">
        <v>1146</v>
      </c>
      <c r="F101" s="208" t="s">
        <v>1147</v>
      </c>
      <c r="G101" s="209" t="s">
        <v>668</v>
      </c>
      <c r="H101" s="210">
        <v>52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151</v>
      </c>
      <c r="AT101" s="217" t="s">
        <v>146</v>
      </c>
      <c r="AU101" s="217" t="s">
        <v>82</v>
      </c>
      <c r="AY101" s="19" t="s">
        <v>143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151</v>
      </c>
      <c r="BM101" s="217" t="s">
        <v>364</v>
      </c>
    </row>
    <row r="102" s="2" customFormat="1" ht="16.5" customHeight="1">
      <c r="A102" s="40"/>
      <c r="B102" s="41"/>
      <c r="C102" s="206" t="s">
        <v>265</v>
      </c>
      <c r="D102" s="206" t="s">
        <v>146</v>
      </c>
      <c r="E102" s="207" t="s">
        <v>1074</v>
      </c>
      <c r="F102" s="208" t="s">
        <v>1075</v>
      </c>
      <c r="G102" s="209" t="s">
        <v>668</v>
      </c>
      <c r="H102" s="210">
        <v>13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151</v>
      </c>
      <c r="AT102" s="217" t="s">
        <v>146</v>
      </c>
      <c r="AU102" s="217" t="s">
        <v>82</v>
      </c>
      <c r="AY102" s="19" t="s">
        <v>143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151</v>
      </c>
      <c r="BM102" s="217" t="s">
        <v>380</v>
      </c>
    </row>
    <row r="103" s="2" customFormat="1" ht="16.5" customHeight="1">
      <c r="A103" s="40"/>
      <c r="B103" s="41"/>
      <c r="C103" s="206" t="s">
        <v>274</v>
      </c>
      <c r="D103" s="206" t="s">
        <v>146</v>
      </c>
      <c r="E103" s="207" t="s">
        <v>1148</v>
      </c>
      <c r="F103" s="208" t="s">
        <v>1079</v>
      </c>
      <c r="G103" s="209" t="s">
        <v>668</v>
      </c>
      <c r="H103" s="210">
        <v>13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151</v>
      </c>
      <c r="AT103" s="217" t="s">
        <v>146</v>
      </c>
      <c r="AU103" s="217" t="s">
        <v>82</v>
      </c>
      <c r="AY103" s="19" t="s">
        <v>143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151</v>
      </c>
      <c r="BM103" s="217" t="s">
        <v>391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938</v>
      </c>
      <c r="F104" s="204" t="s">
        <v>1149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SUM(P105:P109)</f>
        <v>0</v>
      </c>
      <c r="Q104" s="198"/>
      <c r="R104" s="199">
        <f>SUM(R105:R109)</f>
        <v>0</v>
      </c>
      <c r="S104" s="198"/>
      <c r="T104" s="200">
        <f>SUM(T105:T109)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80</v>
      </c>
      <c r="AT104" s="202" t="s">
        <v>71</v>
      </c>
      <c r="AU104" s="202" t="s">
        <v>80</v>
      </c>
      <c r="AY104" s="201" t="s">
        <v>143</v>
      </c>
      <c r="BK104" s="203">
        <f>SUM(BK105:BK109)</f>
        <v>0</v>
      </c>
    </row>
    <row r="105" s="2" customFormat="1" ht="16.5" customHeight="1">
      <c r="A105" s="40"/>
      <c r="B105" s="41"/>
      <c r="C105" s="206" t="s">
        <v>280</v>
      </c>
      <c r="D105" s="206" t="s">
        <v>146</v>
      </c>
      <c r="E105" s="207" t="s">
        <v>1150</v>
      </c>
      <c r="F105" s="208" t="s">
        <v>1151</v>
      </c>
      <c r="G105" s="209" t="s">
        <v>307</v>
      </c>
      <c r="H105" s="210">
        <v>2340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151</v>
      </c>
      <c r="AT105" s="217" t="s">
        <v>146</v>
      </c>
      <c r="AU105" s="217" t="s">
        <v>82</v>
      </c>
      <c r="AY105" s="19" t="s">
        <v>143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151</v>
      </c>
      <c r="BM105" s="217" t="s">
        <v>399</v>
      </c>
    </row>
    <row r="106" s="2" customFormat="1" ht="16.5" customHeight="1">
      <c r="A106" s="40"/>
      <c r="B106" s="41"/>
      <c r="C106" s="206" t="s">
        <v>289</v>
      </c>
      <c r="D106" s="206" t="s">
        <v>146</v>
      </c>
      <c r="E106" s="207" t="s">
        <v>1152</v>
      </c>
      <c r="F106" s="208" t="s">
        <v>1153</v>
      </c>
      <c r="G106" s="209" t="s">
        <v>1154</v>
      </c>
      <c r="H106" s="210">
        <v>940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151</v>
      </c>
      <c r="AT106" s="217" t="s">
        <v>146</v>
      </c>
      <c r="AU106" s="217" t="s">
        <v>82</v>
      </c>
      <c r="AY106" s="19" t="s">
        <v>143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151</v>
      </c>
      <c r="BM106" s="217" t="s">
        <v>408</v>
      </c>
    </row>
    <row r="107" s="2" customFormat="1" ht="16.5" customHeight="1">
      <c r="A107" s="40"/>
      <c r="B107" s="41"/>
      <c r="C107" s="206" t="s">
        <v>7</v>
      </c>
      <c r="D107" s="206" t="s">
        <v>146</v>
      </c>
      <c r="E107" s="207" t="s">
        <v>1155</v>
      </c>
      <c r="F107" s="208" t="s">
        <v>1156</v>
      </c>
      <c r="G107" s="209" t="s">
        <v>1154</v>
      </c>
      <c r="H107" s="210">
        <v>1400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151</v>
      </c>
      <c r="AT107" s="217" t="s">
        <v>146</v>
      </c>
      <c r="AU107" s="217" t="s">
        <v>82</v>
      </c>
      <c r="AY107" s="19" t="s">
        <v>143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151</v>
      </c>
      <c r="BM107" s="217" t="s">
        <v>417</v>
      </c>
    </row>
    <row r="108" s="2" customFormat="1" ht="16.5" customHeight="1">
      <c r="A108" s="40"/>
      <c r="B108" s="41"/>
      <c r="C108" s="206" t="s">
        <v>304</v>
      </c>
      <c r="D108" s="206" t="s">
        <v>146</v>
      </c>
      <c r="E108" s="207" t="s">
        <v>1157</v>
      </c>
      <c r="F108" s="208" t="s">
        <v>1158</v>
      </c>
      <c r="G108" s="209" t="s">
        <v>307</v>
      </c>
      <c r="H108" s="210">
        <v>940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151</v>
      </c>
      <c r="AT108" s="217" t="s">
        <v>146</v>
      </c>
      <c r="AU108" s="217" t="s">
        <v>82</v>
      </c>
      <c r="AY108" s="19" t="s">
        <v>143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151</v>
      </c>
      <c r="BM108" s="217" t="s">
        <v>426</v>
      </c>
    </row>
    <row r="109" s="2" customFormat="1" ht="16.5" customHeight="1">
      <c r="A109" s="40"/>
      <c r="B109" s="41"/>
      <c r="C109" s="206" t="s">
        <v>310</v>
      </c>
      <c r="D109" s="206" t="s">
        <v>146</v>
      </c>
      <c r="E109" s="207" t="s">
        <v>1159</v>
      </c>
      <c r="F109" s="208" t="s">
        <v>1160</v>
      </c>
      <c r="G109" s="209" t="s">
        <v>668</v>
      </c>
      <c r="H109" s="210">
        <v>940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151</v>
      </c>
      <c r="AT109" s="217" t="s">
        <v>146</v>
      </c>
      <c r="AU109" s="217" t="s">
        <v>82</v>
      </c>
      <c r="AY109" s="19" t="s">
        <v>143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151</v>
      </c>
      <c r="BM109" s="217" t="s">
        <v>444</v>
      </c>
    </row>
    <row r="110" s="12" customFormat="1" ht="22.8" customHeight="1">
      <c r="A110" s="12"/>
      <c r="B110" s="190"/>
      <c r="C110" s="191"/>
      <c r="D110" s="192" t="s">
        <v>71</v>
      </c>
      <c r="E110" s="204" t="s">
        <v>992</v>
      </c>
      <c r="F110" s="204" t="s">
        <v>1161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SUM(P111:P125)</f>
        <v>0</v>
      </c>
      <c r="Q110" s="198"/>
      <c r="R110" s="199">
        <f>SUM(R111:R125)</f>
        <v>0</v>
      </c>
      <c r="S110" s="198"/>
      <c r="T110" s="200">
        <f>SUM(T111:T125)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80</v>
      </c>
      <c r="AT110" s="202" t="s">
        <v>71</v>
      </c>
      <c r="AU110" s="202" t="s">
        <v>80</v>
      </c>
      <c r="AY110" s="201" t="s">
        <v>143</v>
      </c>
      <c r="BK110" s="203">
        <f>SUM(BK111:BK125)</f>
        <v>0</v>
      </c>
    </row>
    <row r="111" s="2" customFormat="1" ht="16.5" customHeight="1">
      <c r="A111" s="40"/>
      <c r="B111" s="41"/>
      <c r="C111" s="206" t="s">
        <v>315</v>
      </c>
      <c r="D111" s="206" t="s">
        <v>146</v>
      </c>
      <c r="E111" s="207" t="s">
        <v>1162</v>
      </c>
      <c r="F111" s="208" t="s">
        <v>1163</v>
      </c>
      <c r="G111" s="209" t="s">
        <v>536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151</v>
      </c>
      <c r="AT111" s="217" t="s">
        <v>146</v>
      </c>
      <c r="AU111" s="217" t="s">
        <v>82</v>
      </c>
      <c r="AY111" s="19" t="s">
        <v>143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151</v>
      </c>
      <c r="BM111" s="217" t="s">
        <v>457</v>
      </c>
    </row>
    <row r="112" s="2" customFormat="1" ht="16.5" customHeight="1">
      <c r="A112" s="40"/>
      <c r="B112" s="41"/>
      <c r="C112" s="206" t="s">
        <v>322</v>
      </c>
      <c r="D112" s="206" t="s">
        <v>146</v>
      </c>
      <c r="E112" s="207" t="s">
        <v>1164</v>
      </c>
      <c r="F112" s="208" t="s">
        <v>1165</v>
      </c>
      <c r="G112" s="209" t="s">
        <v>536</v>
      </c>
      <c r="H112" s="210">
        <v>1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151</v>
      </c>
      <c r="AT112" s="217" t="s">
        <v>146</v>
      </c>
      <c r="AU112" s="217" t="s">
        <v>82</v>
      </c>
      <c r="AY112" s="19" t="s">
        <v>143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151</v>
      </c>
      <c r="BM112" s="217" t="s">
        <v>470</v>
      </c>
    </row>
    <row r="113" s="2" customFormat="1" ht="16.5" customHeight="1">
      <c r="A113" s="40"/>
      <c r="B113" s="41"/>
      <c r="C113" s="206" t="s">
        <v>328</v>
      </c>
      <c r="D113" s="206" t="s">
        <v>146</v>
      </c>
      <c r="E113" s="207" t="s">
        <v>1166</v>
      </c>
      <c r="F113" s="208" t="s">
        <v>1167</v>
      </c>
      <c r="G113" s="209" t="s">
        <v>536</v>
      </c>
      <c r="H113" s="210">
        <v>1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151</v>
      </c>
      <c r="AT113" s="217" t="s">
        <v>146</v>
      </c>
      <c r="AU113" s="217" t="s">
        <v>82</v>
      </c>
      <c r="AY113" s="19" t="s">
        <v>143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151</v>
      </c>
      <c r="BM113" s="217" t="s">
        <v>485</v>
      </c>
    </row>
    <row r="114" s="2" customFormat="1" ht="16.5" customHeight="1">
      <c r="A114" s="40"/>
      <c r="B114" s="41"/>
      <c r="C114" s="206" t="s">
        <v>333</v>
      </c>
      <c r="D114" s="206" t="s">
        <v>146</v>
      </c>
      <c r="E114" s="207" t="s">
        <v>1168</v>
      </c>
      <c r="F114" s="208" t="s">
        <v>1088</v>
      </c>
      <c r="G114" s="209" t="s">
        <v>536</v>
      </c>
      <c r="H114" s="210">
        <v>1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151</v>
      </c>
      <c r="AT114" s="217" t="s">
        <v>146</v>
      </c>
      <c r="AU114" s="217" t="s">
        <v>82</v>
      </c>
      <c r="AY114" s="19" t="s">
        <v>143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151</v>
      </c>
      <c r="BM114" s="217" t="s">
        <v>496</v>
      </c>
    </row>
    <row r="115" s="2" customFormat="1" ht="16.5" customHeight="1">
      <c r="A115" s="40"/>
      <c r="B115" s="41"/>
      <c r="C115" s="206" t="s">
        <v>339</v>
      </c>
      <c r="D115" s="206" t="s">
        <v>146</v>
      </c>
      <c r="E115" s="207" t="s">
        <v>1169</v>
      </c>
      <c r="F115" s="208" t="s">
        <v>1170</v>
      </c>
      <c r="G115" s="209" t="s">
        <v>536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151</v>
      </c>
      <c r="AT115" s="217" t="s">
        <v>146</v>
      </c>
      <c r="AU115" s="217" t="s">
        <v>82</v>
      </c>
      <c r="AY115" s="19" t="s">
        <v>143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151</v>
      </c>
      <c r="BM115" s="217" t="s">
        <v>503</v>
      </c>
    </row>
    <row r="116" s="2" customFormat="1" ht="16.5" customHeight="1">
      <c r="A116" s="40"/>
      <c r="B116" s="41"/>
      <c r="C116" s="206" t="s">
        <v>346</v>
      </c>
      <c r="D116" s="206" t="s">
        <v>146</v>
      </c>
      <c r="E116" s="207" t="s">
        <v>1171</v>
      </c>
      <c r="F116" s="208" t="s">
        <v>1172</v>
      </c>
      <c r="G116" s="209" t="s">
        <v>536</v>
      </c>
      <c r="H116" s="210">
        <v>1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151</v>
      </c>
      <c r="AT116" s="217" t="s">
        <v>146</v>
      </c>
      <c r="AU116" s="217" t="s">
        <v>82</v>
      </c>
      <c r="AY116" s="19" t="s">
        <v>143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151</v>
      </c>
      <c r="BM116" s="217" t="s">
        <v>510</v>
      </c>
    </row>
    <row r="117" s="2" customFormat="1" ht="16.5" customHeight="1">
      <c r="A117" s="40"/>
      <c r="B117" s="41"/>
      <c r="C117" s="206" t="s">
        <v>355</v>
      </c>
      <c r="D117" s="206" t="s">
        <v>146</v>
      </c>
      <c r="E117" s="207" t="s">
        <v>1173</v>
      </c>
      <c r="F117" s="208" t="s">
        <v>1174</v>
      </c>
      <c r="G117" s="209" t="s">
        <v>536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151</v>
      </c>
      <c r="AT117" s="217" t="s">
        <v>146</v>
      </c>
      <c r="AU117" s="217" t="s">
        <v>82</v>
      </c>
      <c r="AY117" s="19" t="s">
        <v>143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151</v>
      </c>
      <c r="BM117" s="217" t="s">
        <v>521</v>
      </c>
    </row>
    <row r="118" s="2" customFormat="1" ht="16.5" customHeight="1">
      <c r="A118" s="40"/>
      <c r="B118" s="41"/>
      <c r="C118" s="206" t="s">
        <v>361</v>
      </c>
      <c r="D118" s="206" t="s">
        <v>146</v>
      </c>
      <c r="E118" s="207" t="s">
        <v>1175</v>
      </c>
      <c r="F118" s="208" t="s">
        <v>1176</v>
      </c>
      <c r="G118" s="209" t="s">
        <v>1177</v>
      </c>
      <c r="H118" s="210">
        <v>1</v>
      </c>
      <c r="I118" s="211"/>
      <c r="J118" s="212">
        <f>ROUND(I118*H118,2)</f>
        <v>0</v>
      </c>
      <c r="K118" s="208" t="s">
        <v>19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151</v>
      </c>
      <c r="AT118" s="217" t="s">
        <v>146</v>
      </c>
      <c r="AU118" s="217" t="s">
        <v>82</v>
      </c>
      <c r="AY118" s="19" t="s">
        <v>143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151</v>
      </c>
      <c r="BM118" s="217" t="s">
        <v>533</v>
      </c>
    </row>
    <row r="119" s="2" customFormat="1" ht="16.5" customHeight="1">
      <c r="A119" s="40"/>
      <c r="B119" s="41"/>
      <c r="C119" s="206" t="s">
        <v>364</v>
      </c>
      <c r="D119" s="206" t="s">
        <v>146</v>
      </c>
      <c r="E119" s="207" t="s">
        <v>1178</v>
      </c>
      <c r="F119" s="208" t="s">
        <v>1179</v>
      </c>
      <c r="G119" s="209" t="s">
        <v>536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151</v>
      </c>
      <c r="AT119" s="217" t="s">
        <v>146</v>
      </c>
      <c r="AU119" s="217" t="s">
        <v>82</v>
      </c>
      <c r="AY119" s="19" t="s">
        <v>143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151</v>
      </c>
      <c r="BM119" s="217" t="s">
        <v>542</v>
      </c>
    </row>
    <row r="120" s="2" customFormat="1" ht="16.5" customHeight="1">
      <c r="A120" s="40"/>
      <c r="B120" s="41"/>
      <c r="C120" s="206" t="s">
        <v>373</v>
      </c>
      <c r="D120" s="206" t="s">
        <v>146</v>
      </c>
      <c r="E120" s="207" t="s">
        <v>1180</v>
      </c>
      <c r="F120" s="208" t="s">
        <v>1181</v>
      </c>
      <c r="G120" s="209" t="s">
        <v>1177</v>
      </c>
      <c r="H120" s="210">
        <v>5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151</v>
      </c>
      <c r="AT120" s="217" t="s">
        <v>146</v>
      </c>
      <c r="AU120" s="217" t="s">
        <v>82</v>
      </c>
      <c r="AY120" s="19" t="s">
        <v>143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151</v>
      </c>
      <c r="BM120" s="217" t="s">
        <v>553</v>
      </c>
    </row>
    <row r="121" s="2" customFormat="1" ht="16.5" customHeight="1">
      <c r="A121" s="40"/>
      <c r="B121" s="41"/>
      <c r="C121" s="206" t="s">
        <v>380</v>
      </c>
      <c r="D121" s="206" t="s">
        <v>146</v>
      </c>
      <c r="E121" s="207" t="s">
        <v>1182</v>
      </c>
      <c r="F121" s="208" t="s">
        <v>937</v>
      </c>
      <c r="G121" s="209" t="s">
        <v>536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151</v>
      </c>
      <c r="AT121" s="217" t="s">
        <v>146</v>
      </c>
      <c r="AU121" s="217" t="s">
        <v>82</v>
      </c>
      <c r="AY121" s="19" t="s">
        <v>143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151</v>
      </c>
      <c r="BM121" s="217" t="s">
        <v>561</v>
      </c>
    </row>
    <row r="122" s="2" customFormat="1" ht="16.5" customHeight="1">
      <c r="A122" s="40"/>
      <c r="B122" s="41"/>
      <c r="C122" s="206" t="s">
        <v>386</v>
      </c>
      <c r="D122" s="206" t="s">
        <v>146</v>
      </c>
      <c r="E122" s="207" t="s">
        <v>1183</v>
      </c>
      <c r="F122" s="208" t="s">
        <v>1184</v>
      </c>
      <c r="G122" s="209" t="s">
        <v>536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151</v>
      </c>
      <c r="AT122" s="217" t="s">
        <v>146</v>
      </c>
      <c r="AU122" s="217" t="s">
        <v>82</v>
      </c>
      <c r="AY122" s="19" t="s">
        <v>143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151</v>
      </c>
      <c r="BM122" s="217" t="s">
        <v>570</v>
      </c>
    </row>
    <row r="123" s="2" customFormat="1" ht="16.5" customHeight="1">
      <c r="A123" s="40"/>
      <c r="B123" s="41"/>
      <c r="C123" s="206" t="s">
        <v>391</v>
      </c>
      <c r="D123" s="206" t="s">
        <v>146</v>
      </c>
      <c r="E123" s="207" t="s">
        <v>1185</v>
      </c>
      <c r="F123" s="208" t="s">
        <v>1186</v>
      </c>
      <c r="G123" s="209" t="s">
        <v>536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151</v>
      </c>
      <c r="AT123" s="217" t="s">
        <v>146</v>
      </c>
      <c r="AU123" s="217" t="s">
        <v>82</v>
      </c>
      <c r="AY123" s="19" t="s">
        <v>143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151</v>
      </c>
      <c r="BM123" s="217" t="s">
        <v>579</v>
      </c>
    </row>
    <row r="124" s="2" customFormat="1" ht="16.5" customHeight="1">
      <c r="A124" s="40"/>
      <c r="B124" s="41"/>
      <c r="C124" s="206" t="s">
        <v>395</v>
      </c>
      <c r="D124" s="206" t="s">
        <v>146</v>
      </c>
      <c r="E124" s="207" t="s">
        <v>1187</v>
      </c>
      <c r="F124" s="208" t="s">
        <v>1188</v>
      </c>
      <c r="G124" s="209" t="s">
        <v>536</v>
      </c>
      <c r="H124" s="210">
        <v>1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151</v>
      </c>
      <c r="AT124" s="217" t="s">
        <v>146</v>
      </c>
      <c r="AU124" s="217" t="s">
        <v>82</v>
      </c>
      <c r="AY124" s="19" t="s">
        <v>143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151</v>
      </c>
      <c r="BM124" s="217" t="s">
        <v>588</v>
      </c>
    </row>
    <row r="125" s="2" customFormat="1" ht="16.5" customHeight="1">
      <c r="A125" s="40"/>
      <c r="B125" s="41"/>
      <c r="C125" s="206" t="s">
        <v>399</v>
      </c>
      <c r="D125" s="206" t="s">
        <v>146</v>
      </c>
      <c r="E125" s="207" t="s">
        <v>1189</v>
      </c>
      <c r="F125" s="208" t="s">
        <v>1190</v>
      </c>
      <c r="G125" s="209" t="s">
        <v>536</v>
      </c>
      <c r="H125" s="210">
        <v>1</v>
      </c>
      <c r="I125" s="211"/>
      <c r="J125" s="212">
        <f>ROUND(I125*H125,2)</f>
        <v>0</v>
      </c>
      <c r="K125" s="208" t="s">
        <v>19</v>
      </c>
      <c r="L125" s="46"/>
      <c r="M125" s="270" t="s">
        <v>19</v>
      </c>
      <c r="N125" s="271" t="s">
        <v>43</v>
      </c>
      <c r="O125" s="272"/>
      <c r="P125" s="273">
        <f>O125*H125</f>
        <v>0</v>
      </c>
      <c r="Q125" s="273">
        <v>0</v>
      </c>
      <c r="R125" s="273">
        <f>Q125*H125</f>
        <v>0</v>
      </c>
      <c r="S125" s="273">
        <v>0</v>
      </c>
      <c r="T125" s="27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151</v>
      </c>
      <c r="AT125" s="217" t="s">
        <v>146</v>
      </c>
      <c r="AU125" s="217" t="s">
        <v>82</v>
      </c>
      <c r="AY125" s="19" t="s">
        <v>143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151</v>
      </c>
      <c r="BM125" s="217" t="s">
        <v>596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WVZhPKrpY3lFZD29kwOFiUxmKhFPurAxsdqbe0XrcJHe/03yVPcuo0PGcFDl5BErVra/ZdRwN2YO+1ZK1lKF0w==" hashValue="bJTW12YWsPhgL8Zy96qg/4Zcx/u0Ma2Lj19YU/pTE9A1F9I62c+T44/W7YNzp1FiN0rjiEli5brD9a1k6nJsMg==" algorithmName="SHA-512" password="CC35"/>
  <autoFilter ref="C82:K12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objektu budovy Základní školy Křesomyslova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1191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ROUNDUP(J81,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ROUNDUP((SUM(BE81:BE95)),  2)</f>
        <v>0</v>
      </c>
      <c r="G33" s="40"/>
      <c r="H33" s="40"/>
      <c r="I33" s="150">
        <v>0.20999999999999999</v>
      </c>
      <c r="J33" s="149">
        <f>ROUNDUP(((SUM(BE81:BE95))*I33),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ROUNDUP((SUM(BF81:BF95)),  2)</f>
        <v>0</v>
      </c>
      <c r="G34" s="40"/>
      <c r="H34" s="40"/>
      <c r="I34" s="150">
        <v>0.12</v>
      </c>
      <c r="J34" s="149">
        <f>ROUNDUP(((SUM(BF81:BF95))*I34),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ROUNDUP((SUM(BG81:BG95)),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ROUNDUP((SUM(BH81:BH95)),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ROUNDUP((SUM(BI81:BI95)),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objektu budovy Základní školy Křesomyslova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ÚT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Křesomyslova 724/2</v>
      </c>
      <c r="G52" s="42"/>
      <c r="H52" s="42"/>
      <c r="I52" s="34" t="s">
        <v>23</v>
      </c>
      <c r="J52" s="74" t="str">
        <f>IF(J12="","",J12)</f>
        <v>29. 11. 2024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KAVA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114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117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128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Stavební úpravy v objektu budovy Základní školy Křesomyslova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102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05 - ÚT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Křesomyslova 724/2</v>
      </c>
      <c r="G75" s="42"/>
      <c r="H75" s="42"/>
      <c r="I75" s="34" t="s">
        <v>23</v>
      </c>
      <c r="J75" s="74" t="str">
        <f>IF(J12="","",J12)</f>
        <v>29. 11. 2024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 xml:space="preserve"> </v>
      </c>
      <c r="G77" s="42"/>
      <c r="H77" s="42"/>
      <c r="I77" s="34" t="s">
        <v>31</v>
      </c>
      <c r="J77" s="38" t="str">
        <f>E21</f>
        <v>KAVA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129</v>
      </c>
      <c r="D80" s="182" t="s">
        <v>57</v>
      </c>
      <c r="E80" s="182" t="s">
        <v>53</v>
      </c>
      <c r="F80" s="182" t="s">
        <v>54</v>
      </c>
      <c r="G80" s="182" t="s">
        <v>130</v>
      </c>
      <c r="H80" s="182" t="s">
        <v>131</v>
      </c>
      <c r="I80" s="182" t="s">
        <v>132</v>
      </c>
      <c r="J80" s="182" t="s">
        <v>106</v>
      </c>
      <c r="K80" s="183" t="s">
        <v>133</v>
      </c>
      <c r="L80" s="184"/>
      <c r="M80" s="94" t="s">
        <v>19</v>
      </c>
      <c r="N80" s="95" t="s">
        <v>42</v>
      </c>
      <c r="O80" s="95" t="s">
        <v>134</v>
      </c>
      <c r="P80" s="95" t="s">
        <v>135</v>
      </c>
      <c r="Q80" s="95" t="s">
        <v>136</v>
      </c>
      <c r="R80" s="95" t="s">
        <v>137</v>
      </c>
      <c r="S80" s="95" t="s">
        <v>138</v>
      </c>
      <c r="T80" s="96" t="s">
        <v>139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140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0.23186999999999999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107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351</v>
      </c>
      <c r="F82" s="193" t="s">
        <v>352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0.23186999999999999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82</v>
      </c>
      <c r="AT82" s="202" t="s">
        <v>71</v>
      </c>
      <c r="AU82" s="202" t="s">
        <v>72</v>
      </c>
      <c r="AY82" s="201" t="s">
        <v>143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431</v>
      </c>
      <c r="F83" s="204" t="s">
        <v>432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SUM(P84:P95)</f>
        <v>0</v>
      </c>
      <c r="Q83" s="198"/>
      <c r="R83" s="199">
        <f>SUM(R84:R95)</f>
        <v>0.23186999999999999</v>
      </c>
      <c r="S83" s="198"/>
      <c r="T83" s="200">
        <f>SUM(T84:T95)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71</v>
      </c>
      <c r="AU83" s="202" t="s">
        <v>80</v>
      </c>
      <c r="AY83" s="201" t="s">
        <v>143</v>
      </c>
      <c r="BK83" s="203">
        <f>SUM(BK84:BK95)</f>
        <v>0</v>
      </c>
    </row>
    <row r="84" s="2" customFormat="1" ht="16.5" customHeight="1">
      <c r="A84" s="40"/>
      <c r="B84" s="41"/>
      <c r="C84" s="206" t="s">
        <v>80</v>
      </c>
      <c r="D84" s="206" t="s">
        <v>146</v>
      </c>
      <c r="E84" s="207" t="s">
        <v>1192</v>
      </c>
      <c r="F84" s="208" t="s">
        <v>1193</v>
      </c>
      <c r="G84" s="209" t="s">
        <v>536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212</v>
      </c>
      <c r="AT84" s="217" t="s">
        <v>146</v>
      </c>
      <c r="AU84" s="217" t="s">
        <v>82</v>
      </c>
      <c r="AY84" s="19" t="s">
        <v>143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212</v>
      </c>
      <c r="BM84" s="217" t="s">
        <v>1194</v>
      </c>
    </row>
    <row r="85" s="2" customFormat="1" ht="16.5" customHeight="1">
      <c r="A85" s="40"/>
      <c r="B85" s="41"/>
      <c r="C85" s="206" t="s">
        <v>82</v>
      </c>
      <c r="D85" s="206" t="s">
        <v>146</v>
      </c>
      <c r="E85" s="207" t="s">
        <v>1195</v>
      </c>
      <c r="F85" s="208" t="s">
        <v>1196</v>
      </c>
      <c r="G85" s="209" t="s">
        <v>536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212</v>
      </c>
      <c r="AT85" s="217" t="s">
        <v>146</v>
      </c>
      <c r="AU85" s="217" t="s">
        <v>82</v>
      </c>
      <c r="AY85" s="19" t="s">
        <v>143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212</v>
      </c>
      <c r="BM85" s="217" t="s">
        <v>1197</v>
      </c>
    </row>
    <row r="86" s="2" customFormat="1" ht="16.5" customHeight="1">
      <c r="A86" s="40"/>
      <c r="B86" s="41"/>
      <c r="C86" s="206" t="s">
        <v>144</v>
      </c>
      <c r="D86" s="206" t="s">
        <v>146</v>
      </c>
      <c r="E86" s="207" t="s">
        <v>1198</v>
      </c>
      <c r="F86" s="208" t="s">
        <v>1199</v>
      </c>
      <c r="G86" s="209" t="s">
        <v>536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212</v>
      </c>
      <c r="AT86" s="217" t="s">
        <v>146</v>
      </c>
      <c r="AU86" s="217" t="s">
        <v>82</v>
      </c>
      <c r="AY86" s="19" t="s">
        <v>143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212</v>
      </c>
      <c r="BM86" s="217" t="s">
        <v>1200</v>
      </c>
    </row>
    <row r="87" s="2" customFormat="1" ht="16.5" customHeight="1">
      <c r="A87" s="40"/>
      <c r="B87" s="41"/>
      <c r="C87" s="206" t="s">
        <v>151</v>
      </c>
      <c r="D87" s="206" t="s">
        <v>146</v>
      </c>
      <c r="E87" s="207" t="s">
        <v>1201</v>
      </c>
      <c r="F87" s="208" t="s">
        <v>1202</v>
      </c>
      <c r="G87" s="209" t="s">
        <v>536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212</v>
      </c>
      <c r="AT87" s="217" t="s">
        <v>146</v>
      </c>
      <c r="AU87" s="217" t="s">
        <v>82</v>
      </c>
      <c r="AY87" s="19" t="s">
        <v>143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212</v>
      </c>
      <c r="BM87" s="217" t="s">
        <v>1203</v>
      </c>
    </row>
    <row r="88" s="2" customFormat="1" ht="16.5" customHeight="1">
      <c r="A88" s="40"/>
      <c r="B88" s="41"/>
      <c r="C88" s="206" t="s">
        <v>203</v>
      </c>
      <c r="D88" s="206" t="s">
        <v>146</v>
      </c>
      <c r="E88" s="207" t="s">
        <v>1204</v>
      </c>
      <c r="F88" s="208" t="s">
        <v>1205</v>
      </c>
      <c r="G88" s="209" t="s">
        <v>536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212</v>
      </c>
      <c r="AT88" s="217" t="s">
        <v>146</v>
      </c>
      <c r="AU88" s="217" t="s">
        <v>82</v>
      </c>
      <c r="AY88" s="19" t="s">
        <v>143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212</v>
      </c>
      <c r="BM88" s="217" t="s">
        <v>1206</v>
      </c>
    </row>
    <row r="89" s="2" customFormat="1" ht="16.5" customHeight="1">
      <c r="A89" s="40"/>
      <c r="B89" s="41"/>
      <c r="C89" s="206" t="s">
        <v>176</v>
      </c>
      <c r="D89" s="206" t="s">
        <v>146</v>
      </c>
      <c r="E89" s="207" t="s">
        <v>1207</v>
      </c>
      <c r="F89" s="208" t="s">
        <v>1208</v>
      </c>
      <c r="G89" s="209" t="s">
        <v>225</v>
      </c>
      <c r="H89" s="210">
        <v>3</v>
      </c>
      <c r="I89" s="211"/>
      <c r="J89" s="212">
        <f>ROUND(I89*H89,2)</f>
        <v>0</v>
      </c>
      <c r="K89" s="208" t="s">
        <v>150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212</v>
      </c>
      <c r="AT89" s="217" t="s">
        <v>146</v>
      </c>
      <c r="AU89" s="217" t="s">
        <v>82</v>
      </c>
      <c r="AY89" s="19" t="s">
        <v>143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212</v>
      </c>
      <c r="BM89" s="217" t="s">
        <v>1209</v>
      </c>
    </row>
    <row r="90" s="2" customFormat="1">
      <c r="A90" s="40"/>
      <c r="B90" s="41"/>
      <c r="C90" s="42"/>
      <c r="D90" s="219" t="s">
        <v>153</v>
      </c>
      <c r="E90" s="42"/>
      <c r="F90" s="220" t="s">
        <v>1210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153</v>
      </c>
      <c r="AU90" s="19" t="s">
        <v>82</v>
      </c>
    </row>
    <row r="91" s="2" customFormat="1" ht="16.5" customHeight="1">
      <c r="A91" s="40"/>
      <c r="B91" s="41"/>
      <c r="C91" s="257" t="s">
        <v>216</v>
      </c>
      <c r="D91" s="257" t="s">
        <v>229</v>
      </c>
      <c r="E91" s="258" t="s">
        <v>1211</v>
      </c>
      <c r="F91" s="259" t="s">
        <v>1212</v>
      </c>
      <c r="G91" s="260" t="s">
        <v>225</v>
      </c>
      <c r="H91" s="261">
        <v>1</v>
      </c>
      <c r="I91" s="262"/>
      <c r="J91" s="263">
        <f>ROUND(I91*H91,2)</f>
        <v>0</v>
      </c>
      <c r="K91" s="259" t="s">
        <v>150</v>
      </c>
      <c r="L91" s="264"/>
      <c r="M91" s="265" t="s">
        <v>19</v>
      </c>
      <c r="N91" s="266" t="s">
        <v>43</v>
      </c>
      <c r="O91" s="86"/>
      <c r="P91" s="215">
        <f>O91*H91</f>
        <v>0</v>
      </c>
      <c r="Q91" s="215">
        <v>0.016469999999999999</v>
      </c>
      <c r="R91" s="215">
        <f>Q91*H91</f>
        <v>0.016469999999999999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364</v>
      </c>
      <c r="AT91" s="217" t="s">
        <v>229</v>
      </c>
      <c r="AU91" s="217" t="s">
        <v>82</v>
      </c>
      <c r="AY91" s="19" t="s">
        <v>143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212</v>
      </c>
      <c r="BM91" s="217" t="s">
        <v>1213</v>
      </c>
    </row>
    <row r="92" s="2" customFormat="1" ht="21.75" customHeight="1">
      <c r="A92" s="40"/>
      <c r="B92" s="41"/>
      <c r="C92" s="257" t="s">
        <v>222</v>
      </c>
      <c r="D92" s="257" t="s">
        <v>229</v>
      </c>
      <c r="E92" s="258" t="s">
        <v>1214</v>
      </c>
      <c r="F92" s="259" t="s">
        <v>1215</v>
      </c>
      <c r="G92" s="260" t="s">
        <v>225</v>
      </c>
      <c r="H92" s="261">
        <v>2</v>
      </c>
      <c r="I92" s="262"/>
      <c r="J92" s="263">
        <f>ROUND(I92*H92,2)</f>
        <v>0</v>
      </c>
      <c r="K92" s="259" t="s">
        <v>150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0.02562</v>
      </c>
      <c r="R92" s="215">
        <f>Q92*H92</f>
        <v>0.051240000000000001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364</v>
      </c>
      <c r="AT92" s="217" t="s">
        <v>229</v>
      </c>
      <c r="AU92" s="217" t="s">
        <v>82</v>
      </c>
      <c r="AY92" s="19" t="s">
        <v>143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212</v>
      </c>
      <c r="BM92" s="217" t="s">
        <v>1216</v>
      </c>
    </row>
    <row r="93" s="2" customFormat="1" ht="16.5" customHeight="1">
      <c r="A93" s="40"/>
      <c r="B93" s="41"/>
      <c r="C93" s="206" t="s">
        <v>228</v>
      </c>
      <c r="D93" s="206" t="s">
        <v>146</v>
      </c>
      <c r="E93" s="207" t="s">
        <v>1217</v>
      </c>
      <c r="F93" s="208" t="s">
        <v>1218</v>
      </c>
      <c r="G93" s="209" t="s">
        <v>225</v>
      </c>
      <c r="H93" s="210">
        <v>6</v>
      </c>
      <c r="I93" s="211"/>
      <c r="J93" s="212">
        <f>ROUND(I93*H93,2)</f>
        <v>0</v>
      </c>
      <c r="K93" s="208" t="s">
        <v>150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212</v>
      </c>
      <c r="AT93" s="217" t="s">
        <v>146</v>
      </c>
      <c r="AU93" s="217" t="s">
        <v>82</v>
      </c>
      <c r="AY93" s="19" t="s">
        <v>143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212</v>
      </c>
      <c r="BM93" s="217" t="s">
        <v>1219</v>
      </c>
    </row>
    <row r="94" s="2" customFormat="1">
      <c r="A94" s="40"/>
      <c r="B94" s="41"/>
      <c r="C94" s="42"/>
      <c r="D94" s="219" t="s">
        <v>153</v>
      </c>
      <c r="E94" s="42"/>
      <c r="F94" s="220" t="s">
        <v>1220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153</v>
      </c>
      <c r="AU94" s="19" t="s">
        <v>82</v>
      </c>
    </row>
    <row r="95" s="2" customFormat="1" ht="21.75" customHeight="1">
      <c r="A95" s="40"/>
      <c r="B95" s="41"/>
      <c r="C95" s="257" t="s">
        <v>233</v>
      </c>
      <c r="D95" s="257" t="s">
        <v>229</v>
      </c>
      <c r="E95" s="258" t="s">
        <v>1221</v>
      </c>
      <c r="F95" s="259" t="s">
        <v>1222</v>
      </c>
      <c r="G95" s="260" t="s">
        <v>225</v>
      </c>
      <c r="H95" s="261">
        <v>6</v>
      </c>
      <c r="I95" s="262"/>
      <c r="J95" s="263">
        <f>ROUND(I95*H95,2)</f>
        <v>0</v>
      </c>
      <c r="K95" s="259" t="s">
        <v>150</v>
      </c>
      <c r="L95" s="264"/>
      <c r="M95" s="275" t="s">
        <v>19</v>
      </c>
      <c r="N95" s="276" t="s">
        <v>43</v>
      </c>
      <c r="O95" s="272"/>
      <c r="P95" s="273">
        <f>O95*H95</f>
        <v>0</v>
      </c>
      <c r="Q95" s="273">
        <v>0.027359999999999999</v>
      </c>
      <c r="R95" s="273">
        <f>Q95*H95</f>
        <v>0.16416</v>
      </c>
      <c r="S95" s="273">
        <v>0</v>
      </c>
      <c r="T95" s="27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364</v>
      </c>
      <c r="AT95" s="217" t="s">
        <v>229</v>
      </c>
      <c r="AU95" s="217" t="s">
        <v>82</v>
      </c>
      <c r="AY95" s="19" t="s">
        <v>143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212</v>
      </c>
      <c r="BM95" s="217" t="s">
        <v>1223</v>
      </c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46"/>
      <c r="M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</sheetData>
  <sheetProtection sheet="1" autoFilter="0" formatColumns="0" formatRows="0" objects="1" scenarios="1" spinCount="100000" saltValue="g3l7KdYnZ3M8I/ldcQW46OPefdDItXhlkEBIVoitXhjBKGgpH3HLvgf+Fn/TFutLUorIq5pGXZO2OeN4/0PeWw==" hashValue="HESXksZ1OqehXUJrZEplTDqIdke0RnxUQ6yxR2w6oTSawsi8+rseWesP6j07oGG/x1+sqnGj5VpFWTTpyIhA5Q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90" r:id="rId1" display="https://podminky.urs.cz/item/CS_URS_2024_02/735159110"/>
    <hyperlink ref="F94" r:id="rId2" display="https://podminky.urs.cz/item/CS_URS_2024_02/7351591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objektu budovy Základní školy Křesomyslova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1224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ROUNDUP(J81,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ROUNDUP((SUM(BE81:BE88)),  2)</f>
        <v>0</v>
      </c>
      <c r="G33" s="40"/>
      <c r="H33" s="40"/>
      <c r="I33" s="150">
        <v>0.20999999999999999</v>
      </c>
      <c r="J33" s="149">
        <f>ROUNDUP(((SUM(BE81:BE88))*I33),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ROUNDUP((SUM(BF81:BF88)),  2)</f>
        <v>0</v>
      </c>
      <c r="G34" s="40"/>
      <c r="H34" s="40"/>
      <c r="I34" s="150">
        <v>0.12</v>
      </c>
      <c r="J34" s="149">
        <f>ROUNDUP(((SUM(BF81:BF88))*I34),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ROUNDUP((SUM(BG81:BG88)),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ROUNDUP((SUM(BH81:BH88)),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ROUNDUP((SUM(BI81:BI88)),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objektu budovy Základní školy Křesomyslova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VZT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Křesomyslova 724/2</v>
      </c>
      <c r="G52" s="42"/>
      <c r="H52" s="42"/>
      <c r="I52" s="34" t="s">
        <v>23</v>
      </c>
      <c r="J52" s="74" t="str">
        <f>IF(J12="","",J12)</f>
        <v>29. 11. 2024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KAVA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114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1225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128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Stavební úpravy v objektu budovy Základní školy Křesomyslova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102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06 - VZT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Křesomyslova 724/2</v>
      </c>
      <c r="G75" s="42"/>
      <c r="H75" s="42"/>
      <c r="I75" s="34" t="s">
        <v>23</v>
      </c>
      <c r="J75" s="74" t="str">
        <f>IF(J12="","",J12)</f>
        <v>29. 11. 2024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 xml:space="preserve"> </v>
      </c>
      <c r="G77" s="42"/>
      <c r="H77" s="42"/>
      <c r="I77" s="34" t="s">
        <v>31</v>
      </c>
      <c r="J77" s="38" t="str">
        <f>E21</f>
        <v>KAVA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129</v>
      </c>
      <c r="D80" s="182" t="s">
        <v>57</v>
      </c>
      <c r="E80" s="182" t="s">
        <v>53</v>
      </c>
      <c r="F80" s="182" t="s">
        <v>54</v>
      </c>
      <c r="G80" s="182" t="s">
        <v>130</v>
      </c>
      <c r="H80" s="182" t="s">
        <v>131</v>
      </c>
      <c r="I80" s="182" t="s">
        <v>132</v>
      </c>
      <c r="J80" s="182" t="s">
        <v>106</v>
      </c>
      <c r="K80" s="183" t="s">
        <v>133</v>
      </c>
      <c r="L80" s="184"/>
      <c r="M80" s="94" t="s">
        <v>19</v>
      </c>
      <c r="N80" s="95" t="s">
        <v>42</v>
      </c>
      <c r="O80" s="95" t="s">
        <v>134</v>
      </c>
      <c r="P80" s="95" t="s">
        <v>135</v>
      </c>
      <c r="Q80" s="95" t="s">
        <v>136</v>
      </c>
      <c r="R80" s="95" t="s">
        <v>137</v>
      </c>
      <c r="S80" s="95" t="s">
        <v>138</v>
      </c>
      <c r="T80" s="96" t="s">
        <v>139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140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107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351</v>
      </c>
      <c r="F82" s="193" t="s">
        <v>352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82</v>
      </c>
      <c r="AT82" s="202" t="s">
        <v>71</v>
      </c>
      <c r="AU82" s="202" t="s">
        <v>72</v>
      </c>
      <c r="AY82" s="201" t="s">
        <v>143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1226</v>
      </c>
      <c r="F83" s="204" t="s">
        <v>1227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SUM(P84:P88)</f>
        <v>0</v>
      </c>
      <c r="Q83" s="198"/>
      <c r="R83" s="199">
        <f>SUM(R84:R88)</f>
        <v>0</v>
      </c>
      <c r="S83" s="198"/>
      <c r="T83" s="200">
        <f>SUM(T84:T88)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82</v>
      </c>
      <c r="AT83" s="202" t="s">
        <v>71</v>
      </c>
      <c r="AU83" s="202" t="s">
        <v>80</v>
      </c>
      <c r="AY83" s="201" t="s">
        <v>143</v>
      </c>
      <c r="BK83" s="203">
        <f>SUM(BK84:BK88)</f>
        <v>0</v>
      </c>
    </row>
    <row r="84" s="2" customFormat="1" ht="16.5" customHeight="1">
      <c r="A84" s="40"/>
      <c r="B84" s="41"/>
      <c r="C84" s="206" t="s">
        <v>80</v>
      </c>
      <c r="D84" s="206" t="s">
        <v>146</v>
      </c>
      <c r="E84" s="207" t="s">
        <v>1228</v>
      </c>
      <c r="F84" s="208" t="s">
        <v>1229</v>
      </c>
      <c r="G84" s="209" t="s">
        <v>536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212</v>
      </c>
      <c r="AT84" s="217" t="s">
        <v>146</v>
      </c>
      <c r="AU84" s="217" t="s">
        <v>82</v>
      </c>
      <c r="AY84" s="19" t="s">
        <v>143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212</v>
      </c>
      <c r="BM84" s="217" t="s">
        <v>1230</v>
      </c>
    </row>
    <row r="85" s="2" customFormat="1" ht="16.5" customHeight="1">
      <c r="A85" s="40"/>
      <c r="B85" s="41"/>
      <c r="C85" s="206" t="s">
        <v>82</v>
      </c>
      <c r="D85" s="206" t="s">
        <v>146</v>
      </c>
      <c r="E85" s="207" t="s">
        <v>1231</v>
      </c>
      <c r="F85" s="208" t="s">
        <v>1232</v>
      </c>
      <c r="G85" s="209" t="s">
        <v>536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212</v>
      </c>
      <c r="AT85" s="217" t="s">
        <v>146</v>
      </c>
      <c r="AU85" s="217" t="s">
        <v>82</v>
      </c>
      <c r="AY85" s="19" t="s">
        <v>143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212</v>
      </c>
      <c r="BM85" s="217" t="s">
        <v>1233</v>
      </c>
    </row>
    <row r="86" s="2" customFormat="1" ht="16.5" customHeight="1">
      <c r="A86" s="40"/>
      <c r="B86" s="41"/>
      <c r="C86" s="206" t="s">
        <v>144</v>
      </c>
      <c r="D86" s="206" t="s">
        <v>146</v>
      </c>
      <c r="E86" s="207" t="s">
        <v>1234</v>
      </c>
      <c r="F86" s="208" t="s">
        <v>1235</v>
      </c>
      <c r="G86" s="209" t="s">
        <v>536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212</v>
      </c>
      <c r="AT86" s="217" t="s">
        <v>146</v>
      </c>
      <c r="AU86" s="217" t="s">
        <v>82</v>
      </c>
      <c r="AY86" s="19" t="s">
        <v>143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212</v>
      </c>
      <c r="BM86" s="217" t="s">
        <v>1236</v>
      </c>
    </row>
    <row r="87" s="2" customFormat="1" ht="16.5" customHeight="1">
      <c r="A87" s="40"/>
      <c r="B87" s="41"/>
      <c r="C87" s="206" t="s">
        <v>151</v>
      </c>
      <c r="D87" s="206" t="s">
        <v>146</v>
      </c>
      <c r="E87" s="207" t="s">
        <v>1237</v>
      </c>
      <c r="F87" s="208" t="s">
        <v>1238</v>
      </c>
      <c r="G87" s="209" t="s">
        <v>536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212</v>
      </c>
      <c r="AT87" s="217" t="s">
        <v>146</v>
      </c>
      <c r="AU87" s="217" t="s">
        <v>82</v>
      </c>
      <c r="AY87" s="19" t="s">
        <v>143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212</v>
      </c>
      <c r="BM87" s="217" t="s">
        <v>1239</v>
      </c>
    </row>
    <row r="88" s="2" customFormat="1" ht="16.5" customHeight="1">
      <c r="A88" s="40"/>
      <c r="B88" s="41"/>
      <c r="C88" s="206" t="s">
        <v>203</v>
      </c>
      <c r="D88" s="206" t="s">
        <v>146</v>
      </c>
      <c r="E88" s="207" t="s">
        <v>1240</v>
      </c>
      <c r="F88" s="208" t="s">
        <v>1241</v>
      </c>
      <c r="G88" s="209" t="s">
        <v>536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70" t="s">
        <v>19</v>
      </c>
      <c r="N88" s="271" t="s">
        <v>43</v>
      </c>
      <c r="O88" s="272"/>
      <c r="P88" s="273">
        <f>O88*H88</f>
        <v>0</v>
      </c>
      <c r="Q88" s="273">
        <v>0</v>
      </c>
      <c r="R88" s="273">
        <f>Q88*H88</f>
        <v>0</v>
      </c>
      <c r="S88" s="273">
        <v>0</v>
      </c>
      <c r="T88" s="27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212</v>
      </c>
      <c r="AT88" s="217" t="s">
        <v>146</v>
      </c>
      <c r="AU88" s="217" t="s">
        <v>82</v>
      </c>
      <c r="AY88" s="19" t="s">
        <v>143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212</v>
      </c>
      <c r="BM88" s="217" t="s">
        <v>1242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46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2znSc58tl8VlEKA0H+C3HLIRS3i66JeY0nkkriw2stwPV1N8s4o6hyaCyAnMFlNfJYvpCVv7/4e6PFXfTDFYJw==" hashValue="Mdtg/YlZUA/R8pNy2ThBGD9DAyqxisQdPUsowRIJYV6g2ioyuIIohzz9rr+easEYqchk+4X5Swyo6JQlmkSmOg==" algorithmName="SHA-512" password="CC35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v objektu budovy Základní školy Křesomyslova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29. 11. 2024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28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32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ROUNDUP(J84,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ROUNDUP((SUM(BE84:BE99)),  2)</f>
        <v>0</v>
      </c>
      <c r="G33" s="40"/>
      <c r="H33" s="40"/>
      <c r="I33" s="150">
        <v>0.20999999999999999</v>
      </c>
      <c r="J33" s="149">
        <f>ROUNDUP(((SUM(BE84:BE99))*I33),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ROUNDUP((SUM(BF84:BF99)),  2)</f>
        <v>0</v>
      </c>
      <c r="G34" s="40"/>
      <c r="H34" s="40"/>
      <c r="I34" s="150">
        <v>0.12</v>
      </c>
      <c r="J34" s="149">
        <f>ROUNDUP(((SUM(BF84:BF99))*I34),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ROUNDUP((SUM(BG84:BG99)),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ROUNDUP((SUM(BH84:BH99)),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ROUNDUP((SUM(BI84:BI99)),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v objektu budovy Základní školy Křesomyslova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Křesomyslova 724/2</v>
      </c>
      <c r="G52" s="42"/>
      <c r="H52" s="42"/>
      <c r="I52" s="34" t="s">
        <v>23</v>
      </c>
      <c r="J52" s="74" t="str">
        <f>IF(J12="","",J12)</f>
        <v>29. 11. 2024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>KAVA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1244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1245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1246</v>
      </c>
      <c r="E62" s="176"/>
      <c r="F62" s="176"/>
      <c r="G62" s="176"/>
      <c r="H62" s="176"/>
      <c r="I62" s="176"/>
      <c r="J62" s="177">
        <f>J89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1247</v>
      </c>
      <c r="E63" s="176"/>
      <c r="F63" s="176"/>
      <c r="G63" s="176"/>
      <c r="H63" s="176"/>
      <c r="I63" s="176"/>
      <c r="J63" s="177">
        <f>J92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1248</v>
      </c>
      <c r="E64" s="176"/>
      <c r="F64" s="176"/>
      <c r="G64" s="176"/>
      <c r="H64" s="176"/>
      <c r="I64" s="176"/>
      <c r="J64" s="177">
        <f>J97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Stavební úpravy v objektu budovy Základní školy Křesomyslova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102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07 - VRN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Křesomyslova 724/2</v>
      </c>
      <c r="G78" s="42"/>
      <c r="H78" s="42"/>
      <c r="I78" s="34" t="s">
        <v>23</v>
      </c>
      <c r="J78" s="74" t="str">
        <f>IF(J12="","",J12)</f>
        <v>29. 11. 2024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31</v>
      </c>
      <c r="J80" s="38" t="str">
        <f>E21</f>
        <v>KAVA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129</v>
      </c>
      <c r="D83" s="182" t="s">
        <v>57</v>
      </c>
      <c r="E83" s="182" t="s">
        <v>53</v>
      </c>
      <c r="F83" s="182" t="s">
        <v>54</v>
      </c>
      <c r="G83" s="182" t="s">
        <v>130</v>
      </c>
      <c r="H83" s="182" t="s">
        <v>131</v>
      </c>
      <c r="I83" s="182" t="s">
        <v>132</v>
      </c>
      <c r="J83" s="182" t="s">
        <v>106</v>
      </c>
      <c r="K83" s="183" t="s">
        <v>133</v>
      </c>
      <c r="L83" s="184"/>
      <c r="M83" s="94" t="s">
        <v>19</v>
      </c>
      <c r="N83" s="95" t="s">
        <v>42</v>
      </c>
      <c r="O83" s="95" t="s">
        <v>134</v>
      </c>
      <c r="P83" s="95" t="s">
        <v>135</v>
      </c>
      <c r="Q83" s="95" t="s">
        <v>136</v>
      </c>
      <c r="R83" s="95" t="s">
        <v>137</v>
      </c>
      <c r="S83" s="95" t="s">
        <v>138</v>
      </c>
      <c r="T83" s="96" t="s">
        <v>139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140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107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99</v>
      </c>
      <c r="F85" s="193" t="s">
        <v>1249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P86+P89+P92+P97</f>
        <v>0</v>
      </c>
      <c r="Q85" s="198"/>
      <c r="R85" s="199">
        <f>R86+R89+R92+R97</f>
        <v>0</v>
      </c>
      <c r="S85" s="198"/>
      <c r="T85" s="200">
        <f>T86+T89+T92+T97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203</v>
      </c>
      <c r="AT85" s="202" t="s">
        <v>71</v>
      </c>
      <c r="AU85" s="202" t="s">
        <v>72</v>
      </c>
      <c r="AY85" s="201" t="s">
        <v>143</v>
      </c>
      <c r="BK85" s="203">
        <f>BK86+BK89+BK92+BK97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1250</v>
      </c>
      <c r="F86" s="204" t="s">
        <v>1251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SUM(P87:P88)</f>
        <v>0</v>
      </c>
      <c r="Q86" s="198"/>
      <c r="R86" s="199">
        <f>SUM(R87:R88)</f>
        <v>0</v>
      </c>
      <c r="S86" s="198"/>
      <c r="T86" s="200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203</v>
      </c>
      <c r="AT86" s="202" t="s">
        <v>71</v>
      </c>
      <c r="AU86" s="202" t="s">
        <v>80</v>
      </c>
      <c r="AY86" s="201" t="s">
        <v>143</v>
      </c>
      <c r="BK86" s="203">
        <f>SUM(BK87:BK88)</f>
        <v>0</v>
      </c>
    </row>
    <row r="87" s="2" customFormat="1" ht="16.5" customHeight="1">
      <c r="A87" s="40"/>
      <c r="B87" s="41"/>
      <c r="C87" s="206" t="s">
        <v>80</v>
      </c>
      <c r="D87" s="206" t="s">
        <v>146</v>
      </c>
      <c r="E87" s="207" t="s">
        <v>1252</v>
      </c>
      <c r="F87" s="208" t="s">
        <v>1251</v>
      </c>
      <c r="G87" s="209" t="s">
        <v>536</v>
      </c>
      <c r="H87" s="210">
        <v>1</v>
      </c>
      <c r="I87" s="211"/>
      <c r="J87" s="212">
        <f>ROUND(I87*H87,2)</f>
        <v>0</v>
      </c>
      <c r="K87" s="208" t="s">
        <v>150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1253</v>
      </c>
      <c r="AT87" s="217" t="s">
        <v>146</v>
      </c>
      <c r="AU87" s="217" t="s">
        <v>82</v>
      </c>
      <c r="AY87" s="19" t="s">
        <v>143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1253</v>
      </c>
      <c r="BM87" s="217" t="s">
        <v>1254</v>
      </c>
    </row>
    <row r="88" s="2" customFormat="1">
      <c r="A88" s="40"/>
      <c r="B88" s="41"/>
      <c r="C88" s="42"/>
      <c r="D88" s="219" t="s">
        <v>153</v>
      </c>
      <c r="E88" s="42"/>
      <c r="F88" s="220" t="s">
        <v>1255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153</v>
      </c>
      <c r="AU88" s="19" t="s">
        <v>82</v>
      </c>
    </row>
    <row r="89" s="12" customFormat="1" ht="22.8" customHeight="1">
      <c r="A89" s="12"/>
      <c r="B89" s="190"/>
      <c r="C89" s="191"/>
      <c r="D89" s="192" t="s">
        <v>71</v>
      </c>
      <c r="E89" s="204" t="s">
        <v>1256</v>
      </c>
      <c r="F89" s="204" t="s">
        <v>1257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SUM(P90:P91)</f>
        <v>0</v>
      </c>
      <c r="Q89" s="198"/>
      <c r="R89" s="199">
        <f>SUM(R90:R91)</f>
        <v>0</v>
      </c>
      <c r="S89" s="198"/>
      <c r="T89" s="200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203</v>
      </c>
      <c r="AT89" s="202" t="s">
        <v>71</v>
      </c>
      <c r="AU89" s="202" t="s">
        <v>80</v>
      </c>
      <c r="AY89" s="201" t="s">
        <v>143</v>
      </c>
      <c r="BK89" s="203">
        <f>SUM(BK90:BK91)</f>
        <v>0</v>
      </c>
    </row>
    <row r="90" s="2" customFormat="1" ht="16.5" customHeight="1">
      <c r="A90" s="40"/>
      <c r="B90" s="41"/>
      <c r="C90" s="206" t="s">
        <v>82</v>
      </c>
      <c r="D90" s="206" t="s">
        <v>146</v>
      </c>
      <c r="E90" s="207" t="s">
        <v>1258</v>
      </c>
      <c r="F90" s="208" t="s">
        <v>1259</v>
      </c>
      <c r="G90" s="209" t="s">
        <v>536</v>
      </c>
      <c r="H90" s="210">
        <v>1</v>
      </c>
      <c r="I90" s="211"/>
      <c r="J90" s="212">
        <f>ROUND(I90*H90,2)</f>
        <v>0</v>
      </c>
      <c r="K90" s="208" t="s">
        <v>150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1253</v>
      </c>
      <c r="AT90" s="217" t="s">
        <v>146</v>
      </c>
      <c r="AU90" s="217" t="s">
        <v>82</v>
      </c>
      <c r="AY90" s="19" t="s">
        <v>143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1253</v>
      </c>
      <c r="BM90" s="217" t="s">
        <v>1260</v>
      </c>
    </row>
    <row r="91" s="2" customFormat="1">
      <c r="A91" s="40"/>
      <c r="B91" s="41"/>
      <c r="C91" s="42"/>
      <c r="D91" s="219" t="s">
        <v>153</v>
      </c>
      <c r="E91" s="42"/>
      <c r="F91" s="220" t="s">
        <v>1261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153</v>
      </c>
      <c r="AU91" s="19" t="s">
        <v>82</v>
      </c>
    </row>
    <row r="92" s="12" customFormat="1" ht="22.8" customHeight="1">
      <c r="A92" s="12"/>
      <c r="B92" s="190"/>
      <c r="C92" s="191"/>
      <c r="D92" s="192" t="s">
        <v>71</v>
      </c>
      <c r="E92" s="204" t="s">
        <v>1262</v>
      </c>
      <c r="F92" s="204" t="s">
        <v>1263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SUM(P93:P96)</f>
        <v>0</v>
      </c>
      <c r="Q92" s="198"/>
      <c r="R92" s="199">
        <f>SUM(R93:R96)</f>
        <v>0</v>
      </c>
      <c r="S92" s="198"/>
      <c r="T92" s="200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203</v>
      </c>
      <c r="AT92" s="202" t="s">
        <v>71</v>
      </c>
      <c r="AU92" s="202" t="s">
        <v>80</v>
      </c>
      <c r="AY92" s="201" t="s">
        <v>143</v>
      </c>
      <c r="BK92" s="203">
        <f>SUM(BK93:BK96)</f>
        <v>0</v>
      </c>
    </row>
    <row r="93" s="2" customFormat="1" ht="16.5" customHeight="1">
      <c r="A93" s="40"/>
      <c r="B93" s="41"/>
      <c r="C93" s="206" t="s">
        <v>144</v>
      </c>
      <c r="D93" s="206" t="s">
        <v>146</v>
      </c>
      <c r="E93" s="207" t="s">
        <v>1264</v>
      </c>
      <c r="F93" s="208" t="s">
        <v>1263</v>
      </c>
      <c r="G93" s="209" t="s">
        <v>536</v>
      </c>
      <c r="H93" s="210">
        <v>1</v>
      </c>
      <c r="I93" s="211"/>
      <c r="J93" s="212">
        <f>ROUND(I93*H93,2)</f>
        <v>0</v>
      </c>
      <c r="K93" s="208" t="s">
        <v>150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1253</v>
      </c>
      <c r="AT93" s="217" t="s">
        <v>146</v>
      </c>
      <c r="AU93" s="217" t="s">
        <v>82</v>
      </c>
      <c r="AY93" s="19" t="s">
        <v>143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1253</v>
      </c>
      <c r="BM93" s="217" t="s">
        <v>1265</v>
      </c>
    </row>
    <row r="94" s="2" customFormat="1">
      <c r="A94" s="40"/>
      <c r="B94" s="41"/>
      <c r="C94" s="42"/>
      <c r="D94" s="219" t="s">
        <v>153</v>
      </c>
      <c r="E94" s="42"/>
      <c r="F94" s="220" t="s">
        <v>1266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153</v>
      </c>
      <c r="AU94" s="19" t="s">
        <v>82</v>
      </c>
    </row>
    <row r="95" s="2" customFormat="1" ht="16.5" customHeight="1">
      <c r="A95" s="40"/>
      <c r="B95" s="41"/>
      <c r="C95" s="206" t="s">
        <v>151</v>
      </c>
      <c r="D95" s="206" t="s">
        <v>146</v>
      </c>
      <c r="E95" s="207" t="s">
        <v>1267</v>
      </c>
      <c r="F95" s="208" t="s">
        <v>1268</v>
      </c>
      <c r="G95" s="209" t="s">
        <v>536</v>
      </c>
      <c r="H95" s="210">
        <v>1</v>
      </c>
      <c r="I95" s="211"/>
      <c r="J95" s="212">
        <f>ROUND(I95*H95,2)</f>
        <v>0</v>
      </c>
      <c r="K95" s="208" t="s">
        <v>150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1253</v>
      </c>
      <c r="AT95" s="217" t="s">
        <v>146</v>
      </c>
      <c r="AU95" s="217" t="s">
        <v>82</v>
      </c>
      <c r="AY95" s="19" t="s">
        <v>143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1253</v>
      </c>
      <c r="BM95" s="217" t="s">
        <v>1269</v>
      </c>
    </row>
    <row r="96" s="2" customFormat="1">
      <c r="A96" s="40"/>
      <c r="B96" s="41"/>
      <c r="C96" s="42"/>
      <c r="D96" s="219" t="s">
        <v>153</v>
      </c>
      <c r="E96" s="42"/>
      <c r="F96" s="220" t="s">
        <v>1270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153</v>
      </c>
      <c r="AU96" s="19" t="s">
        <v>82</v>
      </c>
    </row>
    <row r="97" s="12" customFormat="1" ht="22.8" customHeight="1">
      <c r="A97" s="12"/>
      <c r="B97" s="190"/>
      <c r="C97" s="191"/>
      <c r="D97" s="192" t="s">
        <v>71</v>
      </c>
      <c r="E97" s="204" t="s">
        <v>1271</v>
      </c>
      <c r="F97" s="204" t="s">
        <v>1272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SUM(P98:P99)</f>
        <v>0</v>
      </c>
      <c r="Q97" s="198"/>
      <c r="R97" s="199">
        <f>SUM(R98:R99)</f>
        <v>0</v>
      </c>
      <c r="S97" s="198"/>
      <c r="T97" s="200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203</v>
      </c>
      <c r="AT97" s="202" t="s">
        <v>71</v>
      </c>
      <c r="AU97" s="202" t="s">
        <v>80</v>
      </c>
      <c r="AY97" s="201" t="s">
        <v>143</v>
      </c>
      <c r="BK97" s="203">
        <f>SUM(BK98:BK99)</f>
        <v>0</v>
      </c>
    </row>
    <row r="98" s="2" customFormat="1" ht="16.5" customHeight="1">
      <c r="A98" s="40"/>
      <c r="B98" s="41"/>
      <c r="C98" s="206" t="s">
        <v>203</v>
      </c>
      <c r="D98" s="206" t="s">
        <v>146</v>
      </c>
      <c r="E98" s="207" t="s">
        <v>1273</v>
      </c>
      <c r="F98" s="208" t="s">
        <v>1272</v>
      </c>
      <c r="G98" s="209" t="s">
        <v>536</v>
      </c>
      <c r="H98" s="210">
        <v>1</v>
      </c>
      <c r="I98" s="211"/>
      <c r="J98" s="212">
        <f>ROUND(I98*H98,2)</f>
        <v>0</v>
      </c>
      <c r="K98" s="208" t="s">
        <v>150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1253</v>
      </c>
      <c r="AT98" s="217" t="s">
        <v>146</v>
      </c>
      <c r="AU98" s="217" t="s">
        <v>82</v>
      </c>
      <c r="AY98" s="19" t="s">
        <v>143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1253</v>
      </c>
      <c r="BM98" s="217" t="s">
        <v>1274</v>
      </c>
    </row>
    <row r="99" s="2" customFormat="1">
      <c r="A99" s="40"/>
      <c r="B99" s="41"/>
      <c r="C99" s="42"/>
      <c r="D99" s="219" t="s">
        <v>153</v>
      </c>
      <c r="E99" s="42"/>
      <c r="F99" s="220" t="s">
        <v>1275</v>
      </c>
      <c r="G99" s="42"/>
      <c r="H99" s="42"/>
      <c r="I99" s="221"/>
      <c r="J99" s="42"/>
      <c r="K99" s="42"/>
      <c r="L99" s="46"/>
      <c r="M99" s="277"/>
      <c r="N99" s="278"/>
      <c r="O99" s="272"/>
      <c r="P99" s="272"/>
      <c r="Q99" s="272"/>
      <c r="R99" s="272"/>
      <c r="S99" s="272"/>
      <c r="T99" s="279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153</v>
      </c>
      <c r="AU99" s="19" t="s">
        <v>82</v>
      </c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46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sheetProtection sheet="1" autoFilter="0" formatColumns="0" formatRows="0" objects="1" scenarios="1" spinCount="100000" saltValue="RxogWSuZ+zR5x8/fEVRy3n2Rw+Wf2k5YIe6kdij9RXUvoQwExf0nHd6DFgfFGbVZkLqKVwxm0agmqwlU3Hk3OA==" hashValue="BA8A4dTjlLcuqKOtDvKsvK/p4XuQuU5tgR/cdtec+rCHY7zC6RAlWujjnkMh2QHblzchowh5VHFfZuLqA0lGaw==" algorithmName="SHA-512" password="CC35"/>
  <autoFilter ref="C83:K9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030001000"/>
    <hyperlink ref="F91" r:id="rId2" display="https://podminky.urs.cz/item/CS_URS_2024_02/045002000"/>
    <hyperlink ref="F94" r:id="rId3" display="https://podminky.urs.cz/item/CS_URS_2024_02/060001000"/>
    <hyperlink ref="F96" r:id="rId4" display="https://podminky.urs.cz/item/CS_URS_2024_02/065002000"/>
    <hyperlink ref="F99" r:id="rId5" display="https://podminky.urs.cz/item/CS_URS_2024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6" customFormat="1" ht="45" customHeight="1">
      <c r="B3" s="284"/>
      <c r="C3" s="285" t="s">
        <v>1276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1277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1278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1279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1280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1281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1282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1283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1284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1285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1286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79</v>
      </c>
      <c r="F18" s="291" t="s">
        <v>1287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1288</v>
      </c>
      <c r="F19" s="291" t="s">
        <v>1289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1290</v>
      </c>
      <c r="F20" s="291" t="s">
        <v>1291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1292</v>
      </c>
      <c r="F21" s="291" t="s">
        <v>1293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1294</v>
      </c>
      <c r="F22" s="291" t="s">
        <v>1295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1296</v>
      </c>
      <c r="F23" s="291" t="s">
        <v>1297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1298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1299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1300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1301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1302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1303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1304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1305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1306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129</v>
      </c>
      <c r="F36" s="291"/>
      <c r="G36" s="291" t="s">
        <v>1307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1308</v>
      </c>
      <c r="F37" s="291"/>
      <c r="G37" s="291" t="s">
        <v>1309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53</v>
      </c>
      <c r="F38" s="291"/>
      <c r="G38" s="291" t="s">
        <v>1310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54</v>
      </c>
      <c r="F39" s="291"/>
      <c r="G39" s="291" t="s">
        <v>1311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130</v>
      </c>
      <c r="F40" s="291"/>
      <c r="G40" s="291" t="s">
        <v>1312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131</v>
      </c>
      <c r="F41" s="291"/>
      <c r="G41" s="291" t="s">
        <v>1313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1314</v>
      </c>
      <c r="F42" s="291"/>
      <c r="G42" s="291" t="s">
        <v>1315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1316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1317</v>
      </c>
      <c r="F44" s="291"/>
      <c r="G44" s="291" t="s">
        <v>1318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133</v>
      </c>
      <c r="F45" s="291"/>
      <c r="G45" s="291" t="s">
        <v>1319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1320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1321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1322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1323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1324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1325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1326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1327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1328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1329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1330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1331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1332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1333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1334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1335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1336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1337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1338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1339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1340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1341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1342</v>
      </c>
      <c r="D76" s="309"/>
      <c r="E76" s="309"/>
      <c r="F76" s="309" t="s">
        <v>1343</v>
      </c>
      <c r="G76" s="310"/>
      <c r="H76" s="309" t="s">
        <v>54</v>
      </c>
      <c r="I76" s="309" t="s">
        <v>57</v>
      </c>
      <c r="J76" s="309" t="s">
        <v>1344</v>
      </c>
      <c r="K76" s="308"/>
    </row>
    <row r="77" s="1" customFormat="1" ht="17.25" customHeight="1">
      <c r="B77" s="306"/>
      <c r="C77" s="311" t="s">
        <v>1345</v>
      </c>
      <c r="D77" s="311"/>
      <c r="E77" s="311"/>
      <c r="F77" s="312" t="s">
        <v>1346</v>
      </c>
      <c r="G77" s="313"/>
      <c r="H77" s="311"/>
      <c r="I77" s="311"/>
      <c r="J77" s="311" t="s">
        <v>1347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53</v>
      </c>
      <c r="D79" s="316"/>
      <c r="E79" s="316"/>
      <c r="F79" s="317" t="s">
        <v>1348</v>
      </c>
      <c r="G79" s="318"/>
      <c r="H79" s="294" t="s">
        <v>1349</v>
      </c>
      <c r="I79" s="294" t="s">
        <v>1350</v>
      </c>
      <c r="J79" s="294">
        <v>20</v>
      </c>
      <c r="K79" s="308"/>
    </row>
    <row r="80" s="1" customFormat="1" ht="15" customHeight="1">
      <c r="B80" s="306"/>
      <c r="C80" s="294" t="s">
        <v>1351</v>
      </c>
      <c r="D80" s="294"/>
      <c r="E80" s="294"/>
      <c r="F80" s="317" t="s">
        <v>1348</v>
      </c>
      <c r="G80" s="318"/>
      <c r="H80" s="294" t="s">
        <v>1352</v>
      </c>
      <c r="I80" s="294" t="s">
        <v>1350</v>
      </c>
      <c r="J80" s="294">
        <v>120</v>
      </c>
      <c r="K80" s="308"/>
    </row>
    <row r="81" s="1" customFormat="1" ht="15" customHeight="1">
      <c r="B81" s="319"/>
      <c r="C81" s="294" t="s">
        <v>1353</v>
      </c>
      <c r="D81" s="294"/>
      <c r="E81" s="294"/>
      <c r="F81" s="317" t="s">
        <v>1354</v>
      </c>
      <c r="G81" s="318"/>
      <c r="H81" s="294" t="s">
        <v>1355</v>
      </c>
      <c r="I81" s="294" t="s">
        <v>1350</v>
      </c>
      <c r="J81" s="294">
        <v>50</v>
      </c>
      <c r="K81" s="308"/>
    </row>
    <row r="82" s="1" customFormat="1" ht="15" customHeight="1">
      <c r="B82" s="319"/>
      <c r="C82" s="294" t="s">
        <v>1356</v>
      </c>
      <c r="D82" s="294"/>
      <c r="E82" s="294"/>
      <c r="F82" s="317" t="s">
        <v>1348</v>
      </c>
      <c r="G82" s="318"/>
      <c r="H82" s="294" t="s">
        <v>1357</v>
      </c>
      <c r="I82" s="294" t="s">
        <v>1358</v>
      </c>
      <c r="J82" s="294"/>
      <c r="K82" s="308"/>
    </row>
    <row r="83" s="1" customFormat="1" ht="15" customHeight="1">
      <c r="B83" s="319"/>
      <c r="C83" s="320" t="s">
        <v>1359</v>
      </c>
      <c r="D83" s="320"/>
      <c r="E83" s="320"/>
      <c r="F83" s="321" t="s">
        <v>1354</v>
      </c>
      <c r="G83" s="320"/>
      <c r="H83" s="320" t="s">
        <v>1360</v>
      </c>
      <c r="I83" s="320" t="s">
        <v>1350</v>
      </c>
      <c r="J83" s="320">
        <v>15</v>
      </c>
      <c r="K83" s="308"/>
    </row>
    <row r="84" s="1" customFormat="1" ht="15" customHeight="1">
      <c r="B84" s="319"/>
      <c r="C84" s="320" t="s">
        <v>1361</v>
      </c>
      <c r="D84" s="320"/>
      <c r="E84" s="320"/>
      <c r="F84" s="321" t="s">
        <v>1354</v>
      </c>
      <c r="G84" s="320"/>
      <c r="H84" s="320" t="s">
        <v>1362</v>
      </c>
      <c r="I84" s="320" t="s">
        <v>1350</v>
      </c>
      <c r="J84" s="320">
        <v>15</v>
      </c>
      <c r="K84" s="308"/>
    </row>
    <row r="85" s="1" customFormat="1" ht="15" customHeight="1">
      <c r="B85" s="319"/>
      <c r="C85" s="320" t="s">
        <v>1363</v>
      </c>
      <c r="D85" s="320"/>
      <c r="E85" s="320"/>
      <c r="F85" s="321" t="s">
        <v>1354</v>
      </c>
      <c r="G85" s="320"/>
      <c r="H85" s="320" t="s">
        <v>1364</v>
      </c>
      <c r="I85" s="320" t="s">
        <v>1350</v>
      </c>
      <c r="J85" s="320">
        <v>20</v>
      </c>
      <c r="K85" s="308"/>
    </row>
    <row r="86" s="1" customFormat="1" ht="15" customHeight="1">
      <c r="B86" s="319"/>
      <c r="C86" s="320" t="s">
        <v>1365</v>
      </c>
      <c r="D86" s="320"/>
      <c r="E86" s="320"/>
      <c r="F86" s="321" t="s">
        <v>1354</v>
      </c>
      <c r="G86" s="320"/>
      <c r="H86" s="320" t="s">
        <v>1366</v>
      </c>
      <c r="I86" s="320" t="s">
        <v>1350</v>
      </c>
      <c r="J86" s="320">
        <v>20</v>
      </c>
      <c r="K86" s="308"/>
    </row>
    <row r="87" s="1" customFormat="1" ht="15" customHeight="1">
      <c r="B87" s="319"/>
      <c r="C87" s="294" t="s">
        <v>1367</v>
      </c>
      <c r="D87" s="294"/>
      <c r="E87" s="294"/>
      <c r="F87" s="317" t="s">
        <v>1354</v>
      </c>
      <c r="G87" s="318"/>
      <c r="H87" s="294" t="s">
        <v>1368</v>
      </c>
      <c r="I87" s="294" t="s">
        <v>1350</v>
      </c>
      <c r="J87" s="294">
        <v>50</v>
      </c>
      <c r="K87" s="308"/>
    </row>
    <row r="88" s="1" customFormat="1" ht="15" customHeight="1">
      <c r="B88" s="319"/>
      <c r="C88" s="294" t="s">
        <v>1369</v>
      </c>
      <c r="D88" s="294"/>
      <c r="E88" s="294"/>
      <c r="F88" s="317" t="s">
        <v>1354</v>
      </c>
      <c r="G88" s="318"/>
      <c r="H88" s="294" t="s">
        <v>1370</v>
      </c>
      <c r="I88" s="294" t="s">
        <v>1350</v>
      </c>
      <c r="J88" s="294">
        <v>20</v>
      </c>
      <c r="K88" s="308"/>
    </row>
    <row r="89" s="1" customFormat="1" ht="15" customHeight="1">
      <c r="B89" s="319"/>
      <c r="C89" s="294" t="s">
        <v>1371</v>
      </c>
      <c r="D89" s="294"/>
      <c r="E89" s="294"/>
      <c r="F89" s="317" t="s">
        <v>1354</v>
      </c>
      <c r="G89" s="318"/>
      <c r="H89" s="294" t="s">
        <v>1372</v>
      </c>
      <c r="I89" s="294" t="s">
        <v>1350</v>
      </c>
      <c r="J89" s="294">
        <v>20</v>
      </c>
      <c r="K89" s="308"/>
    </row>
    <row r="90" s="1" customFormat="1" ht="15" customHeight="1">
      <c r="B90" s="319"/>
      <c r="C90" s="294" t="s">
        <v>1373</v>
      </c>
      <c r="D90" s="294"/>
      <c r="E90" s="294"/>
      <c r="F90" s="317" t="s">
        <v>1354</v>
      </c>
      <c r="G90" s="318"/>
      <c r="H90" s="294" t="s">
        <v>1374</v>
      </c>
      <c r="I90" s="294" t="s">
        <v>1350</v>
      </c>
      <c r="J90" s="294">
        <v>50</v>
      </c>
      <c r="K90" s="308"/>
    </row>
    <row r="91" s="1" customFormat="1" ht="15" customHeight="1">
      <c r="B91" s="319"/>
      <c r="C91" s="294" t="s">
        <v>1375</v>
      </c>
      <c r="D91" s="294"/>
      <c r="E91" s="294"/>
      <c r="F91" s="317" t="s">
        <v>1354</v>
      </c>
      <c r="G91" s="318"/>
      <c r="H91" s="294" t="s">
        <v>1375</v>
      </c>
      <c r="I91" s="294" t="s">
        <v>1350</v>
      </c>
      <c r="J91" s="294">
        <v>50</v>
      </c>
      <c r="K91" s="308"/>
    </row>
    <row r="92" s="1" customFormat="1" ht="15" customHeight="1">
      <c r="B92" s="319"/>
      <c r="C92" s="294" t="s">
        <v>1376</v>
      </c>
      <c r="D92" s="294"/>
      <c r="E92" s="294"/>
      <c r="F92" s="317" t="s">
        <v>1354</v>
      </c>
      <c r="G92" s="318"/>
      <c r="H92" s="294" t="s">
        <v>1377</v>
      </c>
      <c r="I92" s="294" t="s">
        <v>1350</v>
      </c>
      <c r="J92" s="294">
        <v>255</v>
      </c>
      <c r="K92" s="308"/>
    </row>
    <row r="93" s="1" customFormat="1" ht="15" customHeight="1">
      <c r="B93" s="319"/>
      <c r="C93" s="294" t="s">
        <v>1378</v>
      </c>
      <c r="D93" s="294"/>
      <c r="E93" s="294"/>
      <c r="F93" s="317" t="s">
        <v>1348</v>
      </c>
      <c r="G93" s="318"/>
      <c r="H93" s="294" t="s">
        <v>1379</v>
      </c>
      <c r="I93" s="294" t="s">
        <v>1380</v>
      </c>
      <c r="J93" s="294"/>
      <c r="K93" s="308"/>
    </row>
    <row r="94" s="1" customFormat="1" ht="15" customHeight="1">
      <c r="B94" s="319"/>
      <c r="C94" s="294" t="s">
        <v>1381</v>
      </c>
      <c r="D94" s="294"/>
      <c r="E94" s="294"/>
      <c r="F94" s="317" t="s">
        <v>1348</v>
      </c>
      <c r="G94" s="318"/>
      <c r="H94" s="294" t="s">
        <v>1382</v>
      </c>
      <c r="I94" s="294" t="s">
        <v>1383</v>
      </c>
      <c r="J94" s="294"/>
      <c r="K94" s="308"/>
    </row>
    <row r="95" s="1" customFormat="1" ht="15" customHeight="1">
      <c r="B95" s="319"/>
      <c r="C95" s="294" t="s">
        <v>1384</v>
      </c>
      <c r="D95" s="294"/>
      <c r="E95" s="294"/>
      <c r="F95" s="317" t="s">
        <v>1348</v>
      </c>
      <c r="G95" s="318"/>
      <c r="H95" s="294" t="s">
        <v>1384</v>
      </c>
      <c r="I95" s="294" t="s">
        <v>1383</v>
      </c>
      <c r="J95" s="294"/>
      <c r="K95" s="308"/>
    </row>
    <row r="96" s="1" customFormat="1" ht="15" customHeight="1">
      <c r="B96" s="319"/>
      <c r="C96" s="294" t="s">
        <v>38</v>
      </c>
      <c r="D96" s="294"/>
      <c r="E96" s="294"/>
      <c r="F96" s="317" t="s">
        <v>1348</v>
      </c>
      <c r="G96" s="318"/>
      <c r="H96" s="294" t="s">
        <v>1385</v>
      </c>
      <c r="I96" s="294" t="s">
        <v>1383</v>
      </c>
      <c r="J96" s="294"/>
      <c r="K96" s="308"/>
    </row>
    <row r="97" s="1" customFormat="1" ht="15" customHeight="1">
      <c r="B97" s="319"/>
      <c r="C97" s="294" t="s">
        <v>48</v>
      </c>
      <c r="D97" s="294"/>
      <c r="E97" s="294"/>
      <c r="F97" s="317" t="s">
        <v>1348</v>
      </c>
      <c r="G97" s="318"/>
      <c r="H97" s="294" t="s">
        <v>1386</v>
      </c>
      <c r="I97" s="294" t="s">
        <v>1383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1387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1342</v>
      </c>
      <c r="D103" s="309"/>
      <c r="E103" s="309"/>
      <c r="F103" s="309" t="s">
        <v>1343</v>
      </c>
      <c r="G103" s="310"/>
      <c r="H103" s="309" t="s">
        <v>54</v>
      </c>
      <c r="I103" s="309" t="s">
        <v>57</v>
      </c>
      <c r="J103" s="309" t="s">
        <v>1344</v>
      </c>
      <c r="K103" s="308"/>
    </row>
    <row r="104" s="1" customFormat="1" ht="17.25" customHeight="1">
      <c r="B104" s="306"/>
      <c r="C104" s="311" t="s">
        <v>1345</v>
      </c>
      <c r="D104" s="311"/>
      <c r="E104" s="311"/>
      <c r="F104" s="312" t="s">
        <v>1346</v>
      </c>
      <c r="G104" s="313"/>
      <c r="H104" s="311"/>
      <c r="I104" s="311"/>
      <c r="J104" s="311" t="s">
        <v>1347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53</v>
      </c>
      <c r="D106" s="316"/>
      <c r="E106" s="316"/>
      <c r="F106" s="317" t="s">
        <v>1348</v>
      </c>
      <c r="G106" s="294"/>
      <c r="H106" s="294" t="s">
        <v>1388</v>
      </c>
      <c r="I106" s="294" t="s">
        <v>1350</v>
      </c>
      <c r="J106" s="294">
        <v>20</v>
      </c>
      <c r="K106" s="308"/>
    </row>
    <row r="107" s="1" customFormat="1" ht="15" customHeight="1">
      <c r="B107" s="306"/>
      <c r="C107" s="294" t="s">
        <v>1351</v>
      </c>
      <c r="D107" s="294"/>
      <c r="E107" s="294"/>
      <c r="F107" s="317" t="s">
        <v>1348</v>
      </c>
      <c r="G107" s="294"/>
      <c r="H107" s="294" t="s">
        <v>1388</v>
      </c>
      <c r="I107" s="294" t="s">
        <v>1350</v>
      </c>
      <c r="J107" s="294">
        <v>120</v>
      </c>
      <c r="K107" s="308"/>
    </row>
    <row r="108" s="1" customFormat="1" ht="15" customHeight="1">
      <c r="B108" s="319"/>
      <c r="C108" s="294" t="s">
        <v>1353</v>
      </c>
      <c r="D108" s="294"/>
      <c r="E108" s="294"/>
      <c r="F108" s="317" t="s">
        <v>1354</v>
      </c>
      <c r="G108" s="294"/>
      <c r="H108" s="294" t="s">
        <v>1388</v>
      </c>
      <c r="I108" s="294" t="s">
        <v>1350</v>
      </c>
      <c r="J108" s="294">
        <v>50</v>
      </c>
      <c r="K108" s="308"/>
    </row>
    <row r="109" s="1" customFormat="1" ht="15" customHeight="1">
      <c r="B109" s="319"/>
      <c r="C109" s="294" t="s">
        <v>1356</v>
      </c>
      <c r="D109" s="294"/>
      <c r="E109" s="294"/>
      <c r="F109" s="317" t="s">
        <v>1348</v>
      </c>
      <c r="G109" s="294"/>
      <c r="H109" s="294" t="s">
        <v>1388</v>
      </c>
      <c r="I109" s="294" t="s">
        <v>1358</v>
      </c>
      <c r="J109" s="294"/>
      <c r="K109" s="308"/>
    </row>
    <row r="110" s="1" customFormat="1" ht="15" customHeight="1">
      <c r="B110" s="319"/>
      <c r="C110" s="294" t="s">
        <v>1367</v>
      </c>
      <c r="D110" s="294"/>
      <c r="E110" s="294"/>
      <c r="F110" s="317" t="s">
        <v>1354</v>
      </c>
      <c r="G110" s="294"/>
      <c r="H110" s="294" t="s">
        <v>1388</v>
      </c>
      <c r="I110" s="294" t="s">
        <v>1350</v>
      </c>
      <c r="J110" s="294">
        <v>50</v>
      </c>
      <c r="K110" s="308"/>
    </row>
    <row r="111" s="1" customFormat="1" ht="15" customHeight="1">
      <c r="B111" s="319"/>
      <c r="C111" s="294" t="s">
        <v>1375</v>
      </c>
      <c r="D111" s="294"/>
      <c r="E111" s="294"/>
      <c r="F111" s="317" t="s">
        <v>1354</v>
      </c>
      <c r="G111" s="294"/>
      <c r="H111" s="294" t="s">
        <v>1388</v>
      </c>
      <c r="I111" s="294" t="s">
        <v>1350</v>
      </c>
      <c r="J111" s="294">
        <v>50</v>
      </c>
      <c r="K111" s="308"/>
    </row>
    <row r="112" s="1" customFormat="1" ht="15" customHeight="1">
      <c r="B112" s="319"/>
      <c r="C112" s="294" t="s">
        <v>1373</v>
      </c>
      <c r="D112" s="294"/>
      <c r="E112" s="294"/>
      <c r="F112" s="317" t="s">
        <v>1354</v>
      </c>
      <c r="G112" s="294"/>
      <c r="H112" s="294" t="s">
        <v>1388</v>
      </c>
      <c r="I112" s="294" t="s">
        <v>1350</v>
      </c>
      <c r="J112" s="294">
        <v>50</v>
      </c>
      <c r="K112" s="308"/>
    </row>
    <row r="113" s="1" customFormat="1" ht="15" customHeight="1">
      <c r="B113" s="319"/>
      <c r="C113" s="294" t="s">
        <v>53</v>
      </c>
      <c r="D113" s="294"/>
      <c r="E113" s="294"/>
      <c r="F113" s="317" t="s">
        <v>1348</v>
      </c>
      <c r="G113" s="294"/>
      <c r="H113" s="294" t="s">
        <v>1389</v>
      </c>
      <c r="I113" s="294" t="s">
        <v>1350</v>
      </c>
      <c r="J113" s="294">
        <v>20</v>
      </c>
      <c r="K113" s="308"/>
    </row>
    <row r="114" s="1" customFormat="1" ht="15" customHeight="1">
      <c r="B114" s="319"/>
      <c r="C114" s="294" t="s">
        <v>1390</v>
      </c>
      <c r="D114" s="294"/>
      <c r="E114" s="294"/>
      <c r="F114" s="317" t="s">
        <v>1348</v>
      </c>
      <c r="G114" s="294"/>
      <c r="H114" s="294" t="s">
        <v>1391</v>
      </c>
      <c r="I114" s="294" t="s">
        <v>1350</v>
      </c>
      <c r="J114" s="294">
        <v>120</v>
      </c>
      <c r="K114" s="308"/>
    </row>
    <row r="115" s="1" customFormat="1" ht="15" customHeight="1">
      <c r="B115" s="319"/>
      <c r="C115" s="294" t="s">
        <v>38</v>
      </c>
      <c r="D115" s="294"/>
      <c r="E115" s="294"/>
      <c r="F115" s="317" t="s">
        <v>1348</v>
      </c>
      <c r="G115" s="294"/>
      <c r="H115" s="294" t="s">
        <v>1392</v>
      </c>
      <c r="I115" s="294" t="s">
        <v>1383</v>
      </c>
      <c r="J115" s="294"/>
      <c r="K115" s="308"/>
    </row>
    <row r="116" s="1" customFormat="1" ht="15" customHeight="1">
      <c r="B116" s="319"/>
      <c r="C116" s="294" t="s">
        <v>48</v>
      </c>
      <c r="D116" s="294"/>
      <c r="E116" s="294"/>
      <c r="F116" s="317" t="s">
        <v>1348</v>
      </c>
      <c r="G116" s="294"/>
      <c r="H116" s="294" t="s">
        <v>1393</v>
      </c>
      <c r="I116" s="294" t="s">
        <v>1383</v>
      </c>
      <c r="J116" s="294"/>
      <c r="K116" s="308"/>
    </row>
    <row r="117" s="1" customFormat="1" ht="15" customHeight="1">
      <c r="B117" s="319"/>
      <c r="C117" s="294" t="s">
        <v>57</v>
      </c>
      <c r="D117" s="294"/>
      <c r="E117" s="294"/>
      <c r="F117" s="317" t="s">
        <v>1348</v>
      </c>
      <c r="G117" s="294"/>
      <c r="H117" s="294" t="s">
        <v>1394</v>
      </c>
      <c r="I117" s="294" t="s">
        <v>1395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1396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1342</v>
      </c>
      <c r="D123" s="309"/>
      <c r="E123" s="309"/>
      <c r="F123" s="309" t="s">
        <v>1343</v>
      </c>
      <c r="G123" s="310"/>
      <c r="H123" s="309" t="s">
        <v>54</v>
      </c>
      <c r="I123" s="309" t="s">
        <v>57</v>
      </c>
      <c r="J123" s="309" t="s">
        <v>1344</v>
      </c>
      <c r="K123" s="338"/>
    </row>
    <row r="124" s="1" customFormat="1" ht="17.25" customHeight="1">
      <c r="B124" s="337"/>
      <c r="C124" s="311" t="s">
        <v>1345</v>
      </c>
      <c r="D124" s="311"/>
      <c r="E124" s="311"/>
      <c r="F124" s="312" t="s">
        <v>1346</v>
      </c>
      <c r="G124" s="313"/>
      <c r="H124" s="311"/>
      <c r="I124" s="311"/>
      <c r="J124" s="311" t="s">
        <v>1347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1351</v>
      </c>
      <c r="D126" s="316"/>
      <c r="E126" s="316"/>
      <c r="F126" s="317" t="s">
        <v>1348</v>
      </c>
      <c r="G126" s="294"/>
      <c r="H126" s="294" t="s">
        <v>1388</v>
      </c>
      <c r="I126" s="294" t="s">
        <v>1350</v>
      </c>
      <c r="J126" s="294">
        <v>120</v>
      </c>
      <c r="K126" s="342"/>
    </row>
    <row r="127" s="1" customFormat="1" ht="15" customHeight="1">
      <c r="B127" s="339"/>
      <c r="C127" s="294" t="s">
        <v>1397</v>
      </c>
      <c r="D127" s="294"/>
      <c r="E127" s="294"/>
      <c r="F127" s="317" t="s">
        <v>1348</v>
      </c>
      <c r="G127" s="294"/>
      <c r="H127" s="294" t="s">
        <v>1398</v>
      </c>
      <c r="I127" s="294" t="s">
        <v>1350</v>
      </c>
      <c r="J127" s="294" t="s">
        <v>1399</v>
      </c>
      <c r="K127" s="342"/>
    </row>
    <row r="128" s="1" customFormat="1" ht="15" customHeight="1">
      <c r="B128" s="339"/>
      <c r="C128" s="294" t="s">
        <v>1296</v>
      </c>
      <c r="D128" s="294"/>
      <c r="E128" s="294"/>
      <c r="F128" s="317" t="s">
        <v>1348</v>
      </c>
      <c r="G128" s="294"/>
      <c r="H128" s="294" t="s">
        <v>1400</v>
      </c>
      <c r="I128" s="294" t="s">
        <v>1350</v>
      </c>
      <c r="J128" s="294" t="s">
        <v>1399</v>
      </c>
      <c r="K128" s="342"/>
    </row>
    <row r="129" s="1" customFormat="1" ht="15" customHeight="1">
      <c r="B129" s="339"/>
      <c r="C129" s="294" t="s">
        <v>1359</v>
      </c>
      <c r="D129" s="294"/>
      <c r="E129" s="294"/>
      <c r="F129" s="317" t="s">
        <v>1354</v>
      </c>
      <c r="G129" s="294"/>
      <c r="H129" s="294" t="s">
        <v>1360</v>
      </c>
      <c r="I129" s="294" t="s">
        <v>1350</v>
      </c>
      <c r="J129" s="294">
        <v>15</v>
      </c>
      <c r="K129" s="342"/>
    </row>
    <row r="130" s="1" customFormat="1" ht="15" customHeight="1">
      <c r="B130" s="339"/>
      <c r="C130" s="320" t="s">
        <v>1361</v>
      </c>
      <c r="D130" s="320"/>
      <c r="E130" s="320"/>
      <c r="F130" s="321" t="s">
        <v>1354</v>
      </c>
      <c r="G130" s="320"/>
      <c r="H130" s="320" t="s">
        <v>1362</v>
      </c>
      <c r="I130" s="320" t="s">
        <v>1350</v>
      </c>
      <c r="J130" s="320">
        <v>15</v>
      </c>
      <c r="K130" s="342"/>
    </row>
    <row r="131" s="1" customFormat="1" ht="15" customHeight="1">
      <c r="B131" s="339"/>
      <c r="C131" s="320" t="s">
        <v>1363</v>
      </c>
      <c r="D131" s="320"/>
      <c r="E131" s="320"/>
      <c r="F131" s="321" t="s">
        <v>1354</v>
      </c>
      <c r="G131" s="320"/>
      <c r="H131" s="320" t="s">
        <v>1364</v>
      </c>
      <c r="I131" s="320" t="s">
        <v>1350</v>
      </c>
      <c r="J131" s="320">
        <v>20</v>
      </c>
      <c r="K131" s="342"/>
    </row>
    <row r="132" s="1" customFormat="1" ht="15" customHeight="1">
      <c r="B132" s="339"/>
      <c r="C132" s="320" t="s">
        <v>1365</v>
      </c>
      <c r="D132" s="320"/>
      <c r="E132" s="320"/>
      <c r="F132" s="321" t="s">
        <v>1354</v>
      </c>
      <c r="G132" s="320"/>
      <c r="H132" s="320" t="s">
        <v>1366</v>
      </c>
      <c r="I132" s="320" t="s">
        <v>1350</v>
      </c>
      <c r="J132" s="320">
        <v>20</v>
      </c>
      <c r="K132" s="342"/>
    </row>
    <row r="133" s="1" customFormat="1" ht="15" customHeight="1">
      <c r="B133" s="339"/>
      <c r="C133" s="294" t="s">
        <v>1353</v>
      </c>
      <c r="D133" s="294"/>
      <c r="E133" s="294"/>
      <c r="F133" s="317" t="s">
        <v>1354</v>
      </c>
      <c r="G133" s="294"/>
      <c r="H133" s="294" t="s">
        <v>1388</v>
      </c>
      <c r="I133" s="294" t="s">
        <v>1350</v>
      </c>
      <c r="J133" s="294">
        <v>50</v>
      </c>
      <c r="K133" s="342"/>
    </row>
    <row r="134" s="1" customFormat="1" ht="15" customHeight="1">
      <c r="B134" s="339"/>
      <c r="C134" s="294" t="s">
        <v>1367</v>
      </c>
      <c r="D134" s="294"/>
      <c r="E134" s="294"/>
      <c r="F134" s="317" t="s">
        <v>1354</v>
      </c>
      <c r="G134" s="294"/>
      <c r="H134" s="294" t="s">
        <v>1388</v>
      </c>
      <c r="I134" s="294" t="s">
        <v>1350</v>
      </c>
      <c r="J134" s="294">
        <v>50</v>
      </c>
      <c r="K134" s="342"/>
    </row>
    <row r="135" s="1" customFormat="1" ht="15" customHeight="1">
      <c r="B135" s="339"/>
      <c r="C135" s="294" t="s">
        <v>1373</v>
      </c>
      <c r="D135" s="294"/>
      <c r="E135" s="294"/>
      <c r="F135" s="317" t="s">
        <v>1354</v>
      </c>
      <c r="G135" s="294"/>
      <c r="H135" s="294" t="s">
        <v>1388</v>
      </c>
      <c r="I135" s="294" t="s">
        <v>1350</v>
      </c>
      <c r="J135" s="294">
        <v>50</v>
      </c>
      <c r="K135" s="342"/>
    </row>
    <row r="136" s="1" customFormat="1" ht="15" customHeight="1">
      <c r="B136" s="339"/>
      <c r="C136" s="294" t="s">
        <v>1375</v>
      </c>
      <c r="D136" s="294"/>
      <c r="E136" s="294"/>
      <c r="F136" s="317" t="s">
        <v>1354</v>
      </c>
      <c r="G136" s="294"/>
      <c r="H136" s="294" t="s">
        <v>1388</v>
      </c>
      <c r="I136" s="294" t="s">
        <v>1350</v>
      </c>
      <c r="J136" s="294">
        <v>50</v>
      </c>
      <c r="K136" s="342"/>
    </row>
    <row r="137" s="1" customFormat="1" ht="15" customHeight="1">
      <c r="B137" s="339"/>
      <c r="C137" s="294" t="s">
        <v>1376</v>
      </c>
      <c r="D137" s="294"/>
      <c r="E137" s="294"/>
      <c r="F137" s="317" t="s">
        <v>1354</v>
      </c>
      <c r="G137" s="294"/>
      <c r="H137" s="294" t="s">
        <v>1401</v>
      </c>
      <c r="I137" s="294" t="s">
        <v>1350</v>
      </c>
      <c r="J137" s="294">
        <v>255</v>
      </c>
      <c r="K137" s="342"/>
    </row>
    <row r="138" s="1" customFormat="1" ht="15" customHeight="1">
      <c r="B138" s="339"/>
      <c r="C138" s="294" t="s">
        <v>1378</v>
      </c>
      <c r="D138" s="294"/>
      <c r="E138" s="294"/>
      <c r="F138" s="317" t="s">
        <v>1348</v>
      </c>
      <c r="G138" s="294"/>
      <c r="H138" s="294" t="s">
        <v>1402</v>
      </c>
      <c r="I138" s="294" t="s">
        <v>1380</v>
      </c>
      <c r="J138" s="294"/>
      <c r="K138" s="342"/>
    </row>
    <row r="139" s="1" customFormat="1" ht="15" customHeight="1">
      <c r="B139" s="339"/>
      <c r="C139" s="294" t="s">
        <v>1381</v>
      </c>
      <c r="D139" s="294"/>
      <c r="E139" s="294"/>
      <c r="F139" s="317" t="s">
        <v>1348</v>
      </c>
      <c r="G139" s="294"/>
      <c r="H139" s="294" t="s">
        <v>1403</v>
      </c>
      <c r="I139" s="294" t="s">
        <v>1383</v>
      </c>
      <c r="J139" s="294"/>
      <c r="K139" s="342"/>
    </row>
    <row r="140" s="1" customFormat="1" ht="15" customHeight="1">
      <c r="B140" s="339"/>
      <c r="C140" s="294" t="s">
        <v>1384</v>
      </c>
      <c r="D140" s="294"/>
      <c r="E140" s="294"/>
      <c r="F140" s="317" t="s">
        <v>1348</v>
      </c>
      <c r="G140" s="294"/>
      <c r="H140" s="294" t="s">
        <v>1384</v>
      </c>
      <c r="I140" s="294" t="s">
        <v>1383</v>
      </c>
      <c r="J140" s="294"/>
      <c r="K140" s="342"/>
    </row>
    <row r="141" s="1" customFormat="1" ht="15" customHeight="1">
      <c r="B141" s="339"/>
      <c r="C141" s="294" t="s">
        <v>38</v>
      </c>
      <c r="D141" s="294"/>
      <c r="E141" s="294"/>
      <c r="F141" s="317" t="s">
        <v>1348</v>
      </c>
      <c r="G141" s="294"/>
      <c r="H141" s="294" t="s">
        <v>1404</v>
      </c>
      <c r="I141" s="294" t="s">
        <v>1383</v>
      </c>
      <c r="J141" s="294"/>
      <c r="K141" s="342"/>
    </row>
    <row r="142" s="1" customFormat="1" ht="15" customHeight="1">
      <c r="B142" s="339"/>
      <c r="C142" s="294" t="s">
        <v>1405</v>
      </c>
      <c r="D142" s="294"/>
      <c r="E142" s="294"/>
      <c r="F142" s="317" t="s">
        <v>1348</v>
      </c>
      <c r="G142" s="294"/>
      <c r="H142" s="294" t="s">
        <v>1406</v>
      </c>
      <c r="I142" s="294" t="s">
        <v>1383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1407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1342</v>
      </c>
      <c r="D148" s="309"/>
      <c r="E148" s="309"/>
      <c r="F148" s="309" t="s">
        <v>1343</v>
      </c>
      <c r="G148" s="310"/>
      <c r="H148" s="309" t="s">
        <v>54</v>
      </c>
      <c r="I148" s="309" t="s">
        <v>57</v>
      </c>
      <c r="J148" s="309" t="s">
        <v>1344</v>
      </c>
      <c r="K148" s="308"/>
    </row>
    <row r="149" s="1" customFormat="1" ht="17.25" customHeight="1">
      <c r="B149" s="306"/>
      <c r="C149" s="311" t="s">
        <v>1345</v>
      </c>
      <c r="D149" s="311"/>
      <c r="E149" s="311"/>
      <c r="F149" s="312" t="s">
        <v>1346</v>
      </c>
      <c r="G149" s="313"/>
      <c r="H149" s="311"/>
      <c r="I149" s="311"/>
      <c r="J149" s="311" t="s">
        <v>1347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1351</v>
      </c>
      <c r="D151" s="294"/>
      <c r="E151" s="294"/>
      <c r="F151" s="347" t="s">
        <v>1348</v>
      </c>
      <c r="G151" s="294"/>
      <c r="H151" s="346" t="s">
        <v>1388</v>
      </c>
      <c r="I151" s="346" t="s">
        <v>1350</v>
      </c>
      <c r="J151" s="346">
        <v>120</v>
      </c>
      <c r="K151" s="342"/>
    </row>
    <row r="152" s="1" customFormat="1" ht="15" customHeight="1">
      <c r="B152" s="319"/>
      <c r="C152" s="346" t="s">
        <v>1397</v>
      </c>
      <c r="D152" s="294"/>
      <c r="E152" s="294"/>
      <c r="F152" s="347" t="s">
        <v>1348</v>
      </c>
      <c r="G152" s="294"/>
      <c r="H152" s="346" t="s">
        <v>1408</v>
      </c>
      <c r="I152" s="346" t="s">
        <v>1350</v>
      </c>
      <c r="J152" s="346" t="s">
        <v>1399</v>
      </c>
      <c r="K152" s="342"/>
    </row>
    <row r="153" s="1" customFormat="1" ht="15" customHeight="1">
      <c r="B153" s="319"/>
      <c r="C153" s="346" t="s">
        <v>1296</v>
      </c>
      <c r="D153" s="294"/>
      <c r="E153" s="294"/>
      <c r="F153" s="347" t="s">
        <v>1348</v>
      </c>
      <c r="G153" s="294"/>
      <c r="H153" s="346" t="s">
        <v>1409</v>
      </c>
      <c r="I153" s="346" t="s">
        <v>1350</v>
      </c>
      <c r="J153" s="346" t="s">
        <v>1399</v>
      </c>
      <c r="K153" s="342"/>
    </row>
    <row r="154" s="1" customFormat="1" ht="15" customHeight="1">
      <c r="B154" s="319"/>
      <c r="C154" s="346" t="s">
        <v>1353</v>
      </c>
      <c r="D154" s="294"/>
      <c r="E154" s="294"/>
      <c r="F154" s="347" t="s">
        <v>1354</v>
      </c>
      <c r="G154" s="294"/>
      <c r="H154" s="346" t="s">
        <v>1388</v>
      </c>
      <c r="I154" s="346" t="s">
        <v>1350</v>
      </c>
      <c r="J154" s="346">
        <v>50</v>
      </c>
      <c r="K154" s="342"/>
    </row>
    <row r="155" s="1" customFormat="1" ht="15" customHeight="1">
      <c r="B155" s="319"/>
      <c r="C155" s="346" t="s">
        <v>1356</v>
      </c>
      <c r="D155" s="294"/>
      <c r="E155" s="294"/>
      <c r="F155" s="347" t="s">
        <v>1348</v>
      </c>
      <c r="G155" s="294"/>
      <c r="H155" s="346" t="s">
        <v>1388</v>
      </c>
      <c r="I155" s="346" t="s">
        <v>1358</v>
      </c>
      <c r="J155" s="346"/>
      <c r="K155" s="342"/>
    </row>
    <row r="156" s="1" customFormat="1" ht="15" customHeight="1">
      <c r="B156" s="319"/>
      <c r="C156" s="346" t="s">
        <v>1367</v>
      </c>
      <c r="D156" s="294"/>
      <c r="E156" s="294"/>
      <c r="F156" s="347" t="s">
        <v>1354</v>
      </c>
      <c r="G156" s="294"/>
      <c r="H156" s="346" t="s">
        <v>1388</v>
      </c>
      <c r="I156" s="346" t="s">
        <v>1350</v>
      </c>
      <c r="J156" s="346">
        <v>50</v>
      </c>
      <c r="K156" s="342"/>
    </row>
    <row r="157" s="1" customFormat="1" ht="15" customHeight="1">
      <c r="B157" s="319"/>
      <c r="C157" s="346" t="s">
        <v>1375</v>
      </c>
      <c r="D157" s="294"/>
      <c r="E157" s="294"/>
      <c r="F157" s="347" t="s">
        <v>1354</v>
      </c>
      <c r="G157" s="294"/>
      <c r="H157" s="346" t="s">
        <v>1388</v>
      </c>
      <c r="I157" s="346" t="s">
        <v>1350</v>
      </c>
      <c r="J157" s="346">
        <v>50</v>
      </c>
      <c r="K157" s="342"/>
    </row>
    <row r="158" s="1" customFormat="1" ht="15" customHeight="1">
      <c r="B158" s="319"/>
      <c r="C158" s="346" t="s">
        <v>1373</v>
      </c>
      <c r="D158" s="294"/>
      <c r="E158" s="294"/>
      <c r="F158" s="347" t="s">
        <v>1354</v>
      </c>
      <c r="G158" s="294"/>
      <c r="H158" s="346" t="s">
        <v>1388</v>
      </c>
      <c r="I158" s="346" t="s">
        <v>1350</v>
      </c>
      <c r="J158" s="346">
        <v>50</v>
      </c>
      <c r="K158" s="342"/>
    </row>
    <row r="159" s="1" customFormat="1" ht="15" customHeight="1">
      <c r="B159" s="319"/>
      <c r="C159" s="346" t="s">
        <v>105</v>
      </c>
      <c r="D159" s="294"/>
      <c r="E159" s="294"/>
      <c r="F159" s="347" t="s">
        <v>1348</v>
      </c>
      <c r="G159" s="294"/>
      <c r="H159" s="346" t="s">
        <v>1410</v>
      </c>
      <c r="I159" s="346" t="s">
        <v>1350</v>
      </c>
      <c r="J159" s="346" t="s">
        <v>1411</v>
      </c>
      <c r="K159" s="342"/>
    </row>
    <row r="160" s="1" customFormat="1" ht="15" customHeight="1">
      <c r="B160" s="319"/>
      <c r="C160" s="346" t="s">
        <v>1412</v>
      </c>
      <c r="D160" s="294"/>
      <c r="E160" s="294"/>
      <c r="F160" s="347" t="s">
        <v>1348</v>
      </c>
      <c r="G160" s="294"/>
      <c r="H160" s="346" t="s">
        <v>1413</v>
      </c>
      <c r="I160" s="346" t="s">
        <v>1383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1414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1342</v>
      </c>
      <c r="D166" s="309"/>
      <c r="E166" s="309"/>
      <c r="F166" s="309" t="s">
        <v>1343</v>
      </c>
      <c r="G166" s="351"/>
      <c r="H166" s="352" t="s">
        <v>54</v>
      </c>
      <c r="I166" s="352" t="s">
        <v>57</v>
      </c>
      <c r="J166" s="309" t="s">
        <v>1344</v>
      </c>
      <c r="K166" s="286"/>
    </row>
    <row r="167" s="1" customFormat="1" ht="17.25" customHeight="1">
      <c r="B167" s="287"/>
      <c r="C167" s="311" t="s">
        <v>1345</v>
      </c>
      <c r="D167" s="311"/>
      <c r="E167" s="311"/>
      <c r="F167" s="312" t="s">
        <v>1346</v>
      </c>
      <c r="G167" s="353"/>
      <c r="H167" s="354"/>
      <c r="I167" s="354"/>
      <c r="J167" s="311" t="s">
        <v>1347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1351</v>
      </c>
      <c r="D169" s="294"/>
      <c r="E169" s="294"/>
      <c r="F169" s="317" t="s">
        <v>1348</v>
      </c>
      <c r="G169" s="294"/>
      <c r="H169" s="294" t="s">
        <v>1388</v>
      </c>
      <c r="I169" s="294" t="s">
        <v>1350</v>
      </c>
      <c r="J169" s="294">
        <v>120</v>
      </c>
      <c r="K169" s="342"/>
    </row>
    <row r="170" s="1" customFormat="1" ht="15" customHeight="1">
      <c r="B170" s="319"/>
      <c r="C170" s="294" t="s">
        <v>1397</v>
      </c>
      <c r="D170" s="294"/>
      <c r="E170" s="294"/>
      <c r="F170" s="317" t="s">
        <v>1348</v>
      </c>
      <c r="G170" s="294"/>
      <c r="H170" s="294" t="s">
        <v>1398</v>
      </c>
      <c r="I170" s="294" t="s">
        <v>1350</v>
      </c>
      <c r="J170" s="294" t="s">
        <v>1399</v>
      </c>
      <c r="K170" s="342"/>
    </row>
    <row r="171" s="1" customFormat="1" ht="15" customHeight="1">
      <c r="B171" s="319"/>
      <c r="C171" s="294" t="s">
        <v>1296</v>
      </c>
      <c r="D171" s="294"/>
      <c r="E171" s="294"/>
      <c r="F171" s="317" t="s">
        <v>1348</v>
      </c>
      <c r="G171" s="294"/>
      <c r="H171" s="294" t="s">
        <v>1415</v>
      </c>
      <c r="I171" s="294" t="s">
        <v>1350</v>
      </c>
      <c r="J171" s="294" t="s">
        <v>1399</v>
      </c>
      <c r="K171" s="342"/>
    </row>
    <row r="172" s="1" customFormat="1" ht="15" customHeight="1">
      <c r="B172" s="319"/>
      <c r="C172" s="294" t="s">
        <v>1353</v>
      </c>
      <c r="D172" s="294"/>
      <c r="E172" s="294"/>
      <c r="F172" s="317" t="s">
        <v>1354</v>
      </c>
      <c r="G172" s="294"/>
      <c r="H172" s="294" t="s">
        <v>1415</v>
      </c>
      <c r="I172" s="294" t="s">
        <v>1350</v>
      </c>
      <c r="J172" s="294">
        <v>50</v>
      </c>
      <c r="K172" s="342"/>
    </row>
    <row r="173" s="1" customFormat="1" ht="15" customHeight="1">
      <c r="B173" s="319"/>
      <c r="C173" s="294" t="s">
        <v>1356</v>
      </c>
      <c r="D173" s="294"/>
      <c r="E173" s="294"/>
      <c r="F173" s="317" t="s">
        <v>1348</v>
      </c>
      <c r="G173" s="294"/>
      <c r="H173" s="294" t="s">
        <v>1415</v>
      </c>
      <c r="I173" s="294" t="s">
        <v>1358</v>
      </c>
      <c r="J173" s="294"/>
      <c r="K173" s="342"/>
    </row>
    <row r="174" s="1" customFormat="1" ht="15" customHeight="1">
      <c r="B174" s="319"/>
      <c r="C174" s="294" t="s">
        <v>1367</v>
      </c>
      <c r="D174" s="294"/>
      <c r="E174" s="294"/>
      <c r="F174" s="317" t="s">
        <v>1354</v>
      </c>
      <c r="G174" s="294"/>
      <c r="H174" s="294" t="s">
        <v>1415</v>
      </c>
      <c r="I174" s="294" t="s">
        <v>1350</v>
      </c>
      <c r="J174" s="294">
        <v>50</v>
      </c>
      <c r="K174" s="342"/>
    </row>
    <row r="175" s="1" customFormat="1" ht="15" customHeight="1">
      <c r="B175" s="319"/>
      <c r="C175" s="294" t="s">
        <v>1375</v>
      </c>
      <c r="D175" s="294"/>
      <c r="E175" s="294"/>
      <c r="F175" s="317" t="s">
        <v>1354</v>
      </c>
      <c r="G175" s="294"/>
      <c r="H175" s="294" t="s">
        <v>1415</v>
      </c>
      <c r="I175" s="294" t="s">
        <v>1350</v>
      </c>
      <c r="J175" s="294">
        <v>50</v>
      </c>
      <c r="K175" s="342"/>
    </row>
    <row r="176" s="1" customFormat="1" ht="15" customHeight="1">
      <c r="B176" s="319"/>
      <c r="C176" s="294" t="s">
        <v>1373</v>
      </c>
      <c r="D176" s="294"/>
      <c r="E176" s="294"/>
      <c r="F176" s="317" t="s">
        <v>1354</v>
      </c>
      <c r="G176" s="294"/>
      <c r="H176" s="294" t="s">
        <v>1415</v>
      </c>
      <c r="I176" s="294" t="s">
        <v>1350</v>
      </c>
      <c r="J176" s="294">
        <v>50</v>
      </c>
      <c r="K176" s="342"/>
    </row>
    <row r="177" s="1" customFormat="1" ht="15" customHeight="1">
      <c r="B177" s="319"/>
      <c r="C177" s="294" t="s">
        <v>129</v>
      </c>
      <c r="D177" s="294"/>
      <c r="E177" s="294"/>
      <c r="F177" s="317" t="s">
        <v>1348</v>
      </c>
      <c r="G177" s="294"/>
      <c r="H177" s="294" t="s">
        <v>1416</v>
      </c>
      <c r="I177" s="294" t="s">
        <v>1417</v>
      </c>
      <c r="J177" s="294"/>
      <c r="K177" s="342"/>
    </row>
    <row r="178" s="1" customFormat="1" ht="15" customHeight="1">
      <c r="B178" s="319"/>
      <c r="C178" s="294" t="s">
        <v>57</v>
      </c>
      <c r="D178" s="294"/>
      <c r="E178" s="294"/>
      <c r="F178" s="317" t="s">
        <v>1348</v>
      </c>
      <c r="G178" s="294"/>
      <c r="H178" s="294" t="s">
        <v>1418</v>
      </c>
      <c r="I178" s="294" t="s">
        <v>1419</v>
      </c>
      <c r="J178" s="294">
        <v>1</v>
      </c>
      <c r="K178" s="342"/>
    </row>
    <row r="179" s="1" customFormat="1" ht="15" customHeight="1">
      <c r="B179" s="319"/>
      <c r="C179" s="294" t="s">
        <v>53</v>
      </c>
      <c r="D179" s="294"/>
      <c r="E179" s="294"/>
      <c r="F179" s="317" t="s">
        <v>1348</v>
      </c>
      <c r="G179" s="294"/>
      <c r="H179" s="294" t="s">
        <v>1420</v>
      </c>
      <c r="I179" s="294" t="s">
        <v>1350</v>
      </c>
      <c r="J179" s="294">
        <v>20</v>
      </c>
      <c r="K179" s="342"/>
    </row>
    <row r="180" s="1" customFormat="1" ht="15" customHeight="1">
      <c r="B180" s="319"/>
      <c r="C180" s="294" t="s">
        <v>54</v>
      </c>
      <c r="D180" s="294"/>
      <c r="E180" s="294"/>
      <c r="F180" s="317" t="s">
        <v>1348</v>
      </c>
      <c r="G180" s="294"/>
      <c r="H180" s="294" t="s">
        <v>1421</v>
      </c>
      <c r="I180" s="294" t="s">
        <v>1350</v>
      </c>
      <c r="J180" s="294">
        <v>255</v>
      </c>
      <c r="K180" s="342"/>
    </row>
    <row r="181" s="1" customFormat="1" ht="15" customHeight="1">
      <c r="B181" s="319"/>
      <c r="C181" s="294" t="s">
        <v>130</v>
      </c>
      <c r="D181" s="294"/>
      <c r="E181" s="294"/>
      <c r="F181" s="317" t="s">
        <v>1348</v>
      </c>
      <c r="G181" s="294"/>
      <c r="H181" s="294" t="s">
        <v>1312</v>
      </c>
      <c r="I181" s="294" t="s">
        <v>1350</v>
      </c>
      <c r="J181" s="294">
        <v>10</v>
      </c>
      <c r="K181" s="342"/>
    </row>
    <row r="182" s="1" customFormat="1" ht="15" customHeight="1">
      <c r="B182" s="319"/>
      <c r="C182" s="294" t="s">
        <v>131</v>
      </c>
      <c r="D182" s="294"/>
      <c r="E182" s="294"/>
      <c r="F182" s="317" t="s">
        <v>1348</v>
      </c>
      <c r="G182" s="294"/>
      <c r="H182" s="294" t="s">
        <v>1422</v>
      </c>
      <c r="I182" s="294" t="s">
        <v>1383</v>
      </c>
      <c r="J182" s="294"/>
      <c r="K182" s="342"/>
    </row>
    <row r="183" s="1" customFormat="1" ht="15" customHeight="1">
      <c r="B183" s="319"/>
      <c r="C183" s="294" t="s">
        <v>1423</v>
      </c>
      <c r="D183" s="294"/>
      <c r="E183" s="294"/>
      <c r="F183" s="317" t="s">
        <v>1348</v>
      </c>
      <c r="G183" s="294"/>
      <c r="H183" s="294" t="s">
        <v>1424</v>
      </c>
      <c r="I183" s="294" t="s">
        <v>1383</v>
      </c>
      <c r="J183" s="294"/>
      <c r="K183" s="342"/>
    </row>
    <row r="184" s="1" customFormat="1" ht="15" customHeight="1">
      <c r="B184" s="319"/>
      <c r="C184" s="294" t="s">
        <v>1412</v>
      </c>
      <c r="D184" s="294"/>
      <c r="E184" s="294"/>
      <c r="F184" s="317" t="s">
        <v>1348</v>
      </c>
      <c r="G184" s="294"/>
      <c r="H184" s="294" t="s">
        <v>1425</v>
      </c>
      <c r="I184" s="294" t="s">
        <v>1383</v>
      </c>
      <c r="J184" s="294"/>
      <c r="K184" s="342"/>
    </row>
    <row r="185" s="1" customFormat="1" ht="15" customHeight="1">
      <c r="B185" s="319"/>
      <c r="C185" s="294" t="s">
        <v>133</v>
      </c>
      <c r="D185" s="294"/>
      <c r="E185" s="294"/>
      <c r="F185" s="317" t="s">
        <v>1354</v>
      </c>
      <c r="G185" s="294"/>
      <c r="H185" s="294" t="s">
        <v>1426</v>
      </c>
      <c r="I185" s="294" t="s">
        <v>1350</v>
      </c>
      <c r="J185" s="294">
        <v>50</v>
      </c>
      <c r="K185" s="342"/>
    </row>
    <row r="186" s="1" customFormat="1" ht="15" customHeight="1">
      <c r="B186" s="319"/>
      <c r="C186" s="294" t="s">
        <v>1427</v>
      </c>
      <c r="D186" s="294"/>
      <c r="E186" s="294"/>
      <c r="F186" s="317" t="s">
        <v>1354</v>
      </c>
      <c r="G186" s="294"/>
      <c r="H186" s="294" t="s">
        <v>1428</v>
      </c>
      <c r="I186" s="294" t="s">
        <v>1429</v>
      </c>
      <c r="J186" s="294"/>
      <c r="K186" s="342"/>
    </row>
    <row r="187" s="1" customFormat="1" ht="15" customHeight="1">
      <c r="B187" s="319"/>
      <c r="C187" s="294" t="s">
        <v>1430</v>
      </c>
      <c r="D187" s="294"/>
      <c r="E187" s="294"/>
      <c r="F187" s="317" t="s">
        <v>1354</v>
      </c>
      <c r="G187" s="294"/>
      <c r="H187" s="294" t="s">
        <v>1431</v>
      </c>
      <c r="I187" s="294" t="s">
        <v>1429</v>
      </c>
      <c r="J187" s="294"/>
      <c r="K187" s="342"/>
    </row>
    <row r="188" s="1" customFormat="1" ht="15" customHeight="1">
      <c r="B188" s="319"/>
      <c r="C188" s="294" t="s">
        <v>1432</v>
      </c>
      <c r="D188" s="294"/>
      <c r="E188" s="294"/>
      <c r="F188" s="317" t="s">
        <v>1354</v>
      </c>
      <c r="G188" s="294"/>
      <c r="H188" s="294" t="s">
        <v>1433</v>
      </c>
      <c r="I188" s="294" t="s">
        <v>1429</v>
      </c>
      <c r="J188" s="294"/>
      <c r="K188" s="342"/>
    </row>
    <row r="189" s="1" customFormat="1" ht="15" customHeight="1">
      <c r="B189" s="319"/>
      <c r="C189" s="355" t="s">
        <v>1434</v>
      </c>
      <c r="D189" s="294"/>
      <c r="E189" s="294"/>
      <c r="F189" s="317" t="s">
        <v>1354</v>
      </c>
      <c r="G189" s="294"/>
      <c r="H189" s="294" t="s">
        <v>1435</v>
      </c>
      <c r="I189" s="294" t="s">
        <v>1436</v>
      </c>
      <c r="J189" s="356" t="s">
        <v>1437</v>
      </c>
      <c r="K189" s="342"/>
    </row>
    <row r="190" s="17" customFormat="1" ht="15" customHeight="1">
      <c r="B190" s="357"/>
      <c r="C190" s="358" t="s">
        <v>1438</v>
      </c>
      <c r="D190" s="359"/>
      <c r="E190" s="359"/>
      <c r="F190" s="360" t="s">
        <v>1354</v>
      </c>
      <c r="G190" s="359"/>
      <c r="H190" s="359" t="s">
        <v>1439</v>
      </c>
      <c r="I190" s="359" t="s">
        <v>1436</v>
      </c>
      <c r="J190" s="361" t="s">
        <v>1437</v>
      </c>
      <c r="K190" s="362"/>
    </row>
    <row r="191" s="1" customFormat="1" ht="15" customHeight="1">
      <c r="B191" s="319"/>
      <c r="C191" s="355" t="s">
        <v>42</v>
      </c>
      <c r="D191" s="294"/>
      <c r="E191" s="294"/>
      <c r="F191" s="317" t="s">
        <v>1348</v>
      </c>
      <c r="G191" s="294"/>
      <c r="H191" s="291" t="s">
        <v>1440</v>
      </c>
      <c r="I191" s="294" t="s">
        <v>1441</v>
      </c>
      <c r="J191" s="294"/>
      <c r="K191" s="342"/>
    </row>
    <row r="192" s="1" customFormat="1" ht="15" customHeight="1">
      <c r="B192" s="319"/>
      <c r="C192" s="355" t="s">
        <v>1442</v>
      </c>
      <c r="D192" s="294"/>
      <c r="E192" s="294"/>
      <c r="F192" s="317" t="s">
        <v>1348</v>
      </c>
      <c r="G192" s="294"/>
      <c r="H192" s="294" t="s">
        <v>1443</v>
      </c>
      <c r="I192" s="294" t="s">
        <v>1383</v>
      </c>
      <c r="J192" s="294"/>
      <c r="K192" s="342"/>
    </row>
    <row r="193" s="1" customFormat="1" ht="15" customHeight="1">
      <c r="B193" s="319"/>
      <c r="C193" s="355" t="s">
        <v>1444</v>
      </c>
      <c r="D193" s="294"/>
      <c r="E193" s="294"/>
      <c r="F193" s="317" t="s">
        <v>1348</v>
      </c>
      <c r="G193" s="294"/>
      <c r="H193" s="294" t="s">
        <v>1445</v>
      </c>
      <c r="I193" s="294" t="s">
        <v>1383</v>
      </c>
      <c r="J193" s="294"/>
      <c r="K193" s="342"/>
    </row>
    <row r="194" s="1" customFormat="1" ht="15" customHeight="1">
      <c r="B194" s="319"/>
      <c r="C194" s="355" t="s">
        <v>1446</v>
      </c>
      <c r="D194" s="294"/>
      <c r="E194" s="294"/>
      <c r="F194" s="317" t="s">
        <v>1354</v>
      </c>
      <c r="G194" s="294"/>
      <c r="H194" s="294" t="s">
        <v>1447</v>
      </c>
      <c r="I194" s="294" t="s">
        <v>1383</v>
      </c>
      <c r="J194" s="294"/>
      <c r="K194" s="342"/>
    </row>
    <row r="195" s="1" customFormat="1" ht="15" customHeight="1">
      <c r="B195" s="348"/>
      <c r="C195" s="363"/>
      <c r="D195" s="328"/>
      <c r="E195" s="328"/>
      <c r="F195" s="328"/>
      <c r="G195" s="328"/>
      <c r="H195" s="328"/>
      <c r="I195" s="328"/>
      <c r="J195" s="328"/>
      <c r="K195" s="349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30"/>
      <c r="C197" s="340"/>
      <c r="D197" s="340"/>
      <c r="E197" s="340"/>
      <c r="F197" s="350"/>
      <c r="G197" s="340"/>
      <c r="H197" s="340"/>
      <c r="I197" s="340"/>
      <c r="J197" s="340"/>
      <c r="K197" s="330"/>
    </row>
    <row r="198" s="1" customFormat="1" ht="18.75" customHeight="1"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</row>
    <row r="199" s="1" customFormat="1" ht="13.5">
      <c r="B199" s="281"/>
      <c r="C199" s="282"/>
      <c r="D199" s="282"/>
      <c r="E199" s="282"/>
      <c r="F199" s="282"/>
      <c r="G199" s="282"/>
      <c r="H199" s="282"/>
      <c r="I199" s="282"/>
      <c r="J199" s="282"/>
      <c r="K199" s="283"/>
    </row>
    <row r="200" s="1" customFormat="1" ht="21">
      <c r="B200" s="284"/>
      <c r="C200" s="285" t="s">
        <v>1448</v>
      </c>
      <c r="D200" s="285"/>
      <c r="E200" s="285"/>
      <c r="F200" s="285"/>
      <c r="G200" s="285"/>
      <c r="H200" s="285"/>
      <c r="I200" s="285"/>
      <c r="J200" s="285"/>
      <c r="K200" s="286"/>
    </row>
    <row r="201" s="1" customFormat="1" ht="25.5" customHeight="1">
      <c r="B201" s="284"/>
      <c r="C201" s="364" t="s">
        <v>1449</v>
      </c>
      <c r="D201" s="364"/>
      <c r="E201" s="364"/>
      <c r="F201" s="364" t="s">
        <v>1450</v>
      </c>
      <c r="G201" s="365"/>
      <c r="H201" s="364" t="s">
        <v>1451</v>
      </c>
      <c r="I201" s="364"/>
      <c r="J201" s="364"/>
      <c r="K201" s="286"/>
    </row>
    <row r="202" s="1" customFormat="1" ht="5.25" customHeight="1">
      <c r="B202" s="319"/>
      <c r="C202" s="314"/>
      <c r="D202" s="314"/>
      <c r="E202" s="314"/>
      <c r="F202" s="314"/>
      <c r="G202" s="340"/>
      <c r="H202" s="314"/>
      <c r="I202" s="314"/>
      <c r="J202" s="314"/>
      <c r="K202" s="342"/>
    </row>
    <row r="203" s="1" customFormat="1" ht="15" customHeight="1">
      <c r="B203" s="319"/>
      <c r="C203" s="294" t="s">
        <v>1441</v>
      </c>
      <c r="D203" s="294"/>
      <c r="E203" s="294"/>
      <c r="F203" s="317" t="s">
        <v>43</v>
      </c>
      <c r="G203" s="294"/>
      <c r="H203" s="294" t="s">
        <v>1452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44</v>
      </c>
      <c r="G204" s="294"/>
      <c r="H204" s="294" t="s">
        <v>1453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47</v>
      </c>
      <c r="G205" s="294"/>
      <c r="H205" s="294" t="s">
        <v>1454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45</v>
      </c>
      <c r="G206" s="294"/>
      <c r="H206" s="294" t="s">
        <v>1455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 t="s">
        <v>46</v>
      </c>
      <c r="G207" s="294"/>
      <c r="H207" s="294" t="s">
        <v>1456</v>
      </c>
      <c r="I207" s="294"/>
      <c r="J207" s="294"/>
      <c r="K207" s="342"/>
    </row>
    <row r="208" s="1" customFormat="1" ht="15" customHeight="1">
      <c r="B208" s="319"/>
      <c r="C208" s="294"/>
      <c r="D208" s="294"/>
      <c r="E208" s="294"/>
      <c r="F208" s="317"/>
      <c r="G208" s="294"/>
      <c r="H208" s="294"/>
      <c r="I208" s="294"/>
      <c r="J208" s="294"/>
      <c r="K208" s="342"/>
    </row>
    <row r="209" s="1" customFormat="1" ht="15" customHeight="1">
      <c r="B209" s="319"/>
      <c r="C209" s="294" t="s">
        <v>1395</v>
      </c>
      <c r="D209" s="294"/>
      <c r="E209" s="294"/>
      <c r="F209" s="317" t="s">
        <v>79</v>
      </c>
      <c r="G209" s="294"/>
      <c r="H209" s="294" t="s">
        <v>1457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1290</v>
      </c>
      <c r="G210" s="294"/>
      <c r="H210" s="294" t="s">
        <v>1291</v>
      </c>
      <c r="I210" s="294"/>
      <c r="J210" s="294"/>
      <c r="K210" s="342"/>
    </row>
    <row r="211" s="1" customFormat="1" ht="15" customHeight="1">
      <c r="B211" s="319"/>
      <c r="C211" s="294"/>
      <c r="D211" s="294"/>
      <c r="E211" s="294"/>
      <c r="F211" s="317" t="s">
        <v>1288</v>
      </c>
      <c r="G211" s="294"/>
      <c r="H211" s="294" t="s">
        <v>1458</v>
      </c>
      <c r="I211" s="294"/>
      <c r="J211" s="294"/>
      <c r="K211" s="342"/>
    </row>
    <row r="212" s="1" customFormat="1" ht="15" customHeight="1">
      <c r="B212" s="366"/>
      <c r="C212" s="294"/>
      <c r="D212" s="294"/>
      <c r="E212" s="294"/>
      <c r="F212" s="317" t="s">
        <v>1292</v>
      </c>
      <c r="G212" s="355"/>
      <c r="H212" s="346" t="s">
        <v>1293</v>
      </c>
      <c r="I212" s="346"/>
      <c r="J212" s="346"/>
      <c r="K212" s="367"/>
    </row>
    <row r="213" s="1" customFormat="1" ht="15" customHeight="1">
      <c r="B213" s="366"/>
      <c r="C213" s="294"/>
      <c r="D213" s="294"/>
      <c r="E213" s="294"/>
      <c r="F213" s="317" t="s">
        <v>1294</v>
      </c>
      <c r="G213" s="355"/>
      <c r="H213" s="346" t="s">
        <v>1459</v>
      </c>
      <c r="I213" s="346"/>
      <c r="J213" s="346"/>
      <c r="K213" s="367"/>
    </row>
    <row r="214" s="1" customFormat="1" ht="15" customHeight="1">
      <c r="B214" s="366"/>
      <c r="C214" s="294"/>
      <c r="D214" s="294"/>
      <c r="E214" s="294"/>
      <c r="F214" s="317"/>
      <c r="G214" s="355"/>
      <c r="H214" s="346"/>
      <c r="I214" s="346"/>
      <c r="J214" s="346"/>
      <c r="K214" s="367"/>
    </row>
    <row r="215" s="1" customFormat="1" ht="15" customHeight="1">
      <c r="B215" s="366"/>
      <c r="C215" s="294" t="s">
        <v>1419</v>
      </c>
      <c r="D215" s="294"/>
      <c r="E215" s="294"/>
      <c r="F215" s="317">
        <v>1</v>
      </c>
      <c r="G215" s="355"/>
      <c r="H215" s="346" t="s">
        <v>1460</v>
      </c>
      <c r="I215" s="346"/>
      <c r="J215" s="346"/>
      <c r="K215" s="367"/>
    </row>
    <row r="216" s="1" customFormat="1" ht="15" customHeight="1">
      <c r="B216" s="366"/>
      <c r="C216" s="294"/>
      <c r="D216" s="294"/>
      <c r="E216" s="294"/>
      <c r="F216" s="317">
        <v>2</v>
      </c>
      <c r="G216" s="355"/>
      <c r="H216" s="346" t="s">
        <v>1461</v>
      </c>
      <c r="I216" s="346"/>
      <c r="J216" s="346"/>
      <c r="K216" s="367"/>
    </row>
    <row r="217" s="1" customFormat="1" ht="15" customHeight="1">
      <c r="B217" s="366"/>
      <c r="C217" s="294"/>
      <c r="D217" s="294"/>
      <c r="E217" s="294"/>
      <c r="F217" s="317">
        <v>3</v>
      </c>
      <c r="G217" s="355"/>
      <c r="H217" s="346" t="s">
        <v>1462</v>
      </c>
      <c r="I217" s="346"/>
      <c r="J217" s="346"/>
      <c r="K217" s="367"/>
    </row>
    <row r="218" s="1" customFormat="1" ht="15" customHeight="1">
      <c r="B218" s="366"/>
      <c r="C218" s="294"/>
      <c r="D218" s="294"/>
      <c r="E218" s="294"/>
      <c r="F218" s="317">
        <v>4</v>
      </c>
      <c r="G218" s="355"/>
      <c r="H218" s="346" t="s">
        <v>1463</v>
      </c>
      <c r="I218" s="346"/>
      <c r="J218" s="346"/>
      <c r="K218" s="367"/>
    </row>
    <row r="219" s="1" customFormat="1" ht="12.75" customHeight="1">
      <c r="B219" s="368"/>
      <c r="C219" s="369"/>
      <c r="D219" s="369"/>
      <c r="E219" s="369"/>
      <c r="F219" s="369"/>
      <c r="G219" s="369"/>
      <c r="H219" s="369"/>
      <c r="I219" s="369"/>
      <c r="J219" s="369"/>
      <c r="K219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Tesar Kamil</dc:creator>
  <cp:lastModifiedBy>Tesar Kamil</cp:lastModifiedBy>
  <dcterms:created xsi:type="dcterms:W3CDTF">2025-02-15T10:03:07Z</dcterms:created>
  <dcterms:modified xsi:type="dcterms:W3CDTF">2025-02-15T10:03:14Z</dcterms:modified>
</cp:coreProperties>
</file>