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D:\OptiBau s.r.o\ArchDynamic\Policejní stanice Praha - Bojanovická\"/>
    </mc:Choice>
  </mc:AlternateContent>
  <bookViews>
    <workbookView xWindow="0" yWindow="0" windowWidth="0" windowHeight="0"/>
  </bookViews>
  <sheets>
    <sheet name="Rekapitulace stavby" sheetId="1" r:id="rId1"/>
    <sheet name="A - Bourací práce" sheetId="2" r:id="rId2"/>
    <sheet name="B - Stavební řešení" sheetId="3" r:id="rId3"/>
    <sheet name="C - ZTI" sheetId="4" r:id="rId4"/>
    <sheet name="D - Vzduchotechnika" sheetId="5" r:id="rId5"/>
    <sheet name="E - Klimatizace" sheetId="6" r:id="rId6"/>
    <sheet name="F - Vytápění a plyn" sheetId="7" r:id="rId7"/>
    <sheet name="G - Silnoproud" sheetId="8" r:id="rId8"/>
    <sheet name="UKS - Univerzální kabeláž..." sheetId="9" r:id="rId9"/>
    <sheet name="CCTV - Příprava kamerový ..." sheetId="10" r:id="rId10"/>
    <sheet name="PTZS - Poplachový zabezpe..." sheetId="11" r:id="rId11"/>
    <sheet name="DT - Domácí telefony" sheetId="12" r:id="rId12"/>
    <sheet name="AV - AV technika" sheetId="13" r:id="rId13"/>
    <sheet name="STA - Televizní rozvody" sheetId="14" r:id="rId14"/>
    <sheet name="TS - Tísňový systém" sheetId="15" r:id="rId15"/>
    <sheet name="RDS - Kabelová příprava p..." sheetId="16" r:id="rId16"/>
    <sheet name="SKT - Společné kabelové t..." sheetId="17" r:id="rId17"/>
    <sheet name="I - Uvedení zpevněných pl..." sheetId="18" r:id="rId18"/>
    <sheet name="VRN - Vedlejší rozpočtové..." sheetId="19" r:id="rId19"/>
    <sheet name="Pokyny pro vyplnění" sheetId="20" r:id="rId20"/>
  </sheets>
  <definedNames>
    <definedName name="_xlnm.Print_Area" localSheetId="0">'Rekapitulace stavby'!$D$4:$AO$36,'Rekapitulace stavby'!$C$42:$AQ$75</definedName>
    <definedName name="_xlnm.Print_Titles" localSheetId="0">'Rekapitulace stavby'!$52:$52</definedName>
    <definedName name="_xlnm._FilterDatabase" localSheetId="1" hidden="1">'A - Bourací práce'!$C$96:$K$314</definedName>
    <definedName name="_xlnm.Print_Area" localSheetId="1">'A - Bourací práce'!$C$4:$J$41,'A - Bourací práce'!$C$47:$J$76,'A - Bourací práce'!$C$82:$K$314</definedName>
    <definedName name="_xlnm.Print_Titles" localSheetId="1">'A - Bourací práce'!$96:$96</definedName>
    <definedName name="_xlnm._FilterDatabase" localSheetId="2" hidden="1">'B - Stavební řešení'!$C$104:$K$805</definedName>
    <definedName name="_xlnm.Print_Area" localSheetId="2">'B - Stavební řešení'!$C$4:$J$41,'B - Stavební řešení'!$C$47:$J$84,'B - Stavební řešení'!$C$90:$K$805</definedName>
    <definedName name="_xlnm.Print_Titles" localSheetId="2">'B - Stavební řešení'!$104:$104</definedName>
    <definedName name="_xlnm._FilterDatabase" localSheetId="3" hidden="1">'C - ZTI'!$C$88:$K$255</definedName>
    <definedName name="_xlnm.Print_Area" localSheetId="3">'C - ZTI'!$C$4:$J$41,'C - ZTI'!$C$47:$J$68,'C - ZTI'!$C$74:$K$255</definedName>
    <definedName name="_xlnm.Print_Titles" localSheetId="3">'C - ZTI'!$88:$88</definedName>
    <definedName name="_xlnm._FilterDatabase" localSheetId="4" hidden="1">'D - Vzduchotechnika'!$C$137:$K$529</definedName>
    <definedName name="_xlnm.Print_Area" localSheetId="4">'D - Vzduchotechnika'!$C$4:$J$41,'D - Vzduchotechnika'!$C$47:$J$117,'D - Vzduchotechnika'!$C$123:$K$529</definedName>
    <definedName name="_xlnm.Print_Titles" localSheetId="4">'D - Vzduchotechnika'!$137:$137</definedName>
    <definedName name="_xlnm._FilterDatabase" localSheetId="5" hidden="1">'E - Klimatizace'!$C$88:$K$193</definedName>
    <definedName name="_xlnm.Print_Area" localSheetId="5">'E - Klimatizace'!$C$4:$J$41,'E - Klimatizace'!$C$47:$J$68,'E - Klimatizace'!$C$74:$K$193</definedName>
    <definedName name="_xlnm.Print_Titles" localSheetId="5">'E - Klimatizace'!$88:$88</definedName>
    <definedName name="_xlnm._FilterDatabase" localSheetId="6" hidden="1">'F - Vytápění a plyn'!$C$91:$K$211</definedName>
    <definedName name="_xlnm.Print_Area" localSheetId="6">'F - Vytápění a plyn'!$C$4:$J$41,'F - Vytápění a plyn'!$C$47:$J$71,'F - Vytápění a plyn'!$C$77:$K$211</definedName>
    <definedName name="_xlnm.Print_Titles" localSheetId="6">'F - Vytápění a plyn'!$91:$91</definedName>
    <definedName name="_xlnm._FilterDatabase" localSheetId="7" hidden="1">'G - Silnoproud'!$C$97:$K$485</definedName>
    <definedName name="_xlnm.Print_Area" localSheetId="7">'G - Silnoproud'!$C$4:$J$41,'G - Silnoproud'!$C$47:$J$77,'G - Silnoproud'!$C$83:$K$485</definedName>
    <definedName name="_xlnm.Print_Titles" localSheetId="7">'G - Silnoproud'!$97:$97</definedName>
    <definedName name="_xlnm._FilterDatabase" localSheetId="8" hidden="1">'UKS - Univerzální kabeláž...'!$C$90:$K$143</definedName>
    <definedName name="_xlnm.Print_Area" localSheetId="8">'UKS - Univerzální kabeláž...'!$C$4:$J$43,'UKS - Univerzální kabeláž...'!$C$49:$J$68,'UKS - Univerzální kabeláž...'!$C$74:$K$143</definedName>
    <definedName name="_xlnm.Print_Titles" localSheetId="8">'UKS - Univerzální kabeláž...'!$90:$90</definedName>
    <definedName name="_xlnm._FilterDatabase" localSheetId="9" hidden="1">'CCTV - Příprava kamerový ...'!$C$90:$K$127</definedName>
    <definedName name="_xlnm.Print_Area" localSheetId="9">'CCTV - Příprava kamerový ...'!$C$4:$J$43,'CCTV - Příprava kamerový ...'!$C$49:$J$68,'CCTV - Příprava kamerový ...'!$C$74:$K$127</definedName>
    <definedName name="_xlnm.Print_Titles" localSheetId="9">'CCTV - Příprava kamerový ...'!$90:$90</definedName>
    <definedName name="_xlnm._FilterDatabase" localSheetId="10" hidden="1">'PTZS - Poplachový zabezpe...'!$C$90:$K$163</definedName>
    <definedName name="_xlnm.Print_Area" localSheetId="10">'PTZS - Poplachový zabezpe...'!$C$4:$J$43,'PTZS - Poplachový zabezpe...'!$C$49:$J$68,'PTZS - Poplachový zabezpe...'!$C$74:$K$163</definedName>
    <definedName name="_xlnm.Print_Titles" localSheetId="10">'PTZS - Poplachový zabezpe...'!$90:$90</definedName>
    <definedName name="_xlnm._FilterDatabase" localSheetId="11" hidden="1">'DT - Domácí telefony'!$C$90:$K$119</definedName>
    <definedName name="_xlnm.Print_Area" localSheetId="11">'DT - Domácí telefony'!$C$4:$J$43,'DT - Domácí telefony'!$C$49:$J$68,'DT - Domácí telefony'!$C$74:$K$119</definedName>
    <definedName name="_xlnm.Print_Titles" localSheetId="11">'DT - Domácí telefony'!$90:$90</definedName>
    <definedName name="_xlnm._FilterDatabase" localSheetId="12" hidden="1">'AV - AV technika'!$C$90:$K$103</definedName>
    <definedName name="_xlnm.Print_Area" localSheetId="12">'AV - AV technika'!$C$4:$J$43,'AV - AV technika'!$C$49:$J$68,'AV - AV technika'!$C$74:$K$103</definedName>
    <definedName name="_xlnm.Print_Titles" localSheetId="12">'AV - AV technika'!$90:$90</definedName>
    <definedName name="_xlnm._FilterDatabase" localSheetId="13" hidden="1">'STA - Televizní rozvody'!$C$90:$K$127</definedName>
    <definedName name="_xlnm.Print_Area" localSheetId="13">'STA - Televizní rozvody'!$C$4:$J$43,'STA - Televizní rozvody'!$C$49:$J$68,'STA - Televizní rozvody'!$C$74:$K$127</definedName>
    <definedName name="_xlnm.Print_Titles" localSheetId="13">'STA - Televizní rozvody'!$90:$90</definedName>
    <definedName name="_xlnm._FilterDatabase" localSheetId="14" hidden="1">'TS - Tísňový systém'!$C$90:$K$109</definedName>
    <definedName name="_xlnm.Print_Area" localSheetId="14">'TS - Tísňový systém'!$C$4:$J$43,'TS - Tísňový systém'!$C$49:$J$68,'TS - Tísňový systém'!$C$74:$K$109</definedName>
    <definedName name="_xlnm.Print_Titles" localSheetId="14">'TS - Tísňový systém'!$90:$90</definedName>
    <definedName name="_xlnm._FilterDatabase" localSheetId="15" hidden="1">'RDS - Kabelová příprava p...'!$C$90:$K$105</definedName>
    <definedName name="_xlnm.Print_Area" localSheetId="15">'RDS - Kabelová příprava p...'!$C$4:$J$43,'RDS - Kabelová příprava p...'!$C$49:$J$68,'RDS - Kabelová příprava p...'!$C$74:$K$105</definedName>
    <definedName name="_xlnm.Print_Titles" localSheetId="15">'RDS - Kabelová příprava p...'!$90:$90</definedName>
    <definedName name="_xlnm._FilterDatabase" localSheetId="16" hidden="1">'SKT - Společné kabelové t...'!$C$90:$K$147</definedName>
    <definedName name="_xlnm.Print_Area" localSheetId="16">'SKT - Společné kabelové t...'!$C$4:$J$43,'SKT - Společné kabelové t...'!$C$49:$J$68,'SKT - Společné kabelové t...'!$C$74:$K$147</definedName>
    <definedName name="_xlnm.Print_Titles" localSheetId="16">'SKT - Společné kabelové t...'!$90:$90</definedName>
    <definedName name="_xlnm._FilterDatabase" localSheetId="17" hidden="1">'I - Uvedení zpevněných pl...'!$C$87:$K$113</definedName>
    <definedName name="_xlnm.Print_Area" localSheetId="17">'I - Uvedení zpevněných pl...'!$C$4:$J$41,'I - Uvedení zpevněných pl...'!$C$47:$J$67,'I - Uvedení zpevněných pl...'!$C$73:$K$113</definedName>
    <definedName name="_xlnm.Print_Titles" localSheetId="17">'I - Uvedení zpevněných pl...'!$87:$87</definedName>
    <definedName name="_xlnm._FilterDatabase" localSheetId="18" hidden="1">'VRN - Vedlejší rozpočtové...'!$C$84:$K$103</definedName>
    <definedName name="_xlnm.Print_Area" localSheetId="18">'VRN - Vedlejší rozpočtové...'!$C$4:$J$39,'VRN - Vedlejší rozpočtové...'!$C$45:$J$66,'VRN - Vedlejší rozpočtové...'!$C$72:$K$103</definedName>
    <definedName name="_xlnm.Print_Titles" localSheetId="18">'VRN - Vedlejší rozpočtové...'!$84:$84</definedName>
    <definedName name="_xlnm.Print_Area" localSheetId="19">'Pokyny pro vyplnění'!$B$2:$K$71,'Pokyny pro vyplnění'!$B$74:$K$118,'Pokyny pro vyplnění'!$B$121:$K$161,'Pokyny pro vyplnění'!$B$164:$K$218</definedName>
  </definedNames>
  <calcPr/>
</workbook>
</file>

<file path=xl/calcChain.xml><?xml version="1.0" encoding="utf-8"?>
<calcChain xmlns="http://schemas.openxmlformats.org/spreadsheetml/2006/main">
  <c i="19" l="1" r="J37"/>
  <c r="J36"/>
  <c i="1" r="AY74"/>
  <c i="19" r="J35"/>
  <c i="1" r="AX74"/>
  <c i="19" r="BI102"/>
  <c r="BH102"/>
  <c r="BG102"/>
  <c r="BF102"/>
  <c r="T102"/>
  <c r="T101"/>
  <c r="R102"/>
  <c r="R101"/>
  <c r="P102"/>
  <c r="P101"/>
  <c r="BI99"/>
  <c r="BH99"/>
  <c r="BG99"/>
  <c r="BF99"/>
  <c r="T99"/>
  <c r="T98"/>
  <c r="R99"/>
  <c r="R98"/>
  <c r="P99"/>
  <c r="P98"/>
  <c r="BI96"/>
  <c r="BH96"/>
  <c r="BG96"/>
  <c r="BF96"/>
  <c r="T96"/>
  <c r="T95"/>
  <c r="R96"/>
  <c r="R95"/>
  <c r="P96"/>
  <c r="P95"/>
  <c r="BI93"/>
  <c r="BH93"/>
  <c r="BG93"/>
  <c r="BF93"/>
  <c r="T93"/>
  <c r="T92"/>
  <c r="R93"/>
  <c r="R92"/>
  <c r="P93"/>
  <c r="P92"/>
  <c r="BI90"/>
  <c r="BH90"/>
  <c r="BG90"/>
  <c r="BF90"/>
  <c r="T90"/>
  <c r="R90"/>
  <c r="P90"/>
  <c r="BI88"/>
  <c r="BH88"/>
  <c r="BG88"/>
  <c r="BF88"/>
  <c r="T88"/>
  <c r="R88"/>
  <c r="P88"/>
  <c r="J81"/>
  <c r="F81"/>
  <c r="F79"/>
  <c r="E77"/>
  <c r="J54"/>
  <c r="F54"/>
  <c r="F52"/>
  <c r="E50"/>
  <c r="J24"/>
  <c r="E24"/>
  <c r="J82"/>
  <c r="J23"/>
  <c r="J18"/>
  <c r="E18"/>
  <c r="F82"/>
  <c r="J17"/>
  <c r="J12"/>
  <c r="J79"/>
  <c r="E7"/>
  <c r="E75"/>
  <c i="18" r="J39"/>
  <c r="J38"/>
  <c i="1" r="AY73"/>
  <c i="18" r="J37"/>
  <c i="1" r="AX73"/>
  <c i="18" r="BI111"/>
  <c r="BH111"/>
  <c r="BG111"/>
  <c r="BF111"/>
  <c r="T111"/>
  <c r="R111"/>
  <c r="P111"/>
  <c r="BI108"/>
  <c r="BH108"/>
  <c r="BG108"/>
  <c r="BF108"/>
  <c r="T108"/>
  <c r="R108"/>
  <c r="P108"/>
  <c r="BI106"/>
  <c r="BH106"/>
  <c r="BG106"/>
  <c r="BF106"/>
  <c r="T106"/>
  <c r="R106"/>
  <c r="P106"/>
  <c r="BI103"/>
  <c r="BH103"/>
  <c r="BG103"/>
  <c r="BF103"/>
  <c r="T103"/>
  <c r="R103"/>
  <c r="P103"/>
  <c r="BI101"/>
  <c r="BH101"/>
  <c r="BG101"/>
  <c r="BF101"/>
  <c r="T101"/>
  <c r="R101"/>
  <c r="P101"/>
  <c r="BI98"/>
  <c r="BH98"/>
  <c r="BG98"/>
  <c r="BF98"/>
  <c r="T98"/>
  <c r="R98"/>
  <c r="P98"/>
  <c r="BI95"/>
  <c r="BH95"/>
  <c r="BG95"/>
  <c r="BF95"/>
  <c r="T95"/>
  <c r="R95"/>
  <c r="P95"/>
  <c r="BI91"/>
  <c r="BH91"/>
  <c r="BG91"/>
  <c r="BF91"/>
  <c r="T91"/>
  <c r="T90"/>
  <c r="R91"/>
  <c r="R90"/>
  <c r="P91"/>
  <c r="P90"/>
  <c r="J84"/>
  <c r="F84"/>
  <c r="F82"/>
  <c r="E80"/>
  <c r="J58"/>
  <c r="F58"/>
  <c r="F56"/>
  <c r="E54"/>
  <c r="J26"/>
  <c r="E26"/>
  <c r="J85"/>
  <c r="J25"/>
  <c r="J20"/>
  <c r="E20"/>
  <c r="F85"/>
  <c r="J19"/>
  <c r="J14"/>
  <c r="J82"/>
  <c r="E7"/>
  <c r="E50"/>
  <c i="17" r="J41"/>
  <c r="J40"/>
  <c i="1" r="AY72"/>
  <c i="17" r="J39"/>
  <c i="1" r="AX72"/>
  <c i="17"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J87"/>
  <c r="F87"/>
  <c r="F85"/>
  <c r="E83"/>
  <c r="J62"/>
  <c r="F62"/>
  <c r="F60"/>
  <c r="E58"/>
  <c r="J28"/>
  <c r="E28"/>
  <c r="J63"/>
  <c r="J27"/>
  <c r="J22"/>
  <c r="E22"/>
  <c r="F88"/>
  <c r="J21"/>
  <c r="J16"/>
  <c r="J60"/>
  <c r="E7"/>
  <c r="E52"/>
  <c i="16" r="J41"/>
  <c r="J40"/>
  <c i="1" r="AY71"/>
  <c i="16" r="J39"/>
  <c i="1" r="AX71"/>
  <c i="16"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J87"/>
  <c r="F87"/>
  <c r="F85"/>
  <c r="E83"/>
  <c r="J62"/>
  <c r="F62"/>
  <c r="F60"/>
  <c r="E58"/>
  <c r="J28"/>
  <c r="E28"/>
  <c r="J88"/>
  <c r="J27"/>
  <c r="J22"/>
  <c r="E22"/>
  <c r="F88"/>
  <c r="J21"/>
  <c r="J16"/>
  <c r="J60"/>
  <c r="E7"/>
  <c r="E77"/>
  <c i="15" r="J41"/>
  <c r="J40"/>
  <c i="1" r="AY70"/>
  <c i="15" r="J39"/>
  <c i="1" r="AX70"/>
  <c i="15"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J87"/>
  <c r="F87"/>
  <c r="F85"/>
  <c r="E83"/>
  <c r="J62"/>
  <c r="F62"/>
  <c r="F60"/>
  <c r="E58"/>
  <c r="J28"/>
  <c r="E28"/>
  <c r="J63"/>
  <c r="J27"/>
  <c r="J22"/>
  <c r="E22"/>
  <c r="F88"/>
  <c r="J21"/>
  <c r="J16"/>
  <c r="J85"/>
  <c r="E7"/>
  <c r="E77"/>
  <c i="14" r="J41"/>
  <c r="J40"/>
  <c i="1" r="AY69"/>
  <c i="14" r="J39"/>
  <c i="1" r="AX69"/>
  <c i="14"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J87"/>
  <c r="F87"/>
  <c r="F85"/>
  <c r="E83"/>
  <c r="J62"/>
  <c r="F62"/>
  <c r="F60"/>
  <c r="E58"/>
  <c r="J28"/>
  <c r="E28"/>
  <c r="J63"/>
  <c r="J27"/>
  <c r="J22"/>
  <c r="E22"/>
  <c r="F88"/>
  <c r="J21"/>
  <c r="J16"/>
  <c r="J60"/>
  <c r="E7"/>
  <c r="E52"/>
  <c i="13" r="J41"/>
  <c r="J40"/>
  <c i="1" r="AY68"/>
  <c i="13" r="J39"/>
  <c i="1" r="AX68"/>
  <c i="13"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J87"/>
  <c r="F87"/>
  <c r="F85"/>
  <c r="E83"/>
  <c r="J62"/>
  <c r="F62"/>
  <c r="F60"/>
  <c r="E58"/>
  <c r="J28"/>
  <c r="E28"/>
  <c r="J88"/>
  <c r="J27"/>
  <c r="J22"/>
  <c r="E22"/>
  <c r="F63"/>
  <c r="J21"/>
  <c r="J16"/>
  <c r="J60"/>
  <c r="E7"/>
  <c r="E52"/>
  <c i="12" r="J41"/>
  <c r="J40"/>
  <c i="1" r="AY67"/>
  <c i="12" r="J39"/>
  <c i="1" r="AX67"/>
  <c i="12"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J87"/>
  <c r="F87"/>
  <c r="F85"/>
  <c r="E83"/>
  <c r="J62"/>
  <c r="F62"/>
  <c r="F60"/>
  <c r="E58"/>
  <c r="J28"/>
  <c r="E28"/>
  <c r="J88"/>
  <c r="J27"/>
  <c r="J22"/>
  <c r="E22"/>
  <c r="F88"/>
  <c r="J21"/>
  <c r="J16"/>
  <c r="J85"/>
  <c r="E7"/>
  <c r="E77"/>
  <c i="11" r="J41"/>
  <c r="J40"/>
  <c i="1" r="AY66"/>
  <c i="11" r="J39"/>
  <c i="1" r="AX66"/>
  <c i="11"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J87"/>
  <c r="F87"/>
  <c r="F85"/>
  <c r="E83"/>
  <c r="J62"/>
  <c r="F62"/>
  <c r="F60"/>
  <c r="E58"/>
  <c r="J28"/>
  <c r="E28"/>
  <c r="J88"/>
  <c r="J27"/>
  <c r="J22"/>
  <c r="E22"/>
  <c r="F88"/>
  <c r="J21"/>
  <c r="J16"/>
  <c r="J60"/>
  <c r="E7"/>
  <c r="E77"/>
  <c i="10" r="J41"/>
  <c r="J40"/>
  <c i="1" r="AY65"/>
  <c i="10" r="J39"/>
  <c i="1" r="AX65"/>
  <c i="10"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J87"/>
  <c r="F87"/>
  <c r="F85"/>
  <c r="E83"/>
  <c r="J62"/>
  <c r="F62"/>
  <c r="F60"/>
  <c r="E58"/>
  <c r="J28"/>
  <c r="E28"/>
  <c r="J63"/>
  <c r="J27"/>
  <c r="J22"/>
  <c r="E22"/>
  <c r="F88"/>
  <c r="J21"/>
  <c r="J16"/>
  <c r="J85"/>
  <c r="E7"/>
  <c r="E77"/>
  <c i="9" r="J41"/>
  <c r="J40"/>
  <c i="1" r="AY64"/>
  <c i="9" r="J39"/>
  <c i="1" r="AX64"/>
  <c i="9"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J87"/>
  <c r="F87"/>
  <c r="F85"/>
  <c r="E83"/>
  <c r="J62"/>
  <c r="F62"/>
  <c r="F60"/>
  <c r="E58"/>
  <c r="J28"/>
  <c r="E28"/>
  <c r="J88"/>
  <c r="J27"/>
  <c r="J22"/>
  <c r="E22"/>
  <c r="F88"/>
  <c r="J21"/>
  <c r="J16"/>
  <c r="J85"/>
  <c r="E7"/>
  <c r="E77"/>
  <c i="8" r="J39"/>
  <c r="J38"/>
  <c i="1" r="AY62"/>
  <c i="8" r="J37"/>
  <c i="1" r="AX62"/>
  <c i="8" r="BI484"/>
  <c r="BH484"/>
  <c r="BG484"/>
  <c r="BF484"/>
  <c r="T484"/>
  <c r="R484"/>
  <c r="P484"/>
  <c r="BI482"/>
  <c r="BH482"/>
  <c r="BG482"/>
  <c r="BF482"/>
  <c r="T482"/>
  <c r="R482"/>
  <c r="P482"/>
  <c r="BI480"/>
  <c r="BH480"/>
  <c r="BG480"/>
  <c r="BF480"/>
  <c r="T480"/>
  <c r="R480"/>
  <c r="P480"/>
  <c r="BI478"/>
  <c r="BH478"/>
  <c r="BG478"/>
  <c r="BF478"/>
  <c r="T478"/>
  <c r="R478"/>
  <c r="P478"/>
  <c r="BI476"/>
  <c r="BH476"/>
  <c r="BG476"/>
  <c r="BF476"/>
  <c r="T476"/>
  <c r="R476"/>
  <c r="P476"/>
  <c r="BI474"/>
  <c r="BH474"/>
  <c r="BG474"/>
  <c r="BF474"/>
  <c r="T474"/>
  <c r="R474"/>
  <c r="P474"/>
  <c r="BI472"/>
  <c r="BH472"/>
  <c r="BG472"/>
  <c r="BF472"/>
  <c r="T472"/>
  <c r="R472"/>
  <c r="P472"/>
  <c r="BI470"/>
  <c r="BH470"/>
  <c r="BG470"/>
  <c r="BF470"/>
  <c r="T470"/>
  <c r="R470"/>
  <c r="P470"/>
  <c r="BI468"/>
  <c r="BH468"/>
  <c r="BG468"/>
  <c r="BF468"/>
  <c r="T468"/>
  <c r="R468"/>
  <c r="P468"/>
  <c r="BI466"/>
  <c r="BH466"/>
  <c r="BG466"/>
  <c r="BF466"/>
  <c r="T466"/>
  <c r="R466"/>
  <c r="P466"/>
  <c r="BI464"/>
  <c r="BH464"/>
  <c r="BG464"/>
  <c r="BF464"/>
  <c r="T464"/>
  <c r="R464"/>
  <c r="P464"/>
  <c r="BI462"/>
  <c r="BH462"/>
  <c r="BG462"/>
  <c r="BF462"/>
  <c r="T462"/>
  <c r="R462"/>
  <c r="P462"/>
  <c r="BI460"/>
  <c r="BH460"/>
  <c r="BG460"/>
  <c r="BF460"/>
  <c r="T460"/>
  <c r="R460"/>
  <c r="P460"/>
  <c r="BI458"/>
  <c r="BH458"/>
  <c r="BG458"/>
  <c r="BF458"/>
  <c r="T458"/>
  <c r="R458"/>
  <c r="P458"/>
  <c r="BI456"/>
  <c r="BH456"/>
  <c r="BG456"/>
  <c r="BF456"/>
  <c r="T456"/>
  <c r="R456"/>
  <c r="P456"/>
  <c r="BI454"/>
  <c r="BH454"/>
  <c r="BG454"/>
  <c r="BF454"/>
  <c r="T454"/>
  <c r="R454"/>
  <c r="P454"/>
  <c r="BI452"/>
  <c r="BH452"/>
  <c r="BG452"/>
  <c r="BF452"/>
  <c r="T452"/>
  <c r="R452"/>
  <c r="P452"/>
  <c r="BI449"/>
  <c r="BH449"/>
  <c r="BG449"/>
  <c r="BF449"/>
  <c r="T449"/>
  <c r="R449"/>
  <c r="P449"/>
  <c r="BI447"/>
  <c r="BH447"/>
  <c r="BG447"/>
  <c r="BF447"/>
  <c r="T447"/>
  <c r="R447"/>
  <c r="P447"/>
  <c r="BI445"/>
  <c r="BH445"/>
  <c r="BG445"/>
  <c r="BF445"/>
  <c r="T445"/>
  <c r="R445"/>
  <c r="P445"/>
  <c r="BI443"/>
  <c r="BH443"/>
  <c r="BG443"/>
  <c r="BF443"/>
  <c r="T443"/>
  <c r="R443"/>
  <c r="P443"/>
  <c r="BI441"/>
  <c r="BH441"/>
  <c r="BG441"/>
  <c r="BF441"/>
  <c r="T441"/>
  <c r="R441"/>
  <c r="P441"/>
  <c r="BI439"/>
  <c r="BH439"/>
  <c r="BG439"/>
  <c r="BF439"/>
  <c r="T439"/>
  <c r="R439"/>
  <c r="P439"/>
  <c r="BI437"/>
  <c r="BH437"/>
  <c r="BG437"/>
  <c r="BF437"/>
  <c r="T437"/>
  <c r="R437"/>
  <c r="P437"/>
  <c r="BI435"/>
  <c r="BH435"/>
  <c r="BG435"/>
  <c r="BF435"/>
  <c r="T435"/>
  <c r="R435"/>
  <c r="P435"/>
  <c r="BI433"/>
  <c r="BH433"/>
  <c r="BG433"/>
  <c r="BF433"/>
  <c r="T433"/>
  <c r="R433"/>
  <c r="P433"/>
  <c r="BI431"/>
  <c r="BH431"/>
  <c r="BG431"/>
  <c r="BF431"/>
  <c r="T431"/>
  <c r="R431"/>
  <c r="P431"/>
  <c r="BI429"/>
  <c r="BH429"/>
  <c r="BG429"/>
  <c r="BF429"/>
  <c r="T429"/>
  <c r="R429"/>
  <c r="P429"/>
  <c r="BI427"/>
  <c r="BH427"/>
  <c r="BG427"/>
  <c r="BF427"/>
  <c r="T427"/>
  <c r="R427"/>
  <c r="P427"/>
  <c r="BI424"/>
  <c r="BH424"/>
  <c r="BG424"/>
  <c r="BF424"/>
  <c r="T424"/>
  <c r="R424"/>
  <c r="P424"/>
  <c r="BI422"/>
  <c r="BH422"/>
  <c r="BG422"/>
  <c r="BF422"/>
  <c r="T422"/>
  <c r="R422"/>
  <c r="P422"/>
  <c r="BI420"/>
  <c r="BH420"/>
  <c r="BG420"/>
  <c r="BF420"/>
  <c r="T420"/>
  <c r="R420"/>
  <c r="P420"/>
  <c r="BI418"/>
  <c r="BH418"/>
  <c r="BG418"/>
  <c r="BF418"/>
  <c r="T418"/>
  <c r="R418"/>
  <c r="P418"/>
  <c r="BI416"/>
  <c r="BH416"/>
  <c r="BG416"/>
  <c r="BF416"/>
  <c r="T416"/>
  <c r="R416"/>
  <c r="P416"/>
  <c r="BI414"/>
  <c r="BH414"/>
  <c r="BG414"/>
  <c r="BF414"/>
  <c r="T414"/>
  <c r="R414"/>
  <c r="P414"/>
  <c r="BI412"/>
  <c r="BH412"/>
  <c r="BG412"/>
  <c r="BF412"/>
  <c r="T412"/>
  <c r="R412"/>
  <c r="P412"/>
  <c r="BI410"/>
  <c r="BH410"/>
  <c r="BG410"/>
  <c r="BF410"/>
  <c r="T410"/>
  <c r="R410"/>
  <c r="P410"/>
  <c r="BI408"/>
  <c r="BH408"/>
  <c r="BG408"/>
  <c r="BF408"/>
  <c r="T408"/>
  <c r="R408"/>
  <c r="P408"/>
  <c r="BI406"/>
  <c r="BH406"/>
  <c r="BG406"/>
  <c r="BF406"/>
  <c r="T406"/>
  <c r="R406"/>
  <c r="P406"/>
  <c r="BI404"/>
  <c r="BH404"/>
  <c r="BG404"/>
  <c r="BF404"/>
  <c r="T404"/>
  <c r="R404"/>
  <c r="P404"/>
  <c r="BI402"/>
  <c r="BH402"/>
  <c r="BG402"/>
  <c r="BF402"/>
  <c r="T402"/>
  <c r="R402"/>
  <c r="P402"/>
  <c r="BI400"/>
  <c r="BH400"/>
  <c r="BG400"/>
  <c r="BF400"/>
  <c r="T400"/>
  <c r="R400"/>
  <c r="P400"/>
  <c r="BI398"/>
  <c r="BH398"/>
  <c r="BG398"/>
  <c r="BF398"/>
  <c r="T398"/>
  <c r="R398"/>
  <c r="P398"/>
  <c r="BI396"/>
  <c r="BH396"/>
  <c r="BG396"/>
  <c r="BF396"/>
  <c r="T396"/>
  <c r="R396"/>
  <c r="P396"/>
  <c r="BI394"/>
  <c r="BH394"/>
  <c r="BG394"/>
  <c r="BF394"/>
  <c r="T394"/>
  <c r="R394"/>
  <c r="P394"/>
  <c r="BI392"/>
  <c r="BH392"/>
  <c r="BG392"/>
  <c r="BF392"/>
  <c r="T392"/>
  <c r="R392"/>
  <c r="P392"/>
  <c r="BI390"/>
  <c r="BH390"/>
  <c r="BG390"/>
  <c r="BF390"/>
  <c r="T390"/>
  <c r="R390"/>
  <c r="P390"/>
  <c r="BI388"/>
  <c r="BH388"/>
  <c r="BG388"/>
  <c r="BF388"/>
  <c r="T388"/>
  <c r="R388"/>
  <c r="P388"/>
  <c r="BI386"/>
  <c r="BH386"/>
  <c r="BG386"/>
  <c r="BF386"/>
  <c r="T386"/>
  <c r="R386"/>
  <c r="P386"/>
  <c r="BI383"/>
  <c r="BH383"/>
  <c r="BG383"/>
  <c r="BF383"/>
  <c r="T383"/>
  <c r="R383"/>
  <c r="P383"/>
  <c r="BI381"/>
  <c r="BH381"/>
  <c r="BG381"/>
  <c r="BF381"/>
  <c r="T381"/>
  <c r="R381"/>
  <c r="P381"/>
  <c r="BI379"/>
  <c r="BH379"/>
  <c r="BG379"/>
  <c r="BF379"/>
  <c r="T379"/>
  <c r="R379"/>
  <c r="P379"/>
  <c r="BI377"/>
  <c r="BH377"/>
  <c r="BG377"/>
  <c r="BF377"/>
  <c r="T377"/>
  <c r="R377"/>
  <c r="P377"/>
  <c r="BI375"/>
  <c r="BH375"/>
  <c r="BG375"/>
  <c r="BF375"/>
  <c r="T375"/>
  <c r="R375"/>
  <c r="P375"/>
  <c r="BI373"/>
  <c r="BH373"/>
  <c r="BG373"/>
  <c r="BF373"/>
  <c r="T373"/>
  <c r="R373"/>
  <c r="P373"/>
  <c r="BI371"/>
  <c r="BH371"/>
  <c r="BG371"/>
  <c r="BF371"/>
  <c r="T371"/>
  <c r="R371"/>
  <c r="P371"/>
  <c r="BI369"/>
  <c r="BH369"/>
  <c r="BG369"/>
  <c r="BF369"/>
  <c r="T369"/>
  <c r="R369"/>
  <c r="P369"/>
  <c r="BI367"/>
  <c r="BH367"/>
  <c r="BG367"/>
  <c r="BF367"/>
  <c r="T367"/>
  <c r="R367"/>
  <c r="P367"/>
  <c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4"/>
  <c r="BH334"/>
  <c r="BG334"/>
  <c r="BF334"/>
  <c r="T334"/>
  <c r="R334"/>
  <c r="P334"/>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4"/>
  <c r="BH314"/>
  <c r="BG314"/>
  <c r="BF314"/>
  <c r="T314"/>
  <c r="R314"/>
  <c r="P314"/>
  <c r="BI312"/>
  <c r="BH312"/>
  <c r="BG312"/>
  <c r="BF312"/>
  <c r="T312"/>
  <c r="R312"/>
  <c r="P312"/>
  <c r="BI310"/>
  <c r="BH310"/>
  <c r="BG310"/>
  <c r="BF310"/>
  <c r="T310"/>
  <c r="R310"/>
  <c r="P310"/>
  <c r="BI308"/>
  <c r="BH308"/>
  <c r="BG308"/>
  <c r="BF308"/>
  <c r="T308"/>
  <c r="R308"/>
  <c r="P308"/>
  <c r="BI306"/>
  <c r="BH306"/>
  <c r="BG306"/>
  <c r="BF306"/>
  <c r="T306"/>
  <c r="R306"/>
  <c r="P306"/>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39"/>
  <c r="BH139"/>
  <c r="BG139"/>
  <c r="BF139"/>
  <c r="T139"/>
  <c r="T138"/>
  <c r="R139"/>
  <c r="R138"/>
  <c r="P139"/>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5"/>
  <c r="BH125"/>
  <c r="BG125"/>
  <c r="BF125"/>
  <c r="T125"/>
  <c r="R125"/>
  <c r="P125"/>
  <c r="BI123"/>
  <c r="BH123"/>
  <c r="BG123"/>
  <c r="BF123"/>
  <c r="T123"/>
  <c r="R123"/>
  <c r="P123"/>
  <c r="BI120"/>
  <c r="BH120"/>
  <c r="BG120"/>
  <c r="BF120"/>
  <c r="T120"/>
  <c r="R120"/>
  <c r="P120"/>
  <c r="BI118"/>
  <c r="BH118"/>
  <c r="BG118"/>
  <c r="BF118"/>
  <c r="T118"/>
  <c r="R118"/>
  <c r="P118"/>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2"/>
  <c r="BH102"/>
  <c r="BG102"/>
  <c r="BF102"/>
  <c r="T102"/>
  <c r="R102"/>
  <c r="P102"/>
  <c r="BI100"/>
  <c r="BH100"/>
  <c r="BG100"/>
  <c r="BF100"/>
  <c r="T100"/>
  <c r="R100"/>
  <c r="P100"/>
  <c r="J94"/>
  <c r="F94"/>
  <c r="F92"/>
  <c r="E90"/>
  <c r="J58"/>
  <c r="F58"/>
  <c r="F56"/>
  <c r="E54"/>
  <c r="J26"/>
  <c r="E26"/>
  <c r="J95"/>
  <c r="J25"/>
  <c r="J20"/>
  <c r="E20"/>
  <c r="F95"/>
  <c r="J19"/>
  <c r="J14"/>
  <c r="J92"/>
  <c r="E7"/>
  <c r="E86"/>
  <c i="7" r="J39"/>
  <c r="J38"/>
  <c i="1" r="AY61"/>
  <c i="7" r="J37"/>
  <c i="1" r="AX61"/>
  <c i="7"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3"/>
  <c r="BH193"/>
  <c r="BG193"/>
  <c r="BF193"/>
  <c r="T193"/>
  <c r="R193"/>
  <c r="P193"/>
  <c r="BI191"/>
  <c r="BH191"/>
  <c r="BG191"/>
  <c r="BF191"/>
  <c r="T191"/>
  <c r="R191"/>
  <c r="P191"/>
  <c r="BI189"/>
  <c r="BH189"/>
  <c r="BG189"/>
  <c r="BF189"/>
  <c r="T189"/>
  <c r="R189"/>
  <c r="P189"/>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1"/>
  <c r="BH101"/>
  <c r="BG101"/>
  <c r="BF101"/>
  <c r="T101"/>
  <c r="R101"/>
  <c r="P101"/>
  <c r="BI99"/>
  <c r="BH99"/>
  <c r="BG99"/>
  <c r="BF99"/>
  <c r="T99"/>
  <c r="R99"/>
  <c r="P99"/>
  <c r="BI97"/>
  <c r="BH97"/>
  <c r="BG97"/>
  <c r="BF97"/>
  <c r="T97"/>
  <c r="R97"/>
  <c r="P97"/>
  <c r="BI95"/>
  <c r="BH95"/>
  <c r="BG95"/>
  <c r="BF95"/>
  <c r="T95"/>
  <c r="R95"/>
  <c r="P95"/>
  <c r="J88"/>
  <c r="F88"/>
  <c r="F86"/>
  <c r="E84"/>
  <c r="J58"/>
  <c r="F58"/>
  <c r="F56"/>
  <c r="E54"/>
  <c r="J26"/>
  <c r="E26"/>
  <c r="J89"/>
  <c r="J25"/>
  <c r="J20"/>
  <c r="E20"/>
  <c r="F89"/>
  <c r="J19"/>
  <c r="J14"/>
  <c r="J86"/>
  <c r="E7"/>
  <c r="E80"/>
  <c i="6" r="J39"/>
  <c r="J38"/>
  <c i="1" r="AY60"/>
  <c i="6" r="J37"/>
  <c i="1" r="AX60"/>
  <c i="6" r="BI192"/>
  <c r="BH192"/>
  <c r="BG192"/>
  <c r="BF192"/>
  <c r="T192"/>
  <c r="R192"/>
  <c r="P192"/>
  <c r="BI190"/>
  <c r="BH190"/>
  <c r="BG190"/>
  <c r="BF190"/>
  <c r="T190"/>
  <c r="R190"/>
  <c r="P190"/>
  <c r="BI188"/>
  <c r="BH188"/>
  <c r="BG188"/>
  <c r="BF188"/>
  <c r="T188"/>
  <c r="R188"/>
  <c r="P188"/>
  <c r="BI185"/>
  <c r="BH185"/>
  <c r="BG185"/>
  <c r="BF185"/>
  <c r="T185"/>
  <c r="R185"/>
  <c r="P185"/>
  <c r="BI183"/>
  <c r="BH183"/>
  <c r="BG183"/>
  <c r="BF183"/>
  <c r="T183"/>
  <c r="R183"/>
  <c r="P183"/>
  <c r="BI181"/>
  <c r="BH181"/>
  <c r="BG181"/>
  <c r="BF181"/>
  <c r="T181"/>
  <c r="R181"/>
  <c r="P181"/>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BI97"/>
  <c r="BH97"/>
  <c r="BG97"/>
  <c r="BF97"/>
  <c r="T97"/>
  <c r="R97"/>
  <c r="P97"/>
  <c r="BI95"/>
  <c r="BH95"/>
  <c r="BG95"/>
  <c r="BF95"/>
  <c r="T95"/>
  <c r="R95"/>
  <c r="P95"/>
  <c r="BI93"/>
  <c r="BH93"/>
  <c r="BG93"/>
  <c r="BF93"/>
  <c r="T93"/>
  <c r="R93"/>
  <c r="P93"/>
  <c r="BI91"/>
  <c r="BH91"/>
  <c r="BG91"/>
  <c r="BF91"/>
  <c r="T91"/>
  <c r="R91"/>
  <c r="P91"/>
  <c r="J85"/>
  <c r="F85"/>
  <c r="F83"/>
  <c r="E81"/>
  <c r="J58"/>
  <c r="F58"/>
  <c r="F56"/>
  <c r="E54"/>
  <c r="J26"/>
  <c r="E26"/>
  <c r="J86"/>
  <c r="J25"/>
  <c r="J20"/>
  <c r="E20"/>
  <c r="F86"/>
  <c r="J19"/>
  <c r="J14"/>
  <c r="J56"/>
  <c r="E7"/>
  <c r="E77"/>
  <c i="5" r="J39"/>
  <c r="J38"/>
  <c i="1" r="AY59"/>
  <c i="5" r="J37"/>
  <c i="1" r="AX59"/>
  <c i="5" r="BI528"/>
  <c r="BH528"/>
  <c r="BG528"/>
  <c r="BF528"/>
  <c r="T528"/>
  <c r="R528"/>
  <c r="P528"/>
  <c r="BI526"/>
  <c r="BH526"/>
  <c r="BG526"/>
  <c r="BF526"/>
  <c r="T526"/>
  <c r="R526"/>
  <c r="P526"/>
  <c r="BI524"/>
  <c r="BH524"/>
  <c r="BG524"/>
  <c r="BF524"/>
  <c r="T524"/>
  <c r="R524"/>
  <c r="P524"/>
  <c r="BI521"/>
  <c r="BH521"/>
  <c r="BG521"/>
  <c r="BF521"/>
  <c r="T521"/>
  <c r="R521"/>
  <c r="P521"/>
  <c r="BI519"/>
  <c r="BH519"/>
  <c r="BG519"/>
  <c r="BF519"/>
  <c r="T519"/>
  <c r="R519"/>
  <c r="P519"/>
  <c r="BI517"/>
  <c r="BH517"/>
  <c r="BG517"/>
  <c r="BF517"/>
  <c r="T517"/>
  <c r="R517"/>
  <c r="P517"/>
  <c r="BI514"/>
  <c r="BH514"/>
  <c r="BG514"/>
  <c r="BF514"/>
  <c r="T514"/>
  <c r="R514"/>
  <c r="P514"/>
  <c r="BI512"/>
  <c r="BH512"/>
  <c r="BG512"/>
  <c r="BF512"/>
  <c r="T512"/>
  <c r="R512"/>
  <c r="P512"/>
  <c r="BI510"/>
  <c r="BH510"/>
  <c r="BG510"/>
  <c r="BF510"/>
  <c r="T510"/>
  <c r="R510"/>
  <c r="P510"/>
  <c r="BI507"/>
  <c r="BH507"/>
  <c r="BG507"/>
  <c r="BF507"/>
  <c r="T507"/>
  <c r="T506"/>
  <c r="R507"/>
  <c r="R506"/>
  <c r="P507"/>
  <c r="P506"/>
  <c r="BI504"/>
  <c r="BH504"/>
  <c r="BG504"/>
  <c r="BF504"/>
  <c r="T504"/>
  <c r="R504"/>
  <c r="P504"/>
  <c r="BI502"/>
  <c r="BH502"/>
  <c r="BG502"/>
  <c r="BF502"/>
  <c r="T502"/>
  <c r="R502"/>
  <c r="P502"/>
  <c r="BI499"/>
  <c r="BH499"/>
  <c r="BG499"/>
  <c r="BF499"/>
  <c r="T499"/>
  <c r="R499"/>
  <c r="P499"/>
  <c r="BI497"/>
  <c r="BH497"/>
  <c r="BG497"/>
  <c r="BF497"/>
  <c r="T497"/>
  <c r="R497"/>
  <c r="P497"/>
  <c r="BI495"/>
  <c r="BH495"/>
  <c r="BG495"/>
  <c r="BF495"/>
  <c r="T495"/>
  <c r="R495"/>
  <c r="P495"/>
  <c r="BI493"/>
  <c r="BH493"/>
  <c r="BG493"/>
  <c r="BF493"/>
  <c r="T493"/>
  <c r="R493"/>
  <c r="P493"/>
  <c r="BI491"/>
  <c r="BH491"/>
  <c r="BG491"/>
  <c r="BF491"/>
  <c r="T491"/>
  <c r="R491"/>
  <c r="P491"/>
  <c r="BI488"/>
  <c r="BH488"/>
  <c r="BG488"/>
  <c r="BF488"/>
  <c r="T488"/>
  <c r="R488"/>
  <c r="P488"/>
  <c r="BI486"/>
  <c r="BH486"/>
  <c r="BG486"/>
  <c r="BF486"/>
  <c r="T486"/>
  <c r="R486"/>
  <c r="P486"/>
  <c r="BI484"/>
  <c r="BH484"/>
  <c r="BG484"/>
  <c r="BF484"/>
  <c r="T484"/>
  <c r="R484"/>
  <c r="P484"/>
  <c r="BI482"/>
  <c r="BH482"/>
  <c r="BG482"/>
  <c r="BF482"/>
  <c r="T482"/>
  <c r="R482"/>
  <c r="P482"/>
  <c r="BI480"/>
  <c r="BH480"/>
  <c r="BG480"/>
  <c r="BF480"/>
  <c r="T480"/>
  <c r="R480"/>
  <c r="P480"/>
  <c r="BI478"/>
  <c r="BH478"/>
  <c r="BG478"/>
  <c r="BF478"/>
  <c r="T478"/>
  <c r="R478"/>
  <c r="P478"/>
  <c r="BI476"/>
  <c r="BH476"/>
  <c r="BG476"/>
  <c r="BF476"/>
  <c r="T476"/>
  <c r="R476"/>
  <c r="P476"/>
  <c r="BI474"/>
  <c r="BH474"/>
  <c r="BG474"/>
  <c r="BF474"/>
  <c r="T474"/>
  <c r="R474"/>
  <c r="P474"/>
  <c r="BI472"/>
  <c r="BH472"/>
  <c r="BG472"/>
  <c r="BF472"/>
  <c r="T472"/>
  <c r="R472"/>
  <c r="P472"/>
  <c r="BI470"/>
  <c r="BH470"/>
  <c r="BG470"/>
  <c r="BF470"/>
  <c r="T470"/>
  <c r="R470"/>
  <c r="P470"/>
  <c r="BI466"/>
  <c r="BH466"/>
  <c r="BG466"/>
  <c r="BF466"/>
  <c r="T466"/>
  <c r="R466"/>
  <c r="P466"/>
  <c r="BI464"/>
  <c r="BH464"/>
  <c r="BG464"/>
  <c r="BF464"/>
  <c r="T464"/>
  <c r="R464"/>
  <c r="P464"/>
  <c r="BI462"/>
  <c r="BH462"/>
  <c r="BG462"/>
  <c r="BF462"/>
  <c r="T462"/>
  <c r="R462"/>
  <c r="P462"/>
  <c r="BI459"/>
  <c r="BH459"/>
  <c r="BG459"/>
  <c r="BF459"/>
  <c r="T459"/>
  <c r="R459"/>
  <c r="P459"/>
  <c r="BI457"/>
  <c r="BH457"/>
  <c r="BG457"/>
  <c r="BF457"/>
  <c r="T457"/>
  <c r="R457"/>
  <c r="P457"/>
  <c r="BI455"/>
  <c r="BH455"/>
  <c r="BG455"/>
  <c r="BF455"/>
  <c r="T455"/>
  <c r="R455"/>
  <c r="P455"/>
  <c r="BI452"/>
  <c r="BH452"/>
  <c r="BG452"/>
  <c r="BF452"/>
  <c r="T452"/>
  <c r="R452"/>
  <c r="P452"/>
  <c r="BI450"/>
  <c r="BH450"/>
  <c r="BG450"/>
  <c r="BF450"/>
  <c r="T450"/>
  <c r="R450"/>
  <c r="P450"/>
  <c r="BI447"/>
  <c r="BH447"/>
  <c r="BG447"/>
  <c r="BF447"/>
  <c r="T447"/>
  <c r="R447"/>
  <c r="P447"/>
  <c r="BI445"/>
  <c r="BH445"/>
  <c r="BG445"/>
  <c r="BF445"/>
  <c r="T445"/>
  <c r="R445"/>
  <c r="P445"/>
  <c r="BI443"/>
  <c r="BH443"/>
  <c r="BG443"/>
  <c r="BF443"/>
  <c r="T443"/>
  <c r="R443"/>
  <c r="P443"/>
  <c r="BI440"/>
  <c r="BH440"/>
  <c r="BG440"/>
  <c r="BF440"/>
  <c r="T440"/>
  <c r="R440"/>
  <c r="P440"/>
  <c r="BI438"/>
  <c r="BH438"/>
  <c r="BG438"/>
  <c r="BF438"/>
  <c r="T438"/>
  <c r="R438"/>
  <c r="P438"/>
  <c r="BI436"/>
  <c r="BH436"/>
  <c r="BG436"/>
  <c r="BF436"/>
  <c r="T436"/>
  <c r="R436"/>
  <c r="P436"/>
  <c r="BI434"/>
  <c r="BH434"/>
  <c r="BG434"/>
  <c r="BF434"/>
  <c r="T434"/>
  <c r="R434"/>
  <c r="P434"/>
  <c r="BI432"/>
  <c r="BH432"/>
  <c r="BG432"/>
  <c r="BF432"/>
  <c r="T432"/>
  <c r="R432"/>
  <c r="P432"/>
  <c r="BI430"/>
  <c r="BH430"/>
  <c r="BG430"/>
  <c r="BF430"/>
  <c r="T430"/>
  <c r="R430"/>
  <c r="P430"/>
  <c r="BI428"/>
  <c r="BH428"/>
  <c r="BG428"/>
  <c r="BF428"/>
  <c r="T428"/>
  <c r="R428"/>
  <c r="P428"/>
  <c r="BI426"/>
  <c r="BH426"/>
  <c r="BG426"/>
  <c r="BF426"/>
  <c r="T426"/>
  <c r="R426"/>
  <c r="P426"/>
  <c r="BI424"/>
  <c r="BH424"/>
  <c r="BG424"/>
  <c r="BF424"/>
  <c r="T424"/>
  <c r="R424"/>
  <c r="P424"/>
  <c r="BI422"/>
  <c r="BH422"/>
  <c r="BG422"/>
  <c r="BF422"/>
  <c r="T422"/>
  <c r="R422"/>
  <c r="P422"/>
  <c r="BI419"/>
  <c r="BH419"/>
  <c r="BG419"/>
  <c r="BF419"/>
  <c r="T419"/>
  <c r="R419"/>
  <c r="P419"/>
  <c r="BI417"/>
  <c r="BH417"/>
  <c r="BG417"/>
  <c r="BF417"/>
  <c r="T417"/>
  <c r="R417"/>
  <c r="P417"/>
  <c r="BI415"/>
  <c r="BH415"/>
  <c r="BG415"/>
  <c r="BF415"/>
  <c r="T415"/>
  <c r="R415"/>
  <c r="P415"/>
  <c r="BI411"/>
  <c r="BH411"/>
  <c r="BG411"/>
  <c r="BF411"/>
  <c r="T411"/>
  <c r="R411"/>
  <c r="P411"/>
  <c r="BI409"/>
  <c r="BH409"/>
  <c r="BG409"/>
  <c r="BF409"/>
  <c r="T409"/>
  <c r="R409"/>
  <c r="P409"/>
  <c r="BI406"/>
  <c r="BH406"/>
  <c r="BG406"/>
  <c r="BF406"/>
  <c r="T406"/>
  <c r="R406"/>
  <c r="P406"/>
  <c r="BI404"/>
  <c r="BH404"/>
  <c r="BG404"/>
  <c r="BF404"/>
  <c r="T404"/>
  <c r="R404"/>
  <c r="P404"/>
  <c r="BI402"/>
  <c r="BH402"/>
  <c r="BG402"/>
  <c r="BF402"/>
  <c r="T402"/>
  <c r="R402"/>
  <c r="P402"/>
  <c r="BI400"/>
  <c r="BH400"/>
  <c r="BG400"/>
  <c r="BF400"/>
  <c r="T400"/>
  <c r="R400"/>
  <c r="P400"/>
  <c r="BI397"/>
  <c r="BH397"/>
  <c r="BG397"/>
  <c r="BF397"/>
  <c r="T397"/>
  <c r="R397"/>
  <c r="P397"/>
  <c r="BI395"/>
  <c r="BH395"/>
  <c r="BG395"/>
  <c r="BF395"/>
  <c r="T395"/>
  <c r="R395"/>
  <c r="P395"/>
  <c r="BI393"/>
  <c r="BH393"/>
  <c r="BG393"/>
  <c r="BF393"/>
  <c r="T393"/>
  <c r="R393"/>
  <c r="P393"/>
  <c r="BI390"/>
  <c r="BH390"/>
  <c r="BG390"/>
  <c r="BF390"/>
  <c r="T390"/>
  <c r="R390"/>
  <c r="P390"/>
  <c r="BI388"/>
  <c r="BH388"/>
  <c r="BG388"/>
  <c r="BF388"/>
  <c r="T388"/>
  <c r="R388"/>
  <c r="P388"/>
  <c r="BI386"/>
  <c r="BH386"/>
  <c r="BG386"/>
  <c r="BF386"/>
  <c r="T386"/>
  <c r="R386"/>
  <c r="P386"/>
  <c r="BI384"/>
  <c r="BH384"/>
  <c r="BG384"/>
  <c r="BF384"/>
  <c r="T384"/>
  <c r="R384"/>
  <c r="P384"/>
  <c r="BI382"/>
  <c r="BH382"/>
  <c r="BG382"/>
  <c r="BF382"/>
  <c r="T382"/>
  <c r="R382"/>
  <c r="P382"/>
  <c r="BI380"/>
  <c r="BH380"/>
  <c r="BG380"/>
  <c r="BF380"/>
  <c r="T380"/>
  <c r="R380"/>
  <c r="P380"/>
  <c r="BI378"/>
  <c r="BH378"/>
  <c r="BG378"/>
  <c r="BF378"/>
  <c r="T378"/>
  <c r="R378"/>
  <c r="P378"/>
  <c r="BI376"/>
  <c r="BH376"/>
  <c r="BG376"/>
  <c r="BF376"/>
  <c r="T376"/>
  <c r="R376"/>
  <c r="P376"/>
  <c r="BI374"/>
  <c r="BH374"/>
  <c r="BG374"/>
  <c r="BF374"/>
  <c r="T374"/>
  <c r="R374"/>
  <c r="P374"/>
  <c r="BI371"/>
  <c r="BH371"/>
  <c r="BG371"/>
  <c r="BF371"/>
  <c r="T371"/>
  <c r="R371"/>
  <c r="P371"/>
  <c r="BI369"/>
  <c r="BH369"/>
  <c r="BG369"/>
  <c r="BF369"/>
  <c r="T369"/>
  <c r="R369"/>
  <c r="P369"/>
  <c r="BI367"/>
  <c r="BH367"/>
  <c r="BG367"/>
  <c r="BF367"/>
  <c r="T367"/>
  <c r="R367"/>
  <c r="P367"/>
  <c r="BI365"/>
  <c r="BH365"/>
  <c r="BG365"/>
  <c r="BF365"/>
  <c r="T365"/>
  <c r="R365"/>
  <c r="P365"/>
  <c r="BI362"/>
  <c r="BH362"/>
  <c r="BG362"/>
  <c r="BF362"/>
  <c r="T362"/>
  <c r="R362"/>
  <c r="P362"/>
  <c r="BI360"/>
  <c r="BH360"/>
  <c r="BG360"/>
  <c r="BF360"/>
  <c r="T360"/>
  <c r="R360"/>
  <c r="P360"/>
  <c r="BI357"/>
  <c r="BH357"/>
  <c r="BG357"/>
  <c r="BF357"/>
  <c r="T357"/>
  <c r="R357"/>
  <c r="P357"/>
  <c r="BI355"/>
  <c r="BH355"/>
  <c r="BG355"/>
  <c r="BF355"/>
  <c r="T355"/>
  <c r="R355"/>
  <c r="P355"/>
  <c r="BI353"/>
  <c r="BH353"/>
  <c r="BG353"/>
  <c r="BF353"/>
  <c r="T353"/>
  <c r="R353"/>
  <c r="P353"/>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8"/>
  <c r="BH338"/>
  <c r="BG338"/>
  <c r="BF338"/>
  <c r="T338"/>
  <c r="R338"/>
  <c r="P338"/>
  <c r="BI336"/>
  <c r="BH336"/>
  <c r="BG336"/>
  <c r="BF336"/>
  <c r="T336"/>
  <c r="R336"/>
  <c r="P336"/>
  <c r="BI334"/>
  <c r="BH334"/>
  <c r="BG334"/>
  <c r="BF334"/>
  <c r="T334"/>
  <c r="R334"/>
  <c r="P334"/>
  <c r="BI331"/>
  <c r="BH331"/>
  <c r="BG331"/>
  <c r="BF331"/>
  <c r="T331"/>
  <c r="R331"/>
  <c r="P331"/>
  <c r="BI329"/>
  <c r="BH329"/>
  <c r="BG329"/>
  <c r="BF329"/>
  <c r="T329"/>
  <c r="R329"/>
  <c r="P329"/>
  <c r="BI327"/>
  <c r="BH327"/>
  <c r="BG327"/>
  <c r="BF327"/>
  <c r="T327"/>
  <c r="R327"/>
  <c r="P327"/>
  <c r="BI324"/>
  <c r="BH324"/>
  <c r="BG324"/>
  <c r="BF324"/>
  <c r="T324"/>
  <c r="R324"/>
  <c r="P324"/>
  <c r="BI322"/>
  <c r="BH322"/>
  <c r="BG322"/>
  <c r="BF322"/>
  <c r="T322"/>
  <c r="R322"/>
  <c r="P322"/>
  <c r="BI319"/>
  <c r="BH319"/>
  <c r="BG319"/>
  <c r="BF319"/>
  <c r="T319"/>
  <c r="R319"/>
  <c r="P319"/>
  <c r="BI317"/>
  <c r="BH317"/>
  <c r="BG317"/>
  <c r="BF317"/>
  <c r="T317"/>
  <c r="R317"/>
  <c r="P317"/>
  <c r="BI315"/>
  <c r="BH315"/>
  <c r="BG315"/>
  <c r="BF315"/>
  <c r="T315"/>
  <c r="R315"/>
  <c r="P315"/>
  <c r="BI312"/>
  <c r="BH312"/>
  <c r="BG312"/>
  <c r="BF312"/>
  <c r="T312"/>
  <c r="R312"/>
  <c r="P312"/>
  <c r="BI310"/>
  <c r="BH310"/>
  <c r="BG310"/>
  <c r="BF310"/>
  <c r="T310"/>
  <c r="R310"/>
  <c r="P310"/>
  <c r="BI308"/>
  <c r="BH308"/>
  <c r="BG308"/>
  <c r="BF308"/>
  <c r="T308"/>
  <c r="R308"/>
  <c r="P308"/>
  <c r="BI306"/>
  <c r="BH306"/>
  <c r="BG306"/>
  <c r="BF306"/>
  <c r="T306"/>
  <c r="R306"/>
  <c r="P306"/>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3"/>
  <c r="BH293"/>
  <c r="BG293"/>
  <c r="BF293"/>
  <c r="T293"/>
  <c r="R293"/>
  <c r="P293"/>
  <c r="BI291"/>
  <c r="BH291"/>
  <c r="BG291"/>
  <c r="BF291"/>
  <c r="T291"/>
  <c r="R291"/>
  <c r="P291"/>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6"/>
  <c r="BH276"/>
  <c r="BG276"/>
  <c r="BF276"/>
  <c r="T276"/>
  <c r="R276"/>
  <c r="P276"/>
  <c r="BI274"/>
  <c r="BH274"/>
  <c r="BG274"/>
  <c r="BF274"/>
  <c r="T274"/>
  <c r="R274"/>
  <c r="P274"/>
  <c r="BI272"/>
  <c r="BH272"/>
  <c r="BG272"/>
  <c r="BF272"/>
  <c r="T272"/>
  <c r="R272"/>
  <c r="P272"/>
  <c r="BI269"/>
  <c r="BH269"/>
  <c r="BG269"/>
  <c r="BF269"/>
  <c r="T269"/>
  <c r="R269"/>
  <c r="P269"/>
  <c r="BI267"/>
  <c r="BH267"/>
  <c r="BG267"/>
  <c r="BF267"/>
  <c r="T267"/>
  <c r="R267"/>
  <c r="P267"/>
  <c r="BI264"/>
  <c r="BH264"/>
  <c r="BG264"/>
  <c r="BF264"/>
  <c r="T264"/>
  <c r="R264"/>
  <c r="P264"/>
  <c r="BI262"/>
  <c r="BH262"/>
  <c r="BG262"/>
  <c r="BF262"/>
  <c r="T262"/>
  <c r="R262"/>
  <c r="P262"/>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8"/>
  <c r="BH248"/>
  <c r="BG248"/>
  <c r="BF248"/>
  <c r="T248"/>
  <c r="R248"/>
  <c r="P248"/>
  <c r="BI246"/>
  <c r="BH246"/>
  <c r="BG246"/>
  <c r="BF246"/>
  <c r="T246"/>
  <c r="R246"/>
  <c r="P246"/>
  <c r="BI244"/>
  <c r="BH244"/>
  <c r="BG244"/>
  <c r="BF244"/>
  <c r="T244"/>
  <c r="R244"/>
  <c r="P244"/>
  <c r="BI241"/>
  <c r="BH241"/>
  <c r="BG241"/>
  <c r="BF241"/>
  <c r="T241"/>
  <c r="R241"/>
  <c r="P241"/>
  <c r="BI239"/>
  <c r="BH239"/>
  <c r="BG239"/>
  <c r="BF239"/>
  <c r="T239"/>
  <c r="R239"/>
  <c r="P239"/>
  <c r="BI235"/>
  <c r="BH235"/>
  <c r="BG235"/>
  <c r="BF235"/>
  <c r="T235"/>
  <c r="R235"/>
  <c r="P235"/>
  <c r="BI233"/>
  <c r="BH233"/>
  <c r="BG233"/>
  <c r="BF233"/>
  <c r="T233"/>
  <c r="R233"/>
  <c r="P233"/>
  <c r="BI231"/>
  <c r="BH231"/>
  <c r="BG231"/>
  <c r="BF231"/>
  <c r="T231"/>
  <c r="R231"/>
  <c r="P231"/>
  <c r="BI228"/>
  <c r="BH228"/>
  <c r="BG228"/>
  <c r="BF228"/>
  <c r="T228"/>
  <c r="R228"/>
  <c r="P228"/>
  <c r="BI226"/>
  <c r="BH226"/>
  <c r="BG226"/>
  <c r="BF226"/>
  <c r="T226"/>
  <c r="R226"/>
  <c r="P226"/>
  <c r="BI223"/>
  <c r="BH223"/>
  <c r="BG223"/>
  <c r="BF223"/>
  <c r="T223"/>
  <c r="R223"/>
  <c r="P223"/>
  <c r="BI221"/>
  <c r="BH221"/>
  <c r="BG221"/>
  <c r="BF221"/>
  <c r="T221"/>
  <c r="R221"/>
  <c r="P221"/>
  <c r="BI219"/>
  <c r="BH219"/>
  <c r="BG219"/>
  <c r="BF219"/>
  <c r="T219"/>
  <c r="R219"/>
  <c r="P219"/>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5"/>
  <c r="BH195"/>
  <c r="BG195"/>
  <c r="BF195"/>
  <c r="T195"/>
  <c r="R195"/>
  <c r="P195"/>
  <c r="BI193"/>
  <c r="BH193"/>
  <c r="BG193"/>
  <c r="BF193"/>
  <c r="T193"/>
  <c r="R193"/>
  <c r="P193"/>
  <c r="BI191"/>
  <c r="BH191"/>
  <c r="BG191"/>
  <c r="BF191"/>
  <c r="T191"/>
  <c r="R191"/>
  <c r="P191"/>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6"/>
  <c r="BH176"/>
  <c r="BG176"/>
  <c r="BF176"/>
  <c r="T176"/>
  <c r="R176"/>
  <c r="P176"/>
  <c r="BI174"/>
  <c r="BH174"/>
  <c r="BG174"/>
  <c r="BF174"/>
  <c r="T174"/>
  <c r="R174"/>
  <c r="P174"/>
  <c r="BI171"/>
  <c r="BH171"/>
  <c r="BG171"/>
  <c r="BF171"/>
  <c r="T171"/>
  <c r="T170"/>
  <c r="R171"/>
  <c r="R170"/>
  <c r="P171"/>
  <c r="P170"/>
  <c r="BI168"/>
  <c r="BH168"/>
  <c r="BG168"/>
  <c r="BF168"/>
  <c r="T168"/>
  <c r="R168"/>
  <c r="P168"/>
  <c r="BI166"/>
  <c r="BH166"/>
  <c r="BG166"/>
  <c r="BF166"/>
  <c r="T166"/>
  <c r="R166"/>
  <c r="P166"/>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0"/>
  <c r="BH150"/>
  <c r="BG150"/>
  <c r="BF150"/>
  <c r="T150"/>
  <c r="R150"/>
  <c r="P150"/>
  <c r="BI148"/>
  <c r="BH148"/>
  <c r="BG148"/>
  <c r="BF148"/>
  <c r="T148"/>
  <c r="R148"/>
  <c r="P148"/>
  <c r="BI145"/>
  <c r="BH145"/>
  <c r="BG145"/>
  <c r="BF145"/>
  <c r="T145"/>
  <c r="R145"/>
  <c r="P145"/>
  <c r="BI143"/>
  <c r="BH143"/>
  <c r="BG143"/>
  <c r="BF143"/>
  <c r="T143"/>
  <c r="R143"/>
  <c r="P143"/>
  <c r="BI141"/>
  <c r="BH141"/>
  <c r="BG141"/>
  <c r="BF141"/>
  <c r="T141"/>
  <c r="R141"/>
  <c r="P141"/>
  <c r="J134"/>
  <c r="F134"/>
  <c r="F132"/>
  <c r="E130"/>
  <c r="J58"/>
  <c r="F58"/>
  <c r="F56"/>
  <c r="E54"/>
  <c r="J26"/>
  <c r="E26"/>
  <c r="J135"/>
  <c r="J25"/>
  <c r="J20"/>
  <c r="E20"/>
  <c r="F59"/>
  <c r="J19"/>
  <c r="J14"/>
  <c r="J132"/>
  <c r="E7"/>
  <c r="E126"/>
  <c i="4" r="J39"/>
  <c r="J38"/>
  <c i="1" r="AY58"/>
  <c i="4" r="J37"/>
  <c i="1" r="AX58"/>
  <c i="4" r="BI254"/>
  <c r="BH254"/>
  <c r="BG254"/>
  <c r="BF254"/>
  <c r="T254"/>
  <c r="R254"/>
  <c r="P254"/>
  <c r="BI252"/>
  <c r="BH252"/>
  <c r="BG252"/>
  <c r="BF252"/>
  <c r="T252"/>
  <c r="R252"/>
  <c r="P252"/>
  <c r="BI249"/>
  <c r="BH249"/>
  <c r="BG249"/>
  <c r="BF249"/>
  <c r="T249"/>
  <c r="R249"/>
  <c r="P249"/>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5"/>
  <c r="BH125"/>
  <c r="BG125"/>
  <c r="BF125"/>
  <c r="T125"/>
  <c r="R125"/>
  <c r="P125"/>
  <c r="BI122"/>
  <c r="BH122"/>
  <c r="BG122"/>
  <c r="BF122"/>
  <c r="T122"/>
  <c r="R122"/>
  <c r="P122"/>
  <c r="BI120"/>
  <c r="BH120"/>
  <c r="BG120"/>
  <c r="BF120"/>
  <c r="T120"/>
  <c r="R120"/>
  <c r="P120"/>
  <c r="BI118"/>
  <c r="BH118"/>
  <c r="BG118"/>
  <c r="BF118"/>
  <c r="T118"/>
  <c r="R118"/>
  <c r="P118"/>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BI97"/>
  <c r="BH97"/>
  <c r="BG97"/>
  <c r="BF97"/>
  <c r="T97"/>
  <c r="R97"/>
  <c r="P97"/>
  <c r="BI95"/>
  <c r="BH95"/>
  <c r="BG95"/>
  <c r="BF95"/>
  <c r="T95"/>
  <c r="R95"/>
  <c r="P95"/>
  <c r="BI93"/>
  <c r="BH93"/>
  <c r="BG93"/>
  <c r="BF93"/>
  <c r="T93"/>
  <c r="R93"/>
  <c r="P93"/>
  <c r="BI91"/>
  <c r="BH91"/>
  <c r="BG91"/>
  <c r="BF91"/>
  <c r="T91"/>
  <c r="R91"/>
  <c r="P91"/>
  <c r="J85"/>
  <c r="F85"/>
  <c r="F83"/>
  <c r="E81"/>
  <c r="J58"/>
  <c r="F58"/>
  <c r="F56"/>
  <c r="E54"/>
  <c r="J26"/>
  <c r="E26"/>
  <c r="J86"/>
  <c r="J25"/>
  <c r="J20"/>
  <c r="E20"/>
  <c r="F86"/>
  <c r="J19"/>
  <c r="J14"/>
  <c r="J83"/>
  <c r="E7"/>
  <c r="E50"/>
  <c i="3" r="J39"/>
  <c r="J38"/>
  <c i="1" r="AY57"/>
  <c i="3" r="J37"/>
  <c i="1" r="AX57"/>
  <c i="3" r="BI804"/>
  <c r="BH804"/>
  <c r="BG804"/>
  <c r="BF804"/>
  <c r="T804"/>
  <c r="R804"/>
  <c r="P804"/>
  <c r="BI799"/>
  <c r="BH799"/>
  <c r="BG799"/>
  <c r="BF799"/>
  <c r="T799"/>
  <c r="R799"/>
  <c r="P799"/>
  <c r="BI797"/>
  <c r="BH797"/>
  <c r="BG797"/>
  <c r="BF797"/>
  <c r="T797"/>
  <c r="R797"/>
  <c r="P797"/>
  <c r="BI794"/>
  <c r="BH794"/>
  <c r="BG794"/>
  <c r="BF794"/>
  <c r="T794"/>
  <c r="T793"/>
  <c r="R794"/>
  <c r="R793"/>
  <c r="P794"/>
  <c r="P793"/>
  <c r="BI791"/>
  <c r="BH791"/>
  <c r="BG791"/>
  <c r="BF791"/>
  <c r="T791"/>
  <c r="R791"/>
  <c r="P791"/>
  <c r="BI789"/>
  <c r="BH789"/>
  <c r="BG789"/>
  <c r="BF789"/>
  <c r="T789"/>
  <c r="R789"/>
  <c r="P789"/>
  <c r="BI786"/>
  <c r="BH786"/>
  <c r="BG786"/>
  <c r="BF786"/>
  <c r="T786"/>
  <c r="R786"/>
  <c r="P786"/>
  <c r="BI774"/>
  <c r="BH774"/>
  <c r="BG774"/>
  <c r="BF774"/>
  <c r="T774"/>
  <c r="R774"/>
  <c r="P774"/>
  <c r="BI772"/>
  <c r="BH772"/>
  <c r="BG772"/>
  <c r="BF772"/>
  <c r="T772"/>
  <c r="R772"/>
  <c r="P772"/>
  <c r="BI770"/>
  <c r="BH770"/>
  <c r="BG770"/>
  <c r="BF770"/>
  <c r="T770"/>
  <c r="R770"/>
  <c r="P770"/>
  <c r="BI768"/>
  <c r="BH768"/>
  <c r="BG768"/>
  <c r="BF768"/>
  <c r="T768"/>
  <c r="R768"/>
  <c r="P768"/>
  <c r="BI765"/>
  <c r="BH765"/>
  <c r="BG765"/>
  <c r="BF765"/>
  <c r="T765"/>
  <c r="R765"/>
  <c r="P765"/>
  <c r="BI763"/>
  <c r="BH763"/>
  <c r="BG763"/>
  <c r="BF763"/>
  <c r="T763"/>
  <c r="R763"/>
  <c r="P763"/>
  <c r="BI760"/>
  <c r="BH760"/>
  <c r="BG760"/>
  <c r="BF760"/>
  <c r="T760"/>
  <c r="R760"/>
  <c r="P760"/>
  <c r="BI758"/>
  <c r="BH758"/>
  <c r="BG758"/>
  <c r="BF758"/>
  <c r="T758"/>
  <c r="R758"/>
  <c r="P758"/>
  <c r="BI755"/>
  <c r="BH755"/>
  <c r="BG755"/>
  <c r="BF755"/>
  <c r="T755"/>
  <c r="R755"/>
  <c r="P755"/>
  <c r="BI750"/>
  <c r="BH750"/>
  <c r="BG750"/>
  <c r="BF750"/>
  <c r="T750"/>
  <c r="R750"/>
  <c r="P750"/>
  <c r="BI747"/>
  <c r="BH747"/>
  <c r="BG747"/>
  <c r="BF747"/>
  <c r="T747"/>
  <c r="R747"/>
  <c r="P747"/>
  <c r="BI742"/>
  <c r="BH742"/>
  <c r="BG742"/>
  <c r="BF742"/>
  <c r="T742"/>
  <c r="R742"/>
  <c r="P742"/>
  <c r="BI740"/>
  <c r="BH740"/>
  <c r="BG740"/>
  <c r="BF740"/>
  <c r="T740"/>
  <c r="R740"/>
  <c r="P740"/>
  <c r="BI736"/>
  <c r="BH736"/>
  <c r="BG736"/>
  <c r="BF736"/>
  <c r="T736"/>
  <c r="R736"/>
  <c r="P736"/>
  <c r="BI733"/>
  <c r="BH733"/>
  <c r="BG733"/>
  <c r="BF733"/>
  <c r="T733"/>
  <c r="R733"/>
  <c r="P733"/>
  <c r="BI731"/>
  <c r="BH731"/>
  <c r="BG731"/>
  <c r="BF731"/>
  <c r="T731"/>
  <c r="R731"/>
  <c r="P731"/>
  <c r="BI729"/>
  <c r="BH729"/>
  <c r="BG729"/>
  <c r="BF729"/>
  <c r="T729"/>
  <c r="R729"/>
  <c r="P729"/>
  <c r="BI727"/>
  <c r="BH727"/>
  <c r="BG727"/>
  <c r="BF727"/>
  <c r="T727"/>
  <c r="R727"/>
  <c r="P727"/>
  <c r="BI722"/>
  <c r="BH722"/>
  <c r="BG722"/>
  <c r="BF722"/>
  <c r="T722"/>
  <c r="R722"/>
  <c r="P722"/>
  <c r="BI719"/>
  <c r="BH719"/>
  <c r="BG719"/>
  <c r="BF719"/>
  <c r="T719"/>
  <c r="R719"/>
  <c r="P719"/>
  <c r="BI714"/>
  <c r="BH714"/>
  <c r="BG714"/>
  <c r="BF714"/>
  <c r="T714"/>
  <c r="R714"/>
  <c r="P714"/>
  <c r="BI712"/>
  <c r="BH712"/>
  <c r="BG712"/>
  <c r="BF712"/>
  <c r="T712"/>
  <c r="R712"/>
  <c r="P712"/>
  <c r="BI709"/>
  <c r="BH709"/>
  <c r="BG709"/>
  <c r="BF709"/>
  <c r="T709"/>
  <c r="R709"/>
  <c r="P709"/>
  <c r="BI706"/>
  <c r="BH706"/>
  <c r="BG706"/>
  <c r="BF706"/>
  <c r="T706"/>
  <c r="R706"/>
  <c r="P706"/>
  <c r="BI704"/>
  <c r="BH704"/>
  <c r="BG704"/>
  <c r="BF704"/>
  <c r="T704"/>
  <c r="R704"/>
  <c r="P704"/>
  <c r="BI701"/>
  <c r="BH701"/>
  <c r="BG701"/>
  <c r="BF701"/>
  <c r="T701"/>
  <c r="R701"/>
  <c r="P701"/>
  <c r="BI697"/>
  <c r="BH697"/>
  <c r="BG697"/>
  <c r="BF697"/>
  <c r="T697"/>
  <c r="R697"/>
  <c r="P697"/>
  <c r="BI694"/>
  <c r="BH694"/>
  <c r="BG694"/>
  <c r="BF694"/>
  <c r="T694"/>
  <c r="R694"/>
  <c r="P694"/>
  <c r="BI692"/>
  <c r="BH692"/>
  <c r="BG692"/>
  <c r="BF692"/>
  <c r="T692"/>
  <c r="R692"/>
  <c r="P692"/>
  <c r="BI690"/>
  <c r="BH690"/>
  <c r="BG690"/>
  <c r="BF690"/>
  <c r="T690"/>
  <c r="R690"/>
  <c r="P690"/>
  <c r="BI688"/>
  <c r="BH688"/>
  <c r="BG688"/>
  <c r="BF688"/>
  <c r="T688"/>
  <c r="R688"/>
  <c r="P688"/>
  <c r="BI685"/>
  <c r="BH685"/>
  <c r="BG685"/>
  <c r="BF685"/>
  <c r="T685"/>
  <c r="R685"/>
  <c r="P685"/>
  <c r="BI682"/>
  <c r="BH682"/>
  <c r="BG682"/>
  <c r="BF682"/>
  <c r="T682"/>
  <c r="R682"/>
  <c r="P682"/>
  <c r="BI680"/>
  <c r="BH680"/>
  <c r="BG680"/>
  <c r="BF680"/>
  <c r="T680"/>
  <c r="R680"/>
  <c r="P680"/>
  <c r="BI678"/>
  <c r="BH678"/>
  <c r="BG678"/>
  <c r="BF678"/>
  <c r="T678"/>
  <c r="R678"/>
  <c r="P678"/>
  <c r="BI676"/>
  <c r="BH676"/>
  <c r="BG676"/>
  <c r="BF676"/>
  <c r="T676"/>
  <c r="R676"/>
  <c r="P676"/>
  <c r="BI674"/>
  <c r="BH674"/>
  <c r="BG674"/>
  <c r="BF674"/>
  <c r="T674"/>
  <c r="R674"/>
  <c r="P674"/>
  <c r="BI672"/>
  <c r="BH672"/>
  <c r="BG672"/>
  <c r="BF672"/>
  <c r="T672"/>
  <c r="R672"/>
  <c r="P672"/>
  <c r="BI670"/>
  <c r="BH670"/>
  <c r="BG670"/>
  <c r="BF670"/>
  <c r="T670"/>
  <c r="R670"/>
  <c r="P670"/>
  <c r="BI668"/>
  <c r="BH668"/>
  <c r="BG668"/>
  <c r="BF668"/>
  <c r="T668"/>
  <c r="R668"/>
  <c r="P668"/>
  <c r="BI666"/>
  <c r="BH666"/>
  <c r="BG666"/>
  <c r="BF666"/>
  <c r="T666"/>
  <c r="R666"/>
  <c r="P666"/>
  <c r="BI664"/>
  <c r="BH664"/>
  <c r="BG664"/>
  <c r="BF664"/>
  <c r="T664"/>
  <c r="R664"/>
  <c r="P664"/>
  <c r="BI662"/>
  <c r="BH662"/>
  <c r="BG662"/>
  <c r="BF662"/>
  <c r="T662"/>
  <c r="R662"/>
  <c r="P662"/>
  <c r="BI660"/>
  <c r="BH660"/>
  <c r="BG660"/>
  <c r="BF660"/>
  <c r="T660"/>
  <c r="R660"/>
  <c r="P660"/>
  <c r="BI658"/>
  <c r="BH658"/>
  <c r="BG658"/>
  <c r="BF658"/>
  <c r="T658"/>
  <c r="R658"/>
  <c r="P658"/>
  <c r="BI656"/>
  <c r="BH656"/>
  <c r="BG656"/>
  <c r="BF656"/>
  <c r="T656"/>
  <c r="R656"/>
  <c r="P656"/>
  <c r="BI654"/>
  <c r="BH654"/>
  <c r="BG654"/>
  <c r="BF654"/>
  <c r="T654"/>
  <c r="R654"/>
  <c r="P654"/>
  <c r="BI652"/>
  <c r="BH652"/>
  <c r="BG652"/>
  <c r="BF652"/>
  <c r="T652"/>
  <c r="R652"/>
  <c r="P652"/>
  <c r="BI650"/>
  <c r="BH650"/>
  <c r="BG650"/>
  <c r="BF650"/>
  <c r="T650"/>
  <c r="R650"/>
  <c r="P650"/>
  <c r="BI648"/>
  <c r="BH648"/>
  <c r="BG648"/>
  <c r="BF648"/>
  <c r="T648"/>
  <c r="R648"/>
  <c r="P648"/>
  <c r="BI646"/>
  <c r="BH646"/>
  <c r="BG646"/>
  <c r="BF646"/>
  <c r="T646"/>
  <c r="R646"/>
  <c r="P646"/>
  <c r="BI644"/>
  <c r="BH644"/>
  <c r="BG644"/>
  <c r="BF644"/>
  <c r="T644"/>
  <c r="R644"/>
  <c r="P644"/>
  <c r="BI642"/>
  <c r="BH642"/>
  <c r="BG642"/>
  <c r="BF642"/>
  <c r="T642"/>
  <c r="R642"/>
  <c r="P642"/>
  <c r="BI640"/>
  <c r="BH640"/>
  <c r="BG640"/>
  <c r="BF640"/>
  <c r="T640"/>
  <c r="R640"/>
  <c r="P640"/>
  <c r="BI638"/>
  <c r="BH638"/>
  <c r="BG638"/>
  <c r="BF638"/>
  <c r="T638"/>
  <c r="R638"/>
  <c r="P638"/>
  <c r="BI636"/>
  <c r="BH636"/>
  <c r="BG636"/>
  <c r="BF636"/>
  <c r="T636"/>
  <c r="R636"/>
  <c r="P636"/>
  <c r="BI634"/>
  <c r="BH634"/>
  <c r="BG634"/>
  <c r="BF634"/>
  <c r="T634"/>
  <c r="R634"/>
  <c r="P634"/>
  <c r="BI632"/>
  <c r="BH632"/>
  <c r="BG632"/>
  <c r="BF632"/>
  <c r="T632"/>
  <c r="R632"/>
  <c r="P632"/>
  <c r="BI630"/>
  <c r="BH630"/>
  <c r="BG630"/>
  <c r="BF630"/>
  <c r="T630"/>
  <c r="R630"/>
  <c r="P630"/>
  <c r="BI628"/>
  <c r="BH628"/>
  <c r="BG628"/>
  <c r="BF628"/>
  <c r="T628"/>
  <c r="R628"/>
  <c r="P628"/>
  <c r="BI626"/>
  <c r="BH626"/>
  <c r="BG626"/>
  <c r="BF626"/>
  <c r="T626"/>
  <c r="R626"/>
  <c r="P626"/>
  <c r="BI624"/>
  <c r="BH624"/>
  <c r="BG624"/>
  <c r="BF624"/>
  <c r="T624"/>
  <c r="R624"/>
  <c r="P624"/>
  <c r="BI622"/>
  <c r="BH622"/>
  <c r="BG622"/>
  <c r="BF622"/>
  <c r="T622"/>
  <c r="R622"/>
  <c r="P622"/>
  <c r="BI619"/>
  <c r="BH619"/>
  <c r="BG619"/>
  <c r="BF619"/>
  <c r="T619"/>
  <c r="R619"/>
  <c r="P619"/>
  <c r="BI617"/>
  <c r="BH617"/>
  <c r="BG617"/>
  <c r="BF617"/>
  <c r="T617"/>
  <c r="R617"/>
  <c r="P617"/>
  <c r="BI615"/>
  <c r="BH615"/>
  <c r="BG615"/>
  <c r="BF615"/>
  <c r="T615"/>
  <c r="R615"/>
  <c r="P615"/>
  <c r="BI613"/>
  <c r="BH613"/>
  <c r="BG613"/>
  <c r="BF613"/>
  <c r="T613"/>
  <c r="R613"/>
  <c r="P613"/>
  <c r="BI611"/>
  <c r="BH611"/>
  <c r="BG611"/>
  <c r="BF611"/>
  <c r="T611"/>
  <c r="R611"/>
  <c r="P611"/>
  <c r="BI609"/>
  <c r="BH609"/>
  <c r="BG609"/>
  <c r="BF609"/>
  <c r="T609"/>
  <c r="R609"/>
  <c r="P609"/>
  <c r="BI607"/>
  <c r="BH607"/>
  <c r="BG607"/>
  <c r="BF607"/>
  <c r="T607"/>
  <c r="R607"/>
  <c r="P607"/>
  <c r="BI604"/>
  <c r="BH604"/>
  <c r="BG604"/>
  <c r="BF604"/>
  <c r="T604"/>
  <c r="R604"/>
  <c r="P604"/>
  <c r="BI602"/>
  <c r="BH602"/>
  <c r="BG602"/>
  <c r="BF602"/>
  <c r="T602"/>
  <c r="R602"/>
  <c r="P602"/>
  <c r="BI599"/>
  <c r="BH599"/>
  <c r="BG599"/>
  <c r="BF599"/>
  <c r="T599"/>
  <c r="R599"/>
  <c r="P599"/>
  <c r="BI596"/>
  <c r="BH596"/>
  <c r="BG596"/>
  <c r="BF596"/>
  <c r="T596"/>
  <c r="R596"/>
  <c r="P596"/>
  <c r="BI593"/>
  <c r="BH593"/>
  <c r="BG593"/>
  <c r="BF593"/>
  <c r="T593"/>
  <c r="R593"/>
  <c r="P593"/>
  <c r="BI590"/>
  <c r="BH590"/>
  <c r="BG590"/>
  <c r="BF590"/>
  <c r="T590"/>
  <c r="R590"/>
  <c r="P590"/>
  <c r="BI588"/>
  <c r="BH588"/>
  <c r="BG588"/>
  <c r="BF588"/>
  <c r="T588"/>
  <c r="R588"/>
  <c r="P588"/>
  <c r="BI586"/>
  <c r="BH586"/>
  <c r="BG586"/>
  <c r="BF586"/>
  <c r="T586"/>
  <c r="R586"/>
  <c r="P586"/>
  <c r="BI584"/>
  <c r="BH584"/>
  <c r="BG584"/>
  <c r="BF584"/>
  <c r="T584"/>
  <c r="R584"/>
  <c r="P584"/>
  <c r="BI582"/>
  <c r="BH582"/>
  <c r="BG582"/>
  <c r="BF582"/>
  <c r="T582"/>
  <c r="R582"/>
  <c r="P582"/>
  <c r="BI580"/>
  <c r="BH580"/>
  <c r="BG580"/>
  <c r="BF580"/>
  <c r="T580"/>
  <c r="R580"/>
  <c r="P580"/>
  <c r="BI578"/>
  <c r="BH578"/>
  <c r="BG578"/>
  <c r="BF578"/>
  <c r="T578"/>
  <c r="R578"/>
  <c r="P578"/>
  <c r="BI576"/>
  <c r="BH576"/>
  <c r="BG576"/>
  <c r="BF576"/>
  <c r="T576"/>
  <c r="R576"/>
  <c r="P576"/>
  <c r="BI574"/>
  <c r="BH574"/>
  <c r="BG574"/>
  <c r="BF574"/>
  <c r="T574"/>
  <c r="R574"/>
  <c r="P574"/>
  <c r="BI572"/>
  <c r="BH572"/>
  <c r="BG572"/>
  <c r="BF572"/>
  <c r="T572"/>
  <c r="R572"/>
  <c r="P572"/>
  <c r="BI570"/>
  <c r="BH570"/>
  <c r="BG570"/>
  <c r="BF570"/>
  <c r="T570"/>
  <c r="R570"/>
  <c r="P570"/>
  <c r="BI568"/>
  <c r="BH568"/>
  <c r="BG568"/>
  <c r="BF568"/>
  <c r="T568"/>
  <c r="R568"/>
  <c r="P568"/>
  <c r="BI566"/>
  <c r="BH566"/>
  <c r="BG566"/>
  <c r="BF566"/>
  <c r="T566"/>
  <c r="R566"/>
  <c r="P566"/>
  <c r="BI564"/>
  <c r="BH564"/>
  <c r="BG564"/>
  <c r="BF564"/>
  <c r="T564"/>
  <c r="R564"/>
  <c r="P564"/>
  <c r="BI562"/>
  <c r="BH562"/>
  <c r="BG562"/>
  <c r="BF562"/>
  <c r="T562"/>
  <c r="R562"/>
  <c r="P562"/>
  <c r="BI559"/>
  <c r="BH559"/>
  <c r="BG559"/>
  <c r="BF559"/>
  <c r="T559"/>
  <c r="R559"/>
  <c r="P559"/>
  <c r="BI556"/>
  <c r="BH556"/>
  <c r="BG556"/>
  <c r="BF556"/>
  <c r="T556"/>
  <c r="R556"/>
  <c r="P556"/>
  <c r="BI551"/>
  <c r="BH551"/>
  <c r="BG551"/>
  <c r="BF551"/>
  <c r="T551"/>
  <c r="R551"/>
  <c r="P551"/>
  <c r="BI549"/>
  <c r="BH549"/>
  <c r="BG549"/>
  <c r="BF549"/>
  <c r="T549"/>
  <c r="R549"/>
  <c r="P549"/>
  <c r="BI546"/>
  <c r="BH546"/>
  <c r="BG546"/>
  <c r="BF546"/>
  <c r="T546"/>
  <c r="R546"/>
  <c r="P546"/>
  <c r="BI544"/>
  <c r="BH544"/>
  <c r="BG544"/>
  <c r="BF544"/>
  <c r="T544"/>
  <c r="R544"/>
  <c r="P544"/>
  <c r="BI542"/>
  <c r="BH542"/>
  <c r="BG542"/>
  <c r="BF542"/>
  <c r="T542"/>
  <c r="R542"/>
  <c r="P542"/>
  <c r="BI537"/>
  <c r="BH537"/>
  <c r="BG537"/>
  <c r="BF537"/>
  <c r="T537"/>
  <c r="R537"/>
  <c r="P537"/>
  <c r="BI535"/>
  <c r="BH535"/>
  <c r="BG535"/>
  <c r="BF535"/>
  <c r="T535"/>
  <c r="R535"/>
  <c r="P535"/>
  <c r="BI533"/>
  <c r="BH533"/>
  <c r="BG533"/>
  <c r="BF533"/>
  <c r="T533"/>
  <c r="R533"/>
  <c r="P533"/>
  <c r="BI531"/>
  <c r="BH531"/>
  <c r="BG531"/>
  <c r="BF531"/>
  <c r="T531"/>
  <c r="R531"/>
  <c r="P531"/>
  <c r="BI518"/>
  <c r="BH518"/>
  <c r="BG518"/>
  <c r="BF518"/>
  <c r="T518"/>
  <c r="R518"/>
  <c r="P518"/>
  <c r="BI515"/>
  <c r="BH515"/>
  <c r="BG515"/>
  <c r="BF515"/>
  <c r="T515"/>
  <c r="R515"/>
  <c r="P515"/>
  <c r="BI511"/>
  <c r="BH511"/>
  <c r="BG511"/>
  <c r="BF511"/>
  <c r="T511"/>
  <c r="R511"/>
  <c r="P511"/>
  <c r="BI509"/>
  <c r="BH509"/>
  <c r="BG509"/>
  <c r="BF509"/>
  <c r="T509"/>
  <c r="R509"/>
  <c r="P509"/>
  <c r="BI506"/>
  <c r="BH506"/>
  <c r="BG506"/>
  <c r="BF506"/>
  <c r="T506"/>
  <c r="R506"/>
  <c r="P506"/>
  <c r="BI504"/>
  <c r="BH504"/>
  <c r="BG504"/>
  <c r="BF504"/>
  <c r="T504"/>
  <c r="R504"/>
  <c r="P504"/>
  <c r="BI501"/>
  <c r="BH501"/>
  <c r="BG501"/>
  <c r="BF501"/>
  <c r="T501"/>
  <c r="R501"/>
  <c r="P501"/>
  <c r="BI499"/>
  <c r="BH499"/>
  <c r="BG499"/>
  <c r="BF499"/>
  <c r="T499"/>
  <c r="R499"/>
  <c r="P499"/>
  <c r="BI497"/>
  <c r="BH497"/>
  <c r="BG497"/>
  <c r="BF497"/>
  <c r="T497"/>
  <c r="R497"/>
  <c r="P497"/>
  <c r="BI494"/>
  <c r="BH494"/>
  <c r="BG494"/>
  <c r="BF494"/>
  <c r="T494"/>
  <c r="R494"/>
  <c r="P494"/>
  <c r="BI492"/>
  <c r="BH492"/>
  <c r="BG492"/>
  <c r="BF492"/>
  <c r="T492"/>
  <c r="R492"/>
  <c r="P492"/>
  <c r="BI489"/>
  <c r="BH489"/>
  <c r="BG489"/>
  <c r="BF489"/>
  <c r="T489"/>
  <c r="R489"/>
  <c r="P489"/>
  <c r="BI487"/>
  <c r="BH487"/>
  <c r="BG487"/>
  <c r="BF487"/>
  <c r="T487"/>
  <c r="R487"/>
  <c r="P487"/>
  <c r="BI484"/>
  <c r="BH484"/>
  <c r="BG484"/>
  <c r="BF484"/>
  <c r="T484"/>
  <c r="R484"/>
  <c r="P484"/>
  <c r="BI481"/>
  <c r="BH481"/>
  <c r="BG481"/>
  <c r="BF481"/>
  <c r="T481"/>
  <c r="R481"/>
  <c r="P481"/>
  <c r="BI479"/>
  <c r="BH479"/>
  <c r="BG479"/>
  <c r="BF479"/>
  <c r="T479"/>
  <c r="R479"/>
  <c r="P479"/>
  <c r="BI476"/>
  <c r="BH476"/>
  <c r="BG476"/>
  <c r="BF476"/>
  <c r="T476"/>
  <c r="R476"/>
  <c r="P476"/>
  <c r="BI473"/>
  <c r="BH473"/>
  <c r="BG473"/>
  <c r="BF473"/>
  <c r="T473"/>
  <c r="R473"/>
  <c r="P473"/>
  <c r="BI470"/>
  <c r="BH470"/>
  <c r="BG470"/>
  <c r="BF470"/>
  <c r="T470"/>
  <c r="R470"/>
  <c r="P470"/>
  <c r="BI468"/>
  <c r="BH468"/>
  <c r="BG468"/>
  <c r="BF468"/>
  <c r="T468"/>
  <c r="R468"/>
  <c r="P468"/>
  <c r="BI465"/>
  <c r="BH465"/>
  <c r="BG465"/>
  <c r="BF465"/>
  <c r="T465"/>
  <c r="R465"/>
  <c r="P465"/>
  <c r="BI463"/>
  <c r="BH463"/>
  <c r="BG463"/>
  <c r="BF463"/>
  <c r="T463"/>
  <c r="R463"/>
  <c r="P463"/>
  <c r="BI459"/>
  <c r="BH459"/>
  <c r="BG459"/>
  <c r="BF459"/>
  <c r="T459"/>
  <c r="R459"/>
  <c r="P459"/>
  <c r="BI457"/>
  <c r="BH457"/>
  <c r="BG457"/>
  <c r="BF457"/>
  <c r="T457"/>
  <c r="R457"/>
  <c r="P457"/>
  <c r="BI454"/>
  <c r="BH454"/>
  <c r="BG454"/>
  <c r="BF454"/>
  <c r="T454"/>
  <c r="R454"/>
  <c r="P454"/>
  <c r="BI452"/>
  <c r="BH452"/>
  <c r="BG452"/>
  <c r="BF452"/>
  <c r="T452"/>
  <c r="R452"/>
  <c r="P452"/>
  <c r="BI450"/>
  <c r="BH450"/>
  <c r="BG450"/>
  <c r="BF450"/>
  <c r="T450"/>
  <c r="R450"/>
  <c r="P450"/>
  <c r="BI448"/>
  <c r="BH448"/>
  <c r="BG448"/>
  <c r="BF448"/>
  <c r="T448"/>
  <c r="R448"/>
  <c r="P448"/>
  <c r="BI445"/>
  <c r="BH445"/>
  <c r="BG445"/>
  <c r="BF445"/>
  <c r="T445"/>
  <c r="R445"/>
  <c r="P445"/>
  <c r="BI443"/>
  <c r="BH443"/>
  <c r="BG443"/>
  <c r="BF443"/>
  <c r="T443"/>
  <c r="R443"/>
  <c r="P443"/>
  <c r="BI441"/>
  <c r="BH441"/>
  <c r="BG441"/>
  <c r="BF441"/>
  <c r="T441"/>
  <c r="R441"/>
  <c r="P441"/>
  <c r="BI438"/>
  <c r="BH438"/>
  <c r="BG438"/>
  <c r="BF438"/>
  <c r="T438"/>
  <c r="R438"/>
  <c r="P438"/>
  <c r="BI436"/>
  <c r="BH436"/>
  <c r="BG436"/>
  <c r="BF436"/>
  <c r="T436"/>
  <c r="R436"/>
  <c r="P436"/>
  <c r="BI434"/>
  <c r="BH434"/>
  <c r="BG434"/>
  <c r="BF434"/>
  <c r="T434"/>
  <c r="R434"/>
  <c r="P434"/>
  <c r="BI432"/>
  <c r="BH432"/>
  <c r="BG432"/>
  <c r="BF432"/>
  <c r="T432"/>
  <c r="R432"/>
  <c r="P432"/>
  <c r="BI429"/>
  <c r="BH429"/>
  <c r="BG429"/>
  <c r="BF429"/>
  <c r="T429"/>
  <c r="R429"/>
  <c r="P429"/>
  <c r="BI427"/>
  <c r="BH427"/>
  <c r="BG427"/>
  <c r="BF427"/>
  <c r="T427"/>
  <c r="R427"/>
  <c r="P427"/>
  <c r="BI425"/>
  <c r="BH425"/>
  <c r="BG425"/>
  <c r="BF425"/>
  <c r="T425"/>
  <c r="R425"/>
  <c r="P425"/>
  <c r="BI423"/>
  <c r="BH423"/>
  <c r="BG423"/>
  <c r="BF423"/>
  <c r="T423"/>
  <c r="R423"/>
  <c r="P423"/>
  <c r="BI421"/>
  <c r="BH421"/>
  <c r="BG421"/>
  <c r="BF421"/>
  <c r="T421"/>
  <c r="R421"/>
  <c r="P421"/>
  <c r="BI419"/>
  <c r="BH419"/>
  <c r="BG419"/>
  <c r="BF419"/>
  <c r="T419"/>
  <c r="R419"/>
  <c r="P419"/>
  <c r="BI417"/>
  <c r="BH417"/>
  <c r="BG417"/>
  <c r="BF417"/>
  <c r="T417"/>
  <c r="R417"/>
  <c r="P417"/>
  <c r="BI415"/>
  <c r="BH415"/>
  <c r="BG415"/>
  <c r="BF415"/>
  <c r="T415"/>
  <c r="R415"/>
  <c r="P415"/>
  <c r="BI413"/>
  <c r="BH413"/>
  <c r="BG413"/>
  <c r="BF413"/>
  <c r="T413"/>
  <c r="R413"/>
  <c r="P413"/>
  <c r="BI411"/>
  <c r="BH411"/>
  <c r="BG411"/>
  <c r="BF411"/>
  <c r="T411"/>
  <c r="R411"/>
  <c r="P411"/>
  <c r="BI409"/>
  <c r="BH409"/>
  <c r="BG409"/>
  <c r="BF409"/>
  <c r="T409"/>
  <c r="R409"/>
  <c r="P409"/>
  <c r="BI407"/>
  <c r="BH407"/>
  <c r="BG407"/>
  <c r="BF407"/>
  <c r="T407"/>
  <c r="R407"/>
  <c r="P407"/>
  <c r="BI405"/>
  <c r="BH405"/>
  <c r="BG405"/>
  <c r="BF405"/>
  <c r="T405"/>
  <c r="R405"/>
  <c r="P405"/>
  <c r="BI403"/>
  <c r="BH403"/>
  <c r="BG403"/>
  <c r="BF403"/>
  <c r="T403"/>
  <c r="R403"/>
  <c r="P403"/>
  <c r="BI401"/>
  <c r="BH401"/>
  <c r="BG401"/>
  <c r="BF401"/>
  <c r="T401"/>
  <c r="R401"/>
  <c r="P401"/>
  <c r="BI399"/>
  <c r="BH399"/>
  <c r="BG399"/>
  <c r="BF399"/>
  <c r="T399"/>
  <c r="R399"/>
  <c r="P399"/>
  <c r="BI397"/>
  <c r="BH397"/>
  <c r="BG397"/>
  <c r="BF397"/>
  <c r="T397"/>
  <c r="R397"/>
  <c r="P397"/>
  <c r="BI395"/>
  <c r="BH395"/>
  <c r="BG395"/>
  <c r="BF395"/>
  <c r="T395"/>
  <c r="R395"/>
  <c r="P395"/>
  <c r="BI393"/>
  <c r="BH393"/>
  <c r="BG393"/>
  <c r="BF393"/>
  <c r="T393"/>
  <c r="R393"/>
  <c r="P393"/>
  <c r="BI390"/>
  <c r="BH390"/>
  <c r="BG390"/>
  <c r="BF390"/>
  <c r="T390"/>
  <c r="R390"/>
  <c r="P390"/>
  <c r="BI388"/>
  <c r="BH388"/>
  <c r="BG388"/>
  <c r="BF388"/>
  <c r="T388"/>
  <c r="R388"/>
  <c r="P388"/>
  <c r="BI385"/>
  <c r="BH385"/>
  <c r="BG385"/>
  <c r="BF385"/>
  <c r="T385"/>
  <c r="R385"/>
  <c r="P385"/>
  <c r="BI375"/>
  <c r="BH375"/>
  <c r="BG375"/>
  <c r="BF375"/>
  <c r="T375"/>
  <c r="R375"/>
  <c r="P375"/>
  <c r="BI373"/>
  <c r="BH373"/>
  <c r="BG373"/>
  <c r="BF373"/>
  <c r="T373"/>
  <c r="R373"/>
  <c r="P373"/>
  <c r="BI371"/>
  <c r="BH371"/>
  <c r="BG371"/>
  <c r="BF371"/>
  <c r="T371"/>
  <c r="R371"/>
  <c r="P371"/>
  <c r="BI368"/>
  <c r="BH368"/>
  <c r="BG368"/>
  <c r="BF368"/>
  <c r="T368"/>
  <c r="R368"/>
  <c r="P368"/>
  <c r="BI365"/>
  <c r="BH365"/>
  <c r="BG365"/>
  <c r="BF365"/>
  <c r="T365"/>
  <c r="R365"/>
  <c r="P365"/>
  <c r="BI363"/>
  <c r="BH363"/>
  <c r="BG363"/>
  <c r="BF363"/>
  <c r="T363"/>
  <c r="R363"/>
  <c r="P363"/>
  <c r="BI361"/>
  <c r="BH361"/>
  <c r="BG361"/>
  <c r="BF361"/>
  <c r="T361"/>
  <c r="R361"/>
  <c r="P361"/>
  <c r="BI358"/>
  <c r="BH358"/>
  <c r="BG358"/>
  <c r="BF358"/>
  <c r="T358"/>
  <c r="R358"/>
  <c r="P358"/>
  <c r="BI356"/>
  <c r="BH356"/>
  <c r="BG356"/>
  <c r="BF356"/>
  <c r="T356"/>
  <c r="R356"/>
  <c r="P356"/>
  <c r="BI354"/>
  <c r="BH354"/>
  <c r="BG354"/>
  <c r="BF354"/>
  <c r="T354"/>
  <c r="R354"/>
  <c r="P354"/>
  <c r="BI352"/>
  <c r="BH352"/>
  <c r="BG352"/>
  <c r="BF352"/>
  <c r="T352"/>
  <c r="R352"/>
  <c r="P352"/>
  <c r="BI350"/>
  <c r="BH350"/>
  <c r="BG350"/>
  <c r="BF350"/>
  <c r="T350"/>
  <c r="R350"/>
  <c r="P350"/>
  <c r="BI348"/>
  <c r="BH348"/>
  <c r="BG348"/>
  <c r="BF348"/>
  <c r="T348"/>
  <c r="R348"/>
  <c r="P348"/>
  <c r="BI346"/>
  <c r="BH346"/>
  <c r="BG346"/>
  <c r="BF346"/>
  <c r="T346"/>
  <c r="R346"/>
  <c r="P346"/>
  <c r="BI344"/>
  <c r="BH344"/>
  <c r="BG344"/>
  <c r="BF344"/>
  <c r="T344"/>
  <c r="R344"/>
  <c r="P344"/>
  <c r="BI342"/>
  <c r="BH342"/>
  <c r="BG342"/>
  <c r="BF342"/>
  <c r="T342"/>
  <c r="R342"/>
  <c r="P342"/>
  <c r="BI340"/>
  <c r="BH340"/>
  <c r="BG340"/>
  <c r="BF340"/>
  <c r="T340"/>
  <c r="R340"/>
  <c r="P340"/>
  <c r="BI338"/>
  <c r="BH338"/>
  <c r="BG338"/>
  <c r="BF338"/>
  <c r="T338"/>
  <c r="R338"/>
  <c r="P338"/>
  <c r="BI336"/>
  <c r="BH336"/>
  <c r="BG336"/>
  <c r="BF336"/>
  <c r="T336"/>
  <c r="R336"/>
  <c r="P336"/>
  <c r="BI331"/>
  <c r="BH331"/>
  <c r="BG331"/>
  <c r="BF331"/>
  <c r="T331"/>
  <c r="R331"/>
  <c r="P331"/>
  <c r="BI319"/>
  <c r="BH319"/>
  <c r="BG319"/>
  <c r="BF319"/>
  <c r="T319"/>
  <c r="R319"/>
  <c r="P319"/>
  <c r="BI303"/>
  <c r="BH303"/>
  <c r="BG303"/>
  <c r="BF303"/>
  <c r="T303"/>
  <c r="R303"/>
  <c r="P303"/>
  <c r="BI301"/>
  <c r="BH301"/>
  <c r="BG301"/>
  <c r="BF301"/>
  <c r="T301"/>
  <c r="R301"/>
  <c r="P301"/>
  <c r="BI296"/>
  <c r="BH296"/>
  <c r="BG296"/>
  <c r="BF296"/>
  <c r="T296"/>
  <c r="R296"/>
  <c r="P296"/>
  <c r="BI284"/>
  <c r="BH284"/>
  <c r="BG284"/>
  <c r="BF284"/>
  <c r="T284"/>
  <c r="R284"/>
  <c r="P284"/>
  <c r="BI281"/>
  <c r="BH281"/>
  <c r="BG281"/>
  <c r="BF281"/>
  <c r="T281"/>
  <c r="R281"/>
  <c r="P281"/>
  <c r="BI269"/>
  <c r="BH269"/>
  <c r="BG269"/>
  <c r="BF269"/>
  <c r="T269"/>
  <c r="R269"/>
  <c r="P269"/>
  <c r="BI266"/>
  <c r="BH266"/>
  <c r="BG266"/>
  <c r="BF266"/>
  <c r="T266"/>
  <c r="R266"/>
  <c r="P266"/>
  <c r="BI241"/>
  <c r="BH241"/>
  <c r="BG241"/>
  <c r="BF241"/>
  <c r="T241"/>
  <c r="R241"/>
  <c r="P241"/>
  <c r="BI237"/>
  <c r="BH237"/>
  <c r="BG237"/>
  <c r="BF237"/>
  <c r="T237"/>
  <c r="R237"/>
  <c r="P237"/>
  <c r="BI234"/>
  <c r="BH234"/>
  <c r="BG234"/>
  <c r="BF234"/>
  <c r="T234"/>
  <c r="R234"/>
  <c r="P234"/>
  <c r="BI232"/>
  <c r="BH232"/>
  <c r="BG232"/>
  <c r="BF232"/>
  <c r="T232"/>
  <c r="R232"/>
  <c r="P232"/>
  <c r="BI230"/>
  <c r="BH230"/>
  <c r="BG230"/>
  <c r="BF230"/>
  <c r="T230"/>
  <c r="R230"/>
  <c r="P230"/>
  <c r="BI225"/>
  <c r="BH225"/>
  <c r="BG225"/>
  <c r="BF225"/>
  <c r="T225"/>
  <c r="R225"/>
  <c r="P225"/>
  <c r="BI222"/>
  <c r="BH222"/>
  <c r="BG222"/>
  <c r="BF222"/>
  <c r="T222"/>
  <c r="R222"/>
  <c r="P222"/>
  <c r="BI219"/>
  <c r="BH219"/>
  <c r="BG219"/>
  <c r="BF219"/>
  <c r="T219"/>
  <c r="R219"/>
  <c r="P219"/>
  <c r="BI217"/>
  <c r="BH217"/>
  <c r="BG217"/>
  <c r="BF217"/>
  <c r="T217"/>
  <c r="R217"/>
  <c r="P217"/>
  <c r="BI214"/>
  <c r="BH214"/>
  <c r="BG214"/>
  <c r="BF214"/>
  <c r="T214"/>
  <c r="R214"/>
  <c r="P214"/>
  <c r="BI212"/>
  <c r="BH212"/>
  <c r="BG212"/>
  <c r="BF212"/>
  <c r="T212"/>
  <c r="R212"/>
  <c r="P212"/>
  <c r="BI210"/>
  <c r="BH210"/>
  <c r="BG210"/>
  <c r="BF210"/>
  <c r="T210"/>
  <c r="R210"/>
  <c r="P210"/>
  <c r="BI208"/>
  <c r="BH208"/>
  <c r="BG208"/>
  <c r="BF208"/>
  <c r="T208"/>
  <c r="R208"/>
  <c r="P208"/>
  <c r="BI204"/>
  <c r="BH204"/>
  <c r="BG204"/>
  <c r="BF204"/>
  <c r="T204"/>
  <c r="R204"/>
  <c r="P204"/>
  <c r="BI185"/>
  <c r="BH185"/>
  <c r="BG185"/>
  <c r="BF185"/>
  <c r="T185"/>
  <c r="R185"/>
  <c r="P185"/>
  <c r="BI172"/>
  <c r="BH172"/>
  <c r="BG172"/>
  <c r="BF172"/>
  <c r="T172"/>
  <c r="R172"/>
  <c r="P172"/>
  <c r="BI167"/>
  <c r="BH167"/>
  <c r="BG167"/>
  <c r="BF167"/>
  <c r="T167"/>
  <c r="R167"/>
  <c r="P167"/>
  <c r="BI160"/>
  <c r="BH160"/>
  <c r="BG160"/>
  <c r="BF160"/>
  <c r="T160"/>
  <c r="R160"/>
  <c r="P160"/>
  <c r="BI155"/>
  <c r="BH155"/>
  <c r="BG155"/>
  <c r="BF155"/>
  <c r="T155"/>
  <c r="R155"/>
  <c r="P155"/>
  <c r="BI148"/>
  <c r="BH148"/>
  <c r="BG148"/>
  <c r="BF148"/>
  <c r="T148"/>
  <c r="R148"/>
  <c r="P148"/>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6"/>
  <c r="BH116"/>
  <c r="BG116"/>
  <c r="BF116"/>
  <c r="T116"/>
  <c r="R116"/>
  <c r="P116"/>
  <c r="BI113"/>
  <c r="BH113"/>
  <c r="BG113"/>
  <c r="BF113"/>
  <c r="T113"/>
  <c r="R113"/>
  <c r="P113"/>
  <c r="BI111"/>
  <c r="BH111"/>
  <c r="BG111"/>
  <c r="BF111"/>
  <c r="T111"/>
  <c r="R111"/>
  <c r="P111"/>
  <c r="BI108"/>
  <c r="BH108"/>
  <c r="BG108"/>
  <c r="BF108"/>
  <c r="T108"/>
  <c r="R108"/>
  <c r="P108"/>
  <c r="J101"/>
  <c r="F101"/>
  <c r="F99"/>
  <c r="E97"/>
  <c r="J58"/>
  <c r="F58"/>
  <c r="F56"/>
  <c r="E54"/>
  <c r="J26"/>
  <c r="E26"/>
  <c r="J102"/>
  <c r="J25"/>
  <c r="J20"/>
  <c r="E20"/>
  <c r="F102"/>
  <c r="J19"/>
  <c r="J14"/>
  <c r="J56"/>
  <c r="E7"/>
  <c r="E93"/>
  <c i="2" r="J39"/>
  <c r="J38"/>
  <c i="1" r="AY56"/>
  <c i="2" r="J37"/>
  <c i="1" r="AX56"/>
  <c i="2" r="BI313"/>
  <c r="BH313"/>
  <c r="BG313"/>
  <c r="BF313"/>
  <c r="T313"/>
  <c r="T312"/>
  <c r="R313"/>
  <c r="R312"/>
  <c r="P313"/>
  <c r="P312"/>
  <c r="BI309"/>
  <c r="BH309"/>
  <c r="BG309"/>
  <c r="BF309"/>
  <c r="T309"/>
  <c r="R309"/>
  <c r="P309"/>
  <c r="BI304"/>
  <c r="BH304"/>
  <c r="BG304"/>
  <c r="BF304"/>
  <c r="T304"/>
  <c r="R304"/>
  <c r="P304"/>
  <c r="BI298"/>
  <c r="BH298"/>
  <c r="BG298"/>
  <c r="BF298"/>
  <c r="T298"/>
  <c r="T297"/>
  <c r="R298"/>
  <c r="R297"/>
  <c r="P298"/>
  <c r="P297"/>
  <c r="BI295"/>
  <c r="BH295"/>
  <c r="BG295"/>
  <c r="BF295"/>
  <c r="T295"/>
  <c r="R295"/>
  <c r="P295"/>
  <c r="BI293"/>
  <c r="BH293"/>
  <c r="BG293"/>
  <c r="BF293"/>
  <c r="T293"/>
  <c r="R293"/>
  <c r="P293"/>
  <c r="BI286"/>
  <c r="BH286"/>
  <c r="BG286"/>
  <c r="BF286"/>
  <c r="T286"/>
  <c r="R286"/>
  <c r="P286"/>
  <c r="BI284"/>
  <c r="BH284"/>
  <c r="BG284"/>
  <c r="BF284"/>
  <c r="T284"/>
  <c r="R284"/>
  <c r="P284"/>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64"/>
  <c r="BH264"/>
  <c r="BG264"/>
  <c r="BF264"/>
  <c r="T264"/>
  <c r="R264"/>
  <c r="P264"/>
  <c r="BI260"/>
  <c r="BH260"/>
  <c r="BG260"/>
  <c r="BF260"/>
  <c r="T260"/>
  <c r="R260"/>
  <c r="P260"/>
  <c r="BI255"/>
  <c r="BH255"/>
  <c r="BG255"/>
  <c r="BF255"/>
  <c r="T255"/>
  <c r="R255"/>
  <c r="P255"/>
  <c r="BI253"/>
  <c r="BH253"/>
  <c r="BG253"/>
  <c r="BF253"/>
  <c r="T253"/>
  <c r="R253"/>
  <c r="P253"/>
  <c r="BI250"/>
  <c r="BH250"/>
  <c r="BG250"/>
  <c r="BF250"/>
  <c r="T250"/>
  <c r="T249"/>
  <c r="R250"/>
  <c r="R249"/>
  <c r="P250"/>
  <c r="P249"/>
  <c r="BI247"/>
  <c r="BH247"/>
  <c r="BG247"/>
  <c r="BF247"/>
  <c r="T247"/>
  <c r="R247"/>
  <c r="P247"/>
  <c r="BI245"/>
  <c r="BH245"/>
  <c r="BG245"/>
  <c r="BF245"/>
  <c r="T245"/>
  <c r="R245"/>
  <c r="P245"/>
  <c r="BI242"/>
  <c r="BH242"/>
  <c r="BG242"/>
  <c r="BF242"/>
  <c r="T242"/>
  <c r="R242"/>
  <c r="P242"/>
  <c r="BI238"/>
  <c r="BH238"/>
  <c r="BG238"/>
  <c r="BF238"/>
  <c r="T238"/>
  <c r="R238"/>
  <c r="P238"/>
  <c r="BI236"/>
  <c r="BH236"/>
  <c r="BG236"/>
  <c r="BF236"/>
  <c r="T236"/>
  <c r="R236"/>
  <c r="P236"/>
  <c r="BI234"/>
  <c r="BH234"/>
  <c r="BG234"/>
  <c r="BF234"/>
  <c r="T234"/>
  <c r="R234"/>
  <c r="P234"/>
  <c r="BI232"/>
  <c r="BH232"/>
  <c r="BG232"/>
  <c r="BF232"/>
  <c r="T232"/>
  <c r="R232"/>
  <c r="P232"/>
  <c r="BI228"/>
  <c r="BH228"/>
  <c r="BG228"/>
  <c r="BF228"/>
  <c r="T228"/>
  <c r="R228"/>
  <c r="P228"/>
  <c r="BI224"/>
  <c r="BH224"/>
  <c r="BG224"/>
  <c r="BF224"/>
  <c r="T224"/>
  <c r="R224"/>
  <c r="P224"/>
  <c r="BI221"/>
  <c r="BH221"/>
  <c r="BG221"/>
  <c r="BF221"/>
  <c r="T221"/>
  <c r="R221"/>
  <c r="P221"/>
  <c r="BI218"/>
  <c r="BH218"/>
  <c r="BG218"/>
  <c r="BF218"/>
  <c r="T218"/>
  <c r="R218"/>
  <c r="P218"/>
  <c r="BI215"/>
  <c r="BH215"/>
  <c r="BG215"/>
  <c r="BF215"/>
  <c r="T215"/>
  <c r="R215"/>
  <c r="P215"/>
  <c r="BI213"/>
  <c r="BH213"/>
  <c r="BG213"/>
  <c r="BF213"/>
  <c r="T213"/>
  <c r="R213"/>
  <c r="P213"/>
  <c r="BI210"/>
  <c r="BH210"/>
  <c r="BG210"/>
  <c r="BF210"/>
  <c r="T210"/>
  <c r="R210"/>
  <c r="P210"/>
  <c r="BI208"/>
  <c r="BH208"/>
  <c r="BG208"/>
  <c r="BF208"/>
  <c r="T208"/>
  <c r="R208"/>
  <c r="P208"/>
  <c r="BI206"/>
  <c r="BH206"/>
  <c r="BG206"/>
  <c r="BF206"/>
  <c r="T206"/>
  <c r="R206"/>
  <c r="P206"/>
  <c r="BI203"/>
  <c r="BH203"/>
  <c r="BG203"/>
  <c r="BF203"/>
  <c r="T203"/>
  <c r="R203"/>
  <c r="P203"/>
  <c r="BI193"/>
  <c r="BH193"/>
  <c r="BG193"/>
  <c r="BF193"/>
  <c r="T193"/>
  <c r="R193"/>
  <c r="P193"/>
  <c r="BI191"/>
  <c r="BH191"/>
  <c r="BG191"/>
  <c r="BF191"/>
  <c r="T191"/>
  <c r="R191"/>
  <c r="P191"/>
  <c r="BI187"/>
  <c r="BH187"/>
  <c r="BG187"/>
  <c r="BF187"/>
  <c r="T187"/>
  <c r="R187"/>
  <c r="P187"/>
  <c r="BI185"/>
  <c r="BH185"/>
  <c r="BG185"/>
  <c r="BF185"/>
  <c r="T185"/>
  <c r="R185"/>
  <c r="P185"/>
  <c r="BI177"/>
  <c r="BH177"/>
  <c r="BG177"/>
  <c r="BF177"/>
  <c r="T177"/>
  <c r="R177"/>
  <c r="P177"/>
  <c r="BI169"/>
  <c r="BH169"/>
  <c r="BG169"/>
  <c r="BF169"/>
  <c r="T169"/>
  <c r="R169"/>
  <c r="P169"/>
  <c r="BI163"/>
  <c r="BH163"/>
  <c r="BG163"/>
  <c r="BF163"/>
  <c r="T163"/>
  <c r="R163"/>
  <c r="P163"/>
  <c r="BI156"/>
  <c r="BH156"/>
  <c r="BG156"/>
  <c r="BF156"/>
  <c r="T156"/>
  <c r="R156"/>
  <c r="P156"/>
  <c r="BI153"/>
  <c r="BH153"/>
  <c r="BG153"/>
  <c r="BF153"/>
  <c r="T153"/>
  <c r="R153"/>
  <c r="P153"/>
  <c r="BI151"/>
  <c r="BH151"/>
  <c r="BG151"/>
  <c r="BF151"/>
  <c r="T151"/>
  <c r="R151"/>
  <c r="P151"/>
  <c r="BI146"/>
  <c r="BH146"/>
  <c r="BG146"/>
  <c r="BF146"/>
  <c r="T146"/>
  <c r="R146"/>
  <c r="P146"/>
  <c r="BI138"/>
  <c r="BH138"/>
  <c r="BG138"/>
  <c r="BF138"/>
  <c r="T138"/>
  <c r="R138"/>
  <c r="P138"/>
  <c r="BI130"/>
  <c r="BH130"/>
  <c r="BG130"/>
  <c r="BF130"/>
  <c r="T130"/>
  <c r="R130"/>
  <c r="P130"/>
  <c r="BI123"/>
  <c r="BH123"/>
  <c r="BG123"/>
  <c r="BF123"/>
  <c r="T123"/>
  <c r="R123"/>
  <c r="P123"/>
  <c r="BI107"/>
  <c r="BH107"/>
  <c r="BG107"/>
  <c r="BF107"/>
  <c r="T107"/>
  <c r="R107"/>
  <c r="P107"/>
  <c r="BI100"/>
  <c r="BH100"/>
  <c r="BG100"/>
  <c r="BF100"/>
  <c r="T100"/>
  <c r="R100"/>
  <c r="P100"/>
  <c r="J93"/>
  <c r="F93"/>
  <c r="F91"/>
  <c r="E89"/>
  <c r="J58"/>
  <c r="F58"/>
  <c r="F56"/>
  <c r="E54"/>
  <c r="J26"/>
  <c r="E26"/>
  <c r="J59"/>
  <c r="J25"/>
  <c r="J20"/>
  <c r="E20"/>
  <c r="F94"/>
  <c r="J19"/>
  <c r="J14"/>
  <c r="J56"/>
  <c r="E7"/>
  <c r="E50"/>
  <c i="1" r="L50"/>
  <c r="AM50"/>
  <c r="AM49"/>
  <c r="L49"/>
  <c r="AM47"/>
  <c r="L47"/>
  <c r="L45"/>
  <c r="L44"/>
  <c i="17" r="BK140"/>
  <c r="BK126"/>
  <c i="15" r="J92"/>
  <c i="14" r="J110"/>
  <c i="12" r="J112"/>
  <c i="11" r="J148"/>
  <c r="BK96"/>
  <c i="9" r="BK132"/>
  <c i="8" r="J466"/>
  <c r="BK422"/>
  <c r="J379"/>
  <c r="BK345"/>
  <c r="BK312"/>
  <c r="BK259"/>
  <c r="J194"/>
  <c r="J139"/>
  <c r="J105"/>
  <c i="7" r="J162"/>
  <c i="6" r="J181"/>
  <c r="BK122"/>
  <c i="5" r="BK521"/>
  <c r="J502"/>
  <c r="J367"/>
  <c r="J304"/>
  <c r="BK264"/>
  <c r="J195"/>
  <c i="4" r="J223"/>
  <c r="BK185"/>
  <c r="J138"/>
  <c i="3" r="J760"/>
  <c r="J652"/>
  <c r="BK593"/>
  <c r="J544"/>
  <c r="J465"/>
  <c r="BK421"/>
  <c r="BK348"/>
  <c r="BK137"/>
  <c i="2" r="BK293"/>
  <c r="J224"/>
  <c r="BK107"/>
  <c i="7" r="BK180"/>
  <c r="J148"/>
  <c r="BK112"/>
  <c i="6" r="J120"/>
  <c i="5" r="BK499"/>
  <c r="J432"/>
  <c i="3" r="BK542"/>
  <c r="BK476"/>
  <c r="J421"/>
  <c r="J352"/>
  <c r="J225"/>
  <c r="J119"/>
  <c i="2" r="BK264"/>
  <c i="18" r="J108"/>
  <c i="17" r="J130"/>
  <c i="16" r="BK98"/>
  <c i="13" r="BK92"/>
  <c i="12" r="J94"/>
  <c i="11" r="J124"/>
  <c i="10" r="J126"/>
  <c r="BK94"/>
  <c i="9" r="J106"/>
  <c i="8" r="BK470"/>
  <c r="BK433"/>
  <c r="J386"/>
  <c r="BK308"/>
  <c r="J267"/>
  <c r="BK194"/>
  <c r="BK132"/>
  <c i="7" r="J139"/>
  <c i="6" r="J168"/>
  <c r="J150"/>
  <c i="5" r="J517"/>
  <c r="J395"/>
  <c r="BK306"/>
  <c r="BK259"/>
  <c r="BK233"/>
  <c r="J159"/>
  <c i="4" r="J252"/>
  <c r="J191"/>
  <c r="J105"/>
  <c i="3" r="J722"/>
  <c r="BK652"/>
  <c r="BK586"/>
  <c r="J356"/>
  <c i="2" r="BK238"/>
  <c i="8" r="J482"/>
  <c r="J441"/>
  <c r="J351"/>
  <c r="BK318"/>
  <c r="J277"/>
  <c r="BK242"/>
  <c i="7" r="J152"/>
  <c i="6" r="BK138"/>
  <c i="5" r="J476"/>
  <c r="J382"/>
  <c r="J282"/>
  <c r="BK214"/>
  <c r="BK195"/>
  <c i="4" r="J225"/>
  <c r="J150"/>
  <c i="3" r="BK765"/>
  <c r="J701"/>
  <c r="BK613"/>
  <c r="J549"/>
  <c r="BK432"/>
  <c r="J385"/>
  <c r="J296"/>
  <c r="BK210"/>
  <c i="2" r="BK284"/>
  <c r="J218"/>
  <c r="BK163"/>
  <c i="17" r="J144"/>
  <c r="BK94"/>
  <c i="14" r="J102"/>
  <c i="12" r="BK94"/>
  <c i="11" r="J134"/>
  <c i="10" r="BK120"/>
  <c i="8" r="BK439"/>
  <c r="BK388"/>
  <c r="J341"/>
  <c r="J252"/>
  <c r="BK208"/>
  <c r="BK144"/>
  <c i="7" r="J184"/>
  <c r="J114"/>
  <c i="6" r="BK176"/>
  <c r="J107"/>
  <c i="5" r="BK476"/>
  <c r="BK404"/>
  <c r="J327"/>
  <c r="J280"/>
  <c r="J176"/>
  <c i="4" r="J249"/>
  <c r="J195"/>
  <c r="BK142"/>
  <c i="3" r="J772"/>
  <c r="BK712"/>
  <c r="J644"/>
  <c r="BK564"/>
  <c r="J499"/>
  <c r="BK423"/>
  <c r="J358"/>
  <c r="J301"/>
  <c r="J208"/>
  <c i="2" r="J275"/>
  <c r="BK177"/>
  <c i="8" r="BK234"/>
  <c r="J178"/>
  <c r="J146"/>
  <c i="7" r="BK182"/>
  <c i="6" r="BK166"/>
  <c r="J118"/>
  <c i="5" r="BK491"/>
  <c r="J371"/>
  <c r="J312"/>
  <c r="J216"/>
  <c r="BK163"/>
  <c i="4" r="BK223"/>
  <c r="BK154"/>
  <c r="J97"/>
  <c i="3" r="J747"/>
  <c r="BK701"/>
  <c r="J666"/>
  <c r="BK599"/>
  <c r="BK533"/>
  <c r="BK468"/>
  <c r="BK411"/>
  <c r="BK336"/>
  <c i="2" r="BK295"/>
  <c r="BK221"/>
  <c i="19" r="J99"/>
  <c i="17" r="J142"/>
  <c r="J112"/>
  <c r="J96"/>
  <c i="15" r="J102"/>
  <c i="14" r="BK102"/>
  <c i="12" r="J118"/>
  <c r="BK100"/>
  <c i="11" r="BK134"/>
  <c r="J116"/>
  <c i="10" r="BK126"/>
  <c r="J98"/>
  <c i="9" r="J128"/>
  <c i="8" r="BK482"/>
  <c r="J431"/>
  <c r="J394"/>
  <c r="J345"/>
  <c r="J306"/>
  <c r="J271"/>
  <c r="J244"/>
  <c r="J224"/>
  <c r="J192"/>
  <c r="J154"/>
  <c i="7" r="BK210"/>
  <c r="BK160"/>
  <c i="6" r="J164"/>
  <c r="J105"/>
  <c i="5" r="BK455"/>
  <c r="J424"/>
  <c r="BK331"/>
  <c r="BK267"/>
  <c r="BK221"/>
  <c r="BK176"/>
  <c i="4" r="BK240"/>
  <c r="J183"/>
  <c r="J154"/>
  <c r="J103"/>
  <c i="3" r="BK797"/>
  <c r="BK692"/>
  <c r="J613"/>
  <c r="BK515"/>
  <c r="J457"/>
  <c r="J411"/>
  <c r="J346"/>
  <c r="J148"/>
  <c i="2" r="J309"/>
  <c r="BK218"/>
  <c i="19" r="BK90"/>
  <c i="17" r="J128"/>
  <c i="16" r="BK94"/>
  <c i="14" r="J112"/>
  <c r="BK96"/>
  <c i="11" r="J136"/>
  <c i="10" r="BK100"/>
  <c i="9" r="J112"/>
  <c i="8" r="BK454"/>
  <c r="J398"/>
  <c r="J371"/>
  <c r="BK339"/>
  <c r="BK263"/>
  <c r="J196"/>
  <c r="BK160"/>
  <c r="J130"/>
  <c i="7" r="BK189"/>
  <c r="J133"/>
  <c i="6" r="BK128"/>
  <c i="5" r="BK484"/>
  <c r="J438"/>
  <c r="J380"/>
  <c r="BK300"/>
  <c i="4" r="BK175"/>
  <c r="J101"/>
  <c i="3" r="J706"/>
  <c r="BK634"/>
  <c r="J590"/>
  <c r="BK568"/>
  <c i="19" r="BK99"/>
  <c i="17" r="BK118"/>
  <c i="14" r="J124"/>
  <c i="12" r="BK118"/>
  <c i="11" r="BK132"/>
  <c r="BK100"/>
  <c i="10" r="J112"/>
  <c i="9" r="BK98"/>
  <c i="8" r="J464"/>
  <c r="J424"/>
  <c r="J373"/>
  <c r="BK326"/>
  <c r="J294"/>
  <c r="J230"/>
  <c r="J170"/>
  <c r="J132"/>
  <c i="7" r="BK191"/>
  <c r="J156"/>
  <c r="J112"/>
  <c i="6" r="J138"/>
  <c i="5" r="BK528"/>
  <c r="BK443"/>
  <c r="BK374"/>
  <c r="J315"/>
  <c r="BK280"/>
  <c r="J204"/>
  <c i="4" r="J244"/>
  <c r="BK179"/>
  <c r="BK148"/>
  <c r="BK109"/>
  <c i="3" r="BK731"/>
  <c r="J650"/>
  <c r="J578"/>
  <c r="J470"/>
  <c r="BK454"/>
  <c r="J409"/>
  <c r="J388"/>
  <c r="J155"/>
  <c i="2" r="BK232"/>
  <c r="J130"/>
  <c i="7" r="J208"/>
  <c r="BK146"/>
  <c i="6" r="BK152"/>
  <c i="5" r="BK493"/>
  <c r="BK447"/>
  <c r="BK409"/>
  <c i="3" r="BK497"/>
  <c r="J432"/>
  <c r="J342"/>
  <c r="BK214"/>
  <c r="J111"/>
  <c i="2" r="BK277"/>
  <c r="J138"/>
  <c i="18" r="J103"/>
  <c i="17" r="J124"/>
  <c i="14" r="J122"/>
  <c i="12" r="BK96"/>
  <c i="11" r="BK128"/>
  <c i="10" r="J118"/>
  <c r="BK104"/>
  <c i="9" r="BK126"/>
  <c i="8" r="BK478"/>
  <c r="BK447"/>
  <c r="BK420"/>
  <c r="J363"/>
  <c r="J302"/>
  <c r="BK265"/>
  <c r="J208"/>
  <c r="BK142"/>
  <c i="7" r="BK193"/>
  <c r="BK114"/>
  <c i="6" r="BK158"/>
  <c r="J103"/>
  <c i="5" r="BK440"/>
  <c r="BK355"/>
  <c r="J293"/>
  <c r="J239"/>
  <c r="J184"/>
  <c r="J148"/>
  <c i="4" r="BK217"/>
  <c r="J120"/>
  <c i="3" r="J758"/>
  <c r="BK685"/>
  <c r="J632"/>
  <c r="BK574"/>
  <c r="J354"/>
  <c i="2" r="J153"/>
  <c i="8" r="BK480"/>
  <c r="BK445"/>
  <c r="BK402"/>
  <c r="BK332"/>
  <c r="BK296"/>
  <c r="BK261"/>
  <c i="7" r="J170"/>
  <c i="6" r="J178"/>
  <c i="5" r="J519"/>
  <c r="J474"/>
  <c r="J329"/>
  <c r="J291"/>
  <c r="J223"/>
  <c r="J182"/>
  <c i="4" r="J219"/>
  <c r="J134"/>
  <c i="3" r="J755"/>
  <c r="J694"/>
  <c r="J624"/>
  <c r="J546"/>
  <c r="BK457"/>
  <c r="BK395"/>
  <c r="BK281"/>
  <c r="BK135"/>
  <c i="2" r="J273"/>
  <c r="J206"/>
  <c i="18" r="BK103"/>
  <c i="17" r="BK112"/>
  <c i="16" r="J94"/>
  <c i="14" r="BK116"/>
  <c i="12" r="J108"/>
  <c i="11" r="BK148"/>
  <c r="BK116"/>
  <c i="9" r="J108"/>
  <c i="8" r="J422"/>
  <c r="BK363"/>
  <c r="BK330"/>
  <c r="J265"/>
  <c r="BK210"/>
  <c r="BK156"/>
  <c i="7" r="J193"/>
  <c r="J118"/>
  <c i="6" r="J183"/>
  <c r="J130"/>
  <c i="5" r="BK507"/>
  <c r="BK450"/>
  <c r="J378"/>
  <c r="J298"/>
  <c r="BK244"/>
  <c r="J161"/>
  <c i="4" r="J246"/>
  <c r="J193"/>
  <c r="BK138"/>
  <c i="3" r="J794"/>
  <c r="J719"/>
  <c r="BK638"/>
  <c r="J588"/>
  <c r="BK546"/>
  <c r="BK452"/>
  <c r="J415"/>
  <c r="BK354"/>
  <c r="J230"/>
  <c r="J133"/>
  <c i="2" r="BK236"/>
  <c r="BK123"/>
  <c i="8" r="BK224"/>
  <c r="BK176"/>
  <c r="BK136"/>
  <c i="7" r="BK148"/>
  <c i="6" r="BK140"/>
  <c i="5" r="BK415"/>
  <c r="J362"/>
  <c r="BK322"/>
  <c r="BK248"/>
  <c r="BK191"/>
  <c i="4" r="BK225"/>
  <c r="BK197"/>
  <c r="J122"/>
  <c r="BK93"/>
  <c i="3" r="BK727"/>
  <c r="J674"/>
  <c r="BK626"/>
  <c r="J551"/>
  <c r="J492"/>
  <c r="J423"/>
  <c r="BK390"/>
  <c r="BK123"/>
  <c i="2" r="BK279"/>
  <c r="J215"/>
  <c r="BK130"/>
  <c i="17" r="BK144"/>
  <c r="J114"/>
  <c r="J98"/>
  <c i="15" r="J108"/>
  <c i="14" r="J114"/>
  <c r="J96"/>
  <c i="12" r="BK106"/>
  <c i="11" r="J144"/>
  <c r="BK112"/>
  <c r="J92"/>
  <c i="10" r="J110"/>
  <c i="9" r="J138"/>
  <c r="BK116"/>
  <c i="8" r="BK476"/>
  <c r="J418"/>
  <c r="BK365"/>
  <c r="J312"/>
  <c r="J281"/>
  <c r="J234"/>
  <c r="J198"/>
  <c r="J136"/>
  <c i="7" r="BK186"/>
  <c r="BK108"/>
  <c i="6" r="J132"/>
  <c i="5" r="J504"/>
  <c r="BK459"/>
  <c r="BK438"/>
  <c r="J386"/>
  <c r="BK336"/>
  <c r="BK257"/>
  <c r="J212"/>
  <c r="BK174"/>
  <c i="4" r="BK238"/>
  <c r="BK195"/>
  <c r="BK162"/>
  <c r="BK101"/>
  <c i="3" r="J789"/>
  <c r="J712"/>
  <c r="BK640"/>
  <c r="BK562"/>
  <c r="J481"/>
  <c r="BK417"/>
  <c r="J348"/>
  <c r="J266"/>
  <c r="BK131"/>
  <c i="2" r="J298"/>
  <c r="J203"/>
  <c i="19" r="BK88"/>
  <c i="17" r="J122"/>
  <c i="15" r="J106"/>
  <c i="14" r="J118"/>
  <c r="BK94"/>
  <c i="11" r="J158"/>
  <c i="10" r="BK106"/>
  <c i="9" r="BK114"/>
  <c i="8" r="J476"/>
  <c r="J410"/>
  <c r="BK383"/>
  <c r="BK349"/>
  <c r="J318"/>
  <c r="J226"/>
  <c r="J176"/>
  <c r="BK128"/>
  <c i="7" r="J164"/>
  <c r="J97"/>
  <c i="6" r="BK154"/>
  <c r="BK95"/>
  <c i="5" r="J450"/>
  <c r="BK384"/>
  <c r="BK327"/>
  <c i="4" r="BK242"/>
  <c r="BK150"/>
  <c r="J95"/>
  <c i="3" r="J672"/>
  <c r="BK622"/>
  <c i="19" r="J93"/>
  <c i="17" r="BK136"/>
  <c i="15" r="BK100"/>
  <c i="14" r="BK118"/>
  <c i="12" r="BK116"/>
  <c i="11" r="BK124"/>
  <c i="10" r="J108"/>
  <c i="8" r="J484"/>
  <c r="J445"/>
  <c r="J412"/>
  <c r="J377"/>
  <c r="J322"/>
  <c r="J263"/>
  <c r="J220"/>
  <c r="J174"/>
  <c r="BK120"/>
  <c i="7" r="BK206"/>
  <c r="J146"/>
  <c i="6" r="J188"/>
  <c r="BK150"/>
  <c r="BK110"/>
  <c i="5" r="BK526"/>
  <c r="BK517"/>
  <c r="BK400"/>
  <c r="J343"/>
  <c r="BK274"/>
  <c r="J219"/>
  <c r="J174"/>
  <c i="4" r="BK201"/>
  <c r="BK158"/>
  <c i="3" r="BK786"/>
  <c r="J680"/>
  <c r="J604"/>
  <c r="J564"/>
  <c r="J468"/>
  <c r="J413"/>
  <c r="BK371"/>
  <c r="BK208"/>
  <c i="2" r="J255"/>
  <c r="BK213"/>
  <c i="7" r="BK196"/>
  <c r="J158"/>
  <c r="BK99"/>
  <c i="6" r="J116"/>
  <c i="5" r="BK482"/>
  <c r="J428"/>
  <c i="3" r="J504"/>
  <c r="BK463"/>
  <c r="BK413"/>
  <c r="J340"/>
  <c r="BK185"/>
  <c i="2" r="J293"/>
  <c r="BK224"/>
  <c i="18" r="J95"/>
  <c i="17" r="J110"/>
  <c i="15" r="J98"/>
  <c i="12" r="J110"/>
  <c i="11" r="BK144"/>
  <c r="J112"/>
  <c i="10" r="BK112"/>
  <c r="BK96"/>
  <c i="9" r="BK118"/>
  <c i="8" r="J480"/>
  <c r="BK456"/>
  <c r="BK412"/>
  <c r="BK337"/>
  <c r="BK283"/>
  <c r="BK246"/>
  <c r="J162"/>
  <c i="7" r="BK200"/>
  <c r="BK125"/>
  <c i="6" r="J166"/>
  <c r="BK99"/>
  <c i="5" r="BK436"/>
  <c r="BK329"/>
  <c r="J255"/>
  <c r="BK223"/>
  <c r="J163"/>
  <c i="4" r="BK244"/>
  <c r="J207"/>
  <c r="BK128"/>
  <c i="3" r="J770"/>
  <c r="BK662"/>
  <c r="J599"/>
  <c r="BK481"/>
  <c i="2" r="J277"/>
  <c i="9" r="BK96"/>
  <c i="8" r="J458"/>
  <c r="BK396"/>
  <c r="BK324"/>
  <c r="J275"/>
  <c r="BK100"/>
  <c i="7" r="BK162"/>
  <c i="6" r="J160"/>
  <c i="5" r="BK488"/>
  <c r="J404"/>
  <c r="BK324"/>
  <c r="BK272"/>
  <c r="BK226"/>
  <c r="BK186"/>
  <c i="4" r="J238"/>
  <c r="J162"/>
  <c r="J128"/>
  <c i="3" r="J714"/>
  <c r="BK678"/>
  <c r="J619"/>
  <c r="J586"/>
  <c r="J489"/>
  <c r="BK409"/>
  <c r="BK368"/>
  <c r="BK241"/>
  <c r="BK155"/>
  <c i="2" r="J304"/>
  <c r="J236"/>
  <c r="J185"/>
  <c i="18" r="BK108"/>
  <c i="17" r="BK114"/>
  <c i="14" r="J126"/>
  <c i="13" r="J102"/>
  <c i="12" r="BK98"/>
  <c i="11" r="J128"/>
  <c i="10" r="BK116"/>
  <c i="8" r="BK449"/>
  <c r="J402"/>
  <c r="BK351"/>
  <c r="BK302"/>
  <c r="BK232"/>
  <c r="BK178"/>
  <c i="7" r="BK198"/>
  <c r="BK131"/>
  <c i="6" r="BK192"/>
  <c r="J140"/>
  <c i="5" r="J491"/>
  <c r="J415"/>
  <c r="J355"/>
  <c r="BK288"/>
  <c r="BK235"/>
  <c r="J180"/>
  <c i="4" r="BK209"/>
  <c r="BK166"/>
  <c i="3" r="J804"/>
  <c r="J692"/>
  <c r="J660"/>
  <c r="J617"/>
  <c r="BK584"/>
  <c r="BK518"/>
  <c r="BK441"/>
  <c r="BK385"/>
  <c r="BK338"/>
  <c r="J222"/>
  <c r="J129"/>
  <c i="2" r="J234"/>
  <c i="8" r="J353"/>
  <c r="J202"/>
  <c r="J160"/>
  <c r="J142"/>
  <c i="7" r="BK133"/>
  <c i="6" r="BK156"/>
  <c i="5" r="J499"/>
  <c r="BK402"/>
  <c r="J331"/>
  <c r="J274"/>
  <c r="J198"/>
  <c i="4" r="BK254"/>
  <c r="J181"/>
  <c r="J118"/>
  <c i="3" r="BK804"/>
  <c r="BK736"/>
  <c r="BK709"/>
  <c r="BK656"/>
  <c r="BK578"/>
  <c r="J497"/>
  <c r="J436"/>
  <c r="BK397"/>
  <c r="BK237"/>
  <c r="BK160"/>
  <c i="2" r="BK245"/>
  <c r="BK185"/>
  <c i="18" r="BK95"/>
  <c i="17" r="BK128"/>
  <c r="BK104"/>
  <c i="16" r="BK102"/>
  <c i="15" r="BK92"/>
  <c i="14" r="BK100"/>
  <c i="12" r="BK110"/>
  <c i="11" r="BK154"/>
  <c r="J122"/>
  <c r="J104"/>
  <c i="10" r="BK122"/>
  <c i="9" r="BK142"/>
  <c r="J110"/>
  <c i="8" r="J474"/>
  <c r="BK386"/>
  <c r="J328"/>
  <c r="J290"/>
  <c r="J248"/>
  <c r="J206"/>
  <c r="BK170"/>
  <c i="7" r="J206"/>
  <c r="J104"/>
  <c i="6" r="J136"/>
  <c r="J95"/>
  <c i="5" r="BK470"/>
  <c r="J434"/>
  <c r="J365"/>
  <c r="J248"/>
  <c r="J210"/>
  <c i="4" r="BK252"/>
  <c r="J213"/>
  <c r="J171"/>
  <c r="J125"/>
  <c i="3" r="J799"/>
  <c r="BK760"/>
  <c r="BK706"/>
  <c r="BK646"/>
  <c r="BK576"/>
  <c r="BK511"/>
  <c r="J438"/>
  <c r="J373"/>
  <c r="J212"/>
  <c r="J123"/>
  <c i="2" r="BK281"/>
  <c r="BK193"/>
  <c i="18" r="BK111"/>
  <c i="17" r="J120"/>
  <c i="15" r="J104"/>
  <c i="14" r="J116"/>
  <c r="J100"/>
  <c i="12" r="J96"/>
  <c i="10" r="BK110"/>
  <c i="9" r="J126"/>
  <c r="BK104"/>
  <c i="8" r="J433"/>
  <c r="J396"/>
  <c r="BK361"/>
  <c r="BK310"/>
  <c r="BK240"/>
  <c r="BK184"/>
  <c r="BK139"/>
  <c i="7" r="J204"/>
  <c r="J144"/>
  <c i="6" r="J190"/>
  <c i="5" r="BK497"/>
  <c r="BK464"/>
  <c r="J402"/>
  <c r="J308"/>
  <c r="BK157"/>
  <c i="4" r="BK140"/>
  <c i="3" r="J729"/>
  <c r="J646"/>
  <c r="BK607"/>
  <c i="19" r="J88"/>
  <c i="17" r="BK130"/>
  <c i="15" r="BK94"/>
  <c i="13" r="J100"/>
  <c i="11" r="J140"/>
  <c i="10" r="J122"/>
  <c i="9" r="J120"/>
  <c i="8" r="J478"/>
  <c r="BK437"/>
  <c r="BK381"/>
  <c r="BK347"/>
  <c r="BK306"/>
  <c r="BK252"/>
  <c r="J210"/>
  <c r="J164"/>
  <c r="J102"/>
  <c i="7" r="J168"/>
  <c r="BK129"/>
  <c i="6" r="BK162"/>
  <c r="BK107"/>
  <c i="5" r="J521"/>
  <c r="J493"/>
  <c r="J393"/>
  <c r="J338"/>
  <c r="BK291"/>
  <c r="BK212"/>
  <c r="BK150"/>
  <c i="4" r="J197"/>
  <c r="BK160"/>
  <c r="BK103"/>
  <c i="3" r="BK688"/>
  <c r="J622"/>
  <c r="J537"/>
  <c r="J459"/>
  <c r="J403"/>
  <c r="BK319"/>
  <c i="2" r="BK298"/>
  <c r="J238"/>
  <c r="J100"/>
  <c i="7" r="J160"/>
  <c r="BK118"/>
  <c i="6" r="BK118"/>
  <c i="5" r="BK474"/>
  <c r="J426"/>
  <c r="BK388"/>
  <c i="3" r="BK487"/>
  <c r="BK438"/>
  <c r="BK356"/>
  <c r="BK266"/>
  <c i="2" r="J313"/>
  <c r="J169"/>
  <c i="18" r="J101"/>
  <c i="16" r="J104"/>
  <c i="14" r="J92"/>
  <c i="11" r="J162"/>
  <c r="J132"/>
  <c r="J110"/>
  <c i="10" r="J106"/>
  <c i="9" r="BK134"/>
  <c r="J104"/>
  <c i="8" r="J460"/>
  <c r="J416"/>
  <c r="J355"/>
  <c r="BK271"/>
  <c r="J218"/>
  <c r="J128"/>
  <c i="7" r="BK144"/>
  <c i="6" r="BK183"/>
  <c r="J162"/>
  <c r="J126"/>
  <c i="5" r="J488"/>
  <c r="BK365"/>
  <c r="J336"/>
  <c r="J286"/>
  <c r="J235"/>
  <c r="J186"/>
  <c r="J150"/>
  <c i="4" r="J209"/>
  <c r="BK168"/>
  <c i="3" r="J742"/>
  <c r="BK668"/>
  <c r="BK619"/>
  <c r="BK566"/>
  <c r="J214"/>
  <c i="9" r="J114"/>
  <c i="8" r="J452"/>
  <c r="BK410"/>
  <c r="J347"/>
  <c r="J314"/>
  <c r="J279"/>
  <c i="7" r="BK208"/>
  <c r="BK158"/>
  <c i="6" r="BK168"/>
  <c i="5" r="BK504"/>
  <c r="J388"/>
  <c r="J322"/>
  <c r="J267"/>
  <c r="BK204"/>
  <c i="4" r="BK249"/>
  <c r="BK156"/>
  <c i="3" r="BK772"/>
  <c r="BK704"/>
  <c r="J640"/>
  <c r="BK588"/>
  <c r="BK499"/>
  <c r="BK443"/>
  <c r="BK331"/>
  <c r="BK222"/>
  <c r="BK111"/>
  <c i="2" r="J247"/>
  <c r="J177"/>
  <c i="17" r="J136"/>
  <c r="J104"/>
  <c i="15" r="J94"/>
  <c i="13" r="BK98"/>
  <c i="11" r="BK156"/>
  <c r="BK118"/>
  <c i="9" r="J134"/>
  <c i="8" r="BK429"/>
  <c r="BK379"/>
  <c r="BK334"/>
  <c r="BK288"/>
  <c r="BK244"/>
  <c r="BK202"/>
  <c r="J115"/>
  <c i="7" r="BK156"/>
  <c r="BK104"/>
  <c i="6" r="BK160"/>
  <c i="5" r="BK519"/>
  <c r="BK457"/>
  <c r="J376"/>
  <c r="J324"/>
  <c r="J272"/>
  <c r="BK200"/>
  <c i="4" r="BK213"/>
  <c r="J185"/>
  <c r="BK97"/>
  <c i="3" r="BK747"/>
  <c r="BK666"/>
  <c r="BK650"/>
  <c r="BK615"/>
  <c r="J568"/>
  <c r="BK484"/>
  <c r="J417"/>
  <c r="J371"/>
  <c r="BK303"/>
  <c r="J210"/>
  <c r="BK127"/>
  <c i="2" r="BK138"/>
  <c i="8" r="BK216"/>
  <c r="BK158"/>
  <c i="7" r="J200"/>
  <c r="J125"/>
  <c i="6" r="BK105"/>
  <c i="5" r="BK434"/>
  <c r="BK343"/>
  <c r="J264"/>
  <c r="J193"/>
  <c i="4" r="BK234"/>
  <c r="BK199"/>
  <c r="BK115"/>
  <c i="3" r="J786"/>
  <c r="BK719"/>
  <c r="J648"/>
  <c r="J607"/>
  <c r="J518"/>
  <c r="J448"/>
  <c r="BK415"/>
  <c r="J241"/>
  <c r="BK172"/>
  <c i="2" r="BK260"/>
  <c r="J210"/>
  <c i="18" r="BK101"/>
  <c i="17" r="J126"/>
  <c r="BK110"/>
  <c i="16" r="BK100"/>
  <c i="15" r="BK98"/>
  <c i="13" r="BK100"/>
  <c i="12" r="J104"/>
  <c i="11" r="BK138"/>
  <c r="J106"/>
  <c i="10" r="J124"/>
  <c r="BK92"/>
  <c i="9" r="BK108"/>
  <c i="8" r="BK435"/>
  <c r="J406"/>
  <c r="J367"/>
  <c r="J316"/>
  <c r="J285"/>
  <c r="BK236"/>
  <c r="BK212"/>
  <c r="J156"/>
  <c r="BK113"/>
  <c i="7" r="J191"/>
  <c r="BK123"/>
  <c i="6" r="BK178"/>
  <c r="BK97"/>
  <c i="5" r="J480"/>
  <c r="BK417"/>
  <c r="J345"/>
  <c r="BK302"/>
  <c r="J231"/>
  <c r="BK208"/>
  <c r="BK168"/>
  <c i="4" r="BK207"/>
  <c r="J160"/>
  <c r="BK132"/>
  <c i="3" r="BK794"/>
  <c r="J727"/>
  <c r="J670"/>
  <c r="BK617"/>
  <c r="BK559"/>
  <c r="J473"/>
  <c r="J427"/>
  <c r="J363"/>
  <c r="J338"/>
  <c r="J185"/>
  <c r="BK108"/>
  <c i="2" r="BK187"/>
  <c i="19" r="J102"/>
  <c i="17" r="J132"/>
  <c i="14" r="BK126"/>
  <c r="J106"/>
  <c i="12" r="J98"/>
  <c i="10" r="BK114"/>
  <c i="9" r="BK136"/>
  <c i="8" r="J447"/>
  <c r="J400"/>
  <c r="BK377"/>
  <c r="J343"/>
  <c r="BK277"/>
  <c r="BK218"/>
  <c r="J190"/>
  <c r="BK152"/>
  <c r="J100"/>
  <c i="7" r="BK137"/>
  <c i="6" r="BK130"/>
  <c i="5" r="J486"/>
  <c r="J445"/>
  <c r="BK369"/>
  <c r="J206"/>
  <c i="4" r="BK229"/>
  <c r="BK130"/>
  <c i="3" r="BK770"/>
  <c r="BK636"/>
  <c r="J602"/>
  <c i="19" r="J96"/>
  <c i="17" r="J92"/>
  <c i="14" r="J94"/>
  <c i="12" r="BK92"/>
  <c i="11" r="J130"/>
  <c i="10" r="BK124"/>
  <c r="BK102"/>
  <c i="8" r="BK468"/>
  <c r="J404"/>
  <c r="J359"/>
  <c r="BK314"/>
  <c r="J283"/>
  <c r="J200"/>
  <c r="BK162"/>
  <c r="J113"/>
  <c i="7" r="BK178"/>
  <c r="BK135"/>
  <c i="6" r="BK172"/>
  <c r="J114"/>
  <c i="5" r="J526"/>
  <c r="BK466"/>
  <c r="BK347"/>
  <c r="BK308"/>
  <c r="BK239"/>
  <c r="BK182"/>
  <c i="4" r="J217"/>
  <c r="J168"/>
  <c r="BK118"/>
  <c i="3" r="BK789"/>
  <c r="BK674"/>
  <c r="J570"/>
  <c r="J479"/>
  <c r="BK450"/>
  <c r="J405"/>
  <c r="J368"/>
  <c r="BK230"/>
  <c i="2" r="J250"/>
  <c r="J187"/>
  <c i="7" r="J186"/>
  <c r="BK150"/>
  <c i="6" r="J176"/>
  <c i="5" r="J484"/>
  <c r="J457"/>
  <c r="J422"/>
  <c i="3" r="BK531"/>
  <c r="BK479"/>
  <c r="BK388"/>
  <c r="J284"/>
  <c r="J131"/>
  <c i="2" r="J279"/>
  <c r="BK203"/>
  <c i="18" r="J106"/>
  <c i="17" r="J116"/>
  <c i="16" r="J92"/>
  <c i="12" r="J116"/>
  <c i="11" r="BK152"/>
  <c r="BK126"/>
  <c r="J94"/>
  <c i="10" r="BK98"/>
  <c i="9" r="BK110"/>
  <c i="8" r="BK466"/>
  <c r="J435"/>
  <c r="BK408"/>
  <c r="BK353"/>
  <c r="J269"/>
  <c r="J148"/>
  <c i="7" r="J135"/>
  <c i="6" r="BK174"/>
  <c r="BK142"/>
  <c i="5" r="BK502"/>
  <c r="BK426"/>
  <c r="J341"/>
  <c r="BK296"/>
  <c r="J257"/>
  <c r="BK228"/>
  <c r="J166"/>
  <c i="4" r="J254"/>
  <c r="BK215"/>
  <c r="J144"/>
  <c r="BK99"/>
  <c i="3" r="J688"/>
  <c r="BK628"/>
  <c r="BK489"/>
  <c r="BK350"/>
  <c i="2" r="J156"/>
  <c i="8" r="J462"/>
  <c r="BK424"/>
  <c r="BK355"/>
  <c r="J308"/>
  <c r="BK267"/>
  <c i="7" r="BK172"/>
  <c i="6" r="BK190"/>
  <c r="J110"/>
  <c i="5" r="BK445"/>
  <c r="J369"/>
  <c r="BK315"/>
  <c r="BK255"/>
  <c r="BK202"/>
  <c i="4" r="BK246"/>
  <c r="BK173"/>
  <c i="3" r="BK799"/>
  <c r="J733"/>
  <c r="J656"/>
  <c r="BK604"/>
  <c r="J509"/>
  <c r="BK427"/>
  <c r="J399"/>
  <c r="J303"/>
  <c r="BK121"/>
  <c i="2" r="BK275"/>
  <c r="J232"/>
  <c r="J107"/>
  <c i="17" r="BK138"/>
  <c i="16" r="BK96"/>
  <c i="14" r="J98"/>
  <c i="11" r="BK162"/>
  <c r="J100"/>
  <c i="8" r="J456"/>
  <c r="J414"/>
  <c r="J369"/>
  <c r="J332"/>
  <c r="J250"/>
  <c r="BK188"/>
  <c r="BK118"/>
  <c i="7" r="BK170"/>
  <c r="BK95"/>
  <c i="6" r="J134"/>
  <c i="5" r="J462"/>
  <c r="BK393"/>
  <c r="J334"/>
  <c r="BK253"/>
  <c r="BK231"/>
  <c r="BK153"/>
  <c i="4" r="J205"/>
  <c r="J173"/>
  <c r="BK122"/>
  <c i="3" r="BK758"/>
  <c r="J697"/>
  <c r="BK630"/>
  <c r="J593"/>
  <c r="BK549"/>
  <c r="J494"/>
  <c r="BK436"/>
  <c r="BK399"/>
  <c r="J350"/>
  <c r="BK232"/>
  <c r="J172"/>
  <c i="2" r="J295"/>
  <c r="BK208"/>
  <c i="9" r="J96"/>
  <c i="8" r="BK214"/>
  <c r="J172"/>
  <c i="7" r="J196"/>
  <c r="J106"/>
  <c i="6" r="BK116"/>
  <c i="5" r="J436"/>
  <c r="J374"/>
  <c r="BK317"/>
  <c r="J259"/>
  <c r="BK141"/>
  <c i="4" r="BK219"/>
  <c r="BK164"/>
  <c r="J107"/>
  <c i="3" r="BK733"/>
  <c r="J682"/>
  <c r="BK642"/>
  <c r="J562"/>
  <c r="BK506"/>
  <c r="BK429"/>
  <c r="BK358"/>
  <c r="BK212"/>
  <c i="2" r="J284"/>
  <c r="J208"/>
  <c i="18" r="BK91"/>
  <c i="17" r="BK122"/>
  <c r="J100"/>
  <c i="16" r="BK92"/>
  <c i="14" r="J108"/>
  <c i="12" r="J114"/>
  <c i="11" r="BK158"/>
  <c r="BK130"/>
  <c r="BK110"/>
  <c r="J96"/>
  <c i="10" r="J116"/>
  <c i="9" r="J136"/>
  <c r="BK102"/>
  <c i="8" r="J420"/>
  <c r="J381"/>
  <c r="BK322"/>
  <c r="BK273"/>
  <c r="BK255"/>
  <c r="BK226"/>
  <c r="BK186"/>
  <c r="BK130"/>
  <c i="7" r="J210"/>
  <c r="BK116"/>
  <c i="6" r="J185"/>
  <c r="J112"/>
  <c i="5" r="J443"/>
  <c r="J384"/>
  <c r="BK319"/>
  <c r="J262"/>
  <c r="BK193"/>
  <c r="BK161"/>
  <c i="4" r="BK227"/>
  <c r="J158"/>
  <c r="BK134"/>
  <c r="J93"/>
  <c i="3" r="BK768"/>
  <c r="J678"/>
  <c r="J636"/>
  <c r="J556"/>
  <c r="BK492"/>
  <c r="J429"/>
  <c r="BK361"/>
  <c r="BK301"/>
  <c r="J135"/>
  <c i="2" r="BK255"/>
  <c r="BK153"/>
  <c i="17" r="BK146"/>
  <c i="16" r="J102"/>
  <c i="15" r="BK102"/>
  <c i="14" r="BK108"/>
  <c i="12" r="BK104"/>
  <c i="11" r="BK92"/>
  <c i="10" r="J92"/>
  <c i="9" r="J116"/>
  <c r="J92"/>
  <c i="8" r="BK427"/>
  <c r="BK390"/>
  <c r="BK328"/>
  <c r="BK298"/>
  <c r="J204"/>
  <c r="J180"/>
  <c r="BK148"/>
  <c i="7" r="J198"/>
  <c r="BK106"/>
  <c i="6" r="J172"/>
  <c r="BK124"/>
  <c i="5" r="J452"/>
  <c r="J397"/>
  <c r="BK341"/>
  <c i="4" r="BK189"/>
  <c r="J109"/>
  <c i="3" r="J654"/>
  <c r="J630"/>
  <c r="BK582"/>
  <c i="17" r="J138"/>
  <c i="15" r="BK108"/>
  <c i="14" r="BK112"/>
  <c i="12" r="J106"/>
  <c i="11" r="J138"/>
  <c r="BK108"/>
  <c i="10" r="J114"/>
  <c i="9" r="J118"/>
  <c i="8" r="BK452"/>
  <c r="BK398"/>
  <c r="BK367"/>
  <c r="BK341"/>
  <c r="J304"/>
  <c r="BK248"/>
  <c r="J186"/>
  <c r="J134"/>
  <c i="7" r="J182"/>
  <c r="BK152"/>
  <c r="J116"/>
  <c i="6" r="J156"/>
  <c r="J99"/>
  <c i="5" r="BK524"/>
  <c r="BK510"/>
  <c r="J349"/>
  <c r="BK298"/>
  <c r="J221"/>
  <c r="BK166"/>
  <c i="4" r="J211"/>
  <c r="J166"/>
  <c r="J113"/>
  <c i="3" r="BK714"/>
  <c r="J642"/>
  <c r="J574"/>
  <c r="BK535"/>
  <c r="J434"/>
  <c r="J395"/>
  <c r="BK269"/>
  <c r="BK133"/>
  <c i="2" r="J245"/>
  <c r="BK146"/>
  <c i="8" r="BK204"/>
  <c i="7" r="J178"/>
  <c r="J127"/>
  <c i="6" r="J142"/>
  <c i="5" r="BK514"/>
  <c r="BK462"/>
  <c r="BK424"/>
  <c i="3" r="BK509"/>
  <c r="J454"/>
  <c r="J397"/>
  <c r="J344"/>
  <c r="BK167"/>
  <c r="J108"/>
  <c i="2" r="BK151"/>
  <c i="18" r="J91"/>
  <c i="17" r="BK96"/>
  <c i="14" r="BK104"/>
  <c i="11" r="BK160"/>
  <c r="BK136"/>
  <c r="BK106"/>
  <c i="10" r="J102"/>
  <c i="9" r="J132"/>
  <c r="BK100"/>
  <c i="8" r="BK464"/>
  <c r="J427"/>
  <c r="BK371"/>
  <c r="J296"/>
  <c r="J222"/>
  <c r="BK172"/>
  <c r="J125"/>
  <c i="7" r="BK176"/>
  <c i="6" r="J170"/>
  <c r="BK114"/>
  <c i="5" r="J459"/>
  <c r="BK362"/>
  <c r="BK334"/>
  <c r="J269"/>
  <c r="J241"/>
  <c r="J157"/>
  <c i="4" r="J242"/>
  <c r="BK193"/>
  <c r="J115"/>
  <c i="3" r="J765"/>
  <c r="BK664"/>
  <c r="BK596"/>
  <c r="J407"/>
  <c r="J116"/>
  <c i="19" r="BK102"/>
  <c i="8" r="J468"/>
  <c r="J437"/>
  <c r="J339"/>
  <c r="BK281"/>
  <c r="J107"/>
  <c i="7" r="J123"/>
  <c i="6" r="J158"/>
  <c i="5" r="BK480"/>
  <c r="J406"/>
  <c r="J353"/>
  <c r="BK293"/>
  <c r="J244"/>
  <c r="BK198"/>
  <c r="BK159"/>
  <c i="4" r="BK181"/>
  <c r="J146"/>
  <c i="3" r="J736"/>
  <c r="J634"/>
  <c r="J596"/>
  <c r="BK504"/>
  <c r="BK459"/>
  <c r="BK401"/>
  <c r="J319"/>
  <c r="J219"/>
  <c r="BK119"/>
  <c i="2" r="J221"/>
  <c r="BK169"/>
  <c i="17" r="BK124"/>
  <c r="BK100"/>
  <c i="15" r="J96"/>
  <c i="14" r="BK92"/>
  <c i="12" r="J100"/>
  <c i="11" r="BK146"/>
  <c r="BK98"/>
  <c i="8" r="BK431"/>
  <c r="BK400"/>
  <c r="J349"/>
  <c r="J298"/>
  <c r="J238"/>
  <c r="BK166"/>
  <c r="J111"/>
  <c i="7" r="BK127"/>
  <c i="6" r="J174"/>
  <c r="J97"/>
  <c i="5" r="J482"/>
  <c r="BK422"/>
  <c r="BK371"/>
  <c r="BK304"/>
  <c r="BK251"/>
  <c r="BK206"/>
  <c i="4" r="J221"/>
  <c r="BK171"/>
  <c r="BK120"/>
  <c i="3" r="J740"/>
  <c r="J662"/>
  <c r="J628"/>
  <c r="BK572"/>
  <c r="BK537"/>
  <c r="J450"/>
  <c r="BK405"/>
  <c r="BK340"/>
  <c r="J234"/>
  <c r="J160"/>
  <c i="2" r="BK247"/>
  <c i="8" r="J240"/>
  <c r="J188"/>
  <c r="J144"/>
  <c i="7" r="J189"/>
  <c r="J101"/>
  <c i="6" r="BK134"/>
  <c r="J91"/>
  <c i="5" r="J390"/>
  <c r="BK284"/>
  <c r="J233"/>
  <c r="BK180"/>
  <c i="4" r="J229"/>
  <c r="BK205"/>
  <c r="J152"/>
  <c i="3" r="J774"/>
  <c r="BK722"/>
  <c r="BK670"/>
  <c r="J572"/>
  <c r="J511"/>
  <c r="J443"/>
  <c r="BK373"/>
  <c r="BK225"/>
  <c i="2" r="J281"/>
  <c r="BK228"/>
  <c r="J151"/>
  <c i="17" r="J140"/>
  <c r="J108"/>
  <c r="J94"/>
  <c i="15" r="BK106"/>
  <c i="14" r="J104"/>
  <c i="12" r="BK108"/>
  <c i="11" r="BK150"/>
  <c r="J118"/>
  <c r="BK94"/>
  <c i="10" r="J94"/>
  <c i="9" r="J130"/>
  <c r="J98"/>
  <c i="8" r="BK458"/>
  <c r="J383"/>
  <c r="J330"/>
  <c r="J288"/>
  <c r="BK257"/>
  <c r="J228"/>
  <c r="BK196"/>
  <c r="BK150"/>
  <c r="BK105"/>
  <c i="7" r="J110"/>
  <c i="6" r="J148"/>
  <c r="BK103"/>
  <c i="5" r="BK495"/>
  <c r="J447"/>
  <c r="BK419"/>
  <c r="BK376"/>
  <c r="J306"/>
  <c r="J226"/>
  <c r="BK188"/>
  <c i="4" r="BK236"/>
  <c r="J187"/>
  <c r="J136"/>
  <c r="BK95"/>
  <c i="3" r="BK742"/>
  <c r="J704"/>
  <c r="BK611"/>
  <c r="J531"/>
  <c r="J463"/>
  <c r="BK352"/>
  <c r="J217"/>
  <c r="BK129"/>
  <c i="2" r="BK286"/>
  <c r="J213"/>
  <c i="1" r="AS63"/>
  <c i="13" r="BK96"/>
  <c i="11" r="J120"/>
  <c i="9" r="BK128"/>
  <c r="J100"/>
  <c i="8" r="J439"/>
  <c r="J388"/>
  <c r="BK359"/>
  <c r="BK300"/>
  <c r="J232"/>
  <c r="BK192"/>
  <c r="J166"/>
  <c r="J123"/>
  <c i="7" r="J154"/>
  <c r="J95"/>
  <c i="6" r="BK132"/>
  <c r="BK120"/>
  <c i="5" r="J470"/>
  <c r="BK428"/>
  <c r="BK345"/>
  <c r="J171"/>
  <c i="4" r="BK187"/>
  <c r="BK107"/>
  <c i="3" r="BK694"/>
  <c r="BK632"/>
  <c r="BK580"/>
  <c i="19" r="J90"/>
  <c i="17" r="BK108"/>
  <c i="14" r="BK120"/>
  <c i="13" r="BK94"/>
  <c i="11" r="J156"/>
  <c r="J114"/>
  <c i="9" r="BK138"/>
  <c i="8" r="J472"/>
  <c r="BK441"/>
  <c r="BK392"/>
  <c r="BK357"/>
  <c r="BK316"/>
  <c r="J242"/>
  <c r="J184"/>
  <c r="J158"/>
  <c r="J109"/>
  <c i="7" r="J174"/>
  <c r="BK120"/>
  <c i="6" r="J128"/>
  <c r="BK93"/>
  <c i="5" r="J524"/>
  <c r="BK406"/>
  <c r="J357"/>
  <c r="J300"/>
  <c r="J253"/>
  <c r="J188"/>
  <c i="4" r="J240"/>
  <c r="J199"/>
  <c r="J164"/>
  <c r="J132"/>
  <c i="3" r="BK750"/>
  <c r="J664"/>
  <c r="J580"/>
  <c r="J484"/>
  <c r="J441"/>
  <c r="J393"/>
  <c r="J232"/>
  <c i="2" r="J253"/>
  <c r="BK206"/>
  <c i="8" r="BK206"/>
  <c i="7" r="BK139"/>
  <c r="BK97"/>
  <c i="6" r="J101"/>
  <c i="5" r="J464"/>
  <c r="J411"/>
  <c i="3" r="J515"/>
  <c r="J445"/>
  <c r="BK363"/>
  <c r="BK296"/>
  <c r="J127"/>
  <c i="2" r="BK273"/>
  <c r="J123"/>
  <c i="17" r="BK142"/>
  <c r="J106"/>
  <c i="15" r="J100"/>
  <c i="12" r="BK114"/>
  <c i="11" r="J150"/>
  <c r="BK122"/>
  <c i="10" r="BK108"/>
  <c i="9" r="J142"/>
  <c i="8" r="BK484"/>
  <c r="BK462"/>
  <c r="J429"/>
  <c r="J390"/>
  <c r="BK292"/>
  <c r="BK250"/>
  <c r="BK200"/>
  <c r="J118"/>
  <c i="7" r="J166"/>
  <c i="6" r="BK181"/>
  <c r="J154"/>
  <c i="5" r="J507"/>
  <c r="BK382"/>
  <c r="BK310"/>
  <c r="BK276"/>
  <c r="BK246"/>
  <c r="J208"/>
  <c r="J141"/>
  <c i="4" r="J236"/>
  <c r="BK183"/>
  <c r="J111"/>
  <c i="3" r="BK755"/>
  <c r="BK676"/>
  <c r="J611"/>
  <c r="J487"/>
  <c r="BK113"/>
  <c i="9" r="J102"/>
  <c i="8" r="BK460"/>
  <c r="BK343"/>
  <c r="BK304"/>
  <c r="J257"/>
  <c i="7" r="BK154"/>
  <c i="6" r="BK144"/>
  <c i="5" r="J478"/>
  <c r="J400"/>
  <c r="J296"/>
  <c r="BK216"/>
  <c r="BK145"/>
  <c i="4" r="J179"/>
  <c r="BK111"/>
  <c i="3" r="BK740"/>
  <c r="BK682"/>
  <c r="J615"/>
  <c r="J533"/>
  <c r="BK470"/>
  <c r="BK407"/>
  <c r="BK365"/>
  <c r="BK284"/>
  <c r="J125"/>
  <c i="2" r="BK250"/>
  <c r="J193"/>
  <c i="18" r="J111"/>
  <c i="17" r="BK116"/>
  <c i="16" r="BK104"/>
  <c i="14" r="BK122"/>
  <c i="12" r="BK112"/>
  <c i="11" r="BK142"/>
  <c r="BK104"/>
  <c i="9" r="BK120"/>
  <c i="8" r="BK404"/>
  <c r="J365"/>
  <c r="J310"/>
  <c r="BK269"/>
  <c r="J212"/>
  <c r="BK168"/>
  <c r="BK109"/>
  <c i="7" r="J150"/>
  <c r="BK101"/>
  <c i="6" r="BK91"/>
  <c i="5" r="BK486"/>
  <c r="BK432"/>
  <c r="BK380"/>
  <c r="BK338"/>
  <c r="J284"/>
  <c r="J214"/>
  <c r="BK143"/>
  <c i="4" r="J201"/>
  <c r="J148"/>
  <c i="3" r="J791"/>
  <c r="BK672"/>
  <c r="BK624"/>
  <c r="J559"/>
  <c r="BK465"/>
  <c r="BK425"/>
  <c r="J390"/>
  <c r="J269"/>
  <c r="BK204"/>
  <c r="J113"/>
  <c i="2" r="J228"/>
  <c r="BK100"/>
  <c i="8" r="BK190"/>
  <c r="BK154"/>
  <c i="7" r="J202"/>
  <c r="J129"/>
  <c i="6" r="J152"/>
  <c r="BK112"/>
  <c i="5" r="BK472"/>
  <c r="J347"/>
  <c r="J276"/>
  <c r="J202"/>
  <c r="BK148"/>
  <c i="4" r="BK221"/>
  <c r="J177"/>
  <c r="BK105"/>
  <c i="3" r="BK763"/>
  <c r="BK690"/>
  <c r="J668"/>
  <c r="J609"/>
  <c r="J535"/>
  <c r="J476"/>
  <c r="J365"/>
  <c r="BK219"/>
  <c i="2" r="J286"/>
  <c r="BK234"/>
  <c r="BK156"/>
  <c i="17" r="BK132"/>
  <c r="BK106"/>
  <c r="BK92"/>
  <c i="14" r="BK106"/>
  <c i="13" r="J98"/>
  <c i="12" r="J102"/>
  <c i="11" r="J142"/>
  <c r="BK114"/>
  <c r="J98"/>
  <c i="10" r="BK118"/>
  <c i="9" r="BK140"/>
  <c r="J124"/>
  <c i="8" r="J470"/>
  <c r="BK416"/>
  <c r="J334"/>
  <c r="J292"/>
  <c r="J259"/>
  <c r="BK230"/>
  <c r="J216"/>
  <c r="BK174"/>
  <c r="J120"/>
  <c i="7" r="BK204"/>
  <c r="BK142"/>
  <c i="6" r="J146"/>
  <c i="5" r="J514"/>
  <c r="J472"/>
  <c r="J440"/>
  <c r="BK390"/>
  <c r="BK360"/>
  <c r="J310"/>
  <c r="J246"/>
  <c r="BK184"/>
  <c i="4" r="J232"/>
  <c r="J189"/>
  <c r="J156"/>
  <c r="BK113"/>
  <c i="3" r="BK729"/>
  <c r="J690"/>
  <c r="BK590"/>
  <c r="J542"/>
  <c r="BK434"/>
  <c r="BK403"/>
  <c r="J281"/>
  <c r="BK116"/>
  <c i="2" r="J264"/>
  <c r="J163"/>
  <c i="19" r="BK93"/>
  <c i="17" r="BK102"/>
  <c i="15" r="BK96"/>
  <c i="14" r="BK98"/>
  <c i="11" r="J152"/>
  <c i="10" r="J104"/>
  <c i="9" r="J122"/>
  <c r="BK94"/>
  <c i="8" r="BK418"/>
  <c r="BK369"/>
  <c r="BK320"/>
  <c r="J273"/>
  <c r="BK198"/>
  <c r="BK182"/>
  <c r="BK134"/>
  <c i="7" r="BK202"/>
  <c r="J108"/>
  <c i="6" r="BK170"/>
  <c i="5" r="J495"/>
  <c r="BK430"/>
  <c r="J302"/>
  <c i="4" r="J234"/>
  <c r="BK144"/>
  <c r="J99"/>
  <c i="3" r="J685"/>
  <c r="J626"/>
  <c r="BK570"/>
  <c i="17" r="J146"/>
  <c r="BK134"/>
  <c i="15" r="BK104"/>
  <c i="14" r="BK114"/>
  <c i="11" r="J160"/>
  <c r="J126"/>
  <c i="10" r="J120"/>
  <c i="9" r="BK112"/>
  <c i="8" r="J449"/>
  <c r="BK414"/>
  <c r="J361"/>
  <c r="J320"/>
  <c r="BK285"/>
  <c r="BK222"/>
  <c r="J168"/>
  <c r="BK111"/>
  <c i="7" r="J180"/>
  <c r="J142"/>
  <c i="6" r="BK185"/>
  <c r="BK126"/>
  <c i="5" r="J528"/>
  <c r="BK512"/>
  <c r="BK395"/>
  <c r="J317"/>
  <c r="BK269"/>
  <c r="J200"/>
  <c r="J143"/>
  <c i="4" r="J175"/>
  <c r="J140"/>
  <c i="3" r="J797"/>
  <c r="J709"/>
  <c r="BK648"/>
  <c r="J576"/>
  <c r="BK473"/>
  <c r="J425"/>
  <c r="J375"/>
  <c r="J237"/>
  <c r="BK125"/>
  <c i="2" r="BK215"/>
  <c i="8" r="BK102"/>
  <c i="7" r="BK174"/>
  <c r="J137"/>
  <c i="6" r="BK146"/>
  <c r="J93"/>
  <c i="5" r="BK478"/>
  <c r="J419"/>
  <c i="3" r="J501"/>
  <c r="J452"/>
  <c r="BK375"/>
  <c r="J331"/>
  <c r="J137"/>
  <c i="2" r="BK304"/>
  <c r="J260"/>
  <c i="19" r="BK96"/>
  <c i="18" r="BK98"/>
  <c i="17" r="BK98"/>
  <c i="13" r="BK102"/>
  <c i="12" r="BK102"/>
  <c i="11" r="J146"/>
  <c r="BK102"/>
  <c i="10" r="J100"/>
  <c i="9" r="BK122"/>
  <c i="8" r="BK474"/>
  <c r="J443"/>
  <c r="BK394"/>
  <c r="J326"/>
  <c r="BK275"/>
  <c r="J236"/>
  <c r="J152"/>
  <c r="BK123"/>
  <c i="7" r="BK168"/>
  <c r="J99"/>
  <c i="6" r="BK164"/>
  <c r="BK136"/>
  <c i="5" r="J430"/>
  <c r="BK349"/>
  <c r="J288"/>
  <c r="J251"/>
  <c r="BK210"/>
  <c r="J153"/>
  <c i="4" r="BK203"/>
  <c r="BK125"/>
  <c i="3" r="J768"/>
  <c r="BK697"/>
  <c r="J658"/>
  <c r="BK602"/>
  <c r="J361"/>
  <c i="2" r="BK242"/>
  <c i="9" r="J94"/>
  <c i="8" r="J454"/>
  <c r="BK373"/>
  <c r="J337"/>
  <c r="J300"/>
  <c r="J255"/>
  <c i="7" r="BK164"/>
  <c r="J120"/>
  <c i="5" r="J510"/>
  <c r="BK411"/>
  <c r="BK367"/>
  <c r="BK312"/>
  <c r="BK241"/>
  <c r="J168"/>
  <c i="4" r="BK211"/>
  <c r="J130"/>
  <c i="3" r="J763"/>
  <c r="BK644"/>
  <c r="BK551"/>
  <c r="BK494"/>
  <c r="J419"/>
  <c r="BK346"/>
  <c r="BK234"/>
  <c r="J167"/>
  <c i="2" r="BK313"/>
  <c r="BK210"/>
  <c i="18" r="BK106"/>
  <c i="17" r="J118"/>
  <c i="16" r="J100"/>
  <c i="14" r="BK124"/>
  <c i="13" r="J92"/>
  <c i="11" r="J154"/>
  <c r="J108"/>
  <c i="9" r="BK130"/>
  <c i="8" r="J408"/>
  <c r="J375"/>
  <c r="BK290"/>
  <c r="J246"/>
  <c r="J182"/>
  <c r="BK125"/>
  <c i="7" r="J176"/>
  <c r="BK110"/>
  <c i="6" r="BK148"/>
  <c i="5" r="J512"/>
  <c r="J455"/>
  <c r="BK386"/>
  <c r="BK353"/>
  <c r="BK286"/>
  <c r="BK219"/>
  <c r="J155"/>
  <c i="4" r="BK232"/>
  <c r="BK191"/>
  <c r="BK136"/>
  <c i="3" r="BK774"/>
  <c r="BK680"/>
  <c r="BK654"/>
  <c r="BK609"/>
  <c r="J506"/>
  <c r="BK448"/>
  <c r="J401"/>
  <c r="J336"/>
  <c r="BK217"/>
  <c r="BK148"/>
  <c i="2" r="J191"/>
  <c i="8" r="BK228"/>
  <c r="J150"/>
  <c r="BK115"/>
  <c i="7" r="BK166"/>
  <c i="6" r="J144"/>
  <c r="BK101"/>
  <c i="5" r="J417"/>
  <c r="BK378"/>
  <c r="J319"/>
  <c r="BK262"/>
  <c r="BK171"/>
  <c i="4" r="J227"/>
  <c r="J203"/>
  <c r="BK146"/>
  <c i="3" r="BK791"/>
  <c r="J731"/>
  <c r="J676"/>
  <c r="J638"/>
  <c r="BK556"/>
  <c r="BK501"/>
  <c r="BK419"/>
  <c r="BK344"/>
  <c i="2" r="BK309"/>
  <c r="BK253"/>
  <c r="BK191"/>
  <c i="18" r="J98"/>
  <c i="17" r="BK120"/>
  <c r="J102"/>
  <c i="16" r="J98"/>
  <c i="14" r="J120"/>
  <c i="13" r="J96"/>
  <c i="12" r="J92"/>
  <c i="11" r="BK120"/>
  <c r="J102"/>
  <c i="10" r="J96"/>
  <c i="9" r="BK124"/>
  <c r="BK92"/>
  <c i="8" r="BK443"/>
  <c r="J392"/>
  <c r="J357"/>
  <c r="BK294"/>
  <c r="J261"/>
  <c r="BK238"/>
  <c r="BK220"/>
  <c r="BK180"/>
  <c r="BK146"/>
  <c i="7" r="J172"/>
  <c i="6" r="J192"/>
  <c r="J124"/>
  <c i="5" r="J497"/>
  <c r="BK452"/>
  <c r="BK397"/>
  <c r="BK357"/>
  <c r="BK282"/>
  <c r="J228"/>
  <c r="J191"/>
  <c r="J145"/>
  <c i="4" r="J215"/>
  <c r="BK177"/>
  <c r="BK152"/>
  <c r="J91"/>
  <c i="3" r="J750"/>
  <c r="BK660"/>
  <c r="J582"/>
  <c r="BK544"/>
  <c r="BK445"/>
  <c r="BK393"/>
  <c r="BK342"/>
  <c r="J204"/>
  <c r="J121"/>
  <c i="2" r="J242"/>
  <c r="J146"/>
  <c i="17" r="J134"/>
  <c i="16" r="J96"/>
  <c i="14" r="BK110"/>
  <c i="13" r="J94"/>
  <c i="11" r="BK140"/>
  <c i="9" r="J140"/>
  <c r="BK106"/>
  <c i="8" r="BK472"/>
  <c r="BK406"/>
  <c r="BK375"/>
  <c r="J324"/>
  <c r="BK279"/>
  <c r="J214"/>
  <c r="BK164"/>
  <c r="BK107"/>
  <c i="7" r="BK184"/>
  <c r="J131"/>
  <c i="6" r="BK188"/>
  <c r="J122"/>
  <c i="5" r="J466"/>
  <c r="J409"/>
  <c r="J360"/>
  <c r="BK155"/>
  <c i="4" r="J142"/>
  <c r="BK91"/>
  <c i="3" r="BK658"/>
  <c r="J584"/>
  <c r="J566"/>
  <c l="1" r="P107"/>
  <c r="P224"/>
  <c r="T462"/>
  <c r="BK561"/>
  <c r="J561"/>
  <c r="J76"/>
  <c r="T621"/>
  <c r="R735"/>
  <c i="4" r="BK90"/>
  <c r="J90"/>
  <c r="J64"/>
  <c r="T170"/>
  <c i="5" r="BK152"/>
  <c r="J152"/>
  <c r="J67"/>
  <c r="T165"/>
  <c r="R173"/>
  <c r="T179"/>
  <c r="T190"/>
  <c r="P218"/>
  <c r="P230"/>
  <c r="T243"/>
  <c r="P261"/>
  <c r="BK271"/>
  <c r="J271"/>
  <c r="J84"/>
  <c r="R279"/>
  <c r="P290"/>
  <c r="BK321"/>
  <c r="J321"/>
  <c r="J90"/>
  <c r="T326"/>
  <c r="T340"/>
  <c r="T359"/>
  <c r="T364"/>
  <c r="BK399"/>
  <c r="J399"/>
  <c r="J100"/>
  <c r="T408"/>
  <c r="T414"/>
  <c r="BK442"/>
  <c r="J442"/>
  <c r="J105"/>
  <c r="T449"/>
  <c r="R469"/>
  <c r="P501"/>
  <c r="BK516"/>
  <c r="J516"/>
  <c r="J115"/>
  <c i="6" r="R109"/>
  <c r="R187"/>
  <c i="7" r="R94"/>
  <c r="R141"/>
  <c r="P188"/>
  <c i="8" r="T104"/>
  <c r="R117"/>
  <c r="P141"/>
  <c r="R287"/>
  <c r="BK385"/>
  <c r="J385"/>
  <c r="J74"/>
  <c r="R451"/>
  <c i="9" r="BK91"/>
  <c r="J91"/>
  <c i="10" r="BK91"/>
  <c r="J91"/>
  <c r="J67"/>
  <c i="11" r="P91"/>
  <c i="1" r="AU66"/>
  <c i="13" r="BK91"/>
  <c r="J91"/>
  <c i="14" r="BK91"/>
  <c r="J91"/>
  <c r="J67"/>
  <c i="15" r="BK91"/>
  <c r="J91"/>
  <c i="16" r="T91"/>
  <c i="17" r="BK91"/>
  <c r="J91"/>
  <c i="2" r="R99"/>
  <c r="R241"/>
  <c r="R252"/>
  <c r="T283"/>
  <c i="3" r="BK115"/>
  <c r="J115"/>
  <c r="J66"/>
  <c r="R203"/>
  <c r="BK360"/>
  <c r="J360"/>
  <c r="J69"/>
  <c r="P462"/>
  <c r="T517"/>
  <c r="R621"/>
  <c r="P735"/>
  <c r="T796"/>
  <c i="4" r="BK117"/>
  <c r="J117"/>
  <c r="J65"/>
  <c r="T117"/>
  <c r="T127"/>
  <c i="5" r="R140"/>
  <c r="R147"/>
  <c r="BK165"/>
  <c r="J165"/>
  <c r="J68"/>
  <c r="BK173"/>
  <c r="J173"/>
  <c r="J70"/>
  <c r="R197"/>
  <c r="T225"/>
  <c r="T238"/>
  <c r="R250"/>
  <c r="R266"/>
  <c r="P279"/>
  <c r="R290"/>
  <c r="P314"/>
  <c r="BK326"/>
  <c r="J326"/>
  <c r="J91"/>
  <c r="T333"/>
  <c r="R359"/>
  <c r="P364"/>
  <c r="T392"/>
  <c r="P421"/>
  <c r="R454"/>
  <c r="T469"/>
  <c r="R501"/>
  <c r="T509"/>
  <c r="T523"/>
  <c i="6" r="BK90"/>
  <c r="BK180"/>
  <c r="J180"/>
  <c r="J66"/>
  <c i="7" r="BK103"/>
  <c r="J103"/>
  <c r="J66"/>
  <c r="BK122"/>
  <c r="J122"/>
  <c r="J67"/>
  <c r="T195"/>
  <c i="8" r="P104"/>
  <c r="BK141"/>
  <c r="J141"/>
  <c r="J70"/>
  <c r="R254"/>
  <c r="BK336"/>
  <c r="J336"/>
  <c r="J73"/>
  <c r="R385"/>
  <c r="P451"/>
  <c i="9" r="T91"/>
  <c i="10" r="R91"/>
  <c i="11" r="R91"/>
  <c i="12" r="R91"/>
  <c i="13" r="R91"/>
  <c i="14" r="T91"/>
  <c i="16" r="P91"/>
  <c i="1" r="AU71"/>
  <c i="17" r="R91"/>
  <c i="2" r="T99"/>
  <c r="T241"/>
  <c r="BK263"/>
  <c r="J263"/>
  <c r="J71"/>
  <c r="R283"/>
  <c r="R303"/>
  <c i="3" r="P115"/>
  <c r="T224"/>
  <c r="P447"/>
  <c r="BK456"/>
  <c r="J456"/>
  <c r="J71"/>
  <c r="R456"/>
  <c r="BK503"/>
  <c r="J503"/>
  <c r="J74"/>
  <c r="R503"/>
  <c r="BK592"/>
  <c r="J592"/>
  <c r="J77"/>
  <c r="P592"/>
  <c r="BK696"/>
  <c r="J696"/>
  <c r="J79"/>
  <c r="T735"/>
  <c r="BK796"/>
  <c r="J796"/>
  <c r="J83"/>
  <c i="4" r="BK127"/>
  <c r="J127"/>
  <c r="J66"/>
  <c r="R127"/>
  <c i="5" r="T140"/>
  <c r="T147"/>
  <c r="P165"/>
  <c r="P173"/>
  <c r="BK190"/>
  <c r="J190"/>
  <c r="J73"/>
  <c r="T218"/>
  <c r="BK243"/>
  <c r="J243"/>
  <c r="J80"/>
  <c r="T250"/>
  <c r="P266"/>
  <c r="BK295"/>
  <c r="J295"/>
  <c r="J88"/>
  <c r="T314"/>
  <c r="P326"/>
  <c r="R340"/>
  <c r="T352"/>
  <c r="P373"/>
  <c r="T399"/>
  <c r="BK414"/>
  <c r="J414"/>
  <c r="J103"/>
  <c r="T442"/>
  <c r="T454"/>
  <c r="T461"/>
  <c r="BK490"/>
  <c r="J490"/>
  <c r="J111"/>
  <c r="T501"/>
  <c r="P509"/>
  <c r="BK523"/>
  <c r="J523"/>
  <c r="J116"/>
  <c i="6" r="P90"/>
  <c r="T180"/>
  <c i="7" r="T94"/>
  <c r="P141"/>
  <c r="R188"/>
  <c i="8" r="P336"/>
  <c r="P426"/>
  <c i="2" r="BK205"/>
  <c r="J205"/>
  <c r="J66"/>
  <c r="BK241"/>
  <c r="J241"/>
  <c r="J68"/>
  <c r="T263"/>
  <c r="T303"/>
  <c i="3" r="T115"/>
  <c r="T203"/>
  <c r="T360"/>
  <c r="R462"/>
  <c r="R517"/>
  <c r="BK621"/>
  <c r="J621"/>
  <c r="J78"/>
  <c r="R696"/>
  <c r="R767"/>
  <c i="4" r="T90"/>
  <c r="T89"/>
  <c r="P170"/>
  <c i="5" r="BK140"/>
  <c r="J140"/>
  <c r="J65"/>
  <c r="BK147"/>
  <c r="J147"/>
  <c r="J66"/>
  <c r="T197"/>
  <c r="R225"/>
  <c r="BK238"/>
  <c r="R243"/>
  <c r="BK266"/>
  <c r="J266"/>
  <c r="J83"/>
  <c r="T271"/>
  <c r="BK290"/>
  <c r="J290"/>
  <c r="J87"/>
  <c r="BK314"/>
  <c r="J314"/>
  <c r="J89"/>
  <c r="T321"/>
  <c r="BK364"/>
  <c r="J364"/>
  <c r="J97"/>
  <c r="BK392"/>
  <c r="J392"/>
  <c r="J99"/>
  <c r="P408"/>
  <c r="T421"/>
  <c r="R449"/>
  <c r="P461"/>
  <c r="T490"/>
  <c r="P516"/>
  <c i="6" r="T90"/>
  <c r="R180"/>
  <c i="7" r="T103"/>
  <c r="R122"/>
  <c r="P195"/>
  <c i="8" r="R104"/>
  <c r="T141"/>
  <c r="BK287"/>
  <c r="J287"/>
  <c r="J72"/>
  <c r="T336"/>
  <c r="T426"/>
  <c i="12" r="BK91"/>
  <c r="J91"/>
  <c r="J67"/>
  <c i="14" r="P91"/>
  <c i="1" r="AU69"/>
  <c i="15" r="T91"/>
  <c i="16" r="R91"/>
  <c i="18" r="P94"/>
  <c r="P89"/>
  <c r="P88"/>
  <c i="1" r="AU73"/>
  <c i="19" r="P87"/>
  <c r="P86"/>
  <c r="P85"/>
  <c i="1" r="AU74"/>
  <c i="19" r="R87"/>
  <c r="R86"/>
  <c r="R85"/>
  <c r="T87"/>
  <c r="T86"/>
  <c r="T85"/>
  <c i="2" r="P99"/>
  <c r="P252"/>
  <c r="BK283"/>
  <c r="J283"/>
  <c r="J72"/>
  <c r="BK303"/>
  <c r="J303"/>
  <c r="J74"/>
  <c i="3" r="R115"/>
  <c r="P203"/>
  <c r="P360"/>
  <c r="BK462"/>
  <c r="J462"/>
  <c r="J73"/>
  <c r="P503"/>
  <c r="T503"/>
  <c r="P561"/>
  <c r="P621"/>
  <c r="BK735"/>
  <c r="J735"/>
  <c r="J80"/>
  <c r="BK767"/>
  <c r="J767"/>
  <c r="J81"/>
  <c i="4" r="R90"/>
  <c r="P117"/>
  <c r="R117"/>
  <c r="P127"/>
  <c i="5" r="P152"/>
  <c r="BK179"/>
  <c r="P197"/>
  <c r="P225"/>
  <c r="P243"/>
  <c r="R261"/>
  <c r="T266"/>
  <c r="T279"/>
  <c r="T290"/>
  <c r="R314"/>
  <c r="R326"/>
  <c r="R333"/>
  <c r="BK352"/>
  <c r="P359"/>
  <c r="R364"/>
  <c r="P392"/>
  <c r="R408"/>
  <c r="P414"/>
  <c r="R442"/>
  <c r="P454"/>
  <c r="R461"/>
  <c r="R490"/>
  <c r="T516"/>
  <c i="6" r="P109"/>
  <c r="BK187"/>
  <c r="J187"/>
  <c r="J67"/>
  <c i="7" r="P103"/>
  <c r="P122"/>
  <c r="BK195"/>
  <c r="J195"/>
  <c r="J70"/>
  <c i="8" r="P99"/>
  <c r="T99"/>
  <c r="T117"/>
  <c r="P122"/>
  <c r="BK127"/>
  <c r="J127"/>
  <c r="J68"/>
  <c r="R127"/>
  <c r="P254"/>
  <c r="T287"/>
  <c r="P385"/>
  <c r="BK451"/>
  <c r="J451"/>
  <c r="J76"/>
  <c i="2" r="P205"/>
  <c r="P263"/>
  <c i="3" r="BK224"/>
  <c r="J224"/>
  <c r="J68"/>
  <c r="R360"/>
  <c r="R447"/>
  <c r="T456"/>
  <c r="BK517"/>
  <c r="J517"/>
  <c r="J75"/>
  <c r="T561"/>
  <c r="R592"/>
  <c r="P696"/>
  <c r="T767"/>
  <c r="R796"/>
  <c i="4" r="R170"/>
  <c i="5" r="P140"/>
  <c r="P139"/>
  <c r="P147"/>
  <c r="R165"/>
  <c r="BK197"/>
  <c r="J197"/>
  <c r="J74"/>
  <c r="R218"/>
  <c r="R230"/>
  <c r="R238"/>
  <c r="P250"/>
  <c r="BK279"/>
  <c r="T295"/>
  <c r="P321"/>
  <c r="BK340"/>
  <c r="J340"/>
  <c r="J93"/>
  <c r="BK359"/>
  <c r="J359"/>
  <c r="J96"/>
  <c r="R373"/>
  <c r="P399"/>
  <c r="BK421"/>
  <c r="J421"/>
  <c r="J104"/>
  <c r="BK449"/>
  <c r="J449"/>
  <c r="J106"/>
  <c r="BK461"/>
  <c r="J461"/>
  <c r="J108"/>
  <c r="P490"/>
  <c r="R516"/>
  <c i="6" r="BK109"/>
  <c r="J109"/>
  <c r="J65"/>
  <c r="P187"/>
  <c i="7" r="P94"/>
  <c r="P93"/>
  <c r="P92"/>
  <c i="1" r="AU61"/>
  <c i="7" r="BK141"/>
  <c r="J141"/>
  <c r="J68"/>
  <c r="BK188"/>
  <c r="J188"/>
  <c r="J69"/>
  <c i="8" r="BK99"/>
  <c r="J99"/>
  <c r="J64"/>
  <c r="R99"/>
  <c r="BK117"/>
  <c r="J117"/>
  <c r="J66"/>
  <c r="BK122"/>
  <c r="J122"/>
  <c r="J67"/>
  <c r="R141"/>
  <c r="T254"/>
  <c r="R336"/>
  <c r="BK426"/>
  <c r="J426"/>
  <c r="J75"/>
  <c r="R426"/>
  <c i="9" r="R91"/>
  <c i="10" r="T91"/>
  <c i="11" r="T91"/>
  <c i="12" r="T91"/>
  <c i="13" r="T91"/>
  <c i="15" r="R91"/>
  <c i="17" r="T91"/>
  <c i="18" r="BK94"/>
  <c r="J94"/>
  <c r="J66"/>
  <c r="R94"/>
  <c r="R89"/>
  <c r="R88"/>
  <c r="T94"/>
  <c r="T89"/>
  <c r="T88"/>
  <c i="2" r="R205"/>
  <c r="P241"/>
  <c r="T252"/>
  <c r="P283"/>
  <c i="5" r="R152"/>
  <c r="T173"/>
  <c r="R179"/>
  <c r="R190"/>
  <c r="BK225"/>
  <c r="J225"/>
  <c r="J76"/>
  <c r="T230"/>
  <c r="P238"/>
  <c r="P237"/>
  <c r="BK261"/>
  <c r="J261"/>
  <c r="J82"/>
  <c r="P271"/>
  <c r="R295"/>
  <c r="BK333"/>
  <c r="J333"/>
  <c r="J92"/>
  <c r="P340"/>
  <c r="R352"/>
  <c r="T373"/>
  <c r="R399"/>
  <c r="R421"/>
  <c r="P449"/>
  <c r="BK469"/>
  <c r="J469"/>
  <c r="J110"/>
  <c r="BK501"/>
  <c r="J501"/>
  <c r="J112"/>
  <c r="BK509"/>
  <c r="J509"/>
  <c r="J114"/>
  <c r="R523"/>
  <c i="6" r="T109"/>
  <c r="T187"/>
  <c i="7" r="BK94"/>
  <c r="J94"/>
  <c r="J65"/>
  <c r="T141"/>
  <c r="T188"/>
  <c i="19" r="BK87"/>
  <c r="J87"/>
  <c r="J61"/>
  <c i="2" r="BK99"/>
  <c r="J99"/>
  <c r="J65"/>
  <c r="T205"/>
  <c r="BK252"/>
  <c r="J252"/>
  <c r="J70"/>
  <c r="R263"/>
  <c r="P303"/>
  <c i="3" r="BK107"/>
  <c r="J107"/>
  <c r="J65"/>
  <c r="R107"/>
  <c r="T107"/>
  <c r="BK203"/>
  <c r="J203"/>
  <c r="J67"/>
  <c r="R224"/>
  <c r="BK447"/>
  <c r="J447"/>
  <c r="J70"/>
  <c r="T447"/>
  <c r="P456"/>
  <c r="P517"/>
  <c r="R561"/>
  <c r="T592"/>
  <c r="T696"/>
  <c r="P767"/>
  <c r="P796"/>
  <c i="4" r="P90"/>
  <c r="P89"/>
  <c i="1" r="AU58"/>
  <c i="4" r="BK170"/>
  <c r="J170"/>
  <c r="J67"/>
  <c i="5" r="T152"/>
  <c r="P179"/>
  <c r="P178"/>
  <c r="P190"/>
  <c r="BK218"/>
  <c r="J218"/>
  <c r="J75"/>
  <c r="BK230"/>
  <c r="J230"/>
  <c r="J77"/>
  <c r="BK250"/>
  <c r="J250"/>
  <c r="J81"/>
  <c r="T261"/>
  <c r="R271"/>
  <c r="P295"/>
  <c r="R321"/>
  <c r="P333"/>
  <c r="P352"/>
  <c r="P351"/>
  <c r="BK373"/>
  <c r="J373"/>
  <c r="J98"/>
  <c r="R392"/>
  <c r="BK408"/>
  <c r="J408"/>
  <c r="J101"/>
  <c r="R414"/>
  <c r="R413"/>
  <c r="P442"/>
  <c r="BK454"/>
  <c r="J454"/>
  <c r="J107"/>
  <c r="P469"/>
  <c r="P468"/>
  <c r="R509"/>
  <c r="P523"/>
  <c i="6" r="R90"/>
  <c r="R89"/>
  <c r="P180"/>
  <c i="7" r="R103"/>
  <c r="T122"/>
  <c r="R195"/>
  <c i="8" r="BK104"/>
  <c r="J104"/>
  <c r="J65"/>
  <c r="P117"/>
  <c r="R122"/>
  <c r="T122"/>
  <c r="P127"/>
  <c r="T127"/>
  <c r="BK254"/>
  <c r="J254"/>
  <c r="J71"/>
  <c r="P287"/>
  <c r="T385"/>
  <c r="T451"/>
  <c i="9" r="P91"/>
  <c i="1" r="AU64"/>
  <c i="10" r="P91"/>
  <c i="1" r="AU65"/>
  <c i="11" r="BK91"/>
  <c r="J91"/>
  <c r="J67"/>
  <c i="12" r="P91"/>
  <c i="1" r="AU67"/>
  <c i="13" r="P91"/>
  <c i="1" r="AU68"/>
  <c i="14" r="R91"/>
  <c i="15" r="P91"/>
  <c i="1" r="AU70"/>
  <c i="16" r="BK91"/>
  <c r="J91"/>
  <c r="J67"/>
  <c i="17" r="P91"/>
  <c i="1" r="AU72"/>
  <c i="3" r="BE586"/>
  <c r="BE644"/>
  <c r="BE690"/>
  <c r="BE692"/>
  <c r="BE701"/>
  <c r="BE755"/>
  <c r="BE763"/>
  <c i="4" r="F59"/>
  <c r="BE113"/>
  <c r="BE136"/>
  <c r="BE185"/>
  <c r="BE211"/>
  <c r="BE221"/>
  <c r="BE223"/>
  <c r="BE252"/>
  <c i="5" r="F135"/>
  <c r="BE143"/>
  <c r="BE161"/>
  <c r="BE174"/>
  <c r="BE200"/>
  <c r="BE208"/>
  <c r="BE216"/>
  <c r="BE223"/>
  <c r="BE255"/>
  <c r="BE262"/>
  <c r="BE282"/>
  <c r="BE304"/>
  <c r="BE338"/>
  <c r="BE349"/>
  <c r="BE355"/>
  <c r="BE362"/>
  <c r="BE432"/>
  <c r="BE434"/>
  <c r="BE459"/>
  <c r="BE462"/>
  <c r="BE478"/>
  <c i="6" r="BE91"/>
  <c r="BE93"/>
  <c r="BE107"/>
  <c r="BE116"/>
  <c r="BE138"/>
  <c r="BE144"/>
  <c r="BE156"/>
  <c r="BE166"/>
  <c r="BE178"/>
  <c i="7" r="BE174"/>
  <c r="BE176"/>
  <c r="BE200"/>
  <c i="8" r="BE102"/>
  <c r="BE105"/>
  <c r="BE115"/>
  <c r="BE118"/>
  <c r="BE120"/>
  <c r="BE125"/>
  <c r="BE150"/>
  <c r="BE158"/>
  <c r="BE178"/>
  <c r="BE188"/>
  <c r="BE271"/>
  <c r="BE281"/>
  <c r="BE283"/>
  <c r="BE326"/>
  <c r="BE330"/>
  <c r="BE332"/>
  <c r="BE334"/>
  <c r="BE355"/>
  <c r="BE357"/>
  <c r="BE365"/>
  <c r="BE367"/>
  <c r="BE373"/>
  <c r="BE386"/>
  <c r="BE394"/>
  <c r="BE402"/>
  <c r="BE404"/>
  <c r="BE408"/>
  <c r="BE424"/>
  <c r="BE437"/>
  <c r="BE449"/>
  <c r="BE458"/>
  <c r="BE474"/>
  <c i="9" r="BE102"/>
  <c r="BE120"/>
  <c r="BE132"/>
  <c r="BE138"/>
  <c i="10" r="BE120"/>
  <c i="11" r="F63"/>
  <c r="BE118"/>
  <c r="BE134"/>
  <c r="BE138"/>
  <c r="BE144"/>
  <c i="12" r="J60"/>
  <c r="J63"/>
  <c i="13" r="E77"/>
  <c r="F88"/>
  <c r="BE102"/>
  <c i="14" r="F63"/>
  <c r="J85"/>
  <c r="J88"/>
  <c r="BE104"/>
  <c r="BE124"/>
  <c r="BE126"/>
  <c i="15" r="F63"/>
  <c r="J88"/>
  <c r="BE98"/>
  <c i="16" r="J85"/>
  <c r="BE92"/>
  <c r="BE100"/>
  <c i="17" r="E77"/>
  <c r="J85"/>
  <c r="BE100"/>
  <c r="BE116"/>
  <c r="BE118"/>
  <c r="BE126"/>
  <c r="BE130"/>
  <c i="19" r="E48"/>
  <c r="J52"/>
  <c r="F55"/>
  <c r="J55"/>
  <c i="2" r="BE100"/>
  <c r="BE107"/>
  <c r="BE123"/>
  <c r="BE130"/>
  <c r="BE169"/>
  <c r="BE253"/>
  <c r="BE260"/>
  <c r="BE273"/>
  <c r="BE277"/>
  <c r="BE279"/>
  <c r="BE295"/>
  <c r="BE313"/>
  <c r="BK312"/>
  <c r="J312"/>
  <c r="J75"/>
  <c i="3" r="E50"/>
  <c r="BE113"/>
  <c r="BE119"/>
  <c r="BE125"/>
  <c r="BE127"/>
  <c r="BE237"/>
  <c r="BE241"/>
  <c r="BE356"/>
  <c r="BE365"/>
  <c r="BE368"/>
  <c r="BE388"/>
  <c r="BE390"/>
  <c r="BE399"/>
  <c r="BE401"/>
  <c r="BE413"/>
  <c r="BE415"/>
  <c r="BE489"/>
  <c r="BE509"/>
  <c r="BE549"/>
  <c r="BE551"/>
  <c r="BE574"/>
  <c r="BE588"/>
  <c r="BE593"/>
  <c r="BE596"/>
  <c r="BE599"/>
  <c r="BE602"/>
  <c r="BE604"/>
  <c r="BE607"/>
  <c r="BE609"/>
  <c r="BE615"/>
  <c r="BE638"/>
  <c r="BE652"/>
  <c r="BE654"/>
  <c r="BE656"/>
  <c r="BE658"/>
  <c r="BE719"/>
  <c r="BE722"/>
  <c r="BE733"/>
  <c r="BE765"/>
  <c r="BE774"/>
  <c r="BE786"/>
  <c r="BE804"/>
  <c r="BK793"/>
  <c r="J793"/>
  <c r="J82"/>
  <c i="4" r="J59"/>
  <c r="BE99"/>
  <c r="BE105"/>
  <c r="BE107"/>
  <c r="BE111"/>
  <c r="BE144"/>
  <c r="BE166"/>
  <c r="BE168"/>
  <c r="BE175"/>
  <c r="BE191"/>
  <c r="BE193"/>
  <c r="BE203"/>
  <c r="BE205"/>
  <c r="BE217"/>
  <c r="BE219"/>
  <c r="BE246"/>
  <c r="BE249"/>
  <c i="5" r="BE155"/>
  <c r="BE157"/>
  <c r="BE159"/>
  <c r="BE219"/>
  <c r="BE259"/>
  <c r="BE264"/>
  <c r="BE280"/>
  <c r="BE284"/>
  <c r="BE296"/>
  <c r="BE298"/>
  <c r="BE300"/>
  <c r="BE317"/>
  <c r="BE324"/>
  <c r="BE367"/>
  <c r="BE369"/>
  <c r="BE371"/>
  <c r="BE402"/>
  <c r="BE474"/>
  <c r="BE476"/>
  <c r="BE491"/>
  <c r="BE510"/>
  <c r="BE519"/>
  <c i="6" r="E50"/>
  <c r="F59"/>
  <c r="J83"/>
  <c r="BE140"/>
  <c r="BE150"/>
  <c r="BE152"/>
  <c r="BE158"/>
  <c r="BE170"/>
  <c r="BE172"/>
  <c i="7" r="E50"/>
  <c r="F59"/>
  <c r="BE127"/>
  <c r="BE131"/>
  <c r="BE133"/>
  <c r="BE137"/>
  <c r="BE156"/>
  <c r="BE168"/>
  <c r="BE198"/>
  <c r="BE210"/>
  <c i="8" r="J59"/>
  <c r="BE109"/>
  <c r="BE111"/>
  <c r="BE128"/>
  <c r="BE144"/>
  <c r="BE148"/>
  <c r="BE152"/>
  <c r="BE162"/>
  <c r="BE168"/>
  <c r="BE184"/>
  <c r="BE194"/>
  <c r="BE210"/>
  <c r="BE242"/>
  <c r="BE265"/>
  <c r="BE269"/>
  <c r="BE277"/>
  <c r="BE304"/>
  <c r="BE314"/>
  <c r="BE320"/>
  <c r="BE337"/>
  <c r="BE339"/>
  <c r="BE343"/>
  <c r="BE353"/>
  <c r="BE381"/>
  <c r="BE412"/>
  <c r="BE427"/>
  <c r="BE429"/>
  <c r="BE441"/>
  <c r="BE456"/>
  <c r="BE468"/>
  <c r="BE472"/>
  <c r="BE480"/>
  <c i="9" r="J60"/>
  <c r="J63"/>
  <c r="BE100"/>
  <c r="BE104"/>
  <c r="BE106"/>
  <c r="BE124"/>
  <c r="BE130"/>
  <c r="BE134"/>
  <c i="10" r="E52"/>
  <c r="J60"/>
  <c r="F63"/>
  <c r="BE92"/>
  <c r="BE94"/>
  <c r="BE96"/>
  <c r="BE98"/>
  <c r="BE102"/>
  <c r="BE104"/>
  <c r="BE108"/>
  <c r="BE112"/>
  <c i="11" r="J63"/>
  <c r="BE94"/>
  <c r="BE96"/>
  <c r="BE116"/>
  <c r="BE122"/>
  <c r="BE124"/>
  <c r="BE142"/>
  <c r="BE146"/>
  <c r="BE156"/>
  <c r="BE158"/>
  <c r="BE160"/>
  <c i="12" r="E52"/>
  <c r="BE94"/>
  <c r="BE96"/>
  <c r="BE100"/>
  <c r="BE112"/>
  <c r="BE114"/>
  <c r="BE118"/>
  <c i="13" r="J85"/>
  <c r="BE92"/>
  <c i="14" r="E77"/>
  <c r="BE92"/>
  <c r="BE94"/>
  <c r="BE106"/>
  <c r="BE112"/>
  <c r="BE118"/>
  <c r="BE122"/>
  <c i="15" r="E52"/>
  <c r="BE94"/>
  <c r="BE100"/>
  <c r="BE102"/>
  <c r="BE108"/>
  <c i="17" r="F63"/>
  <c r="BE96"/>
  <c r="BE112"/>
  <c r="BE122"/>
  <c r="BE134"/>
  <c r="BE144"/>
  <c r="BE146"/>
  <c i="18" r="J56"/>
  <c r="J59"/>
  <c r="E76"/>
  <c r="BE91"/>
  <c r="BE95"/>
  <c i="19" r="BK101"/>
  <c r="J101"/>
  <c r="J65"/>
  <c i="2" r="E85"/>
  <c r="J94"/>
  <c r="BE238"/>
  <c r="BE242"/>
  <c r="BE250"/>
  <c r="BE304"/>
  <c i="3" r="J99"/>
  <c r="BE210"/>
  <c r="BE234"/>
  <c r="BE269"/>
  <c r="BE319"/>
  <c r="BE331"/>
  <c r="BE340"/>
  <c r="BE342"/>
  <c r="BE348"/>
  <c r="BE354"/>
  <c r="BE371"/>
  <c r="BE405"/>
  <c r="BE407"/>
  <c r="BE409"/>
  <c r="BE434"/>
  <c r="BE452"/>
  <c r="BE459"/>
  <c r="BE487"/>
  <c r="BE531"/>
  <c r="BE617"/>
  <c r="BE619"/>
  <c r="BE622"/>
  <c r="BE624"/>
  <c r="BE646"/>
  <c r="BE678"/>
  <c r="BE680"/>
  <c r="BE685"/>
  <c r="BE688"/>
  <c r="BE697"/>
  <c r="BE714"/>
  <c r="BE742"/>
  <c r="BE758"/>
  <c r="BE760"/>
  <c r="BE770"/>
  <c r="BE772"/>
  <c i="4" r="J56"/>
  <c r="BE128"/>
  <c r="BE134"/>
  <c r="BE173"/>
  <c r="BE195"/>
  <c r="BE238"/>
  <c i="5" r="J56"/>
  <c r="BE166"/>
  <c r="BE168"/>
  <c r="BE214"/>
  <c r="BE226"/>
  <c r="BE228"/>
  <c r="BE231"/>
  <c r="BE286"/>
  <c r="BE291"/>
  <c r="BE293"/>
  <c r="BE315"/>
  <c r="BE327"/>
  <c r="BE393"/>
  <c r="BE395"/>
  <c r="BE397"/>
  <c r="BE409"/>
  <c r="BE419"/>
  <c r="BE440"/>
  <c r="BE445"/>
  <c r="BE455"/>
  <c r="BE457"/>
  <c i="6" r="J59"/>
  <c r="BE120"/>
  <c r="BE126"/>
  <c r="BE128"/>
  <c r="BE148"/>
  <c r="BE160"/>
  <c r="BE176"/>
  <c r="BE181"/>
  <c i="7" r="J59"/>
  <c r="BE110"/>
  <c r="BE112"/>
  <c r="BE120"/>
  <c r="BE139"/>
  <c r="BE144"/>
  <c r="BE191"/>
  <c r="BE208"/>
  <c i="8" r="J56"/>
  <c r="BE100"/>
  <c r="BE132"/>
  <c r="BE134"/>
  <c r="BE139"/>
  <c r="BE156"/>
  <c r="BE164"/>
  <c r="BE170"/>
  <c r="BE174"/>
  <c r="BE186"/>
  <c r="BE212"/>
  <c r="BE220"/>
  <c r="BE222"/>
  <c r="BE238"/>
  <c r="BE392"/>
  <c r="BE414"/>
  <c i="9" r="BE92"/>
  <c i="2" r="F59"/>
  <c r="J91"/>
  <c r="BE193"/>
  <c r="BE203"/>
  <c r="BE206"/>
  <c r="BE213"/>
  <c r="BE281"/>
  <c i="3" r="BE123"/>
  <c r="BE137"/>
  <c r="BE167"/>
  <c r="BE185"/>
  <c r="BE225"/>
  <c r="BE281"/>
  <c r="BE284"/>
  <c r="BE296"/>
  <c r="BE352"/>
  <c r="BE397"/>
  <c r="BE403"/>
  <c r="BE421"/>
  <c r="BE457"/>
  <c r="BE479"/>
  <c r="BE481"/>
  <c r="BE533"/>
  <c r="BE580"/>
  <c r="BE582"/>
  <c r="BE634"/>
  <c r="BE636"/>
  <c r="BE642"/>
  <c r="BE670"/>
  <c r="BE731"/>
  <c r="BE789"/>
  <c i="4" r="E77"/>
  <c r="BE93"/>
  <c r="BE101"/>
  <c r="BE103"/>
  <c r="BE109"/>
  <c r="BE118"/>
  <c r="BE164"/>
  <c r="BE179"/>
  <c r="BE181"/>
  <c r="BE183"/>
  <c r="BE187"/>
  <c r="BE189"/>
  <c r="BE215"/>
  <c r="BE229"/>
  <c r="BE240"/>
  <c r="BE242"/>
  <c r="BE244"/>
  <c i="5" r="E50"/>
  <c r="BE150"/>
  <c r="BE163"/>
  <c r="BE182"/>
  <c r="BE184"/>
  <c r="BE186"/>
  <c r="BE193"/>
  <c r="BE195"/>
  <c r="BE198"/>
  <c r="BE239"/>
  <c r="BE241"/>
  <c r="BE267"/>
  <c r="BE269"/>
  <c r="BE274"/>
  <c r="BE276"/>
  <c r="BE302"/>
  <c r="BE306"/>
  <c r="BE308"/>
  <c r="BE310"/>
  <c r="BE336"/>
  <c r="BE341"/>
  <c r="BE343"/>
  <c r="BE345"/>
  <c r="BE347"/>
  <c r="BE357"/>
  <c r="BE365"/>
  <c r="BE390"/>
  <c r="BE400"/>
  <c r="BE426"/>
  <c r="BE428"/>
  <c r="BE464"/>
  <c r="BE470"/>
  <c r="BE495"/>
  <c r="BE499"/>
  <c i="6" r="BE99"/>
  <c r="BE132"/>
  <c r="BE142"/>
  <c r="BE168"/>
  <c r="BE190"/>
  <c i="7" r="BE99"/>
  <c r="BE142"/>
  <c r="BE160"/>
  <c r="BE162"/>
  <c r="BE164"/>
  <c r="BE172"/>
  <c r="BE180"/>
  <c r="BE202"/>
  <c i="8" r="E50"/>
  <c r="BE123"/>
  <c r="BE142"/>
  <c r="BE154"/>
  <c r="BE176"/>
  <c r="BE190"/>
  <c r="BE226"/>
  <c r="BE228"/>
  <c r="BE230"/>
  <c r="BE236"/>
  <c r="BE246"/>
  <c r="BE248"/>
  <c r="BE252"/>
  <c r="BE279"/>
  <c r="BE285"/>
  <c r="BE296"/>
  <c r="BE308"/>
  <c r="BE316"/>
  <c r="BE324"/>
  <c r="BE328"/>
  <c r="BE347"/>
  <c r="BE377"/>
  <c r="BE379"/>
  <c r="BE398"/>
  <c r="BE406"/>
  <c r="BE410"/>
  <c r="BE418"/>
  <c r="BE420"/>
  <c r="BE445"/>
  <c r="BE447"/>
  <c r="BE460"/>
  <c i="9" r="BE98"/>
  <c r="BE118"/>
  <c r="BE122"/>
  <c r="BE128"/>
  <c i="10" r="J88"/>
  <c r="BE100"/>
  <c r="BE114"/>
  <c r="BE118"/>
  <c r="BE122"/>
  <c i="11" r="J85"/>
  <c r="BE102"/>
  <c r="BE106"/>
  <c r="BE110"/>
  <c r="BE126"/>
  <c r="BE132"/>
  <c r="BE140"/>
  <c r="BE152"/>
  <c r="BE162"/>
  <c i="12" r="F63"/>
  <c r="BE92"/>
  <c r="BE104"/>
  <c r="BE106"/>
  <c r="BE116"/>
  <c i="13" r="BE96"/>
  <c r="BE100"/>
  <c i="14" r="BE100"/>
  <c r="BE108"/>
  <c r="BE114"/>
  <c i="15" r="BE92"/>
  <c i="16" r="F63"/>
  <c r="BE98"/>
  <c r="BE102"/>
  <c i="17" r="J88"/>
  <c r="BE92"/>
  <c r="BE102"/>
  <c r="BE110"/>
  <c r="BE120"/>
  <c r="BE140"/>
  <c i="18" r="BE108"/>
  <c r="BE111"/>
  <c r="BK90"/>
  <c r="J90"/>
  <c r="J65"/>
  <c i="19" r="BK92"/>
  <c r="J92"/>
  <c r="J62"/>
  <c r="BK95"/>
  <c r="J95"/>
  <c r="J63"/>
  <c i="2" r="BE146"/>
  <c r="BE151"/>
  <c r="BE153"/>
  <c r="BE156"/>
  <c r="BE208"/>
  <c r="BE298"/>
  <c r="BK249"/>
  <c r="J249"/>
  <c r="J69"/>
  <c i="3" r="BE108"/>
  <c r="BE116"/>
  <c r="BE133"/>
  <c r="BE204"/>
  <c r="BE208"/>
  <c r="BE214"/>
  <c r="BE217"/>
  <c r="BE230"/>
  <c r="BE232"/>
  <c r="BE336"/>
  <c r="BE350"/>
  <c r="BE393"/>
  <c r="BE417"/>
  <c r="BE436"/>
  <c r="BE438"/>
  <c r="BE441"/>
  <c r="BE454"/>
  <c r="BE535"/>
  <c r="BE542"/>
  <c r="BE544"/>
  <c r="BE562"/>
  <c r="BE564"/>
  <c r="BE566"/>
  <c r="BE568"/>
  <c r="BE570"/>
  <c r="BE572"/>
  <c r="BE576"/>
  <c r="BE578"/>
  <c r="BE660"/>
  <c r="BE662"/>
  <c r="BE664"/>
  <c r="BE666"/>
  <c r="BE668"/>
  <c r="BE672"/>
  <c r="BE674"/>
  <c r="BE676"/>
  <c r="BE797"/>
  <c i="4" r="BE95"/>
  <c r="BE115"/>
  <c r="BE171"/>
  <c r="BE254"/>
  <c i="5" r="BE141"/>
  <c r="BE148"/>
  <c r="BE153"/>
  <c r="BE210"/>
  <c r="BE212"/>
  <c r="BE221"/>
  <c r="BE251"/>
  <c r="BE253"/>
  <c r="BE334"/>
  <c r="BE374"/>
  <c r="BE376"/>
  <c r="BE384"/>
  <c r="BE422"/>
  <c r="BE436"/>
  <c r="BE438"/>
  <c r="BE447"/>
  <c r="BE482"/>
  <c r="BE484"/>
  <c r="BE493"/>
  <c r="BE502"/>
  <c r="BE512"/>
  <c i="6" r="BE95"/>
  <c r="BE97"/>
  <c r="BE103"/>
  <c r="BE105"/>
  <c r="BE114"/>
  <c r="BE124"/>
  <c r="BE134"/>
  <c r="BE154"/>
  <c r="BE164"/>
  <c r="BE174"/>
  <c i="7" r="BE95"/>
  <c r="BE97"/>
  <c r="BE114"/>
  <c r="BE116"/>
  <c r="BE135"/>
  <c r="BE148"/>
  <c r="BE178"/>
  <c r="BE182"/>
  <c r="BE193"/>
  <c r="BE204"/>
  <c r="BE206"/>
  <c i="8" r="BE113"/>
  <c r="BE240"/>
  <c r="BE250"/>
  <c r="BE259"/>
  <c r="BE273"/>
  <c r="BE290"/>
  <c r="BE292"/>
  <c r="BE298"/>
  <c r="BE306"/>
  <c r="BE312"/>
  <c r="BE322"/>
  <c r="BE341"/>
  <c r="BE345"/>
  <c r="BE359"/>
  <c r="BE363"/>
  <c r="BE390"/>
  <c r="BE400"/>
  <c r="BE422"/>
  <c r="BE433"/>
  <c r="BE435"/>
  <c r="BE439"/>
  <c r="BE443"/>
  <c r="BE464"/>
  <c r="BE466"/>
  <c r="BE478"/>
  <c r="BE484"/>
  <c r="BK138"/>
  <c r="J138"/>
  <c r="J69"/>
  <c i="9" r="F63"/>
  <c i="19" r="BK98"/>
  <c r="J98"/>
  <c r="J64"/>
  <c i="2" r="BE138"/>
  <c r="BE215"/>
  <c r="BE224"/>
  <c r="BE234"/>
  <c r="BE236"/>
  <c r="BE245"/>
  <c r="BE255"/>
  <c r="BE293"/>
  <c r="BK297"/>
  <c r="J297"/>
  <c r="J73"/>
  <c i="3" r="F59"/>
  <c r="BE121"/>
  <c r="BE129"/>
  <c r="BE131"/>
  <c r="BE148"/>
  <c r="BE172"/>
  <c r="BE219"/>
  <c r="BE344"/>
  <c r="BE363"/>
  <c r="BE375"/>
  <c r="BE395"/>
  <c r="BE411"/>
  <c r="BE419"/>
  <c r="BE443"/>
  <c r="BE465"/>
  <c r="BE476"/>
  <c r="BE492"/>
  <c r="BE511"/>
  <c r="BE546"/>
  <c r="BE584"/>
  <c r="BE648"/>
  <c r="BE650"/>
  <c r="BE682"/>
  <c r="BE694"/>
  <c r="BE704"/>
  <c r="BE706"/>
  <c r="BE709"/>
  <c r="BE712"/>
  <c r="BE736"/>
  <c r="BE740"/>
  <c r="BE747"/>
  <c r="BE750"/>
  <c i="4" r="BE130"/>
  <c r="BE132"/>
  <c r="BE138"/>
  <c r="BE140"/>
  <c r="BE146"/>
  <c r="BE148"/>
  <c r="BE150"/>
  <c r="BE152"/>
  <c r="BE156"/>
  <c r="BE158"/>
  <c r="BE160"/>
  <c r="BE162"/>
  <c r="BE197"/>
  <c r="BE199"/>
  <c r="BE201"/>
  <c r="BE213"/>
  <c r="BE225"/>
  <c r="BE227"/>
  <c i="5" r="BE145"/>
  <c r="BE171"/>
  <c r="BE180"/>
  <c r="BE188"/>
  <c r="BE191"/>
  <c r="BE202"/>
  <c r="BE204"/>
  <c r="BE206"/>
  <c r="BE244"/>
  <c r="BE272"/>
  <c r="BE312"/>
  <c r="BE322"/>
  <c r="BE353"/>
  <c r="BE360"/>
  <c r="BE380"/>
  <c r="BE386"/>
  <c r="BE388"/>
  <c r="BE404"/>
  <c r="BE411"/>
  <c r="BE417"/>
  <c r="BE452"/>
  <c r="BE466"/>
  <c i="6" r="BE110"/>
  <c r="BE118"/>
  <c r="BE122"/>
  <c r="BE146"/>
  <c r="BE192"/>
  <c i="7" r="J56"/>
  <c r="BE118"/>
  <c r="BE123"/>
  <c r="BE146"/>
  <c r="BE150"/>
  <c r="BE170"/>
  <c r="BE189"/>
  <c i="8" r="F59"/>
  <c r="BE107"/>
  <c r="BE146"/>
  <c r="BE180"/>
  <c r="BE192"/>
  <c r="BE198"/>
  <c r="BE244"/>
  <c r="BE261"/>
  <c r="BE263"/>
  <c r="BE288"/>
  <c r="BE294"/>
  <c r="BE300"/>
  <c r="BE349"/>
  <c r="BE351"/>
  <c r="BE361"/>
  <c r="BE388"/>
  <c r="BE396"/>
  <c r="BE431"/>
  <c r="BE452"/>
  <c r="BE454"/>
  <c i="9" r="E52"/>
  <c r="BE108"/>
  <c r="BE112"/>
  <c r="BE136"/>
  <c r="BE140"/>
  <c r="BE142"/>
  <c i="10" r="BE110"/>
  <c r="BE116"/>
  <c r="BE124"/>
  <c i="11" r="E52"/>
  <c r="BE92"/>
  <c r="BE100"/>
  <c r="BE104"/>
  <c r="BE108"/>
  <c r="BE114"/>
  <c r="BE120"/>
  <c r="BE130"/>
  <c r="BE148"/>
  <c i="12" r="BE98"/>
  <c r="BE108"/>
  <c i="13" r="J63"/>
  <c r="BE94"/>
  <c i="14" r="BE96"/>
  <c r="BE98"/>
  <c r="BE102"/>
  <c r="BE110"/>
  <c r="BE120"/>
  <c i="15" r="J60"/>
  <c r="BE96"/>
  <c r="BE104"/>
  <c i="16" r="E52"/>
  <c r="J63"/>
  <c r="BE96"/>
  <c i="17" r="BE94"/>
  <c r="BE104"/>
  <c r="BE108"/>
  <c r="BE114"/>
  <c r="BE128"/>
  <c r="BE136"/>
  <c r="BE138"/>
  <c i="18" r="F59"/>
  <c r="BE98"/>
  <c r="BE101"/>
  <c r="BE103"/>
  <c r="BE106"/>
  <c i="19" r="BE96"/>
  <c i="2" r="BE163"/>
  <c r="BE177"/>
  <c r="BE185"/>
  <c r="BE187"/>
  <c r="BE191"/>
  <c r="BE218"/>
  <c r="BE221"/>
  <c r="BE228"/>
  <c r="BE232"/>
  <c r="BE247"/>
  <c r="BE275"/>
  <c r="BE284"/>
  <c r="BE309"/>
  <c i="3" r="BE135"/>
  <c r="BE155"/>
  <c r="BE160"/>
  <c r="BE212"/>
  <c r="BE222"/>
  <c r="BE338"/>
  <c r="BE358"/>
  <c r="BE361"/>
  <c r="BE373"/>
  <c r="BE385"/>
  <c r="BE423"/>
  <c r="BE425"/>
  <c r="BE427"/>
  <c r="BE429"/>
  <c r="BE450"/>
  <c r="BE468"/>
  <c r="BE470"/>
  <c r="BE473"/>
  <c r="BE484"/>
  <c r="BE537"/>
  <c r="BE559"/>
  <c i="5" r="BE382"/>
  <c r="BE406"/>
  <c r="BE415"/>
  <c r="BE443"/>
  <c r="BE486"/>
  <c r="BE497"/>
  <c r="BE517"/>
  <c r="BK170"/>
  <c r="J170"/>
  <c r="J69"/>
  <c i="6" r="BE112"/>
  <c r="BE130"/>
  <c r="BE136"/>
  <c r="BE162"/>
  <c r="BE185"/>
  <c r="BE188"/>
  <c i="7" r="BE106"/>
  <c r="BE108"/>
  <c r="BE129"/>
  <c r="BE152"/>
  <c r="BE154"/>
  <c r="BE166"/>
  <c i="8" r="BE196"/>
  <c r="BE200"/>
  <c r="BE208"/>
  <c r="BE224"/>
  <c i="19" r="BE99"/>
  <c r="BE102"/>
  <c i="2" r="BE210"/>
  <c r="BE264"/>
  <c r="BE286"/>
  <c i="3" r="J59"/>
  <c r="BE111"/>
  <c r="BE266"/>
  <c r="BE301"/>
  <c r="BE303"/>
  <c r="BE346"/>
  <c r="BE432"/>
  <c r="BE445"/>
  <c r="BE448"/>
  <c r="BE463"/>
  <c r="BE494"/>
  <c r="BE497"/>
  <c r="BE499"/>
  <c r="BE501"/>
  <c r="BE504"/>
  <c r="BE506"/>
  <c r="BE515"/>
  <c r="BE518"/>
  <c r="BE556"/>
  <c r="BE590"/>
  <c r="BE611"/>
  <c r="BE613"/>
  <c r="BE626"/>
  <c r="BE628"/>
  <c r="BE630"/>
  <c r="BE632"/>
  <c r="BE640"/>
  <c r="BE727"/>
  <c r="BE729"/>
  <c r="BE768"/>
  <c r="BE791"/>
  <c r="BE794"/>
  <c r="BE799"/>
  <c i="4" r="BE91"/>
  <c r="BE97"/>
  <c r="BE120"/>
  <c r="BE122"/>
  <c r="BE125"/>
  <c r="BE142"/>
  <c r="BE154"/>
  <c r="BE177"/>
  <c r="BE207"/>
  <c r="BE209"/>
  <c r="BE232"/>
  <c r="BE234"/>
  <c r="BE236"/>
  <c i="5" r="J59"/>
  <c r="BE176"/>
  <c r="BE233"/>
  <c r="BE235"/>
  <c r="BE246"/>
  <c r="BE248"/>
  <c r="BE257"/>
  <c r="BE288"/>
  <c r="BE319"/>
  <c r="BE329"/>
  <c r="BE331"/>
  <c r="BE378"/>
  <c r="BE424"/>
  <c r="BE430"/>
  <c r="BE450"/>
  <c r="BE472"/>
  <c r="BE480"/>
  <c r="BE488"/>
  <c r="BE504"/>
  <c r="BE507"/>
  <c r="BE514"/>
  <c r="BE521"/>
  <c r="BE524"/>
  <c r="BE526"/>
  <c r="BE528"/>
  <c r="BK506"/>
  <c r="J506"/>
  <c r="J113"/>
  <c i="6" r="BE101"/>
  <c r="BE183"/>
  <c i="7" r="BE101"/>
  <c r="BE104"/>
  <c r="BE125"/>
  <c r="BE158"/>
  <c r="BE184"/>
  <c r="BE186"/>
  <c r="BE196"/>
  <c i="8" r="BE130"/>
  <c r="BE136"/>
  <c r="BE160"/>
  <c r="BE166"/>
  <c r="BE172"/>
  <c r="BE182"/>
  <c r="BE202"/>
  <c r="BE204"/>
  <c r="BE206"/>
  <c r="BE214"/>
  <c r="BE216"/>
  <c r="BE218"/>
  <c r="BE232"/>
  <c r="BE234"/>
  <c r="BE255"/>
  <c r="BE257"/>
  <c r="BE267"/>
  <c r="BE275"/>
  <c r="BE302"/>
  <c r="BE310"/>
  <c r="BE318"/>
  <c r="BE369"/>
  <c r="BE371"/>
  <c r="BE375"/>
  <c r="BE383"/>
  <c r="BE416"/>
  <c r="BE462"/>
  <c r="BE470"/>
  <c r="BE476"/>
  <c r="BE482"/>
  <c i="9" r="BE94"/>
  <c r="BE96"/>
  <c r="BE110"/>
  <c r="BE114"/>
  <c r="BE116"/>
  <c r="BE126"/>
  <c i="10" r="BE106"/>
  <c r="BE126"/>
  <c i="11" r="BE98"/>
  <c r="BE112"/>
  <c r="BE128"/>
  <c r="BE136"/>
  <c r="BE150"/>
  <c r="BE154"/>
  <c i="12" r="BE102"/>
  <c r="BE110"/>
  <c i="13" r="BE98"/>
  <c i="14" r="BE116"/>
  <c i="15" r="BE106"/>
  <c i="16" r="BE94"/>
  <c r="BE104"/>
  <c i="17" r="BE98"/>
  <c r="BE106"/>
  <c r="BE124"/>
  <c r="BE132"/>
  <c r="BE142"/>
  <c i="19" r="BE88"/>
  <c r="BE90"/>
  <c r="BE93"/>
  <c i="2" r="F39"/>
  <c i="1" r="BD56"/>
  <c i="15" r="J38"/>
  <c i="1" r="AW70"/>
  <c i="6" r="F37"/>
  <c i="1" r="BB60"/>
  <c i="14" r="J38"/>
  <c i="1" r="AW69"/>
  <c i="5" r="F38"/>
  <c i="1" r="BC59"/>
  <c i="5" r="F36"/>
  <c i="1" r="BA59"/>
  <c i="10" r="F39"/>
  <c i="1" r="BB65"/>
  <c i="3" r="F38"/>
  <c i="1" r="BC57"/>
  <c i="9" r="F38"/>
  <c i="1" r="BA64"/>
  <c i="12" r="F39"/>
  <c i="1" r="BB67"/>
  <c i="16" r="F41"/>
  <c i="1" r="BD71"/>
  <c i="3" r="F39"/>
  <c i="1" r="BD57"/>
  <c i="11" r="F38"/>
  <c i="1" r="BA66"/>
  <c i="14" r="F39"/>
  <c i="1" r="BB69"/>
  <c i="2" r="F38"/>
  <c i="1" r="BC56"/>
  <c i="16" r="F39"/>
  <c i="1" r="BB71"/>
  <c i="6" r="F39"/>
  <c i="1" r="BD60"/>
  <c i="15" r="F38"/>
  <c i="1" r="BA70"/>
  <c i="7" r="F37"/>
  <c i="1" r="BB61"/>
  <c i="5" r="F39"/>
  <c i="1" r="BD59"/>
  <c r="AS55"/>
  <c r="AS54"/>
  <c i="8" r="F37"/>
  <c i="1" r="BB62"/>
  <c i="13" r="F40"/>
  <c i="1" r="BC68"/>
  <c i="7" r="J36"/>
  <c i="1" r="AW61"/>
  <c i="4" r="F36"/>
  <c i="1" r="BA58"/>
  <c i="2" r="F37"/>
  <c i="1" r="BB56"/>
  <c i="12" r="F40"/>
  <c i="1" r="BC67"/>
  <c i="9" r="J34"/>
  <c i="1" r="AG64"/>
  <c i="11" r="F39"/>
  <c i="1" r="BB66"/>
  <c i="17" r="J34"/>
  <c i="1" r="AG72"/>
  <c i="2" r="J36"/>
  <c i="1" r="AW56"/>
  <c i="13" r="F38"/>
  <c i="1" r="BA68"/>
  <c i="19" r="J34"/>
  <c i="1" r="AW74"/>
  <c i="8" r="F36"/>
  <c i="1" r="BA62"/>
  <c i="19" r="F36"/>
  <c i="1" r="BC74"/>
  <c i="17" r="F39"/>
  <c i="1" r="BB72"/>
  <c i="13" r="F41"/>
  <c i="1" r="BD68"/>
  <c i="14" r="F41"/>
  <c i="1" r="BD69"/>
  <c i="7" r="F39"/>
  <c i="1" r="BD61"/>
  <c i="3" r="F37"/>
  <c i="1" r="BB57"/>
  <c i="12" r="F41"/>
  <c i="1" r="BD67"/>
  <c i="16" r="F38"/>
  <c i="1" r="BA71"/>
  <c i="10" r="F40"/>
  <c i="1" r="BC65"/>
  <c i="10" r="F38"/>
  <c i="1" r="BA65"/>
  <c i="15" r="F40"/>
  <c i="1" r="BC70"/>
  <c i="19" r="F34"/>
  <c i="1" r="BA74"/>
  <c i="2" r="F36"/>
  <c i="1" r="BA56"/>
  <c i="10" r="J38"/>
  <c i="1" r="AW65"/>
  <c i="3" r="J36"/>
  <c i="1" r="AW57"/>
  <c i="6" r="F36"/>
  <c i="1" r="BA60"/>
  <c i="4" r="J36"/>
  <c i="1" r="AW58"/>
  <c i="13" r="J38"/>
  <c i="1" r="AW68"/>
  <c i="19" r="F37"/>
  <c i="1" r="BD74"/>
  <c i="7" r="F36"/>
  <c i="1" r="BA61"/>
  <c i="9" r="F41"/>
  <c i="1" r="BD64"/>
  <c i="11" r="J38"/>
  <c i="1" r="AW66"/>
  <c i="13" r="J34"/>
  <c i="1" r="AG68"/>
  <c i="14" r="F40"/>
  <c i="1" r="BC69"/>
  <c i="10" r="F41"/>
  <c i="1" r="BD65"/>
  <c i="18" r="F36"/>
  <c i="1" r="BA73"/>
  <c i="17" r="F41"/>
  <c i="1" r="BD72"/>
  <c i="6" r="J36"/>
  <c i="1" r="AW60"/>
  <c i="18" r="F38"/>
  <c i="1" r="BC73"/>
  <c i="14" r="F38"/>
  <c i="1" r="BA69"/>
  <c i="6" r="F38"/>
  <c i="1" r="BC60"/>
  <c i="4" r="F38"/>
  <c i="1" r="BC58"/>
  <c i="4" r="F39"/>
  <c i="1" r="BD58"/>
  <c i="9" r="F40"/>
  <c i="1" r="BC64"/>
  <c i="16" r="J38"/>
  <c i="1" r="AW71"/>
  <c i="3" r="F36"/>
  <c i="1" r="BA57"/>
  <c i="5" r="J36"/>
  <c i="1" r="AW59"/>
  <c i="18" r="F37"/>
  <c i="1" r="BB73"/>
  <c i="18" r="F39"/>
  <c i="1" r="BD73"/>
  <c i="9" r="J38"/>
  <c i="1" r="AW64"/>
  <c i="13" r="F39"/>
  <c i="1" r="BB68"/>
  <c i="15" r="J34"/>
  <c i="1" r="AG70"/>
  <c i="17" r="J38"/>
  <c i="1" r="AW72"/>
  <c i="11" r="F41"/>
  <c i="1" r="BD66"/>
  <c i="7" r="F38"/>
  <c i="1" r="BC61"/>
  <c i="9" r="F39"/>
  <c i="1" r="BB64"/>
  <c i="5" r="F37"/>
  <c i="1" r="BB59"/>
  <c i="11" r="F40"/>
  <c i="1" r="BC66"/>
  <c i="4" r="F37"/>
  <c i="1" r="BB58"/>
  <c i="12" r="J38"/>
  <c i="1" r="AW67"/>
  <c i="18" r="J36"/>
  <c i="1" r="AW73"/>
  <c i="15" r="F41"/>
  <c i="1" r="BD70"/>
  <c i="15" r="F39"/>
  <c i="1" r="BB70"/>
  <c i="8" r="J36"/>
  <c i="1" r="AW62"/>
  <c i="19" r="F35"/>
  <c i="1" r="BB74"/>
  <c i="12" r="F38"/>
  <c i="1" r="BA67"/>
  <c i="17" r="F38"/>
  <c i="1" r="BA72"/>
  <c i="8" r="F39"/>
  <c i="1" r="BD62"/>
  <c i="17" r="F40"/>
  <c i="1" r="BC72"/>
  <c i="16" r="F40"/>
  <c i="1" r="BC71"/>
  <c i="8" r="F38"/>
  <c i="1" r="BC62"/>
  <c i="5" l="1" r="R178"/>
  <c i="3" r="T106"/>
  <c i="8" r="T98"/>
  <c i="5" r="P413"/>
  <c r="BK237"/>
  <c r="J237"/>
  <c r="J78"/>
  <c i="7" r="T93"/>
  <c r="T92"/>
  <c i="2" r="T240"/>
  <c i="3" r="R106"/>
  <c i="5" r="R237"/>
  <c i="4" r="R89"/>
  <c i="5" r="T468"/>
  <c i="7" r="R93"/>
  <c r="R92"/>
  <c i="5" r="R278"/>
  <c r="BK278"/>
  <c r="J278"/>
  <c r="J85"/>
  <c i="8" r="P98"/>
  <c i="1" r="AU62"/>
  <c i="6" r="T89"/>
  <c i="5" r="T413"/>
  <c r="R351"/>
  <c r="T351"/>
  <c i="3" r="P106"/>
  <c i="2" r="P240"/>
  <c i="3" r="R461"/>
  <c i="5" r="T139"/>
  <c i="2" r="T98"/>
  <c r="T97"/>
  <c i="3" r="P461"/>
  <c i="5" r="R468"/>
  <c r="T178"/>
  <c r="BK351"/>
  <c r="J351"/>
  <c r="J94"/>
  <c r="P278"/>
  <c r="T237"/>
  <c i="3" r="T461"/>
  <c i="8" r="R98"/>
  <c i="5" r="P138"/>
  <c i="1" r="AU59"/>
  <c i="6" r="P89"/>
  <c i="1" r="AU60"/>
  <c i="2" r="R240"/>
  <c r="R98"/>
  <c i="5" r="T278"/>
  <c r="BK178"/>
  <c r="J178"/>
  <c r="J71"/>
  <c i="2" r="P98"/>
  <c r="P97"/>
  <c i="1" r="AU56"/>
  <c i="6" r="BK89"/>
  <c r="J89"/>
  <c i="5" r="R139"/>
  <c r="R138"/>
  <c r="J238"/>
  <c r="J79"/>
  <c r="J352"/>
  <c r="J95"/>
  <c i="8" r="BK98"/>
  <c r="J98"/>
  <c r="J63"/>
  <c i="6" r="J90"/>
  <c r="J64"/>
  <c i="13" r="J67"/>
  <c i="15" r="J67"/>
  <c i="17" r="J67"/>
  <c i="19" r="BK86"/>
  <c r="J86"/>
  <c r="J60"/>
  <c i="2" r="BK240"/>
  <c r="J240"/>
  <c r="J67"/>
  <c i="4" r="BK89"/>
  <c r="J89"/>
  <c r="J63"/>
  <c i="5" r="J179"/>
  <c r="J72"/>
  <c r="BK413"/>
  <c r="J413"/>
  <c r="J102"/>
  <c r="J279"/>
  <c r="J86"/>
  <c i="7" r="BK93"/>
  <c r="J93"/>
  <c r="J64"/>
  <c i="9" r="J67"/>
  <c i="18" r="BK89"/>
  <c r="J89"/>
  <c r="J64"/>
  <c i="5" r="BK139"/>
  <c r="BK138"/>
  <c r="J138"/>
  <c r="BK468"/>
  <c r="J468"/>
  <c r="J109"/>
  <c i="2" r="BK98"/>
  <c r="BK97"/>
  <c r="J97"/>
  <c r="J63"/>
  <c i="3" r="BK106"/>
  <c r="BK461"/>
  <c r="J461"/>
  <c r="J72"/>
  <c i="17" r="J37"/>
  <c i="1" r="AV72"/>
  <c r="AT72"/>
  <c i="9" r="F37"/>
  <c i="1" r="AZ64"/>
  <c i="10" r="F37"/>
  <c i="1" r="AZ65"/>
  <c i="6" r="J35"/>
  <c i="1" r="AV60"/>
  <c r="AT60"/>
  <c i="10" r="J34"/>
  <c i="1" r="AG65"/>
  <c i="16" r="J34"/>
  <c i="1" r="AG71"/>
  <c i="12" r="J37"/>
  <c i="1" r="AV67"/>
  <c r="AT67"/>
  <c r="AU63"/>
  <c r="BB63"/>
  <c r="AX63"/>
  <c i="5" r="F35"/>
  <c i="1" r="AZ59"/>
  <c i="19" r="F33"/>
  <c i="1" r="AZ74"/>
  <c i="9" r="J37"/>
  <c i="1" r="AV64"/>
  <c r="AT64"/>
  <c i="19" r="J33"/>
  <c i="1" r="AV74"/>
  <c r="AT74"/>
  <c i="18" r="F35"/>
  <c i="1" r="AZ73"/>
  <c i="3" r="J35"/>
  <c i="1" r="AV57"/>
  <c r="AT57"/>
  <c i="8" r="F35"/>
  <c i="1" r="AZ62"/>
  <c i="3" r="F35"/>
  <c i="1" r="AZ57"/>
  <c i="10" r="J37"/>
  <c i="1" r="AV65"/>
  <c r="AT65"/>
  <c r="BA63"/>
  <c r="AW63"/>
  <c i="16" r="F37"/>
  <c i="1" r="AZ71"/>
  <c i="4" r="J35"/>
  <c i="1" r="AV58"/>
  <c r="AT58"/>
  <c i="13" r="F37"/>
  <c i="1" r="AZ68"/>
  <c i="7" r="F35"/>
  <c i="1" r="AZ61"/>
  <c r="BC63"/>
  <c r="AY63"/>
  <c i="8" r="J35"/>
  <c i="1" r="AV62"/>
  <c r="AT62"/>
  <c i="11" r="F37"/>
  <c i="1" r="AZ66"/>
  <c i="2" r="F35"/>
  <c i="1" r="AZ56"/>
  <c i="12" r="J34"/>
  <c i="1" r="AG67"/>
  <c i="6" r="F35"/>
  <c i="1" r="AZ60"/>
  <c i="11" r="J37"/>
  <c i="1" r="AV66"/>
  <c r="AT66"/>
  <c i="15" r="F37"/>
  <c i="1" r="AZ70"/>
  <c i="11" r="J34"/>
  <c i="1" r="AG66"/>
  <c r="AN66"/>
  <c i="4" r="F35"/>
  <c i="1" r="AZ58"/>
  <c i="12" r="F37"/>
  <c i="1" r="AZ67"/>
  <c i="13" r="J37"/>
  <c i="1" r="AV68"/>
  <c r="AT68"/>
  <c i="15" r="J37"/>
  <c i="1" r="AV70"/>
  <c r="AT70"/>
  <c i="18" r="J35"/>
  <c i="1" r="AV73"/>
  <c r="AT73"/>
  <c i="6" r="J32"/>
  <c i="1" r="AG60"/>
  <c i="2" r="J35"/>
  <c i="1" r="AV56"/>
  <c r="AT56"/>
  <c i="5" r="J35"/>
  <c i="1" r="AV59"/>
  <c r="AT59"/>
  <c i="14" r="J37"/>
  <c i="1" r="AV69"/>
  <c r="AT69"/>
  <c i="17" r="F37"/>
  <c i="1" r="AZ72"/>
  <c i="14" r="J34"/>
  <c i="1" r="AG69"/>
  <c r="AN69"/>
  <c i="16" r="J37"/>
  <c i="1" r="AV71"/>
  <c r="AT71"/>
  <c i="7" r="J35"/>
  <c i="1" r="AV61"/>
  <c r="AT61"/>
  <c i="14" r="F37"/>
  <c i="1" r="AZ69"/>
  <c r="BD63"/>
  <c i="5" r="J32"/>
  <c i="1" r="AG59"/>
  <c i="2" l="1" r="R97"/>
  <c i="3" r="R105"/>
  <c r="BK105"/>
  <c r="J105"/>
  <c i="5" r="T138"/>
  <c i="3" r="P105"/>
  <c i="1" r="AU57"/>
  <c i="3" r="T105"/>
  <c i="11" r="J43"/>
  <c i="12" r="J43"/>
  <c i="16" r="J43"/>
  <c i="5" r="J41"/>
  <c i="6" r="J41"/>
  <c i="10" r="J43"/>
  <c i="14" r="J43"/>
  <c i="3" r="J106"/>
  <c r="J64"/>
  <c i="9" r="J43"/>
  <c i="5" r="J139"/>
  <c r="J64"/>
  <c i="7" r="BK92"/>
  <c r="J92"/>
  <c r="J63"/>
  <c i="19" r="BK85"/>
  <c r="J85"/>
  <c r="J59"/>
  <c i="2" r="J98"/>
  <c r="J64"/>
  <c i="6" r="J63"/>
  <c i="15" r="J43"/>
  <c i="18" r="BK88"/>
  <c r="J88"/>
  <c r="J63"/>
  <c i="5" r="J63"/>
  <c i="13" r="J43"/>
  <c i="17" r="J43"/>
  <c i="1" r="AN64"/>
  <c r="AN68"/>
  <c r="AN70"/>
  <c r="AN72"/>
  <c r="AN67"/>
  <c r="AN59"/>
  <c r="AN60"/>
  <c r="AN65"/>
  <c r="AN71"/>
  <c r="BD55"/>
  <c r="BD54"/>
  <c r="W33"/>
  <c r="AU55"/>
  <c r="AU54"/>
  <c r="BB55"/>
  <c r="AX55"/>
  <c i="4" r="J32"/>
  <c i="1" r="AG58"/>
  <c r="AN58"/>
  <c r="AZ63"/>
  <c r="AV63"/>
  <c r="AT63"/>
  <c r="BC55"/>
  <c r="BC54"/>
  <c r="W32"/>
  <c i="3" r="J32"/>
  <c i="1" r="AG57"/>
  <c r="AN57"/>
  <c i="8" r="J32"/>
  <c i="1" r="AG62"/>
  <c r="AN62"/>
  <c r="AG63"/>
  <c r="AN63"/>
  <c r="BA55"/>
  <c r="AW55"/>
  <c i="2" r="J32"/>
  <c i="1" r="AG56"/>
  <c r="AN56"/>
  <c i="3" l="1" r="J63"/>
  <c i="4" r="J41"/>
  <c i="8" r="J41"/>
  <c i="2" r="J41"/>
  <c i="3" r="J41"/>
  <c i="1" r="AZ55"/>
  <c r="AZ54"/>
  <c r="W29"/>
  <c i="18" r="J32"/>
  <c i="1" r="AG73"/>
  <c r="AN73"/>
  <c r="BB54"/>
  <c r="W31"/>
  <c i="19" r="J30"/>
  <c i="1" r="AG74"/>
  <c r="AN74"/>
  <c r="AY55"/>
  <c i="7" r="J32"/>
  <c i="1" r="AG61"/>
  <c r="AN61"/>
  <c r="BA54"/>
  <c r="W30"/>
  <c r="AY54"/>
  <c i="19" l="1" r="J39"/>
  <c i="18" r="J41"/>
  <c i="7" r="J41"/>
  <c i="1" r="AV55"/>
  <c r="AT55"/>
  <c r="AV54"/>
  <c r="AK29"/>
  <c r="AG55"/>
  <c r="AG54"/>
  <c r="AK26"/>
  <c r="AW54"/>
  <c r="AK30"/>
  <c r="AX54"/>
  <c l="1" r="AN55"/>
  <c r="AK35"/>
  <c r="AT54"/>
  <c l="1" r="AN54"/>
</calcChain>
</file>

<file path=xl/sharedStrings.xml><?xml version="1.0" encoding="utf-8"?>
<sst xmlns="http://schemas.openxmlformats.org/spreadsheetml/2006/main">
  <si>
    <t>Export Komplet</t>
  </si>
  <si>
    <t>VZ</t>
  </si>
  <si>
    <t>2.0</t>
  </si>
  <si>
    <t>ZAMOK</t>
  </si>
  <si>
    <t>False</t>
  </si>
  <si>
    <t>{a6597c8a-e399-4ea6-af5d-1129e8495e0e}</t>
  </si>
  <si>
    <t>0,01</t>
  </si>
  <si>
    <t>21</t>
  </si>
  <si>
    <t>15</t>
  </si>
  <si>
    <t>REKAPITULACE STAVBY</t>
  </si>
  <si>
    <t xml:space="preserve">v ---  níže se nacházejí doplnkové a pomocné údaje k sestavám  --- v</t>
  </si>
  <si>
    <t>Návod na vyplnění</t>
  </si>
  <si>
    <t>0,001</t>
  </si>
  <si>
    <t>Kód:</t>
  </si>
  <si>
    <t>03121-II</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</si>
  <si>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</si>
  <si>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</si>
  <si>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Stavební úpravy objektu Bojanovická 2848/1, Praha 4</t>
  </si>
  <si>
    <t>KSO:</t>
  </si>
  <si>
    <t/>
  </si>
  <si>
    <t>CC-CZ:</t>
  </si>
  <si>
    <t>Místo:</t>
  </si>
  <si>
    <t>Záběhlice ‐ 732117</t>
  </si>
  <si>
    <t>Datum:</t>
  </si>
  <si>
    <t>8. 6. 2021</t>
  </si>
  <si>
    <t>Zadavatel:</t>
  </si>
  <si>
    <t>IČ:</t>
  </si>
  <si>
    <t>00063584</t>
  </si>
  <si>
    <t>Městská část Praha 4, Antala Staška 2059/80b, Krč,</t>
  </si>
  <si>
    <t>DIČ:</t>
  </si>
  <si>
    <t>CZ00063584</t>
  </si>
  <si>
    <t>Uchazeč:</t>
  </si>
  <si>
    <t>Vyplň údaj</t>
  </si>
  <si>
    <t>Projektant:</t>
  </si>
  <si>
    <t>241 54 679</t>
  </si>
  <si>
    <t>Archdynamic, s.r.o., Na Strži 290/10, 140 00 Praha</t>
  </si>
  <si>
    <t>CZ24154679</t>
  </si>
  <si>
    <t>True</t>
  </si>
  <si>
    <t>Zpracovatel:</t>
  </si>
  <si>
    <t xml:space="preserve"> </t>
  </si>
  <si>
    <t>Poznámka:</t>
  </si>
  <si>
    <t>Při zpracování nabídky je nutné vycházet ze všech částí dokumentace (technické zprávy, seznamu pozice, všech výkresů a specifikace materiálu). Povinností dodavatele je překontrolovat specifikaci materiálu a případný chybějící materiál nebo výkony doplnit a ocenit. Součástí ceny musí být veškeré náklady, aby cena byla konečná a zahrnovala celou dodávku a montáž akce. Dodávka akce se předpokládá včetně kompletní montáže, veškerého souvisejícího doplňkového, podružného a montážního materiálu tak, aby celé zařízení bylo funkční a splňovalo všechny předpisy, které se na ně vztahují. Uchazeč je povinnen si před podáním cenové nabídky řádně prostudovat projektovou dokumentaci a překontrolovat výkaz výměr. Na případné nesrovnalosti, mezi výkazem výměr a projektovou dokumentací, zjištěné v průběhu realizace stavby nebude brán zřetel a vzniklé náklady půjdou k tíži zhotovitele. 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www.podminky.urs.cz.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</si>
  <si>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</si>
  <si>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</si>
  <si>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</si>
  <si>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</si>
  <si>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</si>
  <si>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</si>
  <si>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</si>
  <si>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</si>
  <si>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</si>
  <si>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</si>
  <si>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</si>
  <si>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</si>
  <si>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</si>
  <si>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</si>
  <si>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</si>
  <si>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</si>
  <si>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</si>
  <si>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</si>
  <si>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</si>
  <si>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</si>
  <si>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</si>
  <si>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</si>
  <si>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</si>
  <si>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</si>
  <si>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</si>
  <si>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</si>
  <si>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</si>
  <si>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</si>
  <si>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</si>
  <si>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</si>
  <si>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</si>
  <si>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</si>
  <si>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</si>
  <si>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</si>
  <si>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</si>
  <si>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</si>
  <si>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</si>
  <si>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</si>
  <si>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SO_01</t>
  </si>
  <si>
    <t>Stavební úpravy objektu</t>
  </si>
  <si>
    <t>STA</t>
  </si>
  <si>
    <t>1</t>
  </si>
  <si>
    <t>{1d9043ff-168b-4f1d-9f39-82872d7c2c2e}</t>
  </si>
  <si>
    <t>2</t>
  </si>
  <si>
    <t>/</t>
  </si>
  <si>
    <t>A</t>
  </si>
  <si>
    <t>Bourací práce</t>
  </si>
  <si>
    <t>Soupis</t>
  </si>
  <si>
    <t>{91f85d17-8a46-4219-bd91-b3624c669cf7}</t>
  </si>
  <si>
    <t>B</t>
  </si>
  <si>
    <t>Stavební řešení</t>
  </si>
  <si>
    <t>{6556eb32-9d2d-48ba-ac0d-ff4d356a6bae}</t>
  </si>
  <si>
    <t>C</t>
  </si>
  <si>
    <t>ZTI</t>
  </si>
  <si>
    <t>{34311554-fd33-404b-8097-74c0a054bad5}</t>
  </si>
  <si>
    <t>Vzduchotechnika</t>
  </si>
  <si>
    <t>{e81a8096-518c-499b-aada-770c50a1665b}</t>
  </si>
  <si>
    <t>E</t>
  </si>
  <si>
    <t>Klimatizace</t>
  </si>
  <si>
    <t>{bfddde1c-c302-4f9b-956c-d6fe3c5216c2}</t>
  </si>
  <si>
    <t>F</t>
  </si>
  <si>
    <t>Vytápění a plyn</t>
  </si>
  <si>
    <t>{ad4070ad-a79d-41d0-a369-5afbc3ffdf87}</t>
  </si>
  <si>
    <t>G</t>
  </si>
  <si>
    <t>Silnoproud</t>
  </si>
  <si>
    <t>{8a0b5f79-8108-42db-9cc9-b076decaa7bd}</t>
  </si>
  <si>
    <t>H</t>
  </si>
  <si>
    <t>Slaboproud</t>
  </si>
  <si>
    <t>{9167ea11-17f1-4563-a593-057186c2ada4}</t>
  </si>
  <si>
    <t>UKS</t>
  </si>
  <si>
    <t>Univerzální kabelážní systém</t>
  </si>
  <si>
    <t>3</t>
  </si>
  <si>
    <t>{37d62f23-5e14-43ac-9264-623361dbec99}</t>
  </si>
  <si>
    <t>CCTV</t>
  </si>
  <si>
    <t>Příprava kamerový systém</t>
  </si>
  <si>
    <t>{4821eae6-340f-464b-a853-0268bec0c25c}</t>
  </si>
  <si>
    <t>PTZS</t>
  </si>
  <si>
    <t>Poplachový zabezpečovací a tísňový systém + elektronická kontrola vstupu</t>
  </si>
  <si>
    <t>{3ff73dc3-8655-4461-8135-bba6ae9839d0}</t>
  </si>
  <si>
    <t>DT</t>
  </si>
  <si>
    <t>Domácí telefony</t>
  </si>
  <si>
    <t>{942fcdb5-05a9-4150-a7c3-3809b20a0439}</t>
  </si>
  <si>
    <t>AV</t>
  </si>
  <si>
    <t>AV technika</t>
  </si>
  <si>
    <t>{b90681cd-a632-4cac-9549-645344bb0cd2}</t>
  </si>
  <si>
    <t>Televizní rozvody</t>
  </si>
  <si>
    <t>{7b280268-1fb0-4896-933c-54a2fef6926a}</t>
  </si>
  <si>
    <t>TS</t>
  </si>
  <si>
    <t>Tísňový systém</t>
  </si>
  <si>
    <t>{2c2dcae0-efd0-45cb-b0dc-ba523bda4e49}</t>
  </si>
  <si>
    <t>RDS</t>
  </si>
  <si>
    <t>Kabelová příprava pro instalaci RDS</t>
  </si>
  <si>
    <t>{9769e032-fb52-4ea5-9fd4-2e255f2ef594}</t>
  </si>
  <si>
    <t>SKT</t>
  </si>
  <si>
    <t>Společné kabelové trasy</t>
  </si>
  <si>
    <t>{2963f064-8bbd-4055-942d-8dcbdf457005}</t>
  </si>
  <si>
    <t>I</t>
  </si>
  <si>
    <t xml:space="preserve">Uvedení zpevněných ploch do původního stavu </t>
  </si>
  <si>
    <t>{43a5971b-41a7-4af5-9666-e23174c0c082}</t>
  </si>
  <si>
    <t>VRN</t>
  </si>
  <si>
    <t>Vedlejší rozpočtové náklady</t>
  </si>
  <si>
    <t>{879668aa-aac7-43de-8422-bd98f77a8d54}</t>
  </si>
  <si>
    <t>KRYCÍ LIST SOUPISU PRACÍ</t>
  </si>
  <si>
    <t>Objekt:</t>
  </si>
  <si>
    <t>SO_01 - Stavební úpravy objektu</t>
  </si>
  <si>
    <t>Soupis:</t>
  </si>
  <si>
    <t>A - Bourací práce</t>
  </si>
  <si>
    <t>REKAPITULACE ČLENĚNÍ SOUPISU PRACÍ</t>
  </si>
  <si>
    <t>Kód dílu - Popis</t>
  </si>
  <si>
    <t>Cena celkem [CZK]</t>
  </si>
  <si>
    <t>-1</t>
  </si>
  <si>
    <t>HSV - Práce a dodávky HSV</t>
  </si>
  <si>
    <t xml:space="preserve">    9 - Ostatní konstrukce a práce, bourání</t>
  </si>
  <si>
    <t xml:space="preserve">    997 - Přesun sutě</t>
  </si>
  <si>
    <t>PSV - Práce a dodávky PSV</t>
  </si>
  <si>
    <t xml:space="preserve">    712 - Povlakové krytiny</t>
  </si>
  <si>
    <t xml:space="preserve">    713 - Izolace tepelné</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</si>
  <si>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</si>
  <si>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</si>
  <si>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</si>
  <si>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</si>
  <si>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</si>
  <si>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787 - Dokončovací práce - zasklívání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</si>
  <si>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</si>
  <si>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</si>
  <si>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</si>
  <si>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</si>
  <si>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</si>
  <si>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</si>
  <si>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</si>
  <si>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</si>
  <si>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</si>
  <si>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</si>
  <si>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</si>
  <si>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</si>
  <si>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</si>
  <si>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</si>
  <si>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</si>
  <si>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</si>
  <si>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9</t>
  </si>
  <si>
    <t>Ostatní konstrukce a práce, bourání</t>
  </si>
  <si>
    <t>K</t>
  </si>
  <si>
    <t>961044111</t>
  </si>
  <si>
    <t>Bourání základů z betonu prostého</t>
  </si>
  <si>
    <t>m3</t>
  </si>
  <si>
    <t>CS ÚRS 2021 01</t>
  </si>
  <si>
    <t>16</t>
  </si>
  <si>
    <t>1658556671</t>
  </si>
  <si>
    <t>PP</t>
  </si>
  <si>
    <t>Bourání základů z betonu prostého</t>
  </si>
  <si>
    <t>VV</t>
  </si>
  <si>
    <t>(32,45+3,17+1,28+3,72+9,7+7,7+9,7)*0,4*0,15</t>
  </si>
  <si>
    <t>(25,42+0,965+0,947)*0,4*0,15</t>
  </si>
  <si>
    <t>2,65*0,2</t>
  </si>
  <si>
    <t>2,76*0,2</t>
  </si>
  <si>
    <t>Součet</t>
  </si>
  <si>
    <t>4</t>
  </si>
  <si>
    <t>962031132</t>
  </si>
  <si>
    <t>Bourání příček z cihel pálených na MVC tl do 100 mm</t>
  </si>
  <si>
    <t>m2</t>
  </si>
  <si>
    <t>1799784754</t>
  </si>
  <si>
    <t>Bourání příček z cihel, tvárnic nebo příčkovek z cihel pálených, plných nebo dutých na maltu vápennou nebo vápenocementovou, tl. do 100 mm</t>
  </si>
  <si>
    <t>"1.NP</t>
  </si>
  <si>
    <t>(2,57+4,975+4,5+4,64+5,65+2,25+2,25+1,35+4,73+4,73+1,1+1,1+1,1+2,85+0,38+0,55+4,44+5,4+5+4,5+2,4+2,25+2,375+0,75+0,262)*3,33</t>
  </si>
  <si>
    <t>(2,83)*1,05</t>
  </si>
  <si>
    <t>(4,25+2,25+2,4+0,56+3,2)*1,68</t>
  </si>
  <si>
    <t>-0,6*1,95*6</t>
  </si>
  <si>
    <t>-0,8*1,98*7</t>
  </si>
  <si>
    <t>-1,4*1,98</t>
  </si>
  <si>
    <t>-0,8*1,915</t>
  </si>
  <si>
    <t>-0,9*1,97</t>
  </si>
  <si>
    <t>"2.NP</t>
  </si>
  <si>
    <t>(1,3+1,88+1,625+2+1,1+2,2+2,36)*3,33</t>
  </si>
  <si>
    <t>-0,8*1,97*3</t>
  </si>
  <si>
    <t>-0,6*1,97*2</t>
  </si>
  <si>
    <t>962031133</t>
  </si>
  <si>
    <t>Bourání příček z cihel pálených na MVC tl do 150 mm</t>
  </si>
  <si>
    <t>35905580</t>
  </si>
  <si>
    <t>Bourání příček z cihel, tvárnic nebo příčkovek z cihel pálených, plných nebo dutých na maltu vápennou nebo vápenocementovou, tl. do 150 mm</t>
  </si>
  <si>
    <t>0,7*2,4</t>
  </si>
  <si>
    <t>0,4*3,33</t>
  </si>
  <si>
    <t>0,237*3,33</t>
  </si>
  <si>
    <t>962032230</t>
  </si>
  <si>
    <t>Bourání zdiva z cihel pálených nebo vápenopískových na MV nebo MVC do 1 m3</t>
  </si>
  <si>
    <t>1910992741</t>
  </si>
  <si>
    <t>Bourání zdiva nadzákladového z cihel nebo tvárnic z cihel pálených nebo vápenopískových, na maltu vápennou nebo vápenocementovou, objemu do 1 m3</t>
  </si>
  <si>
    <t>0,74*3,33*0,25</t>
  </si>
  <si>
    <t>0,4*3,33*0,235</t>
  </si>
  <si>
    <t>0,55*3,33*0,211</t>
  </si>
  <si>
    <t>5</t>
  </si>
  <si>
    <t>962032231</t>
  </si>
  <si>
    <t>Bourání zdiva z cihel pálených nebo vápenopískových na MV nebo MVC přes 1 m3</t>
  </si>
  <si>
    <t>1925170892</t>
  </si>
  <si>
    <t>Bourání zdiva nadzákladového z cihel nebo tvárnic z cihel pálených nebo vápenopískových, na maltu vápennou nebo vápenocementovou, objemu přes 1 m3</t>
  </si>
  <si>
    <t>4,975*3,33*0,3</t>
  </si>
  <si>
    <t>1,657*3,33*0,525</t>
  </si>
  <si>
    <t>1,765*2,4*0,3</t>
  </si>
  <si>
    <t>6</t>
  </si>
  <si>
    <t>965081333</t>
  </si>
  <si>
    <t>Bourání podlah z dlaždic betonových, teracových nebo čedičových tl do 30 mm plochy přes 1 m2</t>
  </si>
  <si>
    <t>1095274183</t>
  </si>
  <si>
    <t>Bourání podlah z dlaždic bez podkladního lože nebo mazaniny, s jakoukoliv výplní spár betonových, teracových nebo čedičových tl. do 30 mm, plochy přes 1 m2</t>
  </si>
  <si>
    <t>8,68+7,17+6,12</t>
  </si>
  <si>
    <t>65,2</t>
  </si>
  <si>
    <t>7</t>
  </si>
  <si>
    <t>96604R</t>
  </si>
  <si>
    <t>Vybourání balkónu</t>
  </si>
  <si>
    <t>m</t>
  </si>
  <si>
    <t>-2088683349</t>
  </si>
  <si>
    <t>Vybourání částí říms z prostého betonu vyložených do 250 mm tl. do 150 mm</t>
  </si>
  <si>
    <t>8</t>
  </si>
  <si>
    <t>968062355</t>
  </si>
  <si>
    <t>Vybourání dřevěných rámů oken dvojitých včetně křídel pl do 2 m2</t>
  </si>
  <si>
    <t>699338621</t>
  </si>
  <si>
    <t>Vybourání dřevěných rámů oken s křídly, dveřních zárubní, vrat, stěn, ostění nebo obkladů rámů oken s křídly dvojitých, plochy do 2 m2</t>
  </si>
  <si>
    <t>0,5*0,5</t>
  </si>
  <si>
    <t>968072455</t>
  </si>
  <si>
    <t>Vybourání kovových dveřních zárubní pl do 2 m2</t>
  </si>
  <si>
    <t>-669497887</t>
  </si>
  <si>
    <t>Vybourání kovových rámů oken s křídly, dveřních zárubní, vrat, stěn, ostění nebo obkladů dveřních zárubní, plochy do 2 m2</t>
  </si>
  <si>
    <t>0,9*2,02*15</t>
  </si>
  <si>
    <t>0,7*2,02*9</t>
  </si>
  <si>
    <t>0,9*2,02*14</t>
  </si>
  <si>
    <t>0,7*2,02*5</t>
  </si>
  <si>
    <t>10</t>
  </si>
  <si>
    <t>968072456</t>
  </si>
  <si>
    <t>Vybourání kovových dveřních zárubní pl přes 2 m2</t>
  </si>
  <si>
    <t>1092242085</t>
  </si>
  <si>
    <t>Vybourání kovových rámů oken s křídly, dveřních zárubní, vrat, stěn, ostění nebo obkladů dveřních zárubní, plochy přes 2 m2</t>
  </si>
  <si>
    <t>1,5*2,02*2</t>
  </si>
  <si>
    <t>0,9*2,02*3</t>
  </si>
  <si>
    <t>1,7*2,02*1</t>
  </si>
  <si>
    <t>11</t>
  </si>
  <si>
    <t>971033621</t>
  </si>
  <si>
    <t>Vybourání otvorů ve zdivu cihelném pl do 4 m2 na MVC nebo MV tl do 100 mm</t>
  </si>
  <si>
    <t>-21304698</t>
  </si>
  <si>
    <t>Vybourání otvorů ve zdivu základovém nebo nadzákladovém z cihel, tvárnic, příčkovek z cihel pálených na maltu vápennou nebo vápenocementovou plochy do 4 m2, tl. do 100 mm</t>
  </si>
  <si>
    <t>2,35*2</t>
  </si>
  <si>
    <t>0,56*2</t>
  </si>
  <si>
    <t>(1,383+1,5+0,85+2,35+0,9+0,9)*3,33</t>
  </si>
  <si>
    <t>12</t>
  </si>
  <si>
    <t>971033651</t>
  </si>
  <si>
    <t>Vybourání otvorů ve zdivu cihelném pl do 4 m2 na MVC nebo MV tl do 600 mm</t>
  </si>
  <si>
    <t>-1096628922</t>
  </si>
  <si>
    <t>Vybourání otvorů ve zdivu základovém nebo nadzákladovém z cihel, tvárnic, příčkovek z cihel pálených na maltu vápennou nebo vápenocementovou plochy do 4 m2, tl. do 600 mm</t>
  </si>
  <si>
    <t>1*3,33*0,375</t>
  </si>
  <si>
    <t>2*3,33*0,3</t>
  </si>
  <si>
    <t>0,525*3,33*0,375</t>
  </si>
  <si>
    <t>13</t>
  </si>
  <si>
    <t>978011191</t>
  </si>
  <si>
    <t>Otlučení (osekání) vnitřní vápenné nebo vápenocementové omítky stropů v rozsahu do 100 %</t>
  </si>
  <si>
    <t>-1591478076</t>
  </si>
  <si>
    <t>Otlučení vápenných nebo vápenocementových omítek vnitřních ploch stropů, v rozsahu přes 50 do 100 %</t>
  </si>
  <si>
    <t>14</t>
  </si>
  <si>
    <t>978013191</t>
  </si>
  <si>
    <t>Otlučení (osekání) vnitřní vápenné nebo vápenocementové omítky stěn v rozsahu do 100 %</t>
  </si>
  <si>
    <t>889373520</t>
  </si>
  <si>
    <t>Otlučení vápenných nebo vápenocementových omítek vnitřních ploch stěn s vyškrabáním spar, s očištěním zdiva, v rozsahu přes 50 do 100 %</t>
  </si>
  <si>
    <t>1535-180</t>
  </si>
  <si>
    <t>978015391</t>
  </si>
  <si>
    <t>Otlučení (osekání) vnější vápenné nebo vápenocementové omítky stupně členitosti 1 a 2 do 100%</t>
  </si>
  <si>
    <t>762017320</t>
  </si>
  <si>
    <t>Otlučení vápenných nebo vápenocementových omítek vnějších ploch s vyškrabáním spar a s očištěním zdiva stupně členitosti 1 a 2, v rozsahu přes 80 do 100 %</t>
  </si>
  <si>
    <t>978059541</t>
  </si>
  <si>
    <t>Odsekání a odebrání obkladů stěn z vnitřních obkládaček plochy přes 1 m2</t>
  </si>
  <si>
    <t>530799248</t>
  </si>
  <si>
    <t>Odsekání obkladů stěn včetně otlučení podkladní omítky až na zdivo z obkládaček vnitřních, z jakýchkoliv materiálů, plochy přes 1 m2</t>
  </si>
  <si>
    <t>(1,4+0,2+0,2+0,2+0,2+0,91+3,2+0,2+0,2+0,2+0,2+0,2+0,2)*1,35</t>
  </si>
  <si>
    <t>((1,1+1,1+0,85)*3)*1,35</t>
  </si>
  <si>
    <t>(0,98+1,25+0,55+1,45+0,7+0,7+0,625+1,35+1,25+0,7+0,7+0,875)*2,4</t>
  </si>
  <si>
    <t>(1,25)*1,35</t>
  </si>
  <si>
    <t>(0,2+1,4+1,4+0,3+0,85)*2*1,2</t>
  </si>
  <si>
    <t>(1,11+2,61)*1,5</t>
  </si>
  <si>
    <t>(1,14+0,28+2,185+1,25+0,3+0,2+0,7)*1,5</t>
  </si>
  <si>
    <t>17</t>
  </si>
  <si>
    <t>97806R</t>
  </si>
  <si>
    <t>Odsekání soklíků podlah</t>
  </si>
  <si>
    <t>soubor</t>
  </si>
  <si>
    <t>-1698720801</t>
  </si>
  <si>
    <t>Odsekání soklíků</t>
  </si>
  <si>
    <t>997</t>
  </si>
  <si>
    <t>Přesun sutě</t>
  </si>
  <si>
    <t>18</t>
  </si>
  <si>
    <t>997013114</t>
  </si>
  <si>
    <t>Vnitrostaveništní doprava suti a vybouraných hmot pro budovy v do 15 m s použitím mechanizace</t>
  </si>
  <si>
    <t>t</t>
  </si>
  <si>
    <t>-1078030450</t>
  </si>
  <si>
    <t>Vnitrostaveništní doprava suti a vybouraných hmot vodorovně do 50 m svisle s použitím mechanizace pro budovy a haly výšky přes 12 do 15 m</t>
  </si>
  <si>
    <t>19</t>
  </si>
  <si>
    <t>997013311</t>
  </si>
  <si>
    <t>Montáž a demontáž shozu suti v do 10 m</t>
  </si>
  <si>
    <t>1199613333</t>
  </si>
  <si>
    <t>Doprava suti shozem montáž a demontáž shozu výšky do 10 m</t>
  </si>
  <si>
    <t>20</t>
  </si>
  <si>
    <t>997013322</t>
  </si>
  <si>
    <t>Příplatek k shozu suti v do 20 m za první a ZKD den použití</t>
  </si>
  <si>
    <t>-742586383</t>
  </si>
  <si>
    <t>Doprava suti shozem montáž a demontáž shozu výšky Příplatek za první a každý další den použití shozu k ceně -3312</t>
  </si>
  <si>
    <t>7,6*40</t>
  </si>
  <si>
    <t>997013501</t>
  </si>
  <si>
    <t>Odvoz suti a vybouraných hmot na skládku nebo meziskládku do 1 km se složením</t>
  </si>
  <si>
    <t>-58621060</t>
  </si>
  <si>
    <t>Odvoz suti a vybouraných hmot na skládku nebo meziskládku se složením, na vzdálenost do 1 km</t>
  </si>
  <si>
    <t>22</t>
  </si>
  <si>
    <t>997013509</t>
  </si>
  <si>
    <t>Příplatek k odvozu suti a vybouraných hmot na skládku ZKD 1 km přes 1 km</t>
  </si>
  <si>
    <t>-1046019230</t>
  </si>
  <si>
    <t>Odvoz suti a vybouraných hmot na skládku nebo meziskládku se složením, na vzdálenost Příplatek k ceně za každý další i započatý 1 km přes 1 km</t>
  </si>
  <si>
    <t>300,764*9 'Přepočtené koeficientem množství</t>
  </si>
  <si>
    <t>23</t>
  </si>
  <si>
    <t>997013601</t>
  </si>
  <si>
    <t>Poplatek za uložení na skládce (skládkovné) stavebního odpadu betonového kód odpadu 17 01 01</t>
  </si>
  <si>
    <t>1790818622</t>
  </si>
  <si>
    <t>Poplatek za uložení stavebního odpadu na skládce (skládkovné) z prostého betonu zatříděného do Katalogu odpadů pod kódem 17 01 01</t>
  </si>
  <si>
    <t>13,57+7,845+0,095</t>
  </si>
  <si>
    <t>24</t>
  </si>
  <si>
    <t>997013603</t>
  </si>
  <si>
    <t>Poplatek za uložení na skládce (skládkovné) stavebního odpadu cihelného kód odpadu 17 01 02</t>
  </si>
  <si>
    <t>-2020919710</t>
  </si>
  <si>
    <t>Poplatek za uložení stavebního odpadu na skládce (skládkovné) cihelného zatříděného do Katalogu odpadů pod kódem 17 01 02</t>
  </si>
  <si>
    <t>35,969+0,992+2,367+16,448+5,773+9,274</t>
  </si>
  <si>
    <t>25</t>
  </si>
  <si>
    <t>997013607</t>
  </si>
  <si>
    <t>Poplatek za uložení na skládce (skládkovné) stavebního odpadu keramického kód odpadu 17 01 03</t>
  </si>
  <si>
    <t>-114466217</t>
  </si>
  <si>
    <t>Poplatek za uložení stavebního odpadu na skládce (skládkovné) z tašek a keramických výrobků zatříděného do Katalogu odpadů pod kódem 17 01 03</t>
  </si>
  <si>
    <t>5,135+1,837</t>
  </si>
  <si>
    <t>26</t>
  </si>
  <si>
    <t>997013631</t>
  </si>
  <si>
    <t>Poplatek za uložení na skládce (skládkovné) stavebního odpadu směsného kód odpadu 17 09 04</t>
  </si>
  <si>
    <t>385129782</t>
  </si>
  <si>
    <t>Poplatek za uložení stavebního odpadu na skládce (skládkovné) směsného stavebního a demoličního zatříděného do Katalogu odpadů pod kódem 17 09 04</t>
  </si>
  <si>
    <t>300,764-70.823+6,972-42,462-0,004-2,765-0,91-21,51</t>
  </si>
  <si>
    <t>27</t>
  </si>
  <si>
    <t>997013655</t>
  </si>
  <si>
    <t>Poplatek za uložení na skládce (skládkovné) zeminy a kamení kód odpadu 17 05 04</t>
  </si>
  <si>
    <t>-1632605646</t>
  </si>
  <si>
    <t>Poplatek za uložení stavebního odpadu na skládce (skládkovné) zeminy a kamení zatříděného do Katalogu odpadů pod kódem 17 05 04</t>
  </si>
  <si>
    <t>28</t>
  </si>
  <si>
    <t>997013804</t>
  </si>
  <si>
    <t>Poplatek za uložení na skládce (skládkovné) stavebního odpadu ze skla kód odpadu 17 02 02</t>
  </si>
  <si>
    <t>183328259</t>
  </si>
  <si>
    <t>Poplatek za uložení stavebního odpadu na skládce (skládkovné) ze skla zatříděného do Katalogu odpadů pod kódem 17 02 02</t>
  </si>
  <si>
    <t>29</t>
  </si>
  <si>
    <t>997013811</t>
  </si>
  <si>
    <t>Poplatek za uložení na skládce (skládkovné) stavebního odpadu dřevěného kód odpadu 17 02 01</t>
  </si>
  <si>
    <t>999131439</t>
  </si>
  <si>
    <t>Poplatek za uložení stavebního odpadu na skládce (skládkovné) dřevěného zatříděného do Katalogu odpadů pod kódem 17 02 01</t>
  </si>
  <si>
    <t>30</t>
  </si>
  <si>
    <t>997013814</t>
  </si>
  <si>
    <t>Poplatek za uložení na skládce (skládkovné) stavebního odpadu izolací kód odpadu 17 06 04</t>
  </si>
  <si>
    <t>1230460292</t>
  </si>
  <si>
    <t>Poplatek za uložení stavebního odpadu na skládce (skládkovné) z izolačních materiálů zatříděného do Katalogu odpadů pod kódem 17 06 04</t>
  </si>
  <si>
    <t>PSV</t>
  </si>
  <si>
    <t>Práce a dodávky PSV</t>
  </si>
  <si>
    <t>712</t>
  </si>
  <si>
    <t>Povlakové krytiny</t>
  </si>
  <si>
    <t>31</t>
  </si>
  <si>
    <t>712300833</t>
  </si>
  <si>
    <t>Odstranění povlakové krytiny střech do 10° třívrstvé</t>
  </si>
  <si>
    <t>-735909490</t>
  </si>
  <si>
    <t>Odstranění ze střech plochých do 10° krytiny povlakové třívrstvé</t>
  </si>
  <si>
    <t>335,5+170</t>
  </si>
  <si>
    <t>32</t>
  </si>
  <si>
    <t>712300843</t>
  </si>
  <si>
    <t>Odstranění povlakové krytiny střech do 10° od zbytkového asfaltového pásu odsekáním</t>
  </si>
  <si>
    <t>1224240096</t>
  </si>
  <si>
    <t>Odstranění ze střech plochých do 10° zbytkového asfaltového pásu odsekáním</t>
  </si>
  <si>
    <t>33</t>
  </si>
  <si>
    <t>712990812</t>
  </si>
  <si>
    <t>Odstranění povlakové krytiny střech do 10° násypu nebo nánosu tloušťky do 50 mm</t>
  </si>
  <si>
    <t>-1473466186</t>
  </si>
  <si>
    <t>Odstranění násypu nebo nánosu ze střech násypu nebo nánosu do 10°, tl. do 50 mm</t>
  </si>
  <si>
    <t>713</t>
  </si>
  <si>
    <t>Izolace tepelné</t>
  </si>
  <si>
    <t>34</t>
  </si>
  <si>
    <t>713140861</t>
  </si>
  <si>
    <t>Odstranění tepelné izolace střech nadstřešní lepené z polystyrenu suchého tl do 100 mm</t>
  </si>
  <si>
    <t>-350846393</t>
  </si>
  <si>
    <t>Odstranění tepelné izolace střech plochých z rohoží, pásů, dílců, desek, bloků nadstřešních izolací připevněných lepením z polystyrenu suchého, tloušťka izolace do 100 mm</t>
  </si>
  <si>
    <t>764</t>
  </si>
  <si>
    <t>Konstrukce klempířské</t>
  </si>
  <si>
    <t>35</t>
  </si>
  <si>
    <t>764002851</t>
  </si>
  <si>
    <t>Demontáž oplechování parapetů do suti</t>
  </si>
  <si>
    <t>-919220507</t>
  </si>
  <si>
    <t>Demontáž klempířských konstrukcí oplechování parapetů do suti</t>
  </si>
  <si>
    <t>36</t>
  </si>
  <si>
    <t>764004801</t>
  </si>
  <si>
    <t>Demontáž podokapního žlabu do suti</t>
  </si>
  <si>
    <t>-989407055</t>
  </si>
  <si>
    <t>Demontáž klempířských konstrukcí žlabu podokapního do suti</t>
  </si>
  <si>
    <t>30,11+11,7+30,11+11,7</t>
  </si>
  <si>
    <t>5,04+11,58+25,41+5,57</t>
  </si>
  <si>
    <t>37</t>
  </si>
  <si>
    <t>764004861</t>
  </si>
  <si>
    <t>Demontáž svodu do suti</t>
  </si>
  <si>
    <t>1403194435</t>
  </si>
  <si>
    <t>Demontáž klempířských konstrukcí svodu do suti</t>
  </si>
  <si>
    <t>3,8*3</t>
  </si>
  <si>
    <t>766</t>
  </si>
  <si>
    <t>Konstrukce truhlářské</t>
  </si>
  <si>
    <t>38</t>
  </si>
  <si>
    <t>766411821</t>
  </si>
  <si>
    <t>Demontáž truhlářského obložení stěn z palubek</t>
  </si>
  <si>
    <t>-1433472702</t>
  </si>
  <si>
    <t>Demontáž obložení stěn palubkami</t>
  </si>
  <si>
    <t>(0,7+4,86+0,77)*2</t>
  </si>
  <si>
    <t>(0,7+2,83+0,5+0,5+0,7+0,9)*1,05</t>
  </si>
  <si>
    <t>(2,3+0,7+1,2+1,6+1,1+5,3*2+3,1)*1,5</t>
  </si>
  <si>
    <t>(29,66+0,96+29,66+0,8+1,5)*1,5</t>
  </si>
  <si>
    <t>-0,9*2,02*11</t>
  </si>
  <si>
    <t>0,7*2,02*2</t>
  </si>
  <si>
    <t>39</t>
  </si>
  <si>
    <t>7664R02</t>
  </si>
  <si>
    <t>Demontáž vestavěného nábytku</t>
  </si>
  <si>
    <t>-82559956</t>
  </si>
  <si>
    <t>40</t>
  </si>
  <si>
    <t>766622861</t>
  </si>
  <si>
    <t>Vyvěšení křídel dřevěných nebo plastových okenních do 1,5 m2</t>
  </si>
  <si>
    <t>kus</t>
  </si>
  <si>
    <t>-1790276419</t>
  </si>
  <si>
    <t>Demontáž okenních konstrukcí k opětovnému použití vyvěšení křídel dřevěných nebo plastových okenních, plochy otvoru do 1,5 m2</t>
  </si>
  <si>
    <t>41</t>
  </si>
  <si>
    <t>766691914</t>
  </si>
  <si>
    <t>Vyvěšení nebo zavěšení dřevěných křídel dveří pl do 2 m2</t>
  </si>
  <si>
    <t>174971917</t>
  </si>
  <si>
    <t>Ostatní práce vyvěšení nebo zavěšení křídel s případným uložením a opětovným zavěšením po provedení stavebních změn dřevěných dveřních, plochy do 2 m2</t>
  </si>
  <si>
    <t>42</t>
  </si>
  <si>
    <t>766691915</t>
  </si>
  <si>
    <t>Vyvěšení nebo zavěšení dřevěných křídel dveří pl přes 2 m2</t>
  </si>
  <si>
    <t>411430760</t>
  </si>
  <si>
    <t>Ostatní práce vyvěšení nebo zavěšení křídel s případným uložením a opětovným zavěšením po provedení stavebních změn dřevěných dveřních, plochy přes 2 m2</t>
  </si>
  <si>
    <t>43</t>
  </si>
  <si>
    <t>766812840</t>
  </si>
  <si>
    <t>Demontáž kuchyňských linek dřevěných</t>
  </si>
  <si>
    <t>1033327966</t>
  </si>
  <si>
    <t>Demontáž kuchyňských linek dřevěných nebo kovových včetně skříněk uchycených na stěně, délky přes 1800 do 2100 mm</t>
  </si>
  <si>
    <t>767</t>
  </si>
  <si>
    <t>Konstrukce zámečnické</t>
  </si>
  <si>
    <t>44</t>
  </si>
  <si>
    <t>767161813</t>
  </si>
  <si>
    <t>Demontáž zábradlí rovného nerozebíratelného hmotnosti 1 m zábradlí do 20 kg do suti</t>
  </si>
  <si>
    <t>1570706334</t>
  </si>
  <si>
    <t>Demontáž zábradlí do suti rovného nerozebíratelný spoj hmotnosti 1 m zábradlí do 20 kg</t>
  </si>
  <si>
    <t>45</t>
  </si>
  <si>
    <t>767661811</t>
  </si>
  <si>
    <t>Demontáž mříží pevných nebo otevíravých</t>
  </si>
  <si>
    <t>2092998282</t>
  </si>
  <si>
    <t>98</t>
  </si>
  <si>
    <t>0,6*0,6*2</t>
  </si>
  <si>
    <t>1,5*3,3</t>
  </si>
  <si>
    <t>3,23*3,33</t>
  </si>
  <si>
    <t>46</t>
  </si>
  <si>
    <t>767832802</t>
  </si>
  <si>
    <t>Demontáž venkovních požárních žebříků bez ochranného koše</t>
  </si>
  <si>
    <t>846721989</t>
  </si>
  <si>
    <t>47</t>
  </si>
  <si>
    <t>767RD01</t>
  </si>
  <si>
    <t xml:space="preserve">Demontáž vchodových dveří </t>
  </si>
  <si>
    <t>-1590971489</t>
  </si>
  <si>
    <t>Demontáž vstupních dveří</t>
  </si>
  <si>
    <t>771</t>
  </si>
  <si>
    <t>Podlahy z dlaždic</t>
  </si>
  <si>
    <t>48</t>
  </si>
  <si>
    <t>771573810</t>
  </si>
  <si>
    <t>Demontáž podlah z dlaždic keramických lepených</t>
  </si>
  <si>
    <t>84491278</t>
  </si>
  <si>
    <t>2,91+11,93+2,95+3 "1.NP</t>
  </si>
  <si>
    <t>2,77+2,82+3,45+7,59+7,53+4,6+2,5 "2.NP</t>
  </si>
  <si>
    <t>776</t>
  </si>
  <si>
    <t>Podlahy povlakové</t>
  </si>
  <si>
    <t>49</t>
  </si>
  <si>
    <t>776201811</t>
  </si>
  <si>
    <t>Demontáž lepených povlakových podlah bez podložky ručně</t>
  </si>
  <si>
    <t>-399854369</t>
  </si>
  <si>
    <t>Demontáž povlakových podlahovin lepených ručně bez podložky</t>
  </si>
  <si>
    <t>11,2+12,7+23,77+33,77+13,88+19,64+23,66+13,94+26,55+13,43+25,36+102,93+38,34+28,95+11,5 "1.NP</t>
  </si>
  <si>
    <t>21,06+3,8+7,81+3,55+26,84+28,82+28,82+26,62+7,47+16,32+15,82+16,68+15,79+3,5</t>
  </si>
  <si>
    <t>50</t>
  </si>
  <si>
    <t>776301811</t>
  </si>
  <si>
    <t>Odstranění lepených podlahovin bez podložky ze schodišťových stupňů</t>
  </si>
  <si>
    <t>1951141806</t>
  </si>
  <si>
    <t>Demontáž povlakových podlahovin ze schodišťových stupňů bez podložky</t>
  </si>
  <si>
    <t>1,5*22</t>
  </si>
  <si>
    <t>787</t>
  </si>
  <si>
    <t>Dokončovací práce - zasklívání</t>
  </si>
  <si>
    <t>51</t>
  </si>
  <si>
    <t>787600802</t>
  </si>
  <si>
    <t>Vysklívání oken a dveří plochy do 3 m2 skla plochého</t>
  </si>
  <si>
    <t>-1892227995</t>
  </si>
  <si>
    <t>Vysklívání oken a dveří skla plochého, plochy přes 1 do 3 m2</t>
  </si>
  <si>
    <t>B - Stavební řešení</t>
  </si>
  <si>
    <t xml:space="preserve">    1 - Zemní práce</t>
  </si>
  <si>
    <t xml:space="preserve">    3 - Svislé a kompletní konstrukce</t>
  </si>
  <si>
    <t xml:space="preserve">    5 - Komunikace pozemní</t>
  </si>
  <si>
    <t xml:space="preserve">    6 - Úpravy povrchů, podlahy a osazování výplní</t>
  </si>
  <si>
    <t xml:space="preserve">    998 - Přesun hmot</t>
  </si>
  <si>
    <t xml:space="preserve">    763 - Konstrukce suché výstavby</t>
  </si>
  <si>
    <t xml:space="preserve">    781 - Dokončovací práce - obklady</t>
  </si>
  <si>
    <t xml:space="preserve">    783 - Dokončovací práce - nátěry</t>
  </si>
  <si>
    <t xml:space="preserve">    784 - Dokončovací práce - malby a tapety</t>
  </si>
  <si>
    <t>Zemní práce</t>
  </si>
  <si>
    <t>212</t>
  </si>
  <si>
    <t>113107343</t>
  </si>
  <si>
    <t>Odstranění podkladu živičného tl 150 mm strojně pl do 50 m2</t>
  </si>
  <si>
    <t>CS ÚRS 2019 02</t>
  </si>
  <si>
    <t>1319728608</t>
  </si>
  <si>
    <t>Odstranění podkladů nebo krytů strojně plochy jednotlivě do 50 m2 s přemístěním hmot na skládku na vzdálenost do 3 m nebo s naložením na dopravní prostředek živičných, o tl. vrstvy přes 100 do 150 mm</t>
  </si>
  <si>
    <t>117+120,2-60</t>
  </si>
  <si>
    <t>213</t>
  </si>
  <si>
    <t>113107412</t>
  </si>
  <si>
    <t>Odstranění podkladu z kameniva tl 200 mm při překopech pl do 15 m2</t>
  </si>
  <si>
    <t>CS ÚRS 2018 02</t>
  </si>
  <si>
    <t>-373348899</t>
  </si>
  <si>
    <t>Odstranění podkladů nebo krytů při překopech inženýrských sítí s přemístěním hmot na skládku ve vzdálenosti do 3 m nebo s naložením na dopravní prostředek strojně plochy jednotlivě do 15 m2 z kameniva těženého, o tl. vrstvy přes 100 do 200 mm</t>
  </si>
  <si>
    <t>214</t>
  </si>
  <si>
    <t>121151103</t>
  </si>
  <si>
    <t>Sejmutí ornice plochy do 100 m2 tl vrstvy do 200 mm strojně</t>
  </si>
  <si>
    <t>1664524142</t>
  </si>
  <si>
    <t>Sejmutí ornice strojně při souvislé ploše do 100 m2, tl. vrstvy do 200 mm</t>
  </si>
  <si>
    <t>Svislé a kompletní konstrukce</t>
  </si>
  <si>
    <t>310238211</t>
  </si>
  <si>
    <t>Zazdívka otvorů pl do 1 m2 ve zdivu nadzákladovém cihlami pálenými na MVC</t>
  </si>
  <si>
    <t>-690621228</t>
  </si>
  <si>
    <t>Zazdívka otvorů ve zdivu nadzákladovém cihlami pálenými plochy přes 0,25 m2 do 1 m2 na maltu vápenocementovou</t>
  </si>
  <si>
    <t>0,6*0,6*0,375</t>
  </si>
  <si>
    <t>317168011</t>
  </si>
  <si>
    <t>Překlad keramický plochý š 115 mm dl 1000 mm</t>
  </si>
  <si>
    <t>1380701334</t>
  </si>
  <si>
    <t>Překlady keramické ploché osazené do maltového lože, výšky překladu 71 mm šířky 115 mm, délky 1000 mm</t>
  </si>
  <si>
    <t>317168012</t>
  </si>
  <si>
    <t>Překlad keramický plochý š 115 mm dl 1250 mm</t>
  </si>
  <si>
    <t>657470776</t>
  </si>
  <si>
    <t>Překlady keramické ploché osazené do maltového lože, výšky překladu 71 mm šířky 115 mm, délky 1250 mm</t>
  </si>
  <si>
    <t>317168021</t>
  </si>
  <si>
    <t>Překlad keramický plochý š 145 mm dl 1000 mm</t>
  </si>
  <si>
    <t>1885316144</t>
  </si>
  <si>
    <t>Překlady keramické ploché osazené do maltového lože, výšky překladu 71 mm šířky 145 mm, délky 1000 mm</t>
  </si>
  <si>
    <t>317168022</t>
  </si>
  <si>
    <t>Překlad keramický plochý š 145 mm dl 1250 mm</t>
  </si>
  <si>
    <t>-95086516</t>
  </si>
  <si>
    <t>Překlady keramické ploché osazené do maltového lože, výšky překladu 71 mm šířky 145 mm, délky 1250 mm</t>
  </si>
  <si>
    <t>317168024</t>
  </si>
  <si>
    <t>Překlad keramický plochý š 145 mm dl 1750 mm</t>
  </si>
  <si>
    <t>-1115932831</t>
  </si>
  <si>
    <t>Překlady keramické ploché osazené do maltového lože, výšky překladu 71 mm šířky 145 mm, délky 1750 mm</t>
  </si>
  <si>
    <t>317168027</t>
  </si>
  <si>
    <t>Překlad keramický plochý š 145 mm dl 2500 mm</t>
  </si>
  <si>
    <t>-1653188625</t>
  </si>
  <si>
    <t>Překlady keramické ploché osazené do maltového lože, výšky překladu 71 mm šířky 145 mm, délky 2500 mm</t>
  </si>
  <si>
    <t>317168051</t>
  </si>
  <si>
    <t>Překlad keramický vysoký v 238 mm dl 1000 mm</t>
  </si>
  <si>
    <t>-1442461211</t>
  </si>
  <si>
    <t>Překlady keramické vysoké osazené do maltového lože, šířky překladu 70 mm výšky 238 mm, délky 1000 mm</t>
  </si>
  <si>
    <t>317168057</t>
  </si>
  <si>
    <t>Překlad keramický vysoký v 238 mm dl 2500 mm</t>
  </si>
  <si>
    <t>-950636487</t>
  </si>
  <si>
    <t>Překlady keramické vysoké osazené do maltového lože, šířky překladu 70 mm výšky 238 mm, délky 2500 mm</t>
  </si>
  <si>
    <t>317998111</t>
  </si>
  <si>
    <t>Tepelná izolace mezi překlady v 24 cm z EPS tl do 50 mm</t>
  </si>
  <si>
    <t>271003512</t>
  </si>
  <si>
    <t>Izolace tepelná mezi překlady z pěnového polystyrenu výšky 24 cm, tloušťky přes 30 do 50 mm</t>
  </si>
  <si>
    <t>342244211</t>
  </si>
  <si>
    <t>Příčka z cihel broušených na tenkovrstvou maltu tloušťky 115 mm</t>
  </si>
  <si>
    <t>-273143853</t>
  </si>
  <si>
    <t>Příčky jednoduché z cihel děrovaných broušených, na tenkovrstvou maltu, pevnost cihel do P15, tl. příčky 115 mm</t>
  </si>
  <si>
    <t>"DPS_08 PŮDORYS 1.NP-page-001.jpg</t>
  </si>
  <si>
    <t>(0,900+0,900+0,300)*2,020</t>
  </si>
  <si>
    <t>(1,716+0,163+1,644+1,612)*3,330</t>
  </si>
  <si>
    <t>"DPS_09 PŮDORYS 2.NP-page-001.jpg</t>
  </si>
  <si>
    <t>(2,872+1,261)*3,330</t>
  </si>
  <si>
    <t>" Odpočty otvorů</t>
  </si>
  <si>
    <t>-(0,900*2,020*2)</t>
  </si>
  <si>
    <t>(0,700+0,700+0,900+0,700+0,700)*2,020</t>
  </si>
  <si>
    <t>342244221</t>
  </si>
  <si>
    <t>Příčka z cihel broušených na tenkovrstvou maltu tloušťky 140 mm</t>
  </si>
  <si>
    <t>1504994934</t>
  </si>
  <si>
    <t>Příčky jednoduché z cihel děrovaných broušených, na tenkovrstvou maltu, pevnost cihel do P15, tl. příčky 140 mm</t>
  </si>
  <si>
    <t>(2,217+0,782+0,817+0,817+0,840+0,899+0,875+0,934+2,124+0,867+0,656+1,090)*3,330</t>
  </si>
  <si>
    <t>(0,821+1,881+1,961+1,073)*3,330</t>
  </si>
  <si>
    <t>311236301</t>
  </si>
  <si>
    <t>Zdivo jednovrstvé zvukově izolační na tenkovrstvou maltu z cihel děrovaných broušených P15 tloušťky 190 mm</t>
  </si>
  <si>
    <t>-1408401096</t>
  </si>
  <si>
    <t>Zdivo jednovrstvé zvukově izolační z cihel děrovaných z broušených cihel na tenkovrstvou maltu, pevnost cihel do P15, tl. zdiva 190 mm</t>
  </si>
  <si>
    <t>2,124*3,330</t>
  </si>
  <si>
    <t>311236321</t>
  </si>
  <si>
    <t>Zdivo jednovrstvé zvukově izolační na tenkovrstvou maltu z cihel děrovaných broušených P15 tloušťky 250 mm</t>
  </si>
  <si>
    <t>-1359014235</t>
  </si>
  <si>
    <t>Zdivo jednovrstvé zvukově izolační z cihel děrovaných z broušených cihel na tenkovrstvou maltu, pevnost cihel do P15, tl. zdiva 250 mm</t>
  </si>
  <si>
    <t>5,081*3,330</t>
  </si>
  <si>
    <t>-(0,900*2,020*1)</t>
  </si>
  <si>
    <t>311236331</t>
  </si>
  <si>
    <t>Zdivo jednovrstvé zvukově izolační na tenkovrstvou maltu z cihel děrovaných broušených P15 tloušťky 300 mm</t>
  </si>
  <si>
    <t>324620418</t>
  </si>
  <si>
    <t>Zdivo jednovrstvé zvukově izolační z cihel děrovaných z broušených cihel na tenkovrstvou maltu, pevnost cihel do P15, tl. zdiva 300 mm</t>
  </si>
  <si>
    <t>1,134*3,330</t>
  </si>
  <si>
    <t>342244311</t>
  </si>
  <si>
    <t>Příčka zvukově izolační pevnosti P15 z broušených cihel na tenkovrstvou maltu tloušťky 115 mm</t>
  </si>
  <si>
    <t>-269134161</t>
  </si>
  <si>
    <t>Příčky jednoduché z cihel děrovaných zvukově izolační z cihel broušených na tenkovrstvou zdicí maltu, pevnost cihel do P15, tl. příčky 115 mm</t>
  </si>
  <si>
    <t>(5,140+1,975+0,868+1,120+2,787+1,204)*3,330</t>
  </si>
  <si>
    <t>-(0,700*2,020*4)</t>
  </si>
  <si>
    <t>-(0,800*2,020*2)</t>
  </si>
  <si>
    <t>(3,062+1,142+1,420+2,671+0,975+2,226)*3,330</t>
  </si>
  <si>
    <t>-(0,800*2,020*1)</t>
  </si>
  <si>
    <t>3422443R</t>
  </si>
  <si>
    <t>Příčka zvukově izolační pevnosti P15 z broušených cihel na tenkovrstvou maltu tloušťky 150 mm</t>
  </si>
  <si>
    <t>R-položka</t>
  </si>
  <si>
    <t>435243319</t>
  </si>
  <si>
    <t>(3,490+2,859+4,482+4,948+4,913+2,185+2,342+1,917+2,374+5,010+4,989+4,926+0,189+2,332+2,248+3,907+2,395+2,447+2,269+5,556+4,475+4,748+2,500)*3,330</t>
  </si>
  <si>
    <t>(2,789+4,627)*3,330</t>
  </si>
  <si>
    <t>-(0,900*2,020*8)</t>
  </si>
  <si>
    <t>-(1,000*2,020*3)</t>
  </si>
  <si>
    <t>-(0,800*1,400*1)</t>
  </si>
  <si>
    <t>-(1,500*2,250*1)</t>
  </si>
  <si>
    <t>-(1,500*2,800*1)</t>
  </si>
  <si>
    <t>(3,179+2,003+1,727+5,680)*3,330</t>
  </si>
  <si>
    <t>-(1,000*2,020*2)</t>
  </si>
  <si>
    <t>Komunikace pozemní</t>
  </si>
  <si>
    <t>215</t>
  </si>
  <si>
    <t>564851111</t>
  </si>
  <si>
    <t>Podklad ze štěrkodrtě ŠD tl 150 mm</t>
  </si>
  <si>
    <t>-253606827</t>
  </si>
  <si>
    <t>Podklad ze štěrkodrti ŠD s rozprostřením a zhutněním, po zhutnění tl. 150 mm</t>
  </si>
  <si>
    <t>64+48+5</t>
  </si>
  <si>
    <t>216</t>
  </si>
  <si>
    <t>564861111</t>
  </si>
  <si>
    <t>Podklad ze štěrkodrtě ŠD tl 200 mm</t>
  </si>
  <si>
    <t>-1168050671</t>
  </si>
  <si>
    <t>Podklad ze štěrkodrti ŠD s rozprostřením a zhutněním, po zhutnění tl. 200 mm</t>
  </si>
  <si>
    <t>217</t>
  </si>
  <si>
    <t>577134111</t>
  </si>
  <si>
    <t>Asfaltový beton vrstva obrusná ACO 11 (ABS) tř. I tl 40 mm š do 3 m z nemodifikovaného asfaltu</t>
  </si>
  <si>
    <t>-196330874</t>
  </si>
  <si>
    <t>Asfaltový beton vrstva obrusná ACO 11 (ABS) s rozprostřením a se zhutněním z nemodifikovaného asfaltu v pruhu šířky do 3 m tř. I, po zhutnění tl. 40 mm</t>
  </si>
  <si>
    <t>218</t>
  </si>
  <si>
    <t>596412210</t>
  </si>
  <si>
    <t>Kladení dlažby z vegetačních tvárnic pozemních komunikací tl 80 mm do 50 m2</t>
  </si>
  <si>
    <t>-122667335</t>
  </si>
  <si>
    <t>Kladení dlažby z betonových vegetačních dlaždic pozemních komunikací s ložem z kameniva těženého nebo drceného tl. do 50 mm, s vyplněním spár a vegetačních otvorů, s hutněním vibrováním tl. 80 mm, pro plochy do 50 m2</t>
  </si>
  <si>
    <t>219</t>
  </si>
  <si>
    <t>M</t>
  </si>
  <si>
    <t>59246014R</t>
  </si>
  <si>
    <t>dlažba plošná betonová vegetační 600x400x60mm</t>
  </si>
  <si>
    <t>-1006775815</t>
  </si>
  <si>
    <t>dlažba plošná betonová vegetační 600x400x80mm</t>
  </si>
  <si>
    <t>48*1,03 'Přepočtené koeficientem množství</t>
  </si>
  <si>
    <t>220</t>
  </si>
  <si>
    <t>596811122</t>
  </si>
  <si>
    <t>Kladení betonové dlažby komunikací pro pěší do lože z kameniva vel do 0,09 m2 plochy do 300 m2</t>
  </si>
  <si>
    <t>-645197613</t>
  </si>
  <si>
    <t>Kladení dlažby z betonových nebo kameninových dlaždic komunikací pro pěší s vyplněním spár a se smetením přebytečného materiálu na vzdálenost do 3 m s ložem z kameniva těženého tl. do 30 mm velikosti dlaždic do 0,09 m2 (bez zámku), pro plochy přes 100 do 300 m2</t>
  </si>
  <si>
    <t>221</t>
  </si>
  <si>
    <t>59245004</t>
  </si>
  <si>
    <t>dlažba tvar čtverec betonová 200x200x80mm barevná</t>
  </si>
  <si>
    <t>1451749399</t>
  </si>
  <si>
    <t>184,2*1,02 'Přepočtené koeficientem množství</t>
  </si>
  <si>
    <t>222</t>
  </si>
  <si>
    <t>59245225</t>
  </si>
  <si>
    <t>dlažba tvar obdélník betonová pro nevidomé 200x100x80mm přírodní</t>
  </si>
  <si>
    <t>-24082860</t>
  </si>
  <si>
    <t>Úpravy povrchů, podlahy a osazování výplní</t>
  </si>
  <si>
    <t>611341121</t>
  </si>
  <si>
    <t>Sádrová nebo vápenosádrová omítka hladká jednovrstvá vnitřních stropů rovných nanášená ručně</t>
  </si>
  <si>
    <t>824498147</t>
  </si>
  <si>
    <t>Omítka sádrová nebo vápenosádrová vnitřních ploch nanášená ručně jednovrstvá, tloušťky do 10 mm hladká vodorovných konstrukcí stropů rovných</t>
  </si>
  <si>
    <t>12,8+2,92+7,85+8,63+4,73</t>
  </si>
  <si>
    <t>14,88+3,8+3,55+4,93+4,14</t>
  </si>
  <si>
    <t>612341121</t>
  </si>
  <si>
    <t>Sádrová nebo vápenosádrová omítka hladká jednovrstvá vnitřních stěn nanášená ručně</t>
  </si>
  <si>
    <t>CS ÚRS 2020 01</t>
  </si>
  <si>
    <t>-1191639434</t>
  </si>
  <si>
    <t>Omítka sádrová nebo vápenosádrová vnitřních ploch nanášená ručně jednovrstvá, tloušťky do 10 mm hladká svislých konstrukcí stěn</t>
  </si>
  <si>
    <t>619991001</t>
  </si>
  <si>
    <t>Zakrytí podlah fólií přilepenou lepící páskou</t>
  </si>
  <si>
    <t>-1090992703</t>
  </si>
  <si>
    <t>Zakrytí vnitřních ploch před znečištěním včetně pozdějšího odkrytí podlah fólií přilepenou lepící páskou</t>
  </si>
  <si>
    <t>622111111</t>
  </si>
  <si>
    <t xml:space="preserve">Vyspravení celoplošné cementovou maltou vnějších stěn </t>
  </si>
  <si>
    <t>-1381765231</t>
  </si>
  <si>
    <t>Vyspravení povrchu neomítaných vnějších ploch betonových nebo železobetonových konstrukcí s rozetřením vysprávky do ztracena maltou cementovou celoplošně stěn</t>
  </si>
  <si>
    <t>492,475+70</t>
  </si>
  <si>
    <t>622142001</t>
  </si>
  <si>
    <t>Potažení vnějších stěn sklovláknitým pletivem vtlačeným do tenkovrstvé hmoty</t>
  </si>
  <si>
    <t>-1843283469</t>
  </si>
  <si>
    <t>Potažení vnějších ploch pletivem v ploše nebo pruzích, na plném podkladu sklovláknitým vtlačením do tmelu stěn</t>
  </si>
  <si>
    <t>434,523+57,952</t>
  </si>
  <si>
    <t>622211031</t>
  </si>
  <si>
    <t>Montáž kontaktního zateplení vnějších stěn lepením a mechanickým kotvením polystyrénových desek tl do 160 mm</t>
  </si>
  <si>
    <t>-947236852</t>
  </si>
  <si>
    <t>Montáž kontaktního zateplení lepením a mechanickým kotvením z polystyrenových desek nebo z kombinovaných desek na vnější stěny, tloušťky desek přes 120 do 160 mm</t>
  </si>
  <si>
    <t>"DPS_14 POHLED VÝCHODNÍ-page-001.jpg</t>
  </si>
  <si>
    <t>262,801</t>
  </si>
  <si>
    <t>-(2,050*1,950*18)</t>
  </si>
  <si>
    <t>-(0,600*0,600*6)</t>
  </si>
  <si>
    <t>-(1,200*1,550*2)</t>
  </si>
  <si>
    <t>"DPS_15 POHLED JIŽNÍ-page-001.jpg</t>
  </si>
  <si>
    <t>22,109</t>
  </si>
  <si>
    <t>-(2,050*1,950*1)</t>
  </si>
  <si>
    <t>Mezisoučet</t>
  </si>
  <si>
    <t>"DPS_16 POHLED ZÁPADNÍ-page-001.jpg</t>
  </si>
  <si>
    <t>256,337</t>
  </si>
  <si>
    <t>-(0,600*0,600*9)</t>
  </si>
  <si>
    <t>"DPS_17 POHLED SEVERNÍ-page-001.jpg</t>
  </si>
  <si>
    <t>62,297</t>
  </si>
  <si>
    <t>-(2,050*1,950*3)</t>
  </si>
  <si>
    <t>28375985</t>
  </si>
  <si>
    <t>deska EPS 100 fasádní λ=0,037 tl 160mm</t>
  </si>
  <si>
    <t>1423576455</t>
  </si>
  <si>
    <t>434,523*1,02 'Přepočtené koeficientem množství</t>
  </si>
  <si>
    <t>622211041</t>
  </si>
  <si>
    <t>Montáž kontaktního zateplení vnějších stěn lepením a mechanickým kotvením polystyrénových desek tl do 200 mm</t>
  </si>
  <si>
    <t>-500353867</t>
  </si>
  <si>
    <t>Montáž kontaktního zateplení lepením a mechanickým kotvením z polystyrenových desek nebo z kombinovaných desek na vnější stěny, tloušťky desek přes 160 do 200 mm</t>
  </si>
  <si>
    <t>15,719</t>
  </si>
  <si>
    <t>-(0,600*0,600*4)</t>
  </si>
  <si>
    <t>49,193</t>
  </si>
  <si>
    <t>-(0,600*1,150*8)</t>
  </si>
  <si>
    <t>28375987</t>
  </si>
  <si>
    <t>deska EPS 100 fasádní λ=0,037 tl 200mm</t>
  </si>
  <si>
    <t>-448997237</t>
  </si>
  <si>
    <t>57,952*1,02 'Přepočtené koeficientem množství</t>
  </si>
  <si>
    <t>622212001</t>
  </si>
  <si>
    <t>Montáž kontaktního zateplení vnějšího ostění, nadpraží nebo parapetu hl. špalety do 200 mm lepením desek z polystyrenu tl do 40 mm</t>
  </si>
  <si>
    <t>-1274004814</t>
  </si>
  <si>
    <t>Montáž kontaktního zateplení vnějšího ostění, nadpraží nebo parapetu lepením z polystyrenových desek nebo z kombinovaných desek hloubky špalet do 200 mm, tloušťky desek do 40 mm</t>
  </si>
  <si>
    <t>(2,050+1,950)*18*2</t>
  </si>
  <si>
    <t>(0,600+0,600)*6*2</t>
  </si>
  <si>
    <t>(1,200+1,550)*2*2</t>
  </si>
  <si>
    <t>(2,050+1,950)*1*2</t>
  </si>
  <si>
    <t>(0,600+0,600)*9*2</t>
  </si>
  <si>
    <t>(2,050+1,950)*3*2</t>
  </si>
  <si>
    <t>(0,600+0,600)*4*2</t>
  </si>
  <si>
    <t>(0,600+1,150)*8*2</t>
  </si>
  <si>
    <t>28375944</t>
  </si>
  <si>
    <t>deska EPS 100 fasádní λ=0,037 tl 40mm</t>
  </si>
  <si>
    <t>941491495</t>
  </si>
  <si>
    <t>404,6*0,2</t>
  </si>
  <si>
    <t>80,92*1,1 'Přepočtené koeficientem množství</t>
  </si>
  <si>
    <t>622252002</t>
  </si>
  <si>
    <t>Montáž profilů kontaktního zateplení lepených</t>
  </si>
  <si>
    <t>1641689919</t>
  </si>
  <si>
    <t>Montáž profilů kontaktního zateplení ostatních stěnových, dilatačních apod. lepených do tmelu</t>
  </si>
  <si>
    <t>63127464</t>
  </si>
  <si>
    <t>profil rohový Al 15x15mm s výztužnou tkaninou š 100mm pro ETICS</t>
  </si>
  <si>
    <t>204400871</t>
  </si>
  <si>
    <t>(1,950)*18*2</t>
  </si>
  <si>
    <t>(0,600)*6*2</t>
  </si>
  <si>
    <t>(1,550)*2*2</t>
  </si>
  <si>
    <t>(1,950)*1*2</t>
  </si>
  <si>
    <t>(0,600)*9*2</t>
  </si>
  <si>
    <t>(1,950)*3*2</t>
  </si>
  <si>
    <t>(0,600)*4*2</t>
  </si>
  <si>
    <t>(1,150)*8*2</t>
  </si>
  <si>
    <t>8,046+7,044+3,006</t>
  </si>
  <si>
    <t>2,858+3,707+8,064+3,763</t>
  </si>
  <si>
    <t>59051510</t>
  </si>
  <si>
    <t>profil začišťovací s okapnicí PVC s výztužnou tkaninou pro nadpraží ETICS</t>
  </si>
  <si>
    <t>-921233034</t>
  </si>
  <si>
    <t>(2,050+1,950*2)*18</t>
  </si>
  <si>
    <t>(0,600+0,600*2)*6</t>
  </si>
  <si>
    <t>(1,200+1,550*2)*2</t>
  </si>
  <si>
    <t>(2,050+1,950*2)*1</t>
  </si>
  <si>
    <t>(0,600+0,600*2)*9</t>
  </si>
  <si>
    <t>(2,050+1,950*2)*3</t>
  </si>
  <si>
    <t>(0,600+0,600*2)*4</t>
  </si>
  <si>
    <t>(0,600+1,150*2)*8</t>
  </si>
  <si>
    <t>59051647</t>
  </si>
  <si>
    <t>profil zakládací Al tl 0,7mm pro ETICS pro izolant tl 100mm</t>
  </si>
  <si>
    <t>1855925132</t>
  </si>
  <si>
    <t>(30,818+5,714+5,084+11,869+25,839+5,546+10,147+12,038)</t>
  </si>
  <si>
    <t>28342208</t>
  </si>
  <si>
    <t>profil okenní zakončovací protipožární s tkaninou pro nadpraží ETICS</t>
  </si>
  <si>
    <t>-1431988442</t>
  </si>
  <si>
    <t>622521031</t>
  </si>
  <si>
    <t>Tenkovrstvá silikátová zrnitá omítka tl. 3,0 mm včetně penetrace vnějších stěn</t>
  </si>
  <si>
    <t>843181575</t>
  </si>
  <si>
    <t>Omítka tenkovrstvá silikátová vnějších ploch probarvená, včetně penetrace podkladu zrnitá, tloušťky 3,0 mm stěn</t>
  </si>
  <si>
    <t>629995101</t>
  </si>
  <si>
    <t>Očištění vnějších ploch tlakovou vodou</t>
  </si>
  <si>
    <t>237321056</t>
  </si>
  <si>
    <t>Očištění vnějších ploch tlakovou vodou omytím</t>
  </si>
  <si>
    <t>642942611</t>
  </si>
  <si>
    <t>Osazování zárubní nebo rámů dveřních kovových do 2,5 m2 na montážní pěnu</t>
  </si>
  <si>
    <t>-308234663</t>
  </si>
  <si>
    <t>Osazování zárubní nebo rámů kovových dveřních lisovaných nebo z úhelníků bez dveřních křídel na montážní pěnu, plochy otvoru do 2,5 m2</t>
  </si>
  <si>
    <t>55331481</t>
  </si>
  <si>
    <t>zárubeň jednokřídlá ocelová pro zdění tl stěny 75-100mm rozměru 700/1970, 2100mm</t>
  </si>
  <si>
    <t>1705111598</t>
  </si>
  <si>
    <t>55331486</t>
  </si>
  <si>
    <t>zárubeň jednokřídlá ocelová pro zdění tl stěny 110-150mm rozměru 700/1970, 2100mm</t>
  </si>
  <si>
    <t>683056310</t>
  </si>
  <si>
    <t>55331482</t>
  </si>
  <si>
    <t>zárubeň jednokřídlá ocelová pro zdění tl stěny 75-100mm rozměru 800/1970, 2100mm</t>
  </si>
  <si>
    <t>-719045311</t>
  </si>
  <si>
    <t>55331487</t>
  </si>
  <si>
    <t>zárubeň jednokřídlá ocelová pro zdění tl stěny 110-150mm rozměru 800/1970, 2100mm</t>
  </si>
  <si>
    <t>-818720956</t>
  </si>
  <si>
    <t>55331492</t>
  </si>
  <si>
    <t>zárubeň jednokřídlá ocelová pro zdění tl stěny 160-200mm rozměru 800/1970, 2100mm</t>
  </si>
  <si>
    <t>548720639</t>
  </si>
  <si>
    <t>55331488</t>
  </si>
  <si>
    <t>zárubeň jednokřídlá ocelová pro zdění tl stěny 110-150mm rozměru 900/1970, 2100mm</t>
  </si>
  <si>
    <t>-1938525492</t>
  </si>
  <si>
    <t>55331483</t>
  </si>
  <si>
    <t>zárubeň jednokřídlá ocelová pro zdění tl stěny 75-100mm rozměru 900/1970, 2100mm</t>
  </si>
  <si>
    <t>118302760</t>
  </si>
  <si>
    <t>55331480</t>
  </si>
  <si>
    <t>zárubeň jednokřídlá ocelová pro zdění tl stěny 75-100mm rozměru 600/1970, 2100mm</t>
  </si>
  <si>
    <t>1438705711</t>
  </si>
  <si>
    <t>90001R</t>
  </si>
  <si>
    <t>Výsprava skladby podlahy po rekonstrukci rozvodů</t>
  </si>
  <si>
    <t>929410242</t>
  </si>
  <si>
    <t>223</t>
  </si>
  <si>
    <t>916131113</t>
  </si>
  <si>
    <t>Osazení silničního obrubníku betonového ležatého s boční opěrou do lože z betonu prostého</t>
  </si>
  <si>
    <t>-5291569</t>
  </si>
  <si>
    <t>Osazení silničního obrubníku betonového se zřízením lože, s vyplněním a zatřením spár cementovou maltou ležatého s boční opěrou z betonu prostého, do lože z betonu prostého</t>
  </si>
  <si>
    <t>224</t>
  </si>
  <si>
    <t>59217033</t>
  </si>
  <si>
    <t>obrubník betonový silniční 1000x100x300mm</t>
  </si>
  <si>
    <t>-1510014322</t>
  </si>
  <si>
    <t>6*1,02 'Přepočtené koeficientem množství</t>
  </si>
  <si>
    <t>225</t>
  </si>
  <si>
    <t>59217030</t>
  </si>
  <si>
    <t>obrubník betonový silniční přechodový 1000x150x150-250mm</t>
  </si>
  <si>
    <t>1422242634</t>
  </si>
  <si>
    <t>19,1176470588235*1,02 'Přepočtené koeficientem množství</t>
  </si>
  <si>
    <t>226</t>
  </si>
  <si>
    <t>916331111</t>
  </si>
  <si>
    <t>Osazení zahradního obrubníku betonového do lože z betonu bez boční opěry</t>
  </si>
  <si>
    <t>-1825382226</t>
  </si>
  <si>
    <t>Osazení zahradního obrubníku betonového s ložem tl. od 50 do 100 mm z betonu prostého tř. C 12/15 bez boční opěry</t>
  </si>
  <si>
    <t>227</t>
  </si>
  <si>
    <t>59217001</t>
  </si>
  <si>
    <t>obrubník betonový zahradní 1000x50x250mm</t>
  </si>
  <si>
    <t>1047131462</t>
  </si>
  <si>
    <t>941111111</t>
  </si>
  <si>
    <t>Montáž lešení řadového trubkového lehkého s podlahami zatížení do 200 kg/m2 š do 0,9 m v do 10 m</t>
  </si>
  <si>
    <t>-1960970601</t>
  </si>
  <si>
    <t>Montáž lešení řadového trubkového lehkého pracovního s podlahami s provozním zatížením tř. 3 do 200 kg/m2 šířky tř. W06 od 0,6 do 0,9 m, výšky do 10 m</t>
  </si>
  <si>
    <t>668,456*1,2 'Přepočtené koeficientem množství</t>
  </si>
  <si>
    <t>941111211</t>
  </si>
  <si>
    <t>Příplatek k lešení řadovému trubkovému lehkému s podlahami š 0,9 m v 10 m za první a ZKD den použití</t>
  </si>
  <si>
    <t>-2027074633</t>
  </si>
  <si>
    <t>Montáž lešení řadového trubkového lehkého pracovního s podlahami s provozním zatížením tř. 3 do 200 kg/m2 Příplatek za první a každý další den použití lešení k ceně -1111</t>
  </si>
  <si>
    <t>802,147*180 'Přepočtené koeficientem množství</t>
  </si>
  <si>
    <t>941111811</t>
  </si>
  <si>
    <t>Demontáž lešení řadového trubkového lehkého s podlahami zatížení do 200 kg/m2 š do 0,9 m v do 10 m</t>
  </si>
  <si>
    <t>2118675842</t>
  </si>
  <si>
    <t>Demontáž lešení řadového trubkového lehkého pracovního s podlahami s provozním zatížením tř. 3 do 200 kg/m2 šířky tř. W06 od 0,6 do 0,9 m, výšky do 10 m</t>
  </si>
  <si>
    <t>949101111</t>
  </si>
  <si>
    <t>Lešení pomocné pro objekty pozemních staveb s lešeňovou podlahou v do 1,9 m zatížení do 150 kg/m2</t>
  </si>
  <si>
    <t>971365564</t>
  </si>
  <si>
    <t>Lešení pomocné pracovní pro objekty pozemních staveb pro zatížení do 150 kg/m2, o výšce lešeňové podlahy do 1,9 m</t>
  </si>
  <si>
    <t>766,61*1,1 'Přepočtené koeficientem množství</t>
  </si>
  <si>
    <t>952901111</t>
  </si>
  <si>
    <t>Vyčištění budov bytové a občanské výstavby při výšce podlaží do 4 m</t>
  </si>
  <si>
    <t>703635404</t>
  </si>
  <si>
    <t>Vyčištění budov nebo objektů před předáním do užívání budov bytové nebo občanské výstavby, světlé výšky podlaží do 4 m</t>
  </si>
  <si>
    <t>953943211</t>
  </si>
  <si>
    <t>Osazování hasicího přístroje</t>
  </si>
  <si>
    <t>-1721890960</t>
  </si>
  <si>
    <t>Osazování drobných kovových předmětů kotvených do stěny hasicího přístroje</t>
  </si>
  <si>
    <t>52</t>
  </si>
  <si>
    <t>44932112</t>
  </si>
  <si>
    <t>přístroj hasicí ruční práškový PG 4 LE</t>
  </si>
  <si>
    <t>-1599175315</t>
  </si>
  <si>
    <t>53</t>
  </si>
  <si>
    <t>OS08</t>
  </si>
  <si>
    <t>Orientační systém (mosazné destičky grafírované 15x7cm)</t>
  </si>
  <si>
    <t>1304782110</t>
  </si>
  <si>
    <t>54</t>
  </si>
  <si>
    <t>OS09</t>
  </si>
  <si>
    <t>Orientační systém 01 - schéma úniku (mosatný rámeček zasklený 42x30mm)</t>
  </si>
  <si>
    <t>1163932744</t>
  </si>
  <si>
    <t>55</t>
  </si>
  <si>
    <t>OS10</t>
  </si>
  <si>
    <t xml:space="preserve">Vnitřní orientační systém </t>
  </si>
  <si>
    <t>1361886631</t>
  </si>
  <si>
    <t>58</t>
  </si>
  <si>
    <t>OS22</t>
  </si>
  <si>
    <t>Dřevěná lavice 1610 mm</t>
  </si>
  <si>
    <t>-2017880731</t>
  </si>
  <si>
    <t>60</t>
  </si>
  <si>
    <t>OS26</t>
  </si>
  <si>
    <t>Cedulka zákaz kouření v celém objektu</t>
  </si>
  <si>
    <t>-1558145004</t>
  </si>
  <si>
    <t>61</t>
  </si>
  <si>
    <t>OS28</t>
  </si>
  <si>
    <t>Stěnová zarážka</t>
  </si>
  <si>
    <t>-226480151</t>
  </si>
  <si>
    <t>62</t>
  </si>
  <si>
    <t>OS31</t>
  </si>
  <si>
    <t>Policový regál na pojízdeném podvozku</t>
  </si>
  <si>
    <t>1130486504</t>
  </si>
  <si>
    <t>63</t>
  </si>
  <si>
    <t>OS32</t>
  </si>
  <si>
    <t>Kuchyňka - denní místnost</t>
  </si>
  <si>
    <t>-702907639</t>
  </si>
  <si>
    <t>65</t>
  </si>
  <si>
    <t>OS34</t>
  </si>
  <si>
    <t>Nástěnný vysoušeč obuvi pro 12 párů</t>
  </si>
  <si>
    <t>-794286969</t>
  </si>
  <si>
    <t>66</t>
  </si>
  <si>
    <t>OS35</t>
  </si>
  <si>
    <t>Kuchyňka - u stálé služby</t>
  </si>
  <si>
    <t>1452617540</t>
  </si>
  <si>
    <t>67</t>
  </si>
  <si>
    <t>OS36</t>
  </si>
  <si>
    <t>Kuchyňka - denní místnost 2. NP</t>
  </si>
  <si>
    <t>-2017789219</t>
  </si>
  <si>
    <t>68</t>
  </si>
  <si>
    <t>OS39</t>
  </si>
  <si>
    <t>Světelná výstrč "POLICIE"</t>
  </si>
  <si>
    <t>1756857211</t>
  </si>
  <si>
    <t>69</t>
  </si>
  <si>
    <t>OS40</t>
  </si>
  <si>
    <t>Tabulka s označením úmístění hasících přístrojů</t>
  </si>
  <si>
    <t>-829249021</t>
  </si>
  <si>
    <t>70</t>
  </si>
  <si>
    <t>OS41</t>
  </si>
  <si>
    <t>Tabulka s označením TOTAL STOP a CENTRAL STOP</t>
  </si>
  <si>
    <t>-2059482948</t>
  </si>
  <si>
    <t>71</t>
  </si>
  <si>
    <t>OS43</t>
  </si>
  <si>
    <t>Tabulka s označením požárního únikového systému</t>
  </si>
  <si>
    <t>-1606137976</t>
  </si>
  <si>
    <t>72</t>
  </si>
  <si>
    <t>OS45</t>
  </si>
  <si>
    <t>Skříň spisovny</t>
  </si>
  <si>
    <t>kpl</t>
  </si>
  <si>
    <t>-619531345</t>
  </si>
  <si>
    <t>P</t>
  </si>
  <si>
    <t>Poznámka k položce:_x000d_
K07</t>
  </si>
  <si>
    <t>74</t>
  </si>
  <si>
    <t>OS47</t>
  </si>
  <si>
    <t>Dřevěná lavice 3500 mm</t>
  </si>
  <si>
    <t>1786554750</t>
  </si>
  <si>
    <t>75</t>
  </si>
  <si>
    <t>OS48</t>
  </si>
  <si>
    <t>Sanitární příčky</t>
  </si>
  <si>
    <t>-1055563911</t>
  </si>
  <si>
    <t>76</t>
  </si>
  <si>
    <t>OS49</t>
  </si>
  <si>
    <t>Sanitární příčky do sprchy</t>
  </si>
  <si>
    <t>1046054206</t>
  </si>
  <si>
    <t>77</t>
  </si>
  <si>
    <t>OS52</t>
  </si>
  <si>
    <t>Projekční plátno</t>
  </si>
  <si>
    <t>436068143</t>
  </si>
  <si>
    <t>Poznámka k položce:_x000d_
KOMPLET SYSTÉM PROMÍTAČKA A PROJEKČNÍ PLÁTNO EL._x000d_
OVLADATELNÉ._x000d_
POPIS VIZ PŘÍLOHA KOMPLETAČNÍ SYSTÉM K10_x000d_
m.č.129</t>
  </si>
  <si>
    <t>78</t>
  </si>
  <si>
    <t>OS54</t>
  </si>
  <si>
    <t>Potisk do okna - neprůhledná fólie</t>
  </si>
  <si>
    <t>1790978036</t>
  </si>
  <si>
    <t>79</t>
  </si>
  <si>
    <t>OS55</t>
  </si>
  <si>
    <t>Vnitřní žaluzie horizontální hliníkové</t>
  </si>
  <si>
    <t>-908215109</t>
  </si>
  <si>
    <t>80</t>
  </si>
  <si>
    <t>PZTS01</t>
  </si>
  <si>
    <t>Systém magnetů ke dveřím D04</t>
  </si>
  <si>
    <t>-1886320493</t>
  </si>
  <si>
    <t>228</t>
  </si>
  <si>
    <t>-1098566080</t>
  </si>
  <si>
    <t>229</t>
  </si>
  <si>
    <t>1533269863</t>
  </si>
  <si>
    <t>230</t>
  </si>
  <si>
    <t>997221645</t>
  </si>
  <si>
    <t>Poplatek za uložení na skládce (skládkovné) odpadu asfaltového bez dehtu kód odpadu 17 03 02</t>
  </si>
  <si>
    <t>880824961</t>
  </si>
  <si>
    <t>Poplatek za uložení stavebního odpadu na skládce (skládkovné) asfaltového bez obsahu dehtu zatříděného do Katalogu odpadů pod kódem 17 03 02</t>
  </si>
  <si>
    <t>231</t>
  </si>
  <si>
    <t>997221655</t>
  </si>
  <si>
    <t>1919293371</t>
  </si>
  <si>
    <t>998</t>
  </si>
  <si>
    <t>Přesun hmot</t>
  </si>
  <si>
    <t>81</t>
  </si>
  <si>
    <t>998017002</t>
  </si>
  <si>
    <t>Přesun hmot s omezením mechanizace pro budovy v do 12 m</t>
  </si>
  <si>
    <t>-1783108835</t>
  </si>
  <si>
    <t>Přesun hmot pro budovy občanské výstavby, bydlení, výrobu a služby s omezením mechanizace vodorovná dopravní vzdálenost do 100 m pro budovy s jakoukoliv nosnou konstrukcí výšky přes 6 do 12 m</t>
  </si>
  <si>
    <t>232</t>
  </si>
  <si>
    <t>998223011</t>
  </si>
  <si>
    <t>Přesun hmot pro pozemní komunikace s krytem dlážděným</t>
  </si>
  <si>
    <t>1665225351</t>
  </si>
  <si>
    <t>Přesun hmot pro pozemní komunikace s krytem dlážděným dopravní vzdálenost do 200 m jakékoliv délky objektu</t>
  </si>
  <si>
    <t>82</t>
  </si>
  <si>
    <t>712311101</t>
  </si>
  <si>
    <t>Provedení povlakové krytiny střech do 10° za studena lakem penetračním nebo asfaltovým</t>
  </si>
  <si>
    <t>-733723210</t>
  </si>
  <si>
    <t>Provedení povlakové krytiny střech plochých do 10° natěradly a tmely za studena nátěrem lakem penetračním nebo asfaltovým</t>
  </si>
  <si>
    <t>83</t>
  </si>
  <si>
    <t>11163150</t>
  </si>
  <si>
    <t>lak penetrační asfaltový</t>
  </si>
  <si>
    <t>-998908066</t>
  </si>
  <si>
    <t>505,5*0,0004 'Přepočtené koeficientem množství</t>
  </si>
  <si>
    <t>84</t>
  </si>
  <si>
    <t>712341559</t>
  </si>
  <si>
    <t>Provedení povlakové krytiny střech do 10° pásy NAIP přitavením v plné ploše</t>
  </si>
  <si>
    <t>224973547</t>
  </si>
  <si>
    <t>Provedení povlakové krytiny střech plochých do 10° pásy přitavením NAIP v plné ploše</t>
  </si>
  <si>
    <t>85</t>
  </si>
  <si>
    <t>62866281</t>
  </si>
  <si>
    <t>pás asfaltový samolepicí modifikovaný SBS tl 3,0mm s vložkou ze skleněné tkaniny se spalitelnou fólií nebo jemnozrnným minerálním posypem nebo textilií na horním povrchu</t>
  </si>
  <si>
    <t>-1922384540</t>
  </si>
  <si>
    <t>505,5*1,15 'Přepočtené koeficientem množství</t>
  </si>
  <si>
    <t>86</t>
  </si>
  <si>
    <t>62855021</t>
  </si>
  <si>
    <t>pás asfaltový natavitelný modifikovaný SBS tl 5,2mm s odolností proti prorůstání kořínků s vložkou ze polyesterové rohože a hrubozrnným břidličným posypem na horním povrchu</t>
  </si>
  <si>
    <t>1047149008</t>
  </si>
  <si>
    <t>87</t>
  </si>
  <si>
    <t>62856011</t>
  </si>
  <si>
    <t>pás asfaltový natavitelný modifikovaný SBS tl 4,0mm s vložkou z hliníkové fólie, hliníkové fólie s textilií a spalitelnou PE fólií nebo jemnozrnným minerálním posypem na horním povrchu</t>
  </si>
  <si>
    <t>-2016271479</t>
  </si>
  <si>
    <t>88</t>
  </si>
  <si>
    <t>712771101</t>
  </si>
  <si>
    <t>Provedení ochranné vrstvy z textilií nebo rohoží volně s přesahem vegetační střechy sklon do 5°</t>
  </si>
  <si>
    <t>1763602669</t>
  </si>
  <si>
    <t>Provedení ochranné vrstvy vegetační střechy proti prorůstání kořenů, proti mechanickému poškození hydroizolace z textilií nebo rohoží volně kladených s přesahem, sklon střechy do 5°</t>
  </si>
  <si>
    <t>89</t>
  </si>
  <si>
    <t>69311081</t>
  </si>
  <si>
    <t>geotextilie netkaná separační, ochranná, filtrační, drenážní PES 300g/m2</t>
  </si>
  <si>
    <t>1292987200</t>
  </si>
  <si>
    <t>505,5*1,1 'Přepočtené koeficientem množství</t>
  </si>
  <si>
    <t>90</t>
  </si>
  <si>
    <t>69311225</t>
  </si>
  <si>
    <t>geotextilie netkaná separační, ochranná, filtrační, drenážní PES 100g/m2</t>
  </si>
  <si>
    <t>-2060133868</t>
  </si>
  <si>
    <t>91</t>
  </si>
  <si>
    <t>712771331</t>
  </si>
  <si>
    <t>Provedení hydroakumulační vrstvy z nopových fólií na sraz vegetační střechy sklon do 5°</t>
  </si>
  <si>
    <t>826705098</t>
  </si>
  <si>
    <t>Provedení hydroakumulační vrstvy vegetační střechy z plastových nopových fólií s perforací, kladených volně na sraz, sklon střechy do 5°</t>
  </si>
  <si>
    <t>92</t>
  </si>
  <si>
    <t>69334321</t>
  </si>
  <si>
    <t>fólie profilovaná (nopová) perforovaná HDPE s hydroakumulační a drenážní funkcí do vegetačních střech s výškou nopů 25mm</t>
  </si>
  <si>
    <t>-148445332</t>
  </si>
  <si>
    <t>93</t>
  </si>
  <si>
    <t>712771401</t>
  </si>
  <si>
    <t>Provedení vegetační vrstvy ze substrátu tloušťky do 100 mm vegetační střechy sklon do 5°</t>
  </si>
  <si>
    <t>1147767949</t>
  </si>
  <si>
    <t>Provedení vegetační vrstvy vegetační střechy ze substrátu, tloušťky do 100 mm, sklon střechy do 5°</t>
  </si>
  <si>
    <t>94</t>
  </si>
  <si>
    <t>10321225</t>
  </si>
  <si>
    <t>substrát vegetačních střech extenzivní s nízkým obsahem organické složky</t>
  </si>
  <si>
    <t>-2030224062</t>
  </si>
  <si>
    <t>505,5*0,06</t>
  </si>
  <si>
    <t>95</t>
  </si>
  <si>
    <t>712771521</t>
  </si>
  <si>
    <t>Položení vegetační nebo trávníkové rohože vegetační střechy sklon do 5°</t>
  </si>
  <si>
    <t>284861940</t>
  </si>
  <si>
    <t>Založení vegetace vegetační střechy položením vegetační nebo trávníkové rohože, sklon střechy do 5°</t>
  </si>
  <si>
    <t>96</t>
  </si>
  <si>
    <t>69334504</t>
  </si>
  <si>
    <t>koberec rozchodníkový vegetačních střech</t>
  </si>
  <si>
    <t>1329944424</t>
  </si>
  <si>
    <t>97</t>
  </si>
  <si>
    <t>998712102</t>
  </si>
  <si>
    <t>Přesun hmot tonážní tonážní pro krytiny povlakové v objektech v do 12 m</t>
  </si>
  <si>
    <t>-796695219</t>
  </si>
  <si>
    <t>Přesun hmot pro povlakové krytiny stanovený z hmotnosti přesunovaného materiálu vodorovná dopravní vzdálenost do 50 m v objektech výšky přes 6 do 12 m</t>
  </si>
  <si>
    <t>713141136</t>
  </si>
  <si>
    <t>Montáž izolace tepelné střech plochých lepené za studena nízkoexpanzní (PUR) pěnou 1 vrstva desek</t>
  </si>
  <si>
    <t>1122204062</t>
  </si>
  <si>
    <t>Montáž tepelné izolace střech plochých rohožemi, pásy, deskami, dílci, bloky (izolační materiál ve specifikaci) přilepenými za studena nízkoexpanzní (PUR) pěnou</t>
  </si>
  <si>
    <t>99</t>
  </si>
  <si>
    <t>28375992</t>
  </si>
  <si>
    <t>deska EPS 150 do plochých střech a podlah λ=0,035 tl 180mm</t>
  </si>
  <si>
    <t>-646028860</t>
  </si>
  <si>
    <t>505,5*1,03 'Přepočtené koeficientem množství</t>
  </si>
  <si>
    <t>100</t>
  </si>
  <si>
    <t>713141336</t>
  </si>
  <si>
    <t>Montáž izolace tepelné střech plochých lepené za studena nízkoexpanzní (PUR) pěnou, spádová vrstva</t>
  </si>
  <si>
    <t>-1461364379</t>
  </si>
  <si>
    <t>Montáž tepelné izolace střech plochých spádovými klíny v ploše přilepenými za studena nízkoexpanzní (PUR) pěnou</t>
  </si>
  <si>
    <t>101</t>
  </si>
  <si>
    <t>28376141</t>
  </si>
  <si>
    <t>klín izolační z pěnového polystyrenu EPS 100 spádový</t>
  </si>
  <si>
    <t>1479645198</t>
  </si>
  <si>
    <t>505,5*0,04</t>
  </si>
  <si>
    <t>20,22*1,03 'Přepočtené koeficientem množství</t>
  </si>
  <si>
    <t>102</t>
  </si>
  <si>
    <t>998713102</t>
  </si>
  <si>
    <t>Přesun hmot tonážní pro izolace tepelné v objektech v do 12 m</t>
  </si>
  <si>
    <t>1911302785</t>
  </si>
  <si>
    <t>Přesun hmot pro izolace tepelné stanovený z hmotnosti přesunovaného materiálu vodorovná dopravní vzdálenost do 50 m v objektech výšky přes 6 m do 12 m</t>
  </si>
  <si>
    <t>763</t>
  </si>
  <si>
    <t>Konstrukce suché výstavby</t>
  </si>
  <si>
    <t>103</t>
  </si>
  <si>
    <t>763111458</t>
  </si>
  <si>
    <t>SDK příčka tl 100 mm profil CW+UW 50 desky 2x akustická 12,5 s izolací EI 90 Rw do 57 dB</t>
  </si>
  <si>
    <t>2116198815</t>
  </si>
  <si>
    <t>Příčka ze sádrokartonových desek s nosnou konstrukcí z jednoduchých ocelových profilů UW, CW dvojitě opláštěná deskami akustickými tl. 2 x 12,5 mm s izolací, EI 90, příčka tl. 100 mm, profil 50, Rw do 57 dB</t>
  </si>
  <si>
    <t>(4,989+2,353+1,691+2,300+4,979+2,290+5,010+4,947+5,115+1,775+2,741+4,769)*3,330</t>
  </si>
  <si>
    <t>-(0,900*2,020*4)</t>
  </si>
  <si>
    <t>(5,708+5,059+2,939)*3,330</t>
  </si>
  <si>
    <t>104</t>
  </si>
  <si>
    <t>763111717</t>
  </si>
  <si>
    <t>SDK příčka základní penetrační nátěr (oboustranně)</t>
  </si>
  <si>
    <t>2039037349</t>
  </si>
  <si>
    <t>Příčka ze sádrokartonových desek ostatní konstrukce a práce na příčkách ze sádrokartonových desek základní penetrační nátěr (oboustranný)</t>
  </si>
  <si>
    <t>105</t>
  </si>
  <si>
    <t>763111725</t>
  </si>
  <si>
    <t>SDK příčka lišta samolepící vodou aktivovaná k ochraně vnějších rohů 90°</t>
  </si>
  <si>
    <t>-1906167677</t>
  </si>
  <si>
    <t>Příčka ze sádrokartonových desek ostatní konstrukce a práce na příčkách ze sádrokartonových desek ochrana rohů lišta samolepící vodou aktivovaná k ochraně vnějších rohů 90°</t>
  </si>
  <si>
    <t>106</t>
  </si>
  <si>
    <t>763111771</t>
  </si>
  <si>
    <t>Příplatek k SDK příčce za rovinnost kvality Q3</t>
  </si>
  <si>
    <t>-159028181</t>
  </si>
  <si>
    <t>Příčka ze sádrokartonových desek Příplatek k cenám za rovinnost speciální tmelení kvality Q3</t>
  </si>
  <si>
    <t>107</t>
  </si>
  <si>
    <t>763131461</t>
  </si>
  <si>
    <t>SDK podhled desky 2xH2 12,5 bez izolace dvouvrstvá spodní kce profil CD+UD</t>
  </si>
  <si>
    <t>-620818284</t>
  </si>
  <si>
    <t>Podhled ze sádrokartonových desek dvouvrstvá zavěšená spodní konstrukce z ocelových profilů CD, UD dvojitě opláštěná deskami impregnovanou H2, tl. 2 x 12,5 mm, bez izolace</t>
  </si>
  <si>
    <t>4,93+4,14</t>
  </si>
  <si>
    <t>13,48+3,49+2,24+1,15+4,62+6,76+11,31+3,08</t>
  </si>
  <si>
    <t>108</t>
  </si>
  <si>
    <t>763131714</t>
  </si>
  <si>
    <t>SDK podhled základní penetrační nátěr</t>
  </si>
  <si>
    <t>-2116280883</t>
  </si>
  <si>
    <t>Podhled ze sádrokartonových desek ostatní práce a konstrukce na podhledech ze sádrokartonových desek základní penetrační nátěr</t>
  </si>
  <si>
    <t>109</t>
  </si>
  <si>
    <t>763131751</t>
  </si>
  <si>
    <t>Montáž parotěsné zábrany do SDK podhledu</t>
  </si>
  <si>
    <t>-1737472952</t>
  </si>
  <si>
    <t>Podhled ze sádrokartonových desek ostatní práce a konstrukce na podhledech ze sádrokartonových desek montáž parotěsné zábrany</t>
  </si>
  <si>
    <t>110</t>
  </si>
  <si>
    <t>28329274</t>
  </si>
  <si>
    <t>fólie PE vyztužená pro parotěsnou vrstvu (reakce na oheň - třída E) 110g/m2</t>
  </si>
  <si>
    <t>-576328753</t>
  </si>
  <si>
    <t>55,2*1,1235 'Přepočtené koeficientem množství</t>
  </si>
  <si>
    <t>111</t>
  </si>
  <si>
    <t>763131771</t>
  </si>
  <si>
    <t>Příplatek k SDK podhledu za rovinnost kvality Q3</t>
  </si>
  <si>
    <t>1185338133</t>
  </si>
  <si>
    <t>Podhled ze sádrokartonových desek Příplatek k cenám za rovinnost kvality speciální tmelení kvality Q3</t>
  </si>
  <si>
    <t>112</t>
  </si>
  <si>
    <t>763431001</t>
  </si>
  <si>
    <t>Montáž minerálního podhledu s vyjímatelnými panely vel. do 0,36 m2 na zavěšený viditelný rošt</t>
  </si>
  <si>
    <t>1814215156</t>
  </si>
  <si>
    <t>Montáž podhledu minerálního včetně zavěšeného roštu viditelného s panely vyjímatelnými, velikosti panelů do 0,36 m2</t>
  </si>
  <si>
    <t>9,26+61,89+15,25+5,3+1,24+1,26+8,39+1,21+1,24+14,79+9,28+9,45+16,3+14,33+27,09+27,15+13,16+22,39+31,79+5,37+5,71+27,55+37,97</t>
  </si>
  <si>
    <t>42,88+9,19+21,06+7,81+26,81+28,82+51,84+10,91+4,7+1,47+15,79+16,68+15,52+16,32</t>
  </si>
  <si>
    <t>113</t>
  </si>
  <si>
    <t>59036010</t>
  </si>
  <si>
    <t>panel akustický nebarvená hrana viditelný rošt bílá rastr š 24mm tl 20mm</t>
  </si>
  <si>
    <t>1427369165</t>
  </si>
  <si>
    <t>637,17*1,05 'Přepočtené koeficientem množství</t>
  </si>
  <si>
    <t>114</t>
  </si>
  <si>
    <t>998763302</t>
  </si>
  <si>
    <t>Přesun hmot tonážní pro sádrokartonové konstrukce v objektech v do 12 m</t>
  </si>
  <si>
    <t>1771283943</t>
  </si>
  <si>
    <t>Přesun hmot pro konstrukce montované z desek sádrokartonových, sádrovláknitých, cementovláknitých nebo cementových stanovený z hmotnosti přesunovaného materiálu vodorovná dopravní vzdálenost do 50 m v objektech výšky přes 6 do 12 m</t>
  </si>
  <si>
    <t>115</t>
  </si>
  <si>
    <t>K01</t>
  </si>
  <si>
    <t>Oplechování parapetu, barevný FeZn plech 0,55mm rš. 400mm</t>
  </si>
  <si>
    <t>-557741199</t>
  </si>
  <si>
    <t>116</t>
  </si>
  <si>
    <t>K02</t>
  </si>
  <si>
    <t>-646210325</t>
  </si>
  <si>
    <t>117</t>
  </si>
  <si>
    <t>K03</t>
  </si>
  <si>
    <t>1974021134</t>
  </si>
  <si>
    <t>118</t>
  </si>
  <si>
    <t>K04</t>
  </si>
  <si>
    <t>Oplechování parapetu, barevný FeZn plech 0,55mm rš. 370mm</t>
  </si>
  <si>
    <t>1851811825</t>
  </si>
  <si>
    <t>119</t>
  </si>
  <si>
    <t>K05</t>
  </si>
  <si>
    <t>Oplechování parapetu, barevný FeZn plech 0,55mm rš. 270mm</t>
  </si>
  <si>
    <t>-262981399</t>
  </si>
  <si>
    <t>120</t>
  </si>
  <si>
    <t>K06</t>
  </si>
  <si>
    <t>127664014</t>
  </si>
  <si>
    <t>121</t>
  </si>
  <si>
    <t>K07</t>
  </si>
  <si>
    <t>Oplechování parapetu, barevný FeZn plech 0,55mm rš. 420mm</t>
  </si>
  <si>
    <t>-48449357</t>
  </si>
  <si>
    <t>122</t>
  </si>
  <si>
    <t>K08</t>
  </si>
  <si>
    <t>401992125</t>
  </si>
  <si>
    <t>123</t>
  </si>
  <si>
    <t>K09</t>
  </si>
  <si>
    <t>Dešťový svod průměr 110 s lapačem střešních splavenin</t>
  </si>
  <si>
    <t>1623057360</t>
  </si>
  <si>
    <t>124</t>
  </si>
  <si>
    <t>K10</t>
  </si>
  <si>
    <t>Dešťový žlab průměr 110</t>
  </si>
  <si>
    <t>1684628974</t>
  </si>
  <si>
    <t>125</t>
  </si>
  <si>
    <t>K11</t>
  </si>
  <si>
    <t>Oplechování atiky, barevný FeZn plech 0,55mm rš. 620 mm</t>
  </si>
  <si>
    <t>-1309749195</t>
  </si>
  <si>
    <t>126</t>
  </si>
  <si>
    <t>K12</t>
  </si>
  <si>
    <t>Oplechování parapetu, barevný FeZn plech 0,55mm rš. 380mm</t>
  </si>
  <si>
    <t>1726833801</t>
  </si>
  <si>
    <t>127</t>
  </si>
  <si>
    <t>OS29</t>
  </si>
  <si>
    <t>Atypický ocelový plech kryjící konstrukci hliníkové fasády okolo vstupu</t>
  </si>
  <si>
    <t>-1780337546</t>
  </si>
  <si>
    <t>128</t>
  </si>
  <si>
    <t>OS30</t>
  </si>
  <si>
    <t>Generální klíč</t>
  </si>
  <si>
    <t>-1122882418</t>
  </si>
  <si>
    <t>129</t>
  </si>
  <si>
    <t>998764202</t>
  </si>
  <si>
    <t>Přesun hmot procentní pro konstrukce klempířské v objektech v do 12 m</t>
  </si>
  <si>
    <t>%</t>
  </si>
  <si>
    <t>-519894527</t>
  </si>
  <si>
    <t>Přesun hmot pro konstrukce klempířské stanovený procentní sazbou (%) z ceny vodorovná dopravní vzdálenost do 50 m v objektech výšky přes 6 do 12 m</t>
  </si>
  <si>
    <t>130</t>
  </si>
  <si>
    <t>766660001</t>
  </si>
  <si>
    <t>Montáž dveřních křídel otvíravých jednokřídlových š do 0,8 m do ocelové zárubně</t>
  </si>
  <si>
    <t>-156030759</t>
  </si>
  <si>
    <t>Montáž dveřních křídel dřevěných nebo plastových otevíravých do ocelové zárubně povrchově upravených jednokřídlových, šířky do 800 mm</t>
  </si>
  <si>
    <t>5+29+5+1+1+1+2+1+1</t>
  </si>
  <si>
    <t>131</t>
  </si>
  <si>
    <t>61162085</t>
  </si>
  <si>
    <t>dveře jednokřídlé dřevotřískové povrch laminátový plné 700x1970-2100mm</t>
  </si>
  <si>
    <t>1030476323</t>
  </si>
  <si>
    <t>5+1</t>
  </si>
  <si>
    <t>132</t>
  </si>
  <si>
    <t>61162086</t>
  </si>
  <si>
    <t>dveře jednokřídlé dřevotřískové povrch laminátový plné 800x1970-2100mm</t>
  </si>
  <si>
    <t>1006977119</t>
  </si>
  <si>
    <t>29+1+1+2+1</t>
  </si>
  <si>
    <t>133</t>
  </si>
  <si>
    <t>61162084</t>
  </si>
  <si>
    <t>dveře jednokřídlé dřevotřískové povrch laminátový plné 600x1970-2100mm</t>
  </si>
  <si>
    <t>-1326119523</t>
  </si>
  <si>
    <t>134</t>
  </si>
  <si>
    <t>766660002</t>
  </si>
  <si>
    <t>Montáž dveřních křídel otvíravých jednokřídlových š přes 0,8 m do ocelové zárubně</t>
  </si>
  <si>
    <t>-526174524</t>
  </si>
  <si>
    <t>Montáž dveřních křídel dřevěných nebo plastových otevíravých do ocelové zárubně povrchově upravených jednokřídlových, šířky přes 800 mm</t>
  </si>
  <si>
    <t>2+2+1+2</t>
  </si>
  <si>
    <t>135</t>
  </si>
  <si>
    <t>61160053</t>
  </si>
  <si>
    <t>dveře jednokřídlé dřevěné bez povrchové úpravy plné 900x1970mm</t>
  </si>
  <si>
    <t>217729438</t>
  </si>
  <si>
    <t>136</t>
  </si>
  <si>
    <t>766R01</t>
  </si>
  <si>
    <t>Dveřní kování</t>
  </si>
  <si>
    <t>622965158</t>
  </si>
  <si>
    <t>137</t>
  </si>
  <si>
    <t>F05</t>
  </si>
  <si>
    <t>Plastové okno 2100x2100 mm</t>
  </si>
  <si>
    <t>2123770539</t>
  </si>
  <si>
    <t>138</t>
  </si>
  <si>
    <t>F06</t>
  </si>
  <si>
    <t>Plastové okno 2000x2100 mm</t>
  </si>
  <si>
    <t>-1216803639</t>
  </si>
  <si>
    <t>139</t>
  </si>
  <si>
    <t>OS06</t>
  </si>
  <si>
    <t xml:space="preserve">Interiérový parapet, masívní dřevo v. 40mm dub/buk </t>
  </si>
  <si>
    <t>543560852</t>
  </si>
  <si>
    <t>140</t>
  </si>
  <si>
    <t>OS07</t>
  </si>
  <si>
    <t>-1085883653</t>
  </si>
  <si>
    <t>141</t>
  </si>
  <si>
    <t>998766202</t>
  </si>
  <si>
    <t>Přesun hmot procentní pro konstrukce truhlářské v objektech v do 12 m</t>
  </si>
  <si>
    <t>1622883545</t>
  </si>
  <si>
    <t>Přesun hmot pro konstrukce truhlářské stanovený procentní sazbou (%) z ceny vodorovná dopravní vzdálenost do 50 m v objektech výšky přes 6 do 12 m</t>
  </si>
  <si>
    <t>142</t>
  </si>
  <si>
    <t>F01</t>
  </si>
  <si>
    <t>Fasádní hliníková stěna z lamelových svislých prvků - systém provětrávané fasády</t>
  </si>
  <si>
    <t>-2102009225</t>
  </si>
  <si>
    <t>143</t>
  </si>
  <si>
    <t>F02</t>
  </si>
  <si>
    <t>1077634034</t>
  </si>
  <si>
    <t>144</t>
  </si>
  <si>
    <t>F03</t>
  </si>
  <si>
    <t>Vstupní dveře hliníkové 1800x2750 mm</t>
  </si>
  <si>
    <t>-1253453787</t>
  </si>
  <si>
    <t>145</t>
  </si>
  <si>
    <t>F04</t>
  </si>
  <si>
    <t>1874194963</t>
  </si>
  <si>
    <t>146</t>
  </si>
  <si>
    <t>F07</t>
  </si>
  <si>
    <t>Hliníkové okno balkónové 1800x2750 mm</t>
  </si>
  <si>
    <t>624073560</t>
  </si>
  <si>
    <t>147</t>
  </si>
  <si>
    <t>O12</t>
  </si>
  <si>
    <t xml:space="preserve">Černá kobercová čistící zóna </t>
  </si>
  <si>
    <t>-1999337055</t>
  </si>
  <si>
    <t>148</t>
  </si>
  <si>
    <t>O13</t>
  </si>
  <si>
    <t>-1241851839</t>
  </si>
  <si>
    <t>149</t>
  </si>
  <si>
    <t>VS01</t>
  </si>
  <si>
    <t>Vnitřní prosklená hliníková stěna 2485x2800 mm</t>
  </si>
  <si>
    <t>-495457901</t>
  </si>
  <si>
    <t>150</t>
  </si>
  <si>
    <t>VS02</t>
  </si>
  <si>
    <t>Vnitřní prosklená hliníková stěna 1500x2800 mm</t>
  </si>
  <si>
    <t>-1015959045</t>
  </si>
  <si>
    <t>151</t>
  </si>
  <si>
    <t>VS03</t>
  </si>
  <si>
    <t>100568210</t>
  </si>
  <si>
    <t>152</t>
  </si>
  <si>
    <t>VS04</t>
  </si>
  <si>
    <t>-403624139</t>
  </si>
  <si>
    <t>Vnitřní prosklená hliníková stěna 2485x2800</t>
  </si>
  <si>
    <t>153</t>
  </si>
  <si>
    <t>VS05</t>
  </si>
  <si>
    <t>Vnitřní prosklená hliníková stěna 2200x2410 mm</t>
  </si>
  <si>
    <t>1493499847</t>
  </si>
  <si>
    <t>154</t>
  </si>
  <si>
    <t>VS06</t>
  </si>
  <si>
    <t>Vnitřní bezpečnostní sklo neprůstřelné výsůvné 800x800 mm</t>
  </si>
  <si>
    <t>-472783130</t>
  </si>
  <si>
    <t>155</t>
  </si>
  <si>
    <t>Z01</t>
  </si>
  <si>
    <t>Mříž do cely 1600x3000 mm</t>
  </si>
  <si>
    <t>-1184158234</t>
  </si>
  <si>
    <t>156</t>
  </si>
  <si>
    <t>Z02</t>
  </si>
  <si>
    <t>-1196789525</t>
  </si>
  <si>
    <t>157</t>
  </si>
  <si>
    <t>Z03B</t>
  </si>
  <si>
    <t>Pojízdná plošina pro invalidy</t>
  </si>
  <si>
    <t>-412371148</t>
  </si>
  <si>
    <t>158</t>
  </si>
  <si>
    <t>Z03A</t>
  </si>
  <si>
    <t>Schodišťové zábradlí ocel, dřevěné madlo</t>
  </si>
  <si>
    <t>-1324271406</t>
  </si>
  <si>
    <t>159</t>
  </si>
  <si>
    <t>Z04</t>
  </si>
  <si>
    <t>Schodišťové zábradlí repase</t>
  </si>
  <si>
    <t>-1158694323</t>
  </si>
  <si>
    <t>160</t>
  </si>
  <si>
    <t>Z05</t>
  </si>
  <si>
    <t>Schodišťové madlo repase</t>
  </si>
  <si>
    <t>-637968082</t>
  </si>
  <si>
    <t>161</t>
  </si>
  <si>
    <t>Z06</t>
  </si>
  <si>
    <t>Poklop 600x600 mm</t>
  </si>
  <si>
    <t>463647229</t>
  </si>
  <si>
    <t>162</t>
  </si>
  <si>
    <t>Z07</t>
  </si>
  <si>
    <t>Okenní mříž 700x540 mm</t>
  </si>
  <si>
    <t>-160057808</t>
  </si>
  <si>
    <t>163</t>
  </si>
  <si>
    <t>Z08</t>
  </si>
  <si>
    <t>Okenní mříž 1300x540 mm</t>
  </si>
  <si>
    <t>808608153</t>
  </si>
  <si>
    <t>164</t>
  </si>
  <si>
    <t>Z09</t>
  </si>
  <si>
    <t>Okenní mříž 2225x2050 mm</t>
  </si>
  <si>
    <t>-220205964</t>
  </si>
  <si>
    <t>165</t>
  </si>
  <si>
    <t>Z10</t>
  </si>
  <si>
    <t>Okenní mříž 2100x2050 mm</t>
  </si>
  <si>
    <t>1448336184</t>
  </si>
  <si>
    <t>166</t>
  </si>
  <si>
    <t>Z11</t>
  </si>
  <si>
    <t>Zábradlí 6163x900 mm</t>
  </si>
  <si>
    <t>-1310840544</t>
  </si>
  <si>
    <t>167</t>
  </si>
  <si>
    <t>Z12</t>
  </si>
  <si>
    <t>Zábradlí 4036x900 mm</t>
  </si>
  <si>
    <t>1612692766</t>
  </si>
  <si>
    <t>168</t>
  </si>
  <si>
    <t>Z13</t>
  </si>
  <si>
    <t>Nerezová skříň s dvířky pro instalaci nabíjecí stanice pro elektromobily</t>
  </si>
  <si>
    <t>-609775105</t>
  </si>
  <si>
    <t>169</t>
  </si>
  <si>
    <t>Z14</t>
  </si>
  <si>
    <t>Poklop ocelový krycí šachty 2300x1775 mm</t>
  </si>
  <si>
    <t>1290840716</t>
  </si>
  <si>
    <t>170</t>
  </si>
  <si>
    <t>Z16</t>
  </si>
  <si>
    <t>Zábradlí 2000x1000 mm</t>
  </si>
  <si>
    <t>311837677</t>
  </si>
  <si>
    <t>171</t>
  </si>
  <si>
    <t>Z17</t>
  </si>
  <si>
    <t>Okenní mříž 2200x1980 mm</t>
  </si>
  <si>
    <t>-2140770444</t>
  </si>
  <si>
    <t>172</t>
  </si>
  <si>
    <t>Z18</t>
  </si>
  <si>
    <t>Žebřík</t>
  </si>
  <si>
    <t>887241733</t>
  </si>
  <si>
    <t>Poznámka k položce:_x000d_
MATERIÁL: OCEL_x000d_
BARVA: KOVÁŘSKÁ ČERŇ_x000d_
KOTVENÍ: ZPŘEDU DO NOSNÉ OBVODOVÉ KONSTRUKCE_x000d_
ROZMĚR: 4832x425_x000d_
PRVEK: NOVÝ_x000d_
- svislé trubky d=50mm,_x000d_
- horizontální trubky/tyče d=30mm</t>
  </si>
  <si>
    <t>173</t>
  </si>
  <si>
    <t>Z19</t>
  </si>
  <si>
    <t>1670624369</t>
  </si>
  <si>
    <t>Poznámka k položce:_x000d_
MATERIÁL: HLINÍK_x000d_
ROZMĚR: 3200x425_x000d_
PRVEK: NOVÝ, ODNÍMATELN_x000d_
- uložen ve skladu_x000d_
- ve fasádě příprava pro aretaci žebříku!</t>
  </si>
  <si>
    <t>174</t>
  </si>
  <si>
    <t>Z20</t>
  </si>
  <si>
    <t>Okenní mříž 1300x1450 mm</t>
  </si>
  <si>
    <t>558004383</t>
  </si>
  <si>
    <t>175</t>
  </si>
  <si>
    <t>Z21</t>
  </si>
  <si>
    <t>Stříška nad vstupem 3615x1215 mm</t>
  </si>
  <si>
    <t>-1920712246</t>
  </si>
  <si>
    <t>176</t>
  </si>
  <si>
    <t>Z22</t>
  </si>
  <si>
    <t>Stříška nad vstupem 2200x1215 mm</t>
  </si>
  <si>
    <t>-809968174</t>
  </si>
  <si>
    <t>177</t>
  </si>
  <si>
    <t>998767202</t>
  </si>
  <si>
    <t>Přesun hmot procentní pro zámečnické konstrukce v objektech v do 12 m</t>
  </si>
  <si>
    <t>805140587</t>
  </si>
  <si>
    <t>Přesun hmot pro zámečnické konstrukce stanovený procentní sazbou (%) z ceny vodorovná dopravní vzdálenost do 50 m v objektech výšky přes 6 do 12 m</t>
  </si>
  <si>
    <t>178</t>
  </si>
  <si>
    <t>771121011</t>
  </si>
  <si>
    <t>Nátěr penetrační na podlahu</t>
  </si>
  <si>
    <t>-1680150718</t>
  </si>
  <si>
    <t>Příprava podkladu před provedením dlažby nátěr penetrační na podlahu</t>
  </si>
  <si>
    <t>325,05+4,73</t>
  </si>
  <si>
    <t>179</t>
  </si>
  <si>
    <t>771151012</t>
  </si>
  <si>
    <t>Samonivelační stěrka podlah pevnosti 20 MPa tl 5 mm</t>
  </si>
  <si>
    <t>-511941796</t>
  </si>
  <si>
    <t>Příprava podkladu před provedením dlažby samonivelační stěrka min.pevnosti 20 MPa, tloušťky přes 3 do 5 mm</t>
  </si>
  <si>
    <t>325,05-175,81+4,73</t>
  </si>
  <si>
    <t>180</t>
  </si>
  <si>
    <t>771151016</t>
  </si>
  <si>
    <t>Samonivelační stěrka podlah pevnosti 20 tl do 15 mm</t>
  </si>
  <si>
    <t>1611661211</t>
  </si>
  <si>
    <t>Příprava podkladu před provedením dlažby samonivelační stěrka min.pevnosti 20 MPa, tloušťky přes 12 do 15 mm</t>
  </si>
  <si>
    <t>181</t>
  </si>
  <si>
    <t>771554112</t>
  </si>
  <si>
    <t>Montáž podlah z dlaždic teracových lepených flexibilním lepidlem do 9 ks/m2</t>
  </si>
  <si>
    <t>-1550412440</t>
  </si>
  <si>
    <t>Montáž podlah z dlaždic teracových lepených flexibilním lepidlem přes 6 do 9 ks/ m2</t>
  </si>
  <si>
    <t>4,73</t>
  </si>
  <si>
    <t>182</t>
  </si>
  <si>
    <t>59247500</t>
  </si>
  <si>
    <t>dlaždice teracová broušená 400x400x20mm</t>
  </si>
  <si>
    <t>-258739949</t>
  </si>
  <si>
    <t>4,73*1,1 'Přepočtené koeficientem množství</t>
  </si>
  <si>
    <t>183</t>
  </si>
  <si>
    <t>771559191</t>
  </si>
  <si>
    <t>Příplatek k montáži podlah z dlaždic teracových za plochu do 5 m2</t>
  </si>
  <si>
    <t>-1236808961</t>
  </si>
  <si>
    <t>Montáž podlah z dlaždic teracových Příplatek k cenám za plochu do 5 m2 jednotlivě</t>
  </si>
  <si>
    <t>184</t>
  </si>
  <si>
    <t>771574111</t>
  </si>
  <si>
    <t>Montáž podlah keramických hladkých lepených flexibilním lepidlem do 9 ks/m2</t>
  </si>
  <si>
    <t>1252988590</t>
  </si>
  <si>
    <t>Montáž podlah z dlaždic keramických lepených flexibilním lepidlem maloformátových hladkých přes 6 do 9 ks/m2</t>
  </si>
  <si>
    <t>12,8+9,26+2,92+61,89+5,3+1,24+1,26+8,39+1,21+1,24+22,39+3,49+2,24+1,15+4,62+6,76+3,08 "1.NP</t>
  </si>
  <si>
    <t>14,88+42,88+9,19+51,84+4,93+10,91+4,7+4,14+1,47+15,79+3,97+11,11 "2.NP</t>
  </si>
  <si>
    <t>185</t>
  </si>
  <si>
    <t>59761011</t>
  </si>
  <si>
    <t>dlažba keramická slinutá hladká do interiéru i exteriéru do 9ks/m2</t>
  </si>
  <si>
    <t>-92778557</t>
  </si>
  <si>
    <t>325,05*1,03 'Přepočtené koeficientem množství</t>
  </si>
  <si>
    <t>186</t>
  </si>
  <si>
    <t>771577111</t>
  </si>
  <si>
    <t>Příplatek k montáži podlah keramických lepených flexibilním lepidlem za plochu do 5 m2</t>
  </si>
  <si>
    <t>132659387</t>
  </si>
  <si>
    <t>Montáž podlah z dlaždic keramických lepených flexibilním lepidlem Příplatek k cenám za plochu do 5 m2 jednotlivě</t>
  </si>
  <si>
    <t>2,92+1,24+1,26+1,21+1,24+3,49+2,24+1,15+4,62+3,08 "1.NP</t>
  </si>
  <si>
    <t>4,93+4,7+4,14+1,47+3,97 "2.NP</t>
  </si>
  <si>
    <t>187</t>
  </si>
  <si>
    <t>771577133</t>
  </si>
  <si>
    <t>Příplatek k montáži podlah keramických lepených standardním lepidlem za spárování bílým cementem</t>
  </si>
  <si>
    <t>-206625359</t>
  </si>
  <si>
    <t>Montáž podlah z dlaždic keramických lepených standardním lepidlem Příplatek k cenám za spárování cement bílý</t>
  </si>
  <si>
    <t>188</t>
  </si>
  <si>
    <t>771591112R</t>
  </si>
  <si>
    <t>Izolace pod dlažbu nátěrem nebo stěrkou ve dvou vrstvách včetně gumové pásky</t>
  </si>
  <si>
    <t>-14387261</t>
  </si>
  <si>
    <t>189</t>
  </si>
  <si>
    <t>771592011</t>
  </si>
  <si>
    <t>Čištění vnitřních ploch podlah nebo schodišť po položení dlažby chemickými prostředky</t>
  </si>
  <si>
    <t>102526929</t>
  </si>
  <si>
    <t>Čištění vnitřních ploch po položení dlažby podlah nebo schodišť chemickými prostředky</t>
  </si>
  <si>
    <t>190</t>
  </si>
  <si>
    <t>998771102</t>
  </si>
  <si>
    <t>Přesun hmot tonážní pro podlahy z dlaždic v objektech v do 12 m</t>
  </si>
  <si>
    <t>181125942</t>
  </si>
  <si>
    <t>Přesun hmot pro podlahy z dlaždic stanovený z hmotnosti přesunovaného materiálu vodorovná dopravní vzdálenost do 50 m v objektech výšky přes 6 do 12 m</t>
  </si>
  <si>
    <t>191</t>
  </si>
  <si>
    <t>776121111</t>
  </si>
  <si>
    <t>Vodou ředitelná penetrace savého podkladu povlakových podlah ředěná v poměru 1:3</t>
  </si>
  <si>
    <t>1582742714</t>
  </si>
  <si>
    <t>Příprava podkladu penetrace vodou ředitelná na savý podklad (válečkováním) ředěná v poměru 1:3 podlah</t>
  </si>
  <si>
    <t>249,16+187,67</t>
  </si>
  <si>
    <t>192</t>
  </si>
  <si>
    <t>776141112</t>
  </si>
  <si>
    <t>Vyrovnání podkladu povlakových podlah stěrkou pevnosti 20 MPa tl 5 mm</t>
  </si>
  <si>
    <t>-1045254416</t>
  </si>
  <si>
    <t>Příprava podkladu vyrovnání samonivelační stěrkou podlah min.pevnosti 20 MPa, tloušťky přes 3 do 5 mm</t>
  </si>
  <si>
    <t>193</t>
  </si>
  <si>
    <t>776211111R</t>
  </si>
  <si>
    <t>Lepení textilních pásů vč. kobercové lišty</t>
  </si>
  <si>
    <t>1758247912</t>
  </si>
  <si>
    <t>11,31+5,37+37,97 "1.NP</t>
  </si>
  <si>
    <t>21,06+7,81+26,81+28,82+16,68+15,52+16,32 "2.NP</t>
  </si>
  <si>
    <t>194</t>
  </si>
  <si>
    <t>69751061</t>
  </si>
  <si>
    <t>koberec zátěžový vpichovaný role š 2m, vlákno 100% PA, hm 400g/m2, zátěž 33, útlum 21dB, hořlavost Bfl S1</t>
  </si>
  <si>
    <t>352185809</t>
  </si>
  <si>
    <t>187,67*1,05 'Přepočtené koeficientem množství</t>
  </si>
  <si>
    <t>195</t>
  </si>
  <si>
    <t>776231111R</t>
  </si>
  <si>
    <t>Lepení lamel a čtverců z vinylu standardním lepidlem vč. soklíku</t>
  </si>
  <si>
    <t>-1676900821</t>
  </si>
  <si>
    <t>7,85+15,25+8,63+14,79+9,28+9,45+16,3+14,33+27,09+27,15+13,16+13,48+31,79+5,71+27,55 "1.NP</t>
  </si>
  <si>
    <t>3,8+3,55 "2.NP</t>
  </si>
  <si>
    <t>196</t>
  </si>
  <si>
    <t>28411014</t>
  </si>
  <si>
    <t>PVC vinyl heterogenní protiskluzná tl 2,00mm, nášlapná vrstva 0,70mm, třída zátěže 34/43, otlak do 0,05mm, R12, hořlavost Bfl S1</t>
  </si>
  <si>
    <t>1246659010</t>
  </si>
  <si>
    <t>249,16*1,05 'Přepočtené koeficientem množství</t>
  </si>
  <si>
    <t>197</t>
  </si>
  <si>
    <t>776421312</t>
  </si>
  <si>
    <t>Montáž přechodových šroubovaných lišt</t>
  </si>
  <si>
    <t>1339847311</t>
  </si>
  <si>
    <t>Montáž lišt přechodových šroubovaných</t>
  </si>
  <si>
    <t>198</t>
  </si>
  <si>
    <t>59054101</t>
  </si>
  <si>
    <t>profil přechodový Al s pohyblivým ramenem 10x20mm</t>
  </si>
  <si>
    <t>-1144061344</t>
  </si>
  <si>
    <t>89*1,02 'Přepočtené koeficientem množství</t>
  </si>
  <si>
    <t>199</t>
  </si>
  <si>
    <t>776991121</t>
  </si>
  <si>
    <t>Základní čištění nově položených podlahovin vysátím a setřením vlhkým mopem</t>
  </si>
  <si>
    <t>-180661709</t>
  </si>
  <si>
    <t>Ostatní práce údržba nových podlahovin po pokládce čištění základní</t>
  </si>
  <si>
    <t>200</t>
  </si>
  <si>
    <t>998776102</t>
  </si>
  <si>
    <t>Přesun hmot tonážní pro podlahy povlakové v objektech v do 12 m</t>
  </si>
  <si>
    <t>4192653</t>
  </si>
  <si>
    <t>Přesun hmot pro podlahy povlakové stanovený z hmotnosti přesunovaného materiálu vodorovná dopravní vzdálenost do 50 m v objektech výšky přes 6 do 12 m</t>
  </si>
  <si>
    <t>781</t>
  </si>
  <si>
    <t>Dokončovací práce - obklady</t>
  </si>
  <si>
    <t>201</t>
  </si>
  <si>
    <t>781111011</t>
  </si>
  <si>
    <t>Ometení (oprášení) stěny při přípravě podkladu</t>
  </si>
  <si>
    <t>-1956221281</t>
  </si>
  <si>
    <t>Příprava podkladu před provedením obkladu oprášení (ometení) stěny</t>
  </si>
  <si>
    <t>202</t>
  </si>
  <si>
    <t>781121011</t>
  </si>
  <si>
    <t>Nátěr penetrační na stěnu</t>
  </si>
  <si>
    <t>-961622536</t>
  </si>
  <si>
    <t>Příprava podkladu před provedením obkladu nátěr penetrační na stěnu</t>
  </si>
  <si>
    <t>203</t>
  </si>
  <si>
    <t>781151031</t>
  </si>
  <si>
    <t>Celoplošné vyrovnání podkladu stěrkou tl 3 mm</t>
  </si>
  <si>
    <t>1606623983</t>
  </si>
  <si>
    <t>Příprava podkladu před provedením obkladu celoplošné vyrovnání podkladu stěrkou, tloušťky 3mm</t>
  </si>
  <si>
    <t>204</t>
  </si>
  <si>
    <t>781474111</t>
  </si>
  <si>
    <t>Montáž obkladů vnitřních keramických hladkých do 9 ks/m2 lepených flexibilním lepidlem</t>
  </si>
  <si>
    <t>-1010132244</t>
  </si>
  <si>
    <t>Montáž obkladů vnitřních stěn z dlaždic keramických lepených flexibilním lepidlem maloformátových hladkých přes 6 do 9 ks/m2</t>
  </si>
  <si>
    <t>((0,350+0,714+0,133+0,154+2,066+0,910+0,336)+0,910+0,896+(0,350+0,882+2,199+0,868+0,308)+0,910+0,896+(0,952+0,924+2,871+0,938+1,050)+1,576)*2,000</t>
  </si>
  <si>
    <t>(1,576+(1,604+1,106)+(1,232+1,218+2,115+1,162+0,126)+(1,330+2,227+1,358)+(1,260+1,176+0,140+0,588+1,071+1,022)+(1,183+0,882+1,176)+0,952)*2,000</t>
  </si>
  <si>
    <t>((1,204+1,050)+(2,409+0,112+0,294)+(0,343+1,148+0,336+0,158)+(0,350+0,728+0,406)+(0,448+0,273+0,700))*2,000</t>
  </si>
  <si>
    <t>((0,868+0,238+0,280)+(0,294+0,532+0,294)+(0,210+0,476+0,091)+(0,056+3,011))*1,350</t>
  </si>
  <si>
    <t>((0,236+3,097+0,141+0,259)+(0,412+0,330+0,236+0,294+2,814)+(1,060+0,318+0,212)+(0,177+0,200)+(0,459+0,730+0,118+0,318)+(1,284+0,577+0,294))*2,000</t>
  </si>
  <si>
    <t>((0,400+0,283+1,048)+(1,919+0,341+0,247)+3,297+(0,624+0,341)+(0,966+1,943+0,247)+(0,306+0,553+0,341+0,918+1,366+0,082+1,437+0,801+1,578)+0,212)*2,000</t>
  </si>
  <si>
    <t>(1,660+0,259+0,447)*2,000</t>
  </si>
  <si>
    <t>205</t>
  </si>
  <si>
    <t>59761026</t>
  </si>
  <si>
    <t>obklad keramický hladký do 12ks/m2</t>
  </si>
  <si>
    <t>-242553686</t>
  </si>
  <si>
    <t>190,249*1,05 'Přepočtené koeficientem množství</t>
  </si>
  <si>
    <t>206</t>
  </si>
  <si>
    <t>781477113</t>
  </si>
  <si>
    <t>Příplatek k montáži obkladů vnitřních keramických hladkých za spárování bílým cementem</t>
  </si>
  <si>
    <t>-2537367</t>
  </si>
  <si>
    <t>Montáž obkladů vnitřních stěn z dlaždic keramických Příplatek k cenám za spárování cement bílý</t>
  </si>
  <si>
    <t>207</t>
  </si>
  <si>
    <t>998781102</t>
  </si>
  <si>
    <t>Přesun hmot tonážní pro obklady keramické v objektech v do 12 m</t>
  </si>
  <si>
    <t>-1360944089</t>
  </si>
  <si>
    <t>Přesun hmot pro obklady keramické stanovený z hmotnosti přesunovaného materiálu vodorovná dopravní vzdálenost do 50 m v objektech výšky přes 6 do 12 m</t>
  </si>
  <si>
    <t>783</t>
  </si>
  <si>
    <t>Dokončovací práce - nátěry</t>
  </si>
  <si>
    <t>208</t>
  </si>
  <si>
    <t>783R</t>
  </si>
  <si>
    <t>Celoplošné vyrovnání betonového stropu cementovou stěrkou tl. 5mm</t>
  </si>
  <si>
    <t>-2114873917</t>
  </si>
  <si>
    <t>784</t>
  </si>
  <si>
    <t>Dokončovací práce - malby a tapety</t>
  </si>
  <si>
    <t>209</t>
  </si>
  <si>
    <t>784111031</t>
  </si>
  <si>
    <t>Omytí podkladu v místnostech výšky do 3,80 m</t>
  </si>
  <si>
    <t>33979133</t>
  </si>
  <si>
    <t>Omytí podkladu omytí v místnostech výšky do 3,80 m</t>
  </si>
  <si>
    <t>210</t>
  </si>
  <si>
    <t>784221101</t>
  </si>
  <si>
    <t>Dvojnásobné bílé malby ze směsí za sucha dobře otěruvzdorných v místnostech do 3,80 m</t>
  </si>
  <si>
    <t>-1339880675</t>
  </si>
  <si>
    <t>Malby z malířských směsí otěruvzdorných za sucha dvojnásobné, bílé za sucha otěruvzdorné dobře v místnostech výšky do 3,80 m</t>
  </si>
  <si>
    <t>1130+68,23</t>
  </si>
  <si>
    <t>175,98</t>
  </si>
  <si>
    <t>211</t>
  </si>
  <si>
    <t>784221141</t>
  </si>
  <si>
    <t>Příplatek k cenám 2x maleb za sucha otěruvzdorných za barevnou malbu tónovanou tónovacími přípravky</t>
  </si>
  <si>
    <t>-765165602</t>
  </si>
  <si>
    <t>Malby z malířských směsí otěruvzdorných za sucha Příplatek k cenám dvojnásobných maleb za provádění barevné malby tónované tónovacími přípravky</t>
  </si>
  <si>
    <t>C - ZTI</t>
  </si>
  <si>
    <t>D1 - Demontáž</t>
  </si>
  <si>
    <t>997 - Přesun sutě</t>
  </si>
  <si>
    <t>721 - Vnitřní kanalizace</t>
  </si>
  <si>
    <t>722 - Vnitřní vodovod</t>
  </si>
  <si>
    <t>D1</t>
  </si>
  <si>
    <t>Demontáž</t>
  </si>
  <si>
    <t>721160806</t>
  </si>
  <si>
    <t>Demontáž potrubí litinového do DN 200</t>
  </si>
  <si>
    <t>1041036577</t>
  </si>
  <si>
    <t>721171803</t>
  </si>
  <si>
    <t>Demontáž potrubí z novodurových trub do D75</t>
  </si>
  <si>
    <t>1871774704</t>
  </si>
  <si>
    <t>721210822</t>
  </si>
  <si>
    <t>Demontáž střešních vtoků DN 100</t>
  </si>
  <si>
    <t>ks</t>
  </si>
  <si>
    <t>475400010</t>
  </si>
  <si>
    <t>721242803</t>
  </si>
  <si>
    <t>Demontáž lapačů střešních splavenin DN100</t>
  </si>
  <si>
    <t>-580451572</t>
  </si>
  <si>
    <t>722130801</t>
  </si>
  <si>
    <t>Demontáž potrubí z ocelových trubek do DN 25</t>
  </si>
  <si>
    <t>-414797707</t>
  </si>
  <si>
    <t>722170801</t>
  </si>
  <si>
    <t>Demontáž rozvodů vody z plastů do D25</t>
  </si>
  <si>
    <t>-196007597</t>
  </si>
  <si>
    <t>722170804</t>
  </si>
  <si>
    <t>Demontáž rozvodů vody z plastů do D50</t>
  </si>
  <si>
    <t>-1492045617</t>
  </si>
  <si>
    <t>722220861</t>
  </si>
  <si>
    <t>Demontáž armatur se dvěma závity do G20</t>
  </si>
  <si>
    <t>2084517951</t>
  </si>
  <si>
    <t>725110811</t>
  </si>
  <si>
    <t>Demontáž klozetů s nádrží</t>
  </si>
  <si>
    <t>2084262907</t>
  </si>
  <si>
    <t>725122817</t>
  </si>
  <si>
    <t>Demontáž pisoárů s rohovým ventilem</t>
  </si>
  <si>
    <t>143670220</t>
  </si>
  <si>
    <t>725210821</t>
  </si>
  <si>
    <t>Demontáž umyvadel</t>
  </si>
  <si>
    <t>soub</t>
  </si>
  <si>
    <t>1419360348</t>
  </si>
  <si>
    <t>725240811</t>
  </si>
  <si>
    <t>Demontáž sprchových kabin</t>
  </si>
  <si>
    <t>771754648</t>
  </si>
  <si>
    <t>725240812</t>
  </si>
  <si>
    <t>Demontáž sprchových vaniček</t>
  </si>
  <si>
    <t>1648593395</t>
  </si>
  <si>
    <t>1481467978</t>
  </si>
  <si>
    <t>-1723669160</t>
  </si>
  <si>
    <t>-160601018</t>
  </si>
  <si>
    <t>3,277*9 'Přepočtené koeficientem množství</t>
  </si>
  <si>
    <t>1723398253</t>
  </si>
  <si>
    <t>721</t>
  </si>
  <si>
    <t>Vnitřní kanalizace</t>
  </si>
  <si>
    <t>721173315</t>
  </si>
  <si>
    <t>Potrubí PVC dešťové odpadní DN100</t>
  </si>
  <si>
    <t>-1094856330</t>
  </si>
  <si>
    <t>721173401</t>
  </si>
  <si>
    <t>Potrubí PVC - KG svodné DN 110</t>
  </si>
  <si>
    <t>-1821901952</t>
  </si>
  <si>
    <t>721173402</t>
  </si>
  <si>
    <t>Potrubí PVC - KG svodné DN 125</t>
  </si>
  <si>
    <t>1561845689</t>
  </si>
  <si>
    <t>721173403</t>
  </si>
  <si>
    <t>Potrubí PVC - KG svodné DN 150</t>
  </si>
  <si>
    <t>670145020</t>
  </si>
  <si>
    <t>721174024</t>
  </si>
  <si>
    <t>Potrubí HT odpadní DN 70</t>
  </si>
  <si>
    <t>-553195643</t>
  </si>
  <si>
    <t>721174025</t>
  </si>
  <si>
    <t>Potrubí HT odpadní DN 100</t>
  </si>
  <si>
    <t>851826571</t>
  </si>
  <si>
    <t>721174041</t>
  </si>
  <si>
    <t>Potrubí HT připojovací DN 32</t>
  </si>
  <si>
    <t>1253944821</t>
  </si>
  <si>
    <t>721174042</t>
  </si>
  <si>
    <t>Potrubí HT připojovací DN 40</t>
  </si>
  <si>
    <t>250242025</t>
  </si>
  <si>
    <t>721174043</t>
  </si>
  <si>
    <t>Potrubí HT připojovací DN 50</t>
  </si>
  <si>
    <t>-373823233</t>
  </si>
  <si>
    <t>721194105</t>
  </si>
  <si>
    <t>Vyvedení odpadních výpustek DN50</t>
  </si>
  <si>
    <t>233470016</t>
  </si>
  <si>
    <t>721194109</t>
  </si>
  <si>
    <t>Vyvedení odpadních výpustek DN100</t>
  </si>
  <si>
    <t>-2032065750</t>
  </si>
  <si>
    <t>721242115</t>
  </si>
  <si>
    <t>Lapač splavenin polypropylen HL 600N DN 110</t>
  </si>
  <si>
    <t>-890625579</t>
  </si>
  <si>
    <t>721273153</t>
  </si>
  <si>
    <t>Ventilační hlavice z PP DN 70, 100</t>
  </si>
  <si>
    <t>470352734</t>
  </si>
  <si>
    <t>721274103</t>
  </si>
  <si>
    <t>Přivzdušňovací ventil HL 900 DN100</t>
  </si>
  <si>
    <t>402166315</t>
  </si>
  <si>
    <t>721290111</t>
  </si>
  <si>
    <t>Zkouška těsnosti kanalizace vodou do DN 125</t>
  </si>
  <si>
    <t>627566195</t>
  </si>
  <si>
    <t>721290112</t>
  </si>
  <si>
    <t>Zkouška těsnosti kanalizace vodou do DN 200</t>
  </si>
  <si>
    <t>1060600945</t>
  </si>
  <si>
    <t>998721102</t>
  </si>
  <si>
    <t>Přesun hmot v objektech do výšky 12 m</t>
  </si>
  <si>
    <t>-848345639</t>
  </si>
  <si>
    <t>Pol1</t>
  </si>
  <si>
    <t>Střešní vtoky pro pochůzné střechy s odtokem svislým DN 110 - HL 62H, nástavec, odvod.kroužky</t>
  </si>
  <si>
    <t>-235737681</t>
  </si>
  <si>
    <t>Pol2</t>
  </si>
  <si>
    <t>Čistící kus/tvarovka HT DN 70, 100</t>
  </si>
  <si>
    <t>1275832549</t>
  </si>
  <si>
    <t>Pol3</t>
  </si>
  <si>
    <t>Čistící kus/tvarovka DN125/150 KGRE</t>
  </si>
  <si>
    <t>-597362816</t>
  </si>
  <si>
    <t>Pol4</t>
  </si>
  <si>
    <t>Kondenzační sifon HL 138</t>
  </si>
  <si>
    <t>-614619464</t>
  </si>
  <si>
    <t>722</t>
  </si>
  <si>
    <t>Vnitřní vodovod</t>
  </si>
  <si>
    <t>722174022</t>
  </si>
  <si>
    <t>Potrubí z PPR svařovaných polyfuzně D20</t>
  </si>
  <si>
    <t>1214132127</t>
  </si>
  <si>
    <t>722174023</t>
  </si>
  <si>
    <t>Potrubí z PPR svařovaných polyfuzně D25</t>
  </si>
  <si>
    <t>1028713799</t>
  </si>
  <si>
    <t>722174024</t>
  </si>
  <si>
    <t>Potrubí z PPR svařovaných polyfuzně D32</t>
  </si>
  <si>
    <t>339009380</t>
  </si>
  <si>
    <t>722174025</t>
  </si>
  <si>
    <t>Potrubí z PPR svařovaných polyfuzně D40</t>
  </si>
  <si>
    <t>-699634245</t>
  </si>
  <si>
    <t>722174026</t>
  </si>
  <si>
    <t>Potrubí z PPR svařovaných polyfuzně D50</t>
  </si>
  <si>
    <t>-552494463</t>
  </si>
  <si>
    <t>722181231</t>
  </si>
  <si>
    <t>Ochrana potrubí termoizolačními trubicemi z pěn.PE tl.do 13 mm DN do 22 mm</t>
  </si>
  <si>
    <t>-1337696840</t>
  </si>
  <si>
    <t>722181232</t>
  </si>
  <si>
    <t>Ochrana potrubí termoizolačními trubicemi z pěn.PE tl.do 13 mm DN do 40 mm</t>
  </si>
  <si>
    <t>640974868</t>
  </si>
  <si>
    <t>722181233</t>
  </si>
  <si>
    <t>Ochrana potrubí termoizolačními trubicemi z pěn.PE tl.do 13 mm DN do 50 mm</t>
  </si>
  <si>
    <t>1222226058</t>
  </si>
  <si>
    <t>722181251</t>
  </si>
  <si>
    <t>Ochrana potrubí termoizolačními trubicemi z pěn.PE tl.do 30 mm DN do 22 mm</t>
  </si>
  <si>
    <t>721407954</t>
  </si>
  <si>
    <t>722181252</t>
  </si>
  <si>
    <t>Ochrana potrubí termoizolačními trubicemi z pěn.PE tl.do 30 mm DN do 40 mm</t>
  </si>
  <si>
    <t>-1693293903</t>
  </si>
  <si>
    <t>722220111</t>
  </si>
  <si>
    <t>Nástěnky pro výtokový ventil DN 15</t>
  </si>
  <si>
    <t>-1228264130</t>
  </si>
  <si>
    <t>722220121</t>
  </si>
  <si>
    <t>Nástěnky pro baterii DN15</t>
  </si>
  <si>
    <t>429712604</t>
  </si>
  <si>
    <t>722224115</t>
  </si>
  <si>
    <t>Kohouty vypouštěcí DN 15</t>
  </si>
  <si>
    <t>413349507</t>
  </si>
  <si>
    <t>722231076</t>
  </si>
  <si>
    <t>Ventily zpětné mosazné DN 40</t>
  </si>
  <si>
    <t>1460031591</t>
  </si>
  <si>
    <t>722232061</t>
  </si>
  <si>
    <t>Kulový kohout kovový DN 15 s vypouštěním</t>
  </si>
  <si>
    <t>1230662170</t>
  </si>
  <si>
    <t>722232065</t>
  </si>
  <si>
    <t>Kulový kohout kovový DN 40 s vypouštěním</t>
  </si>
  <si>
    <t>-667754845</t>
  </si>
  <si>
    <t>722232122</t>
  </si>
  <si>
    <t>Kulový kohout kovový DN 15</t>
  </si>
  <si>
    <t>-1943158633</t>
  </si>
  <si>
    <t>56</t>
  </si>
  <si>
    <t>722232123</t>
  </si>
  <si>
    <t>Kulový kohout kovový DN 20</t>
  </si>
  <si>
    <t>3484138</t>
  </si>
  <si>
    <t>57</t>
  </si>
  <si>
    <t>722232124</t>
  </si>
  <si>
    <t>Kulový kohout kovový DN 25</t>
  </si>
  <si>
    <t>1634228906</t>
  </si>
  <si>
    <t>722232125</t>
  </si>
  <si>
    <t>Kulový kohout kovový DN 32</t>
  </si>
  <si>
    <t>1455141908</t>
  </si>
  <si>
    <t>59</t>
  </si>
  <si>
    <t>722232126</t>
  </si>
  <si>
    <t>Kulový kohout kovový DN 40</t>
  </si>
  <si>
    <t>-1996329782</t>
  </si>
  <si>
    <t>722232503</t>
  </si>
  <si>
    <t>Potrubní oddělovač DN 25</t>
  </si>
  <si>
    <t>-904672268</t>
  </si>
  <si>
    <t>722234267</t>
  </si>
  <si>
    <t>Filtr mosazný DN 40</t>
  </si>
  <si>
    <t>1559262394</t>
  </si>
  <si>
    <t>722250133</t>
  </si>
  <si>
    <t>Hydrantový systém s tvarově stálou hadicí celoplechový D25 x 20,30 m</t>
  </si>
  <si>
    <t>660366477</t>
  </si>
  <si>
    <t>722290226</t>
  </si>
  <si>
    <t>Zkouška tlaku potrubí závitového do DN 50</t>
  </si>
  <si>
    <t>2134147001</t>
  </si>
  <si>
    <t>64</t>
  </si>
  <si>
    <t>722290234</t>
  </si>
  <si>
    <t>Proplach a dezinfekce vodovod.potrubí DN 80</t>
  </si>
  <si>
    <t>1887165187</t>
  </si>
  <si>
    <t>725813111</t>
  </si>
  <si>
    <t>Rohové ventily bez připojovací hadičky</t>
  </si>
  <si>
    <t>-399859353</t>
  </si>
  <si>
    <t>725821325</t>
  </si>
  <si>
    <t>Baterie dřezové stojánkové pákové</t>
  </si>
  <si>
    <t>268519969</t>
  </si>
  <si>
    <t>725851315</t>
  </si>
  <si>
    <t>Ventily odpadní dřezové s přepadem</t>
  </si>
  <si>
    <t>459035879</t>
  </si>
  <si>
    <t>998722102</t>
  </si>
  <si>
    <t>Přesun hmot pro vnitřní vodovod v objektu do výšky 12 m</t>
  </si>
  <si>
    <t>265832468</t>
  </si>
  <si>
    <t>Poznámka k položce:_x000d_
Klozet s hlubokým splachováním, nádržka k WC pro zazdění, předstěnový instal.systém</t>
  </si>
  <si>
    <t>998725102</t>
  </si>
  <si>
    <t>Přesun hmot v objektu výšky do 12 m</t>
  </si>
  <si>
    <t>1465624214</t>
  </si>
  <si>
    <t>Pol10</t>
  </si>
  <si>
    <t xml:space="preserve">Umývadlo 60 cm, nerezový sifon, keramický polosloup, stojánková baterie, předstěn.instal.systém </t>
  </si>
  <si>
    <t>1614310222</t>
  </si>
  <si>
    <t>Pol12</t>
  </si>
  <si>
    <t xml:space="preserve">Umývátko 400 mm bílé, nerezový sifon, baterie páková stojánková, předstěnový instal.systém </t>
  </si>
  <si>
    <t>-835667593</t>
  </si>
  <si>
    <t>Pol13</t>
  </si>
  <si>
    <t>Výlevka keramická stojací, nástěnná páková baterie</t>
  </si>
  <si>
    <t>415453930</t>
  </si>
  <si>
    <t>73</t>
  </si>
  <si>
    <t>Pol14</t>
  </si>
  <si>
    <t>Pisoárové záchodky automatické s radarovým senzorem,</t>
  </si>
  <si>
    <t>-31226730</t>
  </si>
  <si>
    <t>Pol15</t>
  </si>
  <si>
    <t>Rohový ventil s odbočkou</t>
  </si>
  <si>
    <t>-1929029662</t>
  </si>
  <si>
    <t>Rhový ventil s odbočkou</t>
  </si>
  <si>
    <t>Pol5</t>
  </si>
  <si>
    <t>Ventily výtokové DN 15 se šroubením na hadici, mrazuvzdorné provedení</t>
  </si>
  <si>
    <t>-582562462</t>
  </si>
  <si>
    <t>Pol6</t>
  </si>
  <si>
    <t>Klozet s hlubokým splachováním, nádržka k WC pro zazdění, předstěnový instal.systém</t>
  </si>
  <si>
    <t>1069327761</t>
  </si>
  <si>
    <t>dvojtlačítko bílé, sedátko, manžeta</t>
  </si>
  <si>
    <t>Poznámka k položce:_x000d_
Klozet pro imobilní, nádržka k WC pro zazdění, předstěnový instal.systém</t>
  </si>
  <si>
    <t>Pol7</t>
  </si>
  <si>
    <t>Klozet pro imobilní, nádržka k WC pro zazdění, předstěnový instal.systém</t>
  </si>
  <si>
    <t>523042616</t>
  </si>
  <si>
    <t>Poznámka k položce:_x000d_
Sprchový kout - vanička, zástěna, podomítková baterie, sprchový set,</t>
  </si>
  <si>
    <t>Pol8</t>
  </si>
  <si>
    <t xml:space="preserve">Sprchový kout - vanička, zástěna, podomítková baterie, sprchový set    </t>
  </si>
  <si>
    <t>-643985335</t>
  </si>
  <si>
    <t>montážní lišta, sifonový uzávěr</t>
  </si>
  <si>
    <t>Pol9</t>
  </si>
  <si>
    <t>Umývadlo pro imobilní, nerezový sifon, stojánková baterie, předstěn.instal.systém</t>
  </si>
  <si>
    <t>-1769744138</t>
  </si>
  <si>
    <t>D - Vzduchotechnika</t>
  </si>
  <si>
    <t>135 - Zař. č. 4 - Větrání místností č. 102, 109a,b,c</t>
  </si>
  <si>
    <t xml:space="preserve">    137 - Zařízení a distribuční elementy</t>
  </si>
  <si>
    <t xml:space="preserve">    142 - Ostatní zařízení potrubní trasy</t>
  </si>
  <si>
    <t xml:space="preserve">    146 - Pozinkované potrubní tvarovky segmentové</t>
  </si>
  <si>
    <t xml:space="preserve">    154 - Falcované pozinkované potrubí kruhové</t>
  </si>
  <si>
    <t xml:space="preserve">    158 - Vzduchotechnické ohebné hadice</t>
  </si>
  <si>
    <t xml:space="preserve">    161 - Ostatní</t>
  </si>
  <si>
    <t>170 - Zař. č. 5 - Větrání místností č. 209, 210</t>
  </si>
  <si>
    <t xml:space="preserve">    172 - Zařízení a distribuční elementy</t>
  </si>
  <si>
    <t xml:space="preserve">    179 - Ostatní zařízení potrubní trasy</t>
  </si>
  <si>
    <t xml:space="preserve">    184 - Pozinkované potrubní tvarovky segmentové</t>
  </si>
  <si>
    <t xml:space="preserve">    196 - Falcované pozinkované potrubí kruhové</t>
  </si>
  <si>
    <t xml:space="preserve">    201 - Vzduchotechnické ohebné hadice</t>
  </si>
  <si>
    <t xml:space="preserve">    205 - Ostatní</t>
  </si>
  <si>
    <t>214 - Zař. č. 6 - Větrání místnosti č. 202</t>
  </si>
  <si>
    <t xml:space="preserve">    216 - Zařízení a distribuční elementy</t>
  </si>
  <si>
    <t xml:space="preserve">    220 - Ostatní zařízení potrubní trasy</t>
  </si>
  <si>
    <t xml:space="preserve">    225 - Pozinkované potrubní tvarovky segmentové</t>
  </si>
  <si>
    <t xml:space="preserve">    232 - Falcované pozinkované potrubí kruhové</t>
  </si>
  <si>
    <t xml:space="preserve">    236 - Vzduchotechnické ohebné hadice</t>
  </si>
  <si>
    <t xml:space="preserve">    240 - Ostatní</t>
  </si>
  <si>
    <t>249 - Zař. č. 7- Větrání místností č. 211, 212, 213</t>
  </si>
  <si>
    <t xml:space="preserve">    251 - Zařízení a distribuční elementy</t>
  </si>
  <si>
    <t xml:space="preserve">    258 - Ostatní zařízení potrubní trasy</t>
  </si>
  <si>
    <t xml:space="preserve">    262 - Potrubí sk. I - pozinkované</t>
  </si>
  <si>
    <t xml:space="preserve">    273 - Pozinkované potrubní tvarovky segmentové</t>
  </si>
  <si>
    <t xml:space="preserve">    278 - Falcované pozinkované potrubí kruhové</t>
  </si>
  <si>
    <t xml:space="preserve">    282 - Vzduchotechnické ohebné hadice</t>
  </si>
  <si>
    <t xml:space="preserve">    287 - Ostatní</t>
  </si>
  <si>
    <t>296 - Ostatní dodávky souhrnné pro všechna zařízení</t>
  </si>
  <si>
    <t>45 - Zař. č. 2 - Větrání místností č. 125b, 126, 128</t>
  </si>
  <si>
    <t xml:space="preserve">    47 - Zařízení a distribuční elementy</t>
  </si>
  <si>
    <t xml:space="preserve">    52 - Ostatní zařízení potrubní trasy</t>
  </si>
  <si>
    <t xml:space="preserve">    56 - Potrubí sk. I - pozinkované</t>
  </si>
  <si>
    <t xml:space="preserve">    62 - Pozinkované potrubní tvarovky segmentové</t>
  </si>
  <si>
    <t xml:space="preserve">    73 - Falcované pozinkované potrubí kruhové</t>
  </si>
  <si>
    <t xml:space="preserve">    78 - Vzduchotechnické ohebné hadice</t>
  </si>
  <si>
    <t xml:space="preserve">    84 - Ostatní</t>
  </si>
  <si>
    <t xml:space="preserve">93 - Zař. č. 3 - Větrání místností č. 106, 108a,b,c, 111 </t>
  </si>
  <si>
    <t xml:space="preserve">    100 - Ostatní zařízení potrubní trasy</t>
  </si>
  <si>
    <t xml:space="preserve">    105 - Pozinkované potrubní tvarovky segmentové</t>
  </si>
  <si>
    <t xml:space="preserve">    117 - Falcované pozinkované potrubí kruhové</t>
  </si>
  <si>
    <t xml:space="preserve">    122 - Vzduchotechnické ohebné hadice</t>
  </si>
  <si>
    <t xml:space="preserve">    126 - Ostatní</t>
  </si>
  <si>
    <t xml:space="preserve">    95 - Zařízení a distribuční elementy</t>
  </si>
  <si>
    <t>D1 - Zař. č. 1 - Větrání sociálního zařízení č. 120,121,122</t>
  </si>
  <si>
    <t xml:space="preserve">    10 - Potrubí sk. I - pozinkované</t>
  </si>
  <si>
    <t xml:space="preserve">    22 - Pozinkované potrubní tvarovky segmentové</t>
  </si>
  <si>
    <t xml:space="preserve">    29 - Falcované pozinkované potrubí kruhové</t>
  </si>
  <si>
    <t xml:space="preserve">    33 - Vzduchotechnické ohebné hadice</t>
  </si>
  <si>
    <t xml:space="preserve">    36 - Ostatní</t>
  </si>
  <si>
    <t xml:space="preserve">    5 - Ostatní zařízení potrubní trasy</t>
  </si>
  <si>
    <t xml:space="preserve">    D2 - Zařízení a distribuční elementy</t>
  </si>
  <si>
    <t>Zař. č. 4 - Větrání místností č. 102, 109a,b,c</t>
  </si>
  <si>
    <t>Zařízení a distribuční elementy</t>
  </si>
  <si>
    <t xml:space="preserve">Diagonální ventilátor do kruhového potrubí ø 160 mm s nastavitelným doběhem 1-30 min Qo = 240 m³/h,  dpext,min = 170 Pa (230 V, 50 Hz, 45 W)</t>
  </si>
  <si>
    <t>979560690</t>
  </si>
  <si>
    <t>Diagonální ventilátor do kruhového potrubí ø 160 mm s nastavitelným doběhem 1-30 min Qo = 240 m³/h, dpext,min = 170 Pa (230 V, 50 Hz, 45 W)</t>
  </si>
  <si>
    <t>Odvodní talířový ventil kovový ø100 mm, vč. montážního kroužku</t>
  </si>
  <si>
    <t>-81917517</t>
  </si>
  <si>
    <t>Dveřní mřížka 400x160 mm</t>
  </si>
  <si>
    <t>-1953274993</t>
  </si>
  <si>
    <t>Ostatní zařízení potrubní trasy</t>
  </si>
  <si>
    <t>Pružná manžeta ø160 mm pro připojení ventilátoru k potrubí</t>
  </si>
  <si>
    <t>2068820592</t>
  </si>
  <si>
    <t>Zpětná klapka pro kruhové potrubí ø 160 mm Materiál: pozinkovaná ocel</t>
  </si>
  <si>
    <t>-54359468</t>
  </si>
  <si>
    <t>Pozinkované potrubní tvarovky segmentové</t>
  </si>
  <si>
    <t xml:space="preserve">Odbočka jednostranná 45° - D100/100 mm  Materiál: pozinkovaná ocel</t>
  </si>
  <si>
    <t>1004676697</t>
  </si>
  <si>
    <t>Odbočka jednostranná 45° - D100/100 mm Materiál: pozinkovaná ocel</t>
  </si>
  <si>
    <t xml:space="preserve">Odbočka jednostranná 45° - D160/100 mm  Materiál: pozinkovaná ocel</t>
  </si>
  <si>
    <t>-318789717</t>
  </si>
  <si>
    <t>Odbočka jednostranná 45° - D160/100 mm Materiál: pozinkovaná ocel</t>
  </si>
  <si>
    <t xml:space="preserve">Odbočka jednostranná 90° - D100/100 mm  Materiál: pozinkovaná ocel</t>
  </si>
  <si>
    <t>2094771118</t>
  </si>
  <si>
    <t>Odbočka jednostranná 90° - D100/100 mm Materiál: pozinkovaná ocel</t>
  </si>
  <si>
    <t>Oblouk segmentový 45° - D100mm Materiál: pozinkovaná ocel</t>
  </si>
  <si>
    <t>402841150</t>
  </si>
  <si>
    <t>Oblouk segmentový 45° - D160mm Materiál: pozinkovaná ocel</t>
  </si>
  <si>
    <t>-1293076188</t>
  </si>
  <si>
    <t>Přechod pravoúhlý - D100/D160 mm Materiál: pozinkovaná ocel</t>
  </si>
  <si>
    <t>-439097225</t>
  </si>
  <si>
    <t>Falcované pozinkované potrubí kruhové</t>
  </si>
  <si>
    <t>Falcované potrubí rovné D100 mm Materiál: pozinkovaná ocel</t>
  </si>
  <si>
    <t>641738664</t>
  </si>
  <si>
    <t>Falcované potrubí rovné D160 mm Materiál: pozinkovaná ocel</t>
  </si>
  <si>
    <t>-104434279</t>
  </si>
  <si>
    <t>Vzduchotechnické ohebné hadice</t>
  </si>
  <si>
    <t>Vzduchotechnická velmi odolná ohebná hadice, jm. průměr 100 mm materiál: Al laminát s kostrou z ocelového drátu</t>
  </si>
  <si>
    <t>-1869370935</t>
  </si>
  <si>
    <t>Ostatní</t>
  </si>
  <si>
    <t>Montážní a těsnící materiál</t>
  </si>
  <si>
    <t>kg</t>
  </si>
  <si>
    <t>-91013315</t>
  </si>
  <si>
    <t>Uvedení do provozu vč. zaregulování systému</t>
  </si>
  <si>
    <t>966849532</t>
  </si>
  <si>
    <t>Zař. č. 5 - Větrání místností č. 209, 210</t>
  </si>
  <si>
    <t xml:space="preserve">Diagonální ventilátor do kruhového potrubí ø 200 mm s nastavitelným doběhem 1-30 min Qo = 485 m³/h,  dpext,min = 240 Pa (230 V, 50 Hz, 110 W)</t>
  </si>
  <si>
    <t>-1361701721</t>
  </si>
  <si>
    <t>Diagonální ventilátor do kruhového potrubí ø 200 mm s nastavitelným doběhem 1-30 min Qo = 485 m³/h, dpext,min = 240 Pa (230 V, 50 Hz, 110 W)</t>
  </si>
  <si>
    <t>-1578507505</t>
  </si>
  <si>
    <t>Odvodní talířový ventil kovový ø160 mm, vč. montážního kroužku</t>
  </si>
  <si>
    <t>-1059529392</t>
  </si>
  <si>
    <t>Dveřní mřížka 400x100 mm</t>
  </si>
  <si>
    <t>2023328952</t>
  </si>
  <si>
    <t>Dveřní mřížka 400x200 mm</t>
  </si>
  <si>
    <t>930569061</t>
  </si>
  <si>
    <t>Pružná manžeta ø200 mm pro připojení ventilátoru k potrubí</t>
  </si>
  <si>
    <t>1424877177</t>
  </si>
  <si>
    <t>Zpětná klapka pro kruhové potrubí ø 200 mm Materiál: pozinkovaná ocel</t>
  </si>
  <si>
    <t>687496379</t>
  </si>
  <si>
    <t>Protidešťová výfuková stříška ø 200 mm Materiál: pozinkovaná ocel</t>
  </si>
  <si>
    <t>-1153776977</t>
  </si>
  <si>
    <t>-1917589847</t>
  </si>
  <si>
    <t>610902323</t>
  </si>
  <si>
    <t xml:space="preserve">Odbočka jednostranná 45° - D160/160 mm  Materiál: pozinkovaná ocel</t>
  </si>
  <si>
    <t>-1870980260</t>
  </si>
  <si>
    <t>Odbočka jednostranná 45° - D160/160 mm Materiál: pozinkovaná ocel</t>
  </si>
  <si>
    <t xml:space="preserve">Odbočka jednostranná 90° - D160/160 mm  Materiál: pozinkovaná ocel</t>
  </si>
  <si>
    <t>1483697590</t>
  </si>
  <si>
    <t>Odbočka jednostranná 90° - D160/160 mm Materiál: pozinkovaná ocel</t>
  </si>
  <si>
    <t xml:space="preserve">Odbočka jednostranná 90° - D200/200 mm  Materiál: pozinkovaná ocel</t>
  </si>
  <si>
    <t>-1546046735</t>
  </si>
  <si>
    <t>Odbočka jednostranná 90° - D200/200 mm Materiál: pozinkovaná ocel</t>
  </si>
  <si>
    <t>Záslepka potrubní d200 s odvodem kondenzátu</t>
  </si>
  <si>
    <t>-618938760</t>
  </si>
  <si>
    <t>-584843540</t>
  </si>
  <si>
    <t>Přechod pravoúhlý - D160/D200 mm Materiál: pozinkovaná ocel</t>
  </si>
  <si>
    <t>-927153200</t>
  </si>
  <si>
    <t>2040233817</t>
  </si>
  <si>
    <t>Oblouk segmentový 90° - D100mm Materiál: pozinkovaná ocel</t>
  </si>
  <si>
    <t>-1589652199</t>
  </si>
  <si>
    <t>401370152</t>
  </si>
  <si>
    <t>584531913</t>
  </si>
  <si>
    <t>Falcované potrubí rovné D200 mm Materiál: pozinkovaná ocel</t>
  </si>
  <si>
    <t>1060784113</t>
  </si>
  <si>
    <t>-1798866872</t>
  </si>
  <si>
    <t>Vzduchotechnická velmi odolná ohebná hadice, jm. průměr 160 mm materiál: Al laminát s kostrou z ocelového drátu</t>
  </si>
  <si>
    <t>-2104842153</t>
  </si>
  <si>
    <t>1326217603</t>
  </si>
  <si>
    <t>-684895860</t>
  </si>
  <si>
    <t>Oplechování prostupu VZT potrubí střechou</t>
  </si>
  <si>
    <t>901339307</t>
  </si>
  <si>
    <t>Zař. č. 6 - Větrání místnosti č. 202</t>
  </si>
  <si>
    <t xml:space="preserve">Diagonální ventilátor do kruhového potrubí ø 160 mm s nastavitelným doběhem 1-30 min Qo = 180 m³/h,  dpext,min = 180 Pa (230 V, 50 Hz, 45 W)</t>
  </si>
  <si>
    <t>-370786008</t>
  </si>
  <si>
    <t>Diagonální ventilátor do kruhového potrubí ø 160 mm s nastavitelným doběhem 1-30 min Qo = 180 m³/h, dpext,min = 180 Pa (230 V, 50 Hz, 45 W)</t>
  </si>
  <si>
    <t>-1053278351</t>
  </si>
  <si>
    <t>89343318</t>
  </si>
  <si>
    <t>-2131542047</t>
  </si>
  <si>
    <t>271924053</t>
  </si>
  <si>
    <t>-1216312590</t>
  </si>
  <si>
    <t xml:space="preserve">Odbočka jednostranná 45° - D200/200 mm  Materiál: pozinkovaná ocel</t>
  </si>
  <si>
    <t>484160758</t>
  </si>
  <si>
    <t>Odbočka jednostranná 45° - D200/200 mm Materiál: pozinkovaná ocel</t>
  </si>
  <si>
    <t>-642476605</t>
  </si>
  <si>
    <t>626978485</t>
  </si>
  <si>
    <t>Oblouk segmentový 90° - D160mm Materiál: pozinkovaná ocel</t>
  </si>
  <si>
    <t>1657561283</t>
  </si>
  <si>
    <t>233</t>
  </si>
  <si>
    <t>197309287</t>
  </si>
  <si>
    <t>234</t>
  </si>
  <si>
    <t>38605614</t>
  </si>
  <si>
    <t>236</t>
  </si>
  <si>
    <t>237</t>
  </si>
  <si>
    <t>1162768545</t>
  </si>
  <si>
    <t>238</t>
  </si>
  <si>
    <t>Vzduchotechnická velmi odolná ohebná hadice, jm. průměr 200 mm materiál: Al laminát s kostrou z ocelového drátu</t>
  </si>
  <si>
    <t>1115189926</t>
  </si>
  <si>
    <t>240</t>
  </si>
  <si>
    <t>242</t>
  </si>
  <si>
    <t>-1356607694</t>
  </si>
  <si>
    <t>243</t>
  </si>
  <si>
    <t>-1836772289</t>
  </si>
  <si>
    <t>244</t>
  </si>
  <si>
    <t>1167066981</t>
  </si>
  <si>
    <t>249</t>
  </si>
  <si>
    <t>Zař. č. 7- Větrání místností č. 211, 212, 213</t>
  </si>
  <si>
    <t>251</t>
  </si>
  <si>
    <t>252</t>
  </si>
  <si>
    <t xml:space="preserve">Diagonální ventilátor do kruhového potrubí ø200 mm s nastavitelným doběhem 1-30 min Qo = 410 m³/h,  dpext,min = 160 Pa (230 V, 50 Hz, 110 W)</t>
  </si>
  <si>
    <t>950724085</t>
  </si>
  <si>
    <t>Diagonální ventilátor do kruhového potrubí ø200 mm s nastavitelným doběhem 1-30 min Qo = 410 m³/h, dpext,min = 160 Pa (230 V, 50 Hz, 110 W)</t>
  </si>
  <si>
    <t>253</t>
  </si>
  <si>
    <t>2080931374</t>
  </si>
  <si>
    <t>254</t>
  </si>
  <si>
    <t>-1152376670</t>
  </si>
  <si>
    <t>255</t>
  </si>
  <si>
    <t>Dveřní mřížka 400x300 mm</t>
  </si>
  <si>
    <t>689659861</t>
  </si>
  <si>
    <t>256</t>
  </si>
  <si>
    <t>2023053583</t>
  </si>
  <si>
    <t>258</t>
  </si>
  <si>
    <t>259</t>
  </si>
  <si>
    <t>-284820614</t>
  </si>
  <si>
    <t>260</t>
  </si>
  <si>
    <t>Zpětná klapka pro kruhové potrubí ø 125 mm Materiál: pozinkovaná ocel</t>
  </si>
  <si>
    <t>-5107570</t>
  </si>
  <si>
    <t>262</t>
  </si>
  <si>
    <t>Potrubí sk. I - pozinkované</t>
  </si>
  <si>
    <t>263</t>
  </si>
  <si>
    <t>Přechod symetrický 120x120/D160, L=300 mm Materiál: pozinkovaná ocel</t>
  </si>
  <si>
    <t>-1806898452</t>
  </si>
  <si>
    <t>264</t>
  </si>
  <si>
    <t>Potrubí čtyřhranné rovné 120x120mm, L=500 mm (volná příruba) Materiál: pozinkovaná ocel</t>
  </si>
  <si>
    <t>-852258399</t>
  </si>
  <si>
    <t>265</t>
  </si>
  <si>
    <t xml:space="preserve">Odbočka  45° - 120x120/D100, L=1000 mm, (volná příruba) Materiál: pozinkovaná ocel</t>
  </si>
  <si>
    <t>-1383196364</t>
  </si>
  <si>
    <t>Odbočka 45° - 120x120/D100, L=1000 mm, (volná příruba) Materiál: pozinkovaná ocel</t>
  </si>
  <si>
    <t>266</t>
  </si>
  <si>
    <t>Oblouk 45° - 120x120, R100 mm Materiál: pozinkovaná ocel</t>
  </si>
  <si>
    <t>1979924299</t>
  </si>
  <si>
    <t>267</t>
  </si>
  <si>
    <t>Přechod symetrický 120x120/280x120, L=300 mm Materiál: pozinkovaná ocel</t>
  </si>
  <si>
    <t>733500926</t>
  </si>
  <si>
    <t>268</t>
  </si>
  <si>
    <t xml:space="preserve">Odbočka  45° - 280x120/D100, L=1000 mm, (volná příruba) Materiál: pozinkovaná ocel</t>
  </si>
  <si>
    <t>-373069293</t>
  </si>
  <si>
    <t>Odbočka 45° - 280x120/D100, L=1000 mm, (volná příruba) Materiál: pozinkovaná ocel</t>
  </si>
  <si>
    <t>269</t>
  </si>
  <si>
    <t>Oblouk 90° - 280x120, R100 mm Materiál: pozinkovaná ocel</t>
  </si>
  <si>
    <t>-168770297</t>
  </si>
  <si>
    <t>270</t>
  </si>
  <si>
    <t>Potrubí čtyřhranné rovné 280x120mm, L=500 mm (volná příruba) Materiál: pozinkovaná ocel</t>
  </si>
  <si>
    <t>1592174617</t>
  </si>
  <si>
    <t>271</t>
  </si>
  <si>
    <t>Přechod symetrický 120x280/D200, L=300 mm Materiál: pozinkovaná ocel</t>
  </si>
  <si>
    <t>-442899889</t>
  </si>
  <si>
    <t>273</t>
  </si>
  <si>
    <t>274</t>
  </si>
  <si>
    <t>1326543551</t>
  </si>
  <si>
    <t>275</t>
  </si>
  <si>
    <t>-123672437</t>
  </si>
  <si>
    <t>276</t>
  </si>
  <si>
    <t>Oblouk segmentový 90° - D200mm Materiál: pozinkovaná ocel</t>
  </si>
  <si>
    <t>-377894171</t>
  </si>
  <si>
    <t>278</t>
  </si>
  <si>
    <t>279</t>
  </si>
  <si>
    <t>-920913324</t>
  </si>
  <si>
    <t>280</t>
  </si>
  <si>
    <t>991523554</t>
  </si>
  <si>
    <t>282</t>
  </si>
  <si>
    <t>283</t>
  </si>
  <si>
    <t>2054486246</t>
  </si>
  <si>
    <t>284</t>
  </si>
  <si>
    <t>1530645598</t>
  </si>
  <si>
    <t>285</t>
  </si>
  <si>
    <t>-1901279806</t>
  </si>
  <si>
    <t>287</t>
  </si>
  <si>
    <t>289</t>
  </si>
  <si>
    <t>-1698879457</t>
  </si>
  <si>
    <t>290</t>
  </si>
  <si>
    <t>-1269988875</t>
  </si>
  <si>
    <t>291</t>
  </si>
  <si>
    <t>-1579733884</t>
  </si>
  <si>
    <t>296</t>
  </si>
  <si>
    <t>Ostatní dodávky souhrnné pro všechna zařízení</t>
  </si>
  <si>
    <t>298</t>
  </si>
  <si>
    <t>Dokumentace skutečného provedení</t>
  </si>
  <si>
    <t>-1965819700</t>
  </si>
  <si>
    <t>299</t>
  </si>
  <si>
    <t>Výrobní a dílenská dokumentace</t>
  </si>
  <si>
    <t>-208429442</t>
  </si>
  <si>
    <t>300</t>
  </si>
  <si>
    <t>Stavební výpomoci</t>
  </si>
  <si>
    <t>-2049839991</t>
  </si>
  <si>
    <t>301</t>
  </si>
  <si>
    <t>Elektroinstalace - dodávka projektu Elektro</t>
  </si>
  <si>
    <t>-485688500</t>
  </si>
  <si>
    <t>302</t>
  </si>
  <si>
    <t>Doprava na stavbu</t>
  </si>
  <si>
    <t>-34367161</t>
  </si>
  <si>
    <t>Zař. č. 2 - Větrání místností č. 125b, 126, 128</t>
  </si>
  <si>
    <t xml:space="preserve">Diagonální ventilátor do kruhového potrubí ø 125 mm s nastavitelným doběhem 1-30 min Qo = 130 m³/h,  dpext,min = 110 Pa (230 V, 50 Hz, 30 W)</t>
  </si>
  <si>
    <t>1848502192</t>
  </si>
  <si>
    <t>Diagonální ventilátor do kruhového potrubí ø 125 mm s nastavitelným doběhem 1-30 min Qo = 130 m³/h, dpext,min = 110 Pa (230 V, 50 Hz, 30 W)</t>
  </si>
  <si>
    <t>Odvodní talířový ventil kovový ø80 mm, vč. montážního kroužku</t>
  </si>
  <si>
    <t>475826472</t>
  </si>
  <si>
    <t>2014408848</t>
  </si>
  <si>
    <t>Pružná manžeta ø125 mm pro připojení ventilátoru k potrubí</t>
  </si>
  <si>
    <t>220595213</t>
  </si>
  <si>
    <t>-1263513822</t>
  </si>
  <si>
    <t>Přechod symetrický 200x60/D125, L=250 mm Materiál: pozinkovaná ocel</t>
  </si>
  <si>
    <t>-1322281144</t>
  </si>
  <si>
    <t>Potrubí čtyřhranné rovné 200x60mm, L=1000 mm Materiál: pozinkovaná ocel</t>
  </si>
  <si>
    <t>1398861399</t>
  </si>
  <si>
    <t>Potrubí čtyřhranné rovné 200x60mm, L=500 mm (volná příruba) Materiál: pozinkovaná ocel</t>
  </si>
  <si>
    <t>-66453065</t>
  </si>
  <si>
    <t>Přechod symetrický 200x60/D200, L=250 mm Materiál: pozinkovaná ocel</t>
  </si>
  <si>
    <t>1685960256</t>
  </si>
  <si>
    <t>-2140138378</t>
  </si>
  <si>
    <t>-661182424</t>
  </si>
  <si>
    <t xml:space="preserve">Odbočka jednostranná 90° - D125/80 mm  Materiál: pozinkovaná ocel</t>
  </si>
  <si>
    <t>296495995</t>
  </si>
  <si>
    <t>Odbočka jednostranná 90° - D125/80 mm Materiál: pozinkovaná ocel</t>
  </si>
  <si>
    <t xml:space="preserve">Odbočka jednostranná 90° - D125/125 mm  Materiál: pozinkovaná ocel</t>
  </si>
  <si>
    <t>402008351</t>
  </si>
  <si>
    <t>Odbočka jednostranná 90° - D125/125 mm Materiál: pozinkovaná ocel</t>
  </si>
  <si>
    <t>Záslepka potrubní d25 s odvodem kondenzátu</t>
  </si>
  <si>
    <t>602177573</t>
  </si>
  <si>
    <t>Oblouk segmentový 45° - D80 mm Materiál: pozinkovaná ocel</t>
  </si>
  <si>
    <t>-873186264</t>
  </si>
  <si>
    <t>1373790246</t>
  </si>
  <si>
    <t>Přechod pravoúhlý - D80/D100 mm Materiál: pozinkovaná ocel</t>
  </si>
  <si>
    <t>632860263</t>
  </si>
  <si>
    <t>Přechod pravoúhlý - D100/D125 mm Materiál: pozinkovaná ocel</t>
  </si>
  <si>
    <t>282719096</t>
  </si>
  <si>
    <t>Falcované potrubí rovné D80 mm Materiál: pozinkovaná ocel</t>
  </si>
  <si>
    <t>312832793</t>
  </si>
  <si>
    <t>1326212255</t>
  </si>
  <si>
    <t>Falcované potrubí rovné D125 mm Materiál: pozinkovaná ocel</t>
  </si>
  <si>
    <t>-342944745</t>
  </si>
  <si>
    <t>Vzduchotechnická velmi odolná ohebná hadice, jm. průměr 80 mm materiál: Al laminát s kostrou z ocelového drátu</t>
  </si>
  <si>
    <t>-99118051</t>
  </si>
  <si>
    <t>1002214254</t>
  </si>
  <si>
    <t>Vzduchotechnická velmi odolná ohebná hadice, jm. průměr 125 mm materiál: Al laminát s kostrou z ocelového drátu</t>
  </si>
  <si>
    <t>-421218661</t>
  </si>
  <si>
    <t>-1442416649</t>
  </si>
  <si>
    <t>-1643935277</t>
  </si>
  <si>
    <t>-395588726</t>
  </si>
  <si>
    <t xml:space="preserve">Zař. č. 3 - Větrání místností č. 106, 108a,b,c, 111 </t>
  </si>
  <si>
    <t>-100894477</t>
  </si>
  <si>
    <t>170300613</t>
  </si>
  <si>
    <t>132787956</t>
  </si>
  <si>
    <t>436451411</t>
  </si>
  <si>
    <t>-878161077</t>
  </si>
  <si>
    <t xml:space="preserve">Odbočka jednostranná 90° - D160/100 mm  Materiál: pozinkovaná ocel</t>
  </si>
  <si>
    <t>1700715744</t>
  </si>
  <si>
    <t>Odbočka jednostranná 90° - D160/100 mm Materiál: pozinkovaná ocel</t>
  </si>
  <si>
    <t>1855294970</t>
  </si>
  <si>
    <t>-1600037038</t>
  </si>
  <si>
    <t>464440359</t>
  </si>
  <si>
    <t>-1512082080</t>
  </si>
  <si>
    <t>Záslepka potrubní d160 s odvodem kondenzátu</t>
  </si>
  <si>
    <t>2146728342</t>
  </si>
  <si>
    <t>1910224573</t>
  </si>
  <si>
    <t>-2135189030</t>
  </si>
  <si>
    <t>-1621687715</t>
  </si>
  <si>
    <t>880484584</t>
  </si>
  <si>
    <t>-1476448939</t>
  </si>
  <si>
    <t>-1621138099</t>
  </si>
  <si>
    <t>Vzduchotechnická ohebná hadice z Al laminátu, jm. průměr 200 mm Materiál: pozinkovaná ocel</t>
  </si>
  <si>
    <t>1541234097</t>
  </si>
  <si>
    <t>2525129</t>
  </si>
  <si>
    <t>-2112185093</t>
  </si>
  <si>
    <t>1471383134</t>
  </si>
  <si>
    <t xml:space="preserve">Diagonální ventilátor do kruhového potrubí ø 160 mm s nastavitelným doběhem 1-30 min Qo = 220 m³/h,  dpext,min = 160 Pa (230 V, 50 Hz, 45 W)</t>
  </si>
  <si>
    <t>-1544056014</t>
  </si>
  <si>
    <t>Diagonální ventilátor do kruhového potrubí ø 160 mm s nastavitelným doběhem 1-30 min Qo = 220 m³/h, dpext,min = 160 Pa (230 V, 50 Hz, 45 W)</t>
  </si>
  <si>
    <t>298670135</t>
  </si>
  <si>
    <t>1251782763</t>
  </si>
  <si>
    <t>Zař. č. 1 - Větrání sociálního zařízení č. 120,121,122</t>
  </si>
  <si>
    <t>Přechod symetrický 180x60/D100, L=250 mm Materiál: pozinkovaná ocel</t>
  </si>
  <si>
    <t>-1578571144</t>
  </si>
  <si>
    <t>Potrubí čtyřhranné rovné 180x60 mm, L=500 mm (volná příruba) Materiál: pozinkovaná ocel</t>
  </si>
  <si>
    <t>1972117025</t>
  </si>
  <si>
    <t>Potrubí čtyřhranné rovné 180x60 mm, L=1000 mm (volná příruba) Materiál: pozinkovaná ocel</t>
  </si>
  <si>
    <t>-1618206065</t>
  </si>
  <si>
    <t xml:space="preserve">Odbočka  45° - 180x60/100x60, L=500 mm,  Materiál: pozinkovaná ocel</t>
  </si>
  <si>
    <t>1160728729</t>
  </si>
  <si>
    <t>Odbočka 45° - 180x60/100x60, L=500 mm, Materiál: pozinkovaná ocel</t>
  </si>
  <si>
    <t>Oblouk 90° - 180x60, R100 mm Materiál: pozinkovaná ocel</t>
  </si>
  <si>
    <t>-1853673903</t>
  </si>
  <si>
    <t>Oblouk 45° - 180x60, R100 mm Materiál: pozinkovaná ocel</t>
  </si>
  <si>
    <t>-1785343866</t>
  </si>
  <si>
    <t>Přechod symetrický 180x60/D160, L=250 mm Materiál: pozinkovaná ocel</t>
  </si>
  <si>
    <t>-1870057972</t>
  </si>
  <si>
    <t>Potrubí čtyřhranné rovné 100x60 mm, L=500 mm (volná příruba) Materiál: pozinkovaná ocel</t>
  </si>
  <si>
    <t>348638389</t>
  </si>
  <si>
    <t xml:space="preserve">Potrubí čtyřhranné rovné 100x60 mm, L=500 mm  Materiál: pozinkovaná ocel</t>
  </si>
  <si>
    <t>-1178982776</t>
  </si>
  <si>
    <t>Potrubí čtyřhranné rovné 100x60 mm, L=500 mm Materiál: pozinkovaná ocel</t>
  </si>
  <si>
    <t>Přechod symetrický 100x60/D100, L=200 mm Materiál: pozinkovaná ocel</t>
  </si>
  <si>
    <t>-2023101931</t>
  </si>
  <si>
    <t>809769332</t>
  </si>
  <si>
    <t>-1764947302</t>
  </si>
  <si>
    <t>Oblouk segmentový 45° - D100 mm Materiál: pozinkovaná ocel</t>
  </si>
  <si>
    <t>-2027843459</t>
  </si>
  <si>
    <t>1358848462</t>
  </si>
  <si>
    <t>-1099759851</t>
  </si>
  <si>
    <t>1266332184</t>
  </si>
  <si>
    <t>-1894074193</t>
  </si>
  <si>
    <t>87125990</t>
  </si>
  <si>
    <t>1336799362</t>
  </si>
  <si>
    <t>-1937217483</t>
  </si>
  <si>
    <t>588878043</t>
  </si>
  <si>
    <t>-1030652319</t>
  </si>
  <si>
    <t>-784511429</t>
  </si>
  <si>
    <t>Protidešťová výfuková stříška ø 160 mm Materiál: pozinkovaná ocel</t>
  </si>
  <si>
    <t>-11914632</t>
  </si>
  <si>
    <t>D2</t>
  </si>
  <si>
    <t xml:space="preserve">Diagonální ventilátor do kruhového potrubí ø 160 mm s nastavitelným doběhem 1-30 min Qo = 210 m³/h,  dpext,min = 110 Pa (230 V, 50 Hz, 45 W)</t>
  </si>
  <si>
    <t>-1026607370</t>
  </si>
  <si>
    <t>Diagonální ventilátor do kruhového potrubí ø 160 mm s nastavitelným doběhem 1-30 min Qo = 210 m³/h, dpext,min = 110 Pa (230 V, 50 Hz, 45 W)</t>
  </si>
  <si>
    <t>-540566780</t>
  </si>
  <si>
    <t>Dveřní mřížka 400x100</t>
  </si>
  <si>
    <t>720865078</t>
  </si>
  <si>
    <t>E - Klimatizace</t>
  </si>
  <si>
    <t>D1 - Zařízení č. 1 – klimatizace kanceláří a zasedací místnosti</t>
  </si>
  <si>
    <t>D2 - Cu potrubí vč. izolace a komunikačního kabelu</t>
  </si>
  <si>
    <t>D3 - Zařízení č. 2 – celoroční chlazení serveru ve 2.NP</t>
  </si>
  <si>
    <t>D4 - Zařízení č. 3 – celoroční chlazení UPS v 1.NP</t>
  </si>
  <si>
    <t>Zařízení č. 1 – klimatizace kanceláří a zasedací místnosti</t>
  </si>
  <si>
    <t>venkovní klimatizační jednotka VRF chl. výkon 33,5kW/ topný výkon 37,5 kW</t>
  </si>
  <si>
    <t>-284224369</t>
  </si>
  <si>
    <t>nástěnná vnitřní klimatizační jednotka chl. výkon 1,7 kW/ topný výkon 1,9 kW</t>
  </si>
  <si>
    <t>-1267592093</t>
  </si>
  <si>
    <t>nástěnná vnitřní klimatizační jednotka chl. výkon 2,2 kW/ topný výkon 2,5 kW</t>
  </si>
  <si>
    <t>-1974816911</t>
  </si>
  <si>
    <t>nástěnná vnitřní klimatizační jednotka chl. výkon 2,8 kW/ topný výkon 3,2 kW</t>
  </si>
  <si>
    <t>-2029183102</t>
  </si>
  <si>
    <t>nástěnná vnitřní klimatizační jednotka chl. výkon 3,6 kW/ topný výkon 4,0 kW</t>
  </si>
  <si>
    <t>-680583765</t>
  </si>
  <si>
    <t>kazetová vnitřní klimatizační jednotka chl. výkon 7,1 kW/ topný výkon 8,0 kW</t>
  </si>
  <si>
    <t>-827352282</t>
  </si>
  <si>
    <t>dekorační panel kazetové jednotky s osmisměrých výdechem</t>
  </si>
  <si>
    <t>-1557288702</t>
  </si>
  <si>
    <t>bezdrátový infra ovladač pro nástěnnou jednotku</t>
  </si>
  <si>
    <t>1777010834</t>
  </si>
  <si>
    <t>nástěnný kabelový ovladač pro kazetovou jednotku vč. kabelu</t>
  </si>
  <si>
    <t>1532046524</t>
  </si>
  <si>
    <t>Cu potrubí vč. izolace a komunikačního kabelu</t>
  </si>
  <si>
    <t>potrubí 1/4" + izolační návlek tl. 13mm</t>
  </si>
  <si>
    <t>bm</t>
  </si>
  <si>
    <t>-473212176</t>
  </si>
  <si>
    <t>potrubí 3/8" + izolační návlek tl. 13mm</t>
  </si>
  <si>
    <t>-1535295606</t>
  </si>
  <si>
    <t>potrubí 1/2" + izolační návlek tl. 13mm</t>
  </si>
  <si>
    <t>-2108628056</t>
  </si>
  <si>
    <t>potrubí 5/8" + izolační návlek tl. 13mm</t>
  </si>
  <si>
    <t>-162149681</t>
  </si>
  <si>
    <t>potrubí 22mm + izolační návlek tl. 18mm</t>
  </si>
  <si>
    <t>979151395</t>
  </si>
  <si>
    <t>potrubí 28mm + izolační návlek tl. 18mm</t>
  </si>
  <si>
    <t>-1201751963</t>
  </si>
  <si>
    <t>komunikační kabel JYTY 2x1</t>
  </si>
  <si>
    <t>309620160</t>
  </si>
  <si>
    <t>Y -odbočka na potrubí do 18 kW vč. izolačního pouzdra</t>
  </si>
  <si>
    <t>-1226301665</t>
  </si>
  <si>
    <t>Y- odbočka na potrubí (18-37 kW) vč. izolačního pouzdra</t>
  </si>
  <si>
    <t>1169902483</t>
  </si>
  <si>
    <t>chladivo R410a</t>
  </si>
  <si>
    <t>1234156426</t>
  </si>
  <si>
    <t xml:space="preserve">čerpadlo kondenzátu  s rezervoárem</t>
  </si>
  <si>
    <t>-848991075</t>
  </si>
  <si>
    <t>čerpadlo kondenzátu s rezervoárem</t>
  </si>
  <si>
    <t>hadice pro odvod kondenzátu (mezi čerpadlo a potrubí HT)</t>
  </si>
  <si>
    <t>1233453660</t>
  </si>
  <si>
    <t>rýhovaná pryž, tl. 10mm</t>
  </si>
  <si>
    <t>1276608008</t>
  </si>
  <si>
    <t xml:space="preserve">potrubí 1/4" + izolační návlek  tl. 13mm</t>
  </si>
  <si>
    <t>-782760030</t>
  </si>
  <si>
    <t>133356771</t>
  </si>
  <si>
    <t>komunikační kabel CYKY 5x1,5</t>
  </si>
  <si>
    <t>51048916</t>
  </si>
  <si>
    <t>chladivo R32</t>
  </si>
  <si>
    <t>-506314474</t>
  </si>
  <si>
    <t>1199533390</t>
  </si>
  <si>
    <t>-214942515</t>
  </si>
  <si>
    <t>plastová lišta vč. tvarovek</t>
  </si>
  <si>
    <t>-1899117963</t>
  </si>
  <si>
    <t>tlumiče chvění</t>
  </si>
  <si>
    <t>1216767026</t>
  </si>
  <si>
    <t>-1010463599</t>
  </si>
  <si>
    <t>-538346518</t>
  </si>
  <si>
    <t>1529978458</t>
  </si>
  <si>
    <t>243811699</t>
  </si>
  <si>
    <t>748336090</t>
  </si>
  <si>
    <t>-1592777694</t>
  </si>
  <si>
    <t>plastová lišta vč. tvarovek, barva slonová kost</t>
  </si>
  <si>
    <t>495477372</t>
  </si>
  <si>
    <t>-870304296</t>
  </si>
  <si>
    <t>montážní materiál, Ag pájka, technické plyny</t>
  </si>
  <si>
    <t>17901776</t>
  </si>
  <si>
    <t>vyzdvižení jednotek na střechu jeřábem (vč. záboru apod.)</t>
  </si>
  <si>
    <t>506491766</t>
  </si>
  <si>
    <t>Montáž</t>
  </si>
  <si>
    <t>-1454962703</t>
  </si>
  <si>
    <t>Zprovoznění, zaregulování, zaškolení</t>
  </si>
  <si>
    <t>1261588109</t>
  </si>
  <si>
    <t>Doprava</t>
  </si>
  <si>
    <t>136338378</t>
  </si>
  <si>
    <t>likvidace odpadu</t>
  </si>
  <si>
    <t>624506170</t>
  </si>
  <si>
    <t>D3</t>
  </si>
  <si>
    <t>Zařízení č. 2 – celoroční chlazení serveru ve 2.NP</t>
  </si>
  <si>
    <t>venkovní klimatizační jednotka single chl. výkon 3,6 kW/ topný výkon 4,0 kW</t>
  </si>
  <si>
    <t>-1346431200</t>
  </si>
  <si>
    <t>-1430986548</t>
  </si>
  <si>
    <t>nástěnný kabelový ovladač vč. kabelu</t>
  </si>
  <si>
    <t>-690658153</t>
  </si>
  <si>
    <t>D4</t>
  </si>
  <si>
    <t>Zařízení č. 3 – celoroční chlazení UPS v 1.NP</t>
  </si>
  <si>
    <t>-1660073090</t>
  </si>
  <si>
    <t xml:space="preserve">nástěnná  vnitřní klimatizační jednotka chl. Výkon 3,6 kW/ topný výkon 4,0 kW</t>
  </si>
  <si>
    <t>-1281340151</t>
  </si>
  <si>
    <t>nástěnná vnitřní klimatizační jednotka chl. Výkon 3,6 kW/ topný výkon 4,0 kW</t>
  </si>
  <si>
    <t xml:space="preserve">nástěnný kabelový ovladač  vč. kabelu</t>
  </si>
  <si>
    <t>-1985130028</t>
  </si>
  <si>
    <t>F - Vytápění a plyn</t>
  </si>
  <si>
    <t xml:space="preserve">    723 - Zdravotechnika - vnitřní plynovod</t>
  </si>
  <si>
    <t xml:space="preserve">    733 - Ústřední vytápění - rozvodné potrubí</t>
  </si>
  <si>
    <t xml:space="preserve">    734 - Ústřední vytápění - armatury</t>
  </si>
  <si>
    <t xml:space="preserve">    735 - Ústřední vytápění - otopná tělesa</t>
  </si>
  <si>
    <t xml:space="preserve">    789 - Demontáže</t>
  </si>
  <si>
    <t xml:space="preserve">    790 - Ostatní</t>
  </si>
  <si>
    <t>723</t>
  </si>
  <si>
    <t>Zdravotechnika - vnitřní plynovod</t>
  </si>
  <si>
    <t>72300001</t>
  </si>
  <si>
    <t>Odpojení plynovodu za HUP (bez zemních prací)</t>
  </si>
  <si>
    <t>919810875</t>
  </si>
  <si>
    <t>723120804</t>
  </si>
  <si>
    <t>Demontáž potrubí ocelové závitové svařované do DN 25</t>
  </si>
  <si>
    <t>-2012962706</t>
  </si>
  <si>
    <t>723260801</t>
  </si>
  <si>
    <t>Demontáž plynoměrů G 2 nebo G 4 nebo G 10 max. průtok do 16 m3/hod.</t>
  </si>
  <si>
    <t>955528072</t>
  </si>
  <si>
    <t>998723102</t>
  </si>
  <si>
    <t>Přesun hmot tonážní pro vnitřní plynovod v objektech v do 12 m</t>
  </si>
  <si>
    <t>-1906157203</t>
  </si>
  <si>
    <t>733</t>
  </si>
  <si>
    <t>Ústřední vytápění - rozvodné potrubí</t>
  </si>
  <si>
    <t>733223301</t>
  </si>
  <si>
    <t>Potrubí měděné tvrdé spojované lisováním D 15x1 mm</t>
  </si>
  <si>
    <t>117392587</t>
  </si>
  <si>
    <t>733223302</t>
  </si>
  <si>
    <t>Potrubí měděné tvrdé spojované lisováním D 18x1 mm</t>
  </si>
  <si>
    <t>-1576322695</t>
  </si>
  <si>
    <t>733223303</t>
  </si>
  <si>
    <t>Potrubí měděné tvrdé spojované lisováním D 22x1 mm</t>
  </si>
  <si>
    <t>-528727750</t>
  </si>
  <si>
    <t>733223304</t>
  </si>
  <si>
    <t>Potrubí měděné tvrdé spojované lisováním D 28x1,5 mm</t>
  </si>
  <si>
    <t>-835350670</t>
  </si>
  <si>
    <t>733223305</t>
  </si>
  <si>
    <t>Potrubí měděné tvrdé spojované lisováním D 35x1,5 mm</t>
  </si>
  <si>
    <t>-1254842529</t>
  </si>
  <si>
    <t>733291101</t>
  </si>
  <si>
    <t>Zkouška těsnosti potrubí měděné do D 35x1,5</t>
  </si>
  <si>
    <t>-1505378662</t>
  </si>
  <si>
    <t>733811231</t>
  </si>
  <si>
    <t>Ochrana potrubí ústředního vytápění termoizolačními trubicemi z PE tl do 13 mm DN do 22 mm</t>
  </si>
  <si>
    <t>215148343</t>
  </si>
  <si>
    <t>733811232</t>
  </si>
  <si>
    <t>Ochrana potrubí ústředního vytápění termoizolačními trubicemi z PE tl do 13 mm DN do 45 mm</t>
  </si>
  <si>
    <t>-395244742</t>
  </si>
  <si>
    <t>998733102</t>
  </si>
  <si>
    <t>Přesun hmot tonážní pro rozvody potrubí v objektech v do 12 m</t>
  </si>
  <si>
    <t>-1169077392</t>
  </si>
  <si>
    <t>734</t>
  </si>
  <si>
    <t>Ústřední vytápění - armatury</t>
  </si>
  <si>
    <t>734209102</t>
  </si>
  <si>
    <t>Montáž armatury závitové s jedním závitem G 3/8</t>
  </si>
  <si>
    <t>1518794052</t>
  </si>
  <si>
    <t>734209116</t>
  </si>
  <si>
    <t>Montáž armatury závitové s dvěma závity G 5/4</t>
  </si>
  <si>
    <t>102133908</t>
  </si>
  <si>
    <t>734209123</t>
  </si>
  <si>
    <t>Montáž armatury závitové s čtyřmi závity G 1/2</t>
  </si>
  <si>
    <t>-1434700761</t>
  </si>
  <si>
    <t>734220103</t>
  </si>
  <si>
    <t>Ventil závitový regulační přímý G 5/4 PN 20 do 120°C vyvažovací s vypouštěním</t>
  </si>
  <si>
    <t>1397310951</t>
  </si>
  <si>
    <t>734221682</t>
  </si>
  <si>
    <t>Termostatická hlavice kapalinová PN 10 do 110°C otopných těles VK</t>
  </si>
  <si>
    <t>-1931732048</t>
  </si>
  <si>
    <t>734261402</t>
  </si>
  <si>
    <t>Armatura připojovací rohová G 1/2x18 PN 10 do 110°C radiátorů typu VK</t>
  </si>
  <si>
    <t>-1453579101</t>
  </si>
  <si>
    <t>734291122</t>
  </si>
  <si>
    <t>Kohout plnící a vypouštěcí G 3/8 PN 10 do 90°C závitový</t>
  </si>
  <si>
    <t>1567749571</t>
  </si>
  <si>
    <t>734440001</t>
  </si>
  <si>
    <t>Regulátor tlakové diference závitový DN 32 s vypouštěním</t>
  </si>
  <si>
    <t>2025480560</t>
  </si>
  <si>
    <t>998734102</t>
  </si>
  <si>
    <t>Přesun hmot tonážní pro armatury v objektech v do 12 m</t>
  </si>
  <si>
    <t>-994690799</t>
  </si>
  <si>
    <t>735</t>
  </si>
  <si>
    <t>Ústřední vytápění - otopná tělesa</t>
  </si>
  <si>
    <t>735152271</t>
  </si>
  <si>
    <t>Otopné těleso panelové VK jednodeskové 1 přídavná přestupní plocha výška/délka 600/400 mm</t>
  </si>
  <si>
    <t>-124824846</t>
  </si>
  <si>
    <t>735152273</t>
  </si>
  <si>
    <t xml:space="preserve">Otopné těleso panelové VK jednodeskové 1 přídavná přestupní plocha výška/délka 600/600 mm </t>
  </si>
  <si>
    <t>-302419972</t>
  </si>
  <si>
    <t>735152275</t>
  </si>
  <si>
    <t xml:space="preserve">Otopné těleso panelové VK jednodeskové 1 přídavná přestupní plocha výška/délka 600/800 mm </t>
  </si>
  <si>
    <t>-796716562</t>
  </si>
  <si>
    <t>735152277</t>
  </si>
  <si>
    <t xml:space="preserve">Otopné těleso panel VK jednodeskové 1 přídavná přestupní plocha výška/délka 600/1000 mm </t>
  </si>
  <si>
    <t>329877637</t>
  </si>
  <si>
    <t>735152279</t>
  </si>
  <si>
    <t>Otopné těleso panel VK jednodeskové 1 přídavná přestupní plocha výška/délka 600/1200 mm výkon 1202 W</t>
  </si>
  <si>
    <t>669450499</t>
  </si>
  <si>
    <t>735152280</t>
  </si>
  <si>
    <t>Otopné těleso panel VK jednodeskové 1 přídavná přestupní plocha výška/délka 600/1400 mm výkon 1403 W</t>
  </si>
  <si>
    <t>1579092767</t>
  </si>
  <si>
    <t>735152281</t>
  </si>
  <si>
    <t>Otopné těleso panel VK jednodeskové 1 přídavná přestupní plocha výška/délka 600/1600 mm výkon 1603 W</t>
  </si>
  <si>
    <t>1152031709</t>
  </si>
  <si>
    <t>735152471</t>
  </si>
  <si>
    <t>Otopné těleso panelové VK dvoudeskové 1 přídavná přestupní plocha výška/délka 600/400 mm výkon 515 W</t>
  </si>
  <si>
    <t>-2117265230</t>
  </si>
  <si>
    <t>735152475</t>
  </si>
  <si>
    <t>Otopné těleso panelové VK dvoudeskové 1 přídavná přestupní plocha výška/délka 600/800 mm výkon 1030 W</t>
  </si>
  <si>
    <t>-1605313827</t>
  </si>
  <si>
    <t>735152477</t>
  </si>
  <si>
    <t>Otopné těleso panelové VK dvoudeskové 1 přídavná přestupní plocha výška/délka 600/1000 mm výkon 1288 W</t>
  </si>
  <si>
    <t>-1170753486</t>
  </si>
  <si>
    <t>735152479</t>
  </si>
  <si>
    <t>Otopné těleso panelové VK dvoudeskové 1 přídavná přestupní plocha výška/délka 600/1200 mm výkon 1546 W</t>
  </si>
  <si>
    <t>-48680</t>
  </si>
  <si>
    <t>735152481</t>
  </si>
  <si>
    <t>Otopné těleso panelové VK dvoudeskové 1 přídavná přestupní plocha výška/délka 600/1600 mm výkon 2061 W</t>
  </si>
  <si>
    <t>-1889392469</t>
  </si>
  <si>
    <t>735152571</t>
  </si>
  <si>
    <t>Otopné těleso panelové VK dvoudeskové 2 přídavné přestupní plochy výška/délka 600/400 mm výkon 672 W</t>
  </si>
  <si>
    <t>424173954</t>
  </si>
  <si>
    <t>735152575</t>
  </si>
  <si>
    <t>Otopné těleso panelové VK dvoudeskové 2 přídavné přestupní plochy výška/délka 600/800 mm výkon 1343 W</t>
  </si>
  <si>
    <t>1145554727</t>
  </si>
  <si>
    <t>735152579</t>
  </si>
  <si>
    <t>Otopné těleso panelové VK dvoudeskové 2 přídavné přestupní plochy výška/délka 600/1200 mm výkon 2015 W</t>
  </si>
  <si>
    <t>-779117279</t>
  </si>
  <si>
    <t>735152580</t>
  </si>
  <si>
    <t>Otopné těleso panelové VK dvoudeskové 2 přídavné přestupní plochy výška/délka 600/1400 mm výkon 2351 W</t>
  </si>
  <si>
    <t>1943364549</t>
  </si>
  <si>
    <t>735152581</t>
  </si>
  <si>
    <t>Otopné těleso panelové VK dvoudeskové 2 přídavné přestupní plochy výška/délka 600/1600 mm výkon 2686 W</t>
  </si>
  <si>
    <t>-1555219356</t>
  </si>
  <si>
    <t>735159110</t>
  </si>
  <si>
    <t>Montáž otopných těles panelových jednořadých délky do 1500 mm</t>
  </si>
  <si>
    <t>1744808232</t>
  </si>
  <si>
    <t>735159120</t>
  </si>
  <si>
    <t>Montáž otopných těles panelových jednořadých délky do 2340 mm</t>
  </si>
  <si>
    <t>-22883019</t>
  </si>
  <si>
    <t>735159210</t>
  </si>
  <si>
    <t>Montáž otopných těles panelových dvouřadých délky do 1140 mm</t>
  </si>
  <si>
    <t>-771884038</t>
  </si>
  <si>
    <t>735159220</t>
  </si>
  <si>
    <t>Montáž otopných těles panelových dvouřadých délky do 1500 mm</t>
  </si>
  <si>
    <t>-448599012</t>
  </si>
  <si>
    <t>735159230</t>
  </si>
  <si>
    <t>Montáž otopných těles panelových dvouřadých délky do 1980 mm</t>
  </si>
  <si>
    <t>148096083</t>
  </si>
  <si>
    <t>998735102</t>
  </si>
  <si>
    <t>Přesun hmot tonážní pro otopná tělesa v objektech v do 12 m</t>
  </si>
  <si>
    <t>1695007648</t>
  </si>
  <si>
    <t>789</t>
  </si>
  <si>
    <t>Demontáže</t>
  </si>
  <si>
    <t>733110806</t>
  </si>
  <si>
    <t>Demontáž potrubí ocelového závitového do DN 32</t>
  </si>
  <si>
    <t>-48363457</t>
  </si>
  <si>
    <t>735151821</t>
  </si>
  <si>
    <t>Demontáž otopného tělesa článkového litinového délka do 1500 mm</t>
  </si>
  <si>
    <t>128033203</t>
  </si>
  <si>
    <t>735890802</t>
  </si>
  <si>
    <t>Přemístění demontovaného otopného tělesa vodorovně 100 m v objektech výšky přes 6 do 12 m</t>
  </si>
  <si>
    <t>154356704</t>
  </si>
  <si>
    <t>790</t>
  </si>
  <si>
    <t>M013</t>
  </si>
  <si>
    <t>Topná zkouška</t>
  </si>
  <si>
    <t>hod</t>
  </si>
  <si>
    <t>-683782553</t>
  </si>
  <si>
    <t>M016</t>
  </si>
  <si>
    <t>Montážní a spotřební mat.</t>
  </si>
  <si>
    <t>-301312926</t>
  </si>
  <si>
    <t>M017</t>
  </si>
  <si>
    <t>Kotvící mat.</t>
  </si>
  <si>
    <t>1452697155</t>
  </si>
  <si>
    <t>M018</t>
  </si>
  <si>
    <t>Zaškolení obsluhy</t>
  </si>
  <si>
    <t>-1859729744</t>
  </si>
  <si>
    <t>M019</t>
  </si>
  <si>
    <t>Zpracování dokladů pro předání a provoz díla</t>
  </si>
  <si>
    <t>-176818161</t>
  </si>
  <si>
    <t>M020</t>
  </si>
  <si>
    <t>-2077636053</t>
  </si>
  <si>
    <t>M022</t>
  </si>
  <si>
    <t>1343704099</t>
  </si>
  <si>
    <t>M023</t>
  </si>
  <si>
    <t>Realizační a dílenská dokumentace</t>
  </si>
  <si>
    <t>-695572272</t>
  </si>
  <si>
    <t>G - Silnoproud</t>
  </si>
  <si>
    <t>D1 - STÁVAJÍCÍ POJISTKOVÁ SKŘÍŇ</t>
  </si>
  <si>
    <t>D2 - ROZVÁDĚČE</t>
  </si>
  <si>
    <t>D3 - ROZVÁDĚČ NÁHRADNÍHO PROVOZU</t>
  </si>
  <si>
    <t>D4 - SKŘÍNĚ S PŘEPĚŤOVOU OCHRANNOU</t>
  </si>
  <si>
    <t>D5 - NÁHRADNÍ ZDROJ ENERGIE - UPS</t>
  </si>
  <si>
    <t>D6 - ZDROJE</t>
  </si>
  <si>
    <t>D7 - ELEKTROINSTALAČNÍ KOMPONENTY</t>
  </si>
  <si>
    <t>D8 - SVÍTIDLA</t>
  </si>
  <si>
    <t>D9 - ELEKTROINSTALAČNÍ TRASY</t>
  </si>
  <si>
    <t>D10 - KABELÁŽE</t>
  </si>
  <si>
    <t>D11 - HROMOSVOD A UZEMNĚNÍ</t>
  </si>
  <si>
    <t>D12 - ZEMNÍ PRÁCE</t>
  </si>
  <si>
    <t>D13 - INŽENÝRSKÉ PRÁCE</t>
  </si>
  <si>
    <t>STÁVAJÍCÍ POJISTKOVÁ SKŘÍŇ</t>
  </si>
  <si>
    <t>Nožová pojistka, velikost 2, 125A</t>
  </si>
  <si>
    <t>-1054817414</t>
  </si>
  <si>
    <t>Zajištění beznapěťového stavu v koordinace s PRE distribuce</t>
  </si>
  <si>
    <t>333990397</t>
  </si>
  <si>
    <t>ROZVÁDĚČE</t>
  </si>
  <si>
    <t>RE - Rozváděčová skříň, ocel-plechová o rozměrech 590x1605x250mm, IP40/20, včetně výzbroje dle výkresové dokumentace, atestů a kusové zkoušky (Před uvedením rozváděče do výroby je nutné návrh návrh rozváděče schválit u PRE distribuce)</t>
  </si>
  <si>
    <t>-2047163700</t>
  </si>
  <si>
    <t>RS1.1 - Rozváděčová skříň, ocel-plechová o rozměrech 806x1646x150mm, IP30/20, včetně výzbroje dle výkresové dokumentace, atestů a kusové zkoušky</t>
  </si>
  <si>
    <t>1877388137</t>
  </si>
  <si>
    <t>RS2.1 - Rozváděčová skříň, ocel-plechová o rozměrech 734x1092x147mm, IP30/20, včetně výzbroje dle výkresové dokumentace, atestů a kusové zkoušky</t>
  </si>
  <si>
    <t>448217504</t>
  </si>
  <si>
    <t>Vysekání niky ve zdivu pro rozváděč RE</t>
  </si>
  <si>
    <t>391084013</t>
  </si>
  <si>
    <t>Vysekání niky ve zdivu pro rozváděč RS1.1</t>
  </si>
  <si>
    <t>-2105161542</t>
  </si>
  <si>
    <t>Vysekání niky ve zdivu pro rozváděč R2.1</t>
  </si>
  <si>
    <t>-1560582752</t>
  </si>
  <si>
    <t>ROZVÁDĚČ NÁHRADNÍHO PROVOZU</t>
  </si>
  <si>
    <t>Ukončení stávajícího kabelu v rozváděči do průřezu 2,5mm2</t>
  </si>
  <si>
    <t>-1813806602</t>
  </si>
  <si>
    <t>RNP1.1 - Rozváděčová skříň, plastová o rozměrech 362x436x104mm, 28 modulů, neprůhledné dveře, IP40/20, včetně výzbroje: 1ks výkonového vypínače 3/32A, 8ks jističů 10B/1, 8ks jističů 16B/1, 400/230VAC, soustavy TN-C-S, atestů a kusové zkoušky</t>
  </si>
  <si>
    <t>-414255755</t>
  </si>
  <si>
    <t>SKŘÍNĚ S PŘEPĚŤOVOU OCHRANNOU</t>
  </si>
  <si>
    <t>Pol11</t>
  </si>
  <si>
    <t>RFV1 - Rozváděčová skříň, plastová o rozměrech 245x250x104mm, 4 moduly, průhledné dveře, IP40/20, včetně 1ks přepěťové ochrany I. a II. stupně, 400/230VAC, soustavy TN-S, atestů a kusové zkoušky</t>
  </si>
  <si>
    <t>586414462</t>
  </si>
  <si>
    <t>RFV23 - Rozváděčová skříň, plastová o rozměrech 245x250x104mm, 4 moduly, průhledné dveře, IP40/20, včetně 2ks přepěťových ochran I. a II. stupně, 230VAC, soustavy TN-S, atestů a kusové zkoušky</t>
  </si>
  <si>
    <t>-1262415032</t>
  </si>
  <si>
    <t>D5</t>
  </si>
  <si>
    <t>NÁHRADNÍ ZDROJ ENERGIE - UPS</t>
  </si>
  <si>
    <t xml:space="preserve">UPS 3/3fáze, 20kW - doba zálohy 14min, 480x750x1750mm, UPS obsahuje statický i manuální bypass a komunikační kartu ethernet 1Gbps (Network-M2),  interní baterie 12Vdc 9Ah long life (9 let) v sestavě 3x32ks</t>
  </si>
  <si>
    <t>191487723</t>
  </si>
  <si>
    <t>UPS 3/3fáze, 20kW - doba zálohy 14min, 480x750x1750mm, UPS obsahuje statický i manuální bypass a komunikační kartu ethernet 1Gbps (Network-M2), interní baterie 12Vdc 9Ah long life (9 let) v sestavě 3x32ks</t>
  </si>
  <si>
    <t>Standardní instalace na připravené přívody k UPS</t>
  </si>
  <si>
    <t>2068994086</t>
  </si>
  <si>
    <t>Doprava technika na místo (10km/MJ)</t>
  </si>
  <si>
    <t>1933395663</t>
  </si>
  <si>
    <t>Pol16</t>
  </si>
  <si>
    <t>Revizní zpráva k instalaci elektrického zařízení</t>
  </si>
  <si>
    <t>1691832727</t>
  </si>
  <si>
    <t>Pol17</t>
  </si>
  <si>
    <t>Servisní kontrakt</t>
  </si>
  <si>
    <t>285579070</t>
  </si>
  <si>
    <t>D6</t>
  </si>
  <si>
    <t>ZDROJE</t>
  </si>
  <si>
    <t>Pol18</t>
  </si>
  <si>
    <t>Napájecí zdroj 230VAC/24VDC, pro max. 5 pisoárů nebo pro max. 2 senzorové baterie (specifikaci zdroje je nutné koordinovat s dodaným zařizovacím předmětem na stavbě)</t>
  </si>
  <si>
    <t>743759385</t>
  </si>
  <si>
    <t>D7</t>
  </si>
  <si>
    <t>ELEKTROINSTALAČNÍ KOMPONENTY</t>
  </si>
  <si>
    <t>Pol19</t>
  </si>
  <si>
    <t>Zásuvka jednonásobná s ochranným kolíkem a clonkami, 250VAC, 16A, bílá</t>
  </si>
  <si>
    <t>1311732703</t>
  </si>
  <si>
    <t>Pol20</t>
  </si>
  <si>
    <t>Zásuvka jednonásobná s ochranným kolíkem a clonkami, 250VAC, 16A, v barevné provedení dle požadavku investora (např. vřesová červená)</t>
  </si>
  <si>
    <t>644354728</t>
  </si>
  <si>
    <t>Pol21</t>
  </si>
  <si>
    <t>Zásuvka jednonásobná s ochranným kolíkem a clonkami, 250VAC, 16A, s přepěťovou ochranou III. stupně, T3(D), optická signalizace, bílá</t>
  </si>
  <si>
    <t>2037242019</t>
  </si>
  <si>
    <t>Pol22</t>
  </si>
  <si>
    <t xml:space="preserve">Zásuvka jednonásobná s ochranným kolíkem a clonkami, 250VAC, 16A, s přepěťovou ochranou III. stupně, T3(D), optická signalizace,  v barevné provedení dle požadavku investora (např. vřesová červená)</t>
  </si>
  <si>
    <t>1940096008</t>
  </si>
  <si>
    <t>Zásuvka jednonásobná s ochranným kolíkem a clonkami, 250VAC, 16A, s přepěťovou ochranou III. stupně, T3(D), optická signalizace, v barevné provedení dle požadavku investora (např. vřesová červená)</t>
  </si>
  <si>
    <t>Pol23</t>
  </si>
  <si>
    <t>Zásuvka jednonásobná s ochranným kolíkem a clonkami, 250VAC, 16A, profil 45, bílá</t>
  </si>
  <si>
    <t>1676657829</t>
  </si>
  <si>
    <t>Pol24</t>
  </si>
  <si>
    <t>Zásuvka jednonásobná s ochranným kolíkem a clonkami, 250VAC, 16A, profil 45, v barevné provedení dle požadavku investora (např. karmínová)</t>
  </si>
  <si>
    <t>-842077689</t>
  </si>
  <si>
    <t>Pol25</t>
  </si>
  <si>
    <t>Zásuvka jednonásobná s ochranným kolíkem a clonkami, 250VAC, 16A, s přepěťovou ochranou III. stupně, T3(D), optická signalizace, profil 45, v barevné provedení dle požadavku investora (např. karmínová)</t>
  </si>
  <si>
    <t>1025116620</t>
  </si>
  <si>
    <t>Pol26</t>
  </si>
  <si>
    <t>Zásuvka jednonásobná, s ochranným kolíkem, s víčkem, 250VAC, 16A, IP44, bílá</t>
  </si>
  <si>
    <t>732433635</t>
  </si>
  <si>
    <t>Pol27</t>
  </si>
  <si>
    <t>Krabice s 2x zásuvka 2P+PE, 250VAC, 16A, 160x120x73mm, hladké boky, IP54</t>
  </si>
  <si>
    <t>1294684834</t>
  </si>
  <si>
    <t>Pol28</t>
  </si>
  <si>
    <t>Přístroj spínače jednopólového, řazení 1, 1So, 250VAC, 10A</t>
  </si>
  <si>
    <t>-905343138</t>
  </si>
  <si>
    <t>Pol29</t>
  </si>
  <si>
    <t>Přístroj přepínače sériového, řazení 6, 6So, 250VAC, 10A</t>
  </si>
  <si>
    <t>-297249815</t>
  </si>
  <si>
    <t>Pol30</t>
  </si>
  <si>
    <t>Přístroj přepínače křížového, řazení 7, 7So, 250VAC, 10A</t>
  </si>
  <si>
    <t>805847414</t>
  </si>
  <si>
    <t>Pol31</t>
  </si>
  <si>
    <t>Přístroj stmívače pro otočné ovládání a tlačítkové spínání, DALI, 15mA</t>
  </si>
  <si>
    <t>-1991386545</t>
  </si>
  <si>
    <t>Pol32</t>
  </si>
  <si>
    <t>Přístroj ovládače zapínacího, se svorkou N, řazení 1/0, 1/0So, 1/0S, 250VAC, 10A</t>
  </si>
  <si>
    <t>-684920170</t>
  </si>
  <si>
    <t>Pol33</t>
  </si>
  <si>
    <t>Doutnavka orientační (univerzální) pro spínače, světlo oranžové, 0,5mA, 250VAC</t>
  </si>
  <si>
    <t>-953256786</t>
  </si>
  <si>
    <t>Pol34</t>
  </si>
  <si>
    <t>Spínač jednopólový, řazení 1, 250VAC, 10A, IP44, bílá</t>
  </si>
  <si>
    <t>-2115136641</t>
  </si>
  <si>
    <t>Pol35</t>
  </si>
  <si>
    <t>Ovládač zapínací, řazení 1/0, 250VAC, 10A, IP66, šedá</t>
  </si>
  <si>
    <t>496748600</t>
  </si>
  <si>
    <t>Pol36</t>
  </si>
  <si>
    <t>Snímač pohybu, pro vestavnou montáž, kuželové snímání, kruh ∅7 m při montážní výšce 2,5 m), spínací prvek relé, 16A, 230VAC</t>
  </si>
  <si>
    <t>-228484105</t>
  </si>
  <si>
    <t>Pol37</t>
  </si>
  <si>
    <t>Spínač automatický se snímačem pohybu, úhel pokrytí cca 180° (1 snímací rovina), spínací prvek relé, 16A, 230VAC, IP44, bílá</t>
  </si>
  <si>
    <t>1694358992</t>
  </si>
  <si>
    <t>Pol38</t>
  </si>
  <si>
    <t>Prostorový hygrostat, 30-90% r.v., krok 4% r.v., IP20</t>
  </si>
  <si>
    <t>713469187</t>
  </si>
  <si>
    <t>Pol39</t>
  </si>
  <si>
    <t>Kryt spínače kolébkového, bílá</t>
  </si>
  <si>
    <t>-184792653</t>
  </si>
  <si>
    <t>Pol40</t>
  </si>
  <si>
    <t>Kryt spínače kolébkového s čirým průzorem, bílá</t>
  </si>
  <si>
    <t>-1834337286</t>
  </si>
  <si>
    <t>Pol41</t>
  </si>
  <si>
    <t>Kryt stmívače s otočným ovladačem, s upevňovací maticí, bílá</t>
  </si>
  <si>
    <t>-2055145721</t>
  </si>
  <si>
    <t>Pol42</t>
  </si>
  <si>
    <t>Rámeček pro elektroinstalační přístroje, jednonásobný, bílá</t>
  </si>
  <si>
    <t>-2074727492</t>
  </si>
  <si>
    <t>Pol43</t>
  </si>
  <si>
    <t>Rámeček pro elektroinstalační přístroje, dvojnásobný, vodorovný, bílá</t>
  </si>
  <si>
    <t>1393452777</t>
  </si>
  <si>
    <t>Pol44</t>
  </si>
  <si>
    <t>Rámeček pro elektroinstalační přístroje, trojnásobný, vodorovný, bílá</t>
  </si>
  <si>
    <t>-830894805</t>
  </si>
  <si>
    <t>Pol45</t>
  </si>
  <si>
    <t>Rámeček pro elektroinstalační přístroje, čtyřnásobný vodorovný, bílá</t>
  </si>
  <si>
    <t>-764770288</t>
  </si>
  <si>
    <t>Pol46</t>
  </si>
  <si>
    <t>Rámeček pro elektroinstalační přístroje, trojnásobný, vodorovný, v barevné provedení dle požadavku investora (např. vřesová červená)</t>
  </si>
  <si>
    <t>862196743</t>
  </si>
  <si>
    <t>Pol47</t>
  </si>
  <si>
    <t>Rámeček pro elektroinstalační přístroje, čtyřnásobný vodorovný, v barevné provedení dle požadavku investora (např. vřesová červená)</t>
  </si>
  <si>
    <t>75868092</t>
  </si>
  <si>
    <t>Pol48</t>
  </si>
  <si>
    <t>Rám podlahová krabice</t>
  </si>
  <si>
    <t>-2076751303</t>
  </si>
  <si>
    <t>Pol49</t>
  </si>
  <si>
    <t>Krabice univerzální, podlahová, pro 12x modulo 45</t>
  </si>
  <si>
    <t>-389900431</t>
  </si>
  <si>
    <t>Pol50</t>
  </si>
  <si>
    <t>Přístrojová podložka k montáži 6ks modulo 45</t>
  </si>
  <si>
    <t>-854690421</t>
  </si>
  <si>
    <t>Pol51</t>
  </si>
  <si>
    <t>Sada nivelační (1 sada=4ks)</t>
  </si>
  <si>
    <t>-256936956</t>
  </si>
  <si>
    <t>Pol52</t>
  </si>
  <si>
    <t>Kabelová spojovací skříňka, 210x260x117mm, 6x svorkovnice pro vodiče do 16 mm2, IP55, včetně kabelových průchodek</t>
  </si>
  <si>
    <t>-637201269</t>
  </si>
  <si>
    <t>Pol53</t>
  </si>
  <si>
    <t>Požární tlačítko s rozbitným sklem, 2x kontakt CO, 120x120x50mm, IP55</t>
  </si>
  <si>
    <t>-210302280</t>
  </si>
  <si>
    <t>Pol54</t>
  </si>
  <si>
    <t>Montážní krabice 119x80x50mm</t>
  </si>
  <si>
    <t>1715124973</t>
  </si>
  <si>
    <t>Pol55</t>
  </si>
  <si>
    <t>Kladívko na rozbití skla s upevňovacím úchytem, 70x60mm</t>
  </si>
  <si>
    <t>-842786850</t>
  </si>
  <si>
    <t>Pol56</t>
  </si>
  <si>
    <t>Domovní zvonek elektromechanický, plastový, 116x71x40mm, 8VAC, bílá, IP20</t>
  </si>
  <si>
    <t>-1362615293</t>
  </si>
  <si>
    <t>Pol57</t>
  </si>
  <si>
    <t>Elektroinstalační krabice univerzální, do zdi</t>
  </si>
  <si>
    <t>-660985898</t>
  </si>
  <si>
    <t>Pol58</t>
  </si>
  <si>
    <t>Elektroinstalační krabice přístrojová, rozvodná, do zdi</t>
  </si>
  <si>
    <t>438730608</t>
  </si>
  <si>
    <t>Pol59</t>
  </si>
  <si>
    <t>Elektroinstalační krabice univerzální, do dutých stěn</t>
  </si>
  <si>
    <t>-1638462290</t>
  </si>
  <si>
    <t>Pol60</t>
  </si>
  <si>
    <t>Elektroinstalační krabice přístrojová, do dutých stěn pro instalaci 2ks přístrojů</t>
  </si>
  <si>
    <t>2124574691</t>
  </si>
  <si>
    <t>Pol61</t>
  </si>
  <si>
    <t>Elektroinstalační krabice přístrojová, do dutých stěn pro instalaci 3ks přístrojů</t>
  </si>
  <si>
    <t>-1429011897</t>
  </si>
  <si>
    <t>Pol62</t>
  </si>
  <si>
    <t>Elektroinstalační krabice přístrojová, do dutých stěn pro instalaci 4ks přístrojů</t>
  </si>
  <si>
    <t>-266483419</t>
  </si>
  <si>
    <t>Pol63</t>
  </si>
  <si>
    <t>Elektroinstalační krabice přístrojová, lištová, 80,5x80,5x28mm</t>
  </si>
  <si>
    <t>889136746</t>
  </si>
  <si>
    <t>Pol64</t>
  </si>
  <si>
    <t>Nástavný rámeček pro lištové elektroinstalační krabice</t>
  </si>
  <si>
    <t>-1998765664</t>
  </si>
  <si>
    <t>Pol65</t>
  </si>
  <si>
    <t>Elektroinstalační krabice, PVC, 88x88x48mm, uzavřené provedení, IP65</t>
  </si>
  <si>
    <t>1054671674</t>
  </si>
  <si>
    <t>Pol66</t>
  </si>
  <si>
    <t>Elektroinstalační krabice do zdi, 234x176x79mm, s víčkem</t>
  </si>
  <si>
    <t>959670610</t>
  </si>
  <si>
    <t>Pol67</t>
  </si>
  <si>
    <t>Ekvipotenciální svorkovnice</t>
  </si>
  <si>
    <t>1768992460</t>
  </si>
  <si>
    <t>Pol68</t>
  </si>
  <si>
    <t>Ekvipotenciální svorkovnice s krytem</t>
  </si>
  <si>
    <t>-637089751</t>
  </si>
  <si>
    <t>Pol69</t>
  </si>
  <si>
    <t>Zemnící svorka</t>
  </si>
  <si>
    <t>-1255010147</t>
  </si>
  <si>
    <t>Pol70</t>
  </si>
  <si>
    <t>Páska měděná uzemňovací pro ZSA 16</t>
  </si>
  <si>
    <t>1599374149</t>
  </si>
  <si>
    <t>Pol71</t>
  </si>
  <si>
    <t>Svorka bezšroubová, 3x 0,5-2,5 mm2</t>
  </si>
  <si>
    <t>bal</t>
  </si>
  <si>
    <t>-1388426369</t>
  </si>
  <si>
    <t>Pol72</t>
  </si>
  <si>
    <t>Svorka bezšroubová, 5x 0,5-2,5 mm2</t>
  </si>
  <si>
    <t>1762953979</t>
  </si>
  <si>
    <t>Pol186</t>
  </si>
  <si>
    <t>Krabice do zateplení pro zásuvky na venkovní údržbu střešního pláště</t>
  </si>
  <si>
    <t>-1609654067</t>
  </si>
  <si>
    <t>Krabice do zateplení pro zásuvky na venkovní údržbu střešního pláště.</t>
  </si>
  <si>
    <t>Pol187</t>
  </si>
  <si>
    <t>Venkovní zásuvkový sloupek</t>
  </si>
  <si>
    <t>-796157448</t>
  </si>
  <si>
    <t>D8</t>
  </si>
  <si>
    <t>SVÍTIDLA</t>
  </si>
  <si>
    <t>Pol73</t>
  </si>
  <si>
    <t>A1 - LED panel, nanoprizma, vestavný do rastru, čtverec A, modul 600, LED 840, driver 900mA, 35W, 4500lm, 4000K, IP40</t>
  </si>
  <si>
    <t>285515664</t>
  </si>
  <si>
    <t>Pol74</t>
  </si>
  <si>
    <t>A2 - LED panel, vestavný do rastru 600, čtverec A, modul 600, LED 840, kryt opál, nestmívatelný driver 250mA, 23W, 3100lm, 4000K, IP54</t>
  </si>
  <si>
    <t>1298394709</t>
  </si>
  <si>
    <t>Pol75</t>
  </si>
  <si>
    <t>B1 - LED svítidlo, přisazené/závěsné, 1210mm, opálový PMMA kryt, LED 840, driver 700mA, 25W, 3800lm, 4000K, IP54</t>
  </si>
  <si>
    <t>1320085045</t>
  </si>
  <si>
    <t>Pol76</t>
  </si>
  <si>
    <t>C1 - LED svítidlo downlight, vestavné, korpus průměr 190mm, nanoprizmatický kryt , LED 840, driver 500mA, 18W, 1600lm, 4000K, IP54</t>
  </si>
  <si>
    <t>-1488293473</t>
  </si>
  <si>
    <t>Pol77</t>
  </si>
  <si>
    <t>C2 - LED svítidlo downlignt, vestavné, korpus průměr 190mm, nanoprizmatický kryt , LED 840, driver 500mA, DALI, 18W, 1600lm, 4000K, IP54</t>
  </si>
  <si>
    <t>679056813</t>
  </si>
  <si>
    <t>Pol78</t>
  </si>
  <si>
    <t>C3 - LED svítidlo downlight, vestavné, korpus průměr 370mm, nanoprizmatický kryt , LED 840, driver 700mA, 28W, 3000lm, 4000K, IP54</t>
  </si>
  <si>
    <t>1261290236</t>
  </si>
  <si>
    <t>Pol79</t>
  </si>
  <si>
    <t>D1 - LED svítidlo, nástěnné, integrovaný LED modul, 12W, 600lm, 6400K, IP65</t>
  </si>
  <si>
    <t>-1543805774</t>
  </si>
  <si>
    <t>Pol80</t>
  </si>
  <si>
    <t>N1 - LED nouzové sítidlo, vestavné, univerzální optika, 3W, 350lm, výdrž 1h, svítící při výpadku, NiCd, IP41</t>
  </si>
  <si>
    <t>167701037</t>
  </si>
  <si>
    <t>Pol81</t>
  </si>
  <si>
    <t>N2 - LED nouzové sítidlo, přisazené, univerzální optika, 3W, 350lm, výdrž 1h, svítící při výpadku, NiCd, IP41</t>
  </si>
  <si>
    <t>1581521939</t>
  </si>
  <si>
    <t>Pol82</t>
  </si>
  <si>
    <t>N3 - LED nouzové svítidlo s plexi piktogramem, vestavné, 1W, výdrž 1h, svítící při výpadku, bílé, IP20</t>
  </si>
  <si>
    <t>343748549</t>
  </si>
  <si>
    <t>Pol83</t>
  </si>
  <si>
    <t>N4 - LED nouzové svítidlo s plexi piktogramem, nástěnné, 1W, 125lm, výdrž 1h, svítící při výpadku, bílé, IP65</t>
  </si>
  <si>
    <t>1291115461</t>
  </si>
  <si>
    <t>Pol84</t>
  </si>
  <si>
    <t>Piktogram pro nouzové svítidlo se směrem úniku</t>
  </si>
  <si>
    <t>948494345</t>
  </si>
  <si>
    <t>Pol85</t>
  </si>
  <si>
    <t>Recyklační poplatek za svítidla</t>
  </si>
  <si>
    <t>-264461041</t>
  </si>
  <si>
    <t>Pol86</t>
  </si>
  <si>
    <t>LED pásek 16W/m 3000K IP20, včetně AL nosné lišty, difuzoru, příchytek, koncovek a zdroje napájení (1ks=1bm)</t>
  </si>
  <si>
    <t>1672809510</t>
  </si>
  <si>
    <t>Pol87</t>
  </si>
  <si>
    <t>Vyřezání montážního otvoru o průměru 190mm do kazety rastrového podhledu</t>
  </si>
  <si>
    <t>1267895092</t>
  </si>
  <si>
    <t>Pol88</t>
  </si>
  <si>
    <t>Vyřezání montážního otvoru o průměru 370mm do kazety rastrového podhledu</t>
  </si>
  <si>
    <t>1988776829</t>
  </si>
  <si>
    <t>D9</t>
  </si>
  <si>
    <t>ELEKTROINSTALAČNÍ TRASY</t>
  </si>
  <si>
    <t>Pol100</t>
  </si>
  <si>
    <t>Elektroinstalační trubka, ohebná, dvouplášťová, korugovaná, průměr 40mm</t>
  </si>
  <si>
    <t>1561070375</t>
  </si>
  <si>
    <t>Pol101</t>
  </si>
  <si>
    <t>Elektroinstalační trubka, ohebná, střední mechanická odolnost, průměr 25mm</t>
  </si>
  <si>
    <t>1158989592</t>
  </si>
  <si>
    <t>Pol102</t>
  </si>
  <si>
    <t>Elektroinstalační trubka, ohebná, střední mechanická odolnost, průměr 25mm, ÚV stabilní</t>
  </si>
  <si>
    <t>571212806</t>
  </si>
  <si>
    <t>Pol103</t>
  </si>
  <si>
    <t>Elektroinstalační trubka, tuhá, střední mechanická odolnost, 750N/5cm, průměr 25mm</t>
  </si>
  <si>
    <t>-394533563</t>
  </si>
  <si>
    <t>Pol104</t>
  </si>
  <si>
    <t>Příchytka pro elektroinstalační trubky, průměr 25mm, včetně hmoždniky, šroubu a vrtání</t>
  </si>
  <si>
    <t>-2055374054</t>
  </si>
  <si>
    <t>Pol105</t>
  </si>
  <si>
    <t>Elektroinstalační drážky ve zdi (do šíře 30mm, do hl.30mm)</t>
  </si>
  <si>
    <t>-93034784</t>
  </si>
  <si>
    <t>Pol106</t>
  </si>
  <si>
    <t>Sádra, sádrování (5kg=1ks)</t>
  </si>
  <si>
    <t>-1952851798</t>
  </si>
  <si>
    <t>Pol107</t>
  </si>
  <si>
    <t>Průraz do průměru 63mm</t>
  </si>
  <si>
    <t>91546752</t>
  </si>
  <si>
    <t>Pol108</t>
  </si>
  <si>
    <t>Průraz do průměru 40mm</t>
  </si>
  <si>
    <t>294707583</t>
  </si>
  <si>
    <t>Pol109</t>
  </si>
  <si>
    <t>Vykružování instalačních krabiček</t>
  </si>
  <si>
    <t>684435842</t>
  </si>
  <si>
    <t>Pol110</t>
  </si>
  <si>
    <t>Vyvazovací pásky</t>
  </si>
  <si>
    <t>1519586390</t>
  </si>
  <si>
    <t>Pol111</t>
  </si>
  <si>
    <t>Protipožární ucpávky, EI 60DP1, včetně označení protipožární ucpávky</t>
  </si>
  <si>
    <t>1032608007</t>
  </si>
  <si>
    <t>Pol112</t>
  </si>
  <si>
    <t>Podružný, spojovací materiál, natloukačky, hmoždinky, šrouby</t>
  </si>
  <si>
    <t>-655692849</t>
  </si>
  <si>
    <t>Pol89</t>
  </si>
  <si>
    <t xml:space="preserve">Drátěný žlab s integrovanou spojkou 60x400, galvanicky zinkováno,  včetně spojovacího a nosného materiálu, hmoždinek do betonu, zavitových tyčí, uzemňovací sady</t>
  </si>
  <si>
    <t>1397614714</t>
  </si>
  <si>
    <t>Drátěný žlab s integrovanou spojkou 60x400, galvanicky zinkováno, včetně spojovacího a nosného materiálu, hmoždinek do betonu, zavitových tyčí, uzemňovací sady</t>
  </si>
  <si>
    <t>Pol90</t>
  </si>
  <si>
    <t xml:space="preserve">Drátěný žlab s integrovanou spojkou 60x200, galvanicky zinkováno,  včetně spojovacího a nosného materiálu, hmoždinek do betonu, zavitových tyčí, uzemňovací sady</t>
  </si>
  <si>
    <t>769031676</t>
  </si>
  <si>
    <t>Drátěný žlab s integrovanou spojkou 60x200, galvanicky zinkováno, včetně spojovacího a nosného materiálu, hmoždinek do betonu, zavitových tyčí, uzemňovací sady</t>
  </si>
  <si>
    <t>Pol91</t>
  </si>
  <si>
    <t>Drátěný žlab s integrovanou spojkou 60x100, galvanicky zinkováno, včetně spojovacího a nosného materiálu, hmoždinek do betonu, závitových tyčí, uzemňovací sady</t>
  </si>
  <si>
    <t>-70508265</t>
  </si>
  <si>
    <t>Pol92</t>
  </si>
  <si>
    <t>Kabelový žlab s integrovanou spojkou, 60x50x0,75, neděrovaný, žárový zinek ponorem, včetně spojovacího a nosného materiálu, kabelového víka s příchytkami</t>
  </si>
  <si>
    <t>-1420183239</t>
  </si>
  <si>
    <t>Pol93</t>
  </si>
  <si>
    <t>Kabelová lávka 60x200, sendzimir - pozink, včetně spojek, úchytů, kotev, šroubů</t>
  </si>
  <si>
    <t>179346458</t>
  </si>
  <si>
    <t>Pol94</t>
  </si>
  <si>
    <t>Svazkový držák grip, včetně vrtání</t>
  </si>
  <si>
    <t>1432191223</t>
  </si>
  <si>
    <t>Pol95</t>
  </si>
  <si>
    <t>Příchytka kabelová s požární odolností PH90-R pro 1 kabel 12 mm, díra 8mm, včetně šroubu a vrtání</t>
  </si>
  <si>
    <t>807627116</t>
  </si>
  <si>
    <t>Pol96</t>
  </si>
  <si>
    <t>Příchytka kabelová sonap pro kabely průměru 14-23mm, žárový zinek</t>
  </si>
  <si>
    <t>1278001908</t>
  </si>
  <si>
    <t>Pol97</t>
  </si>
  <si>
    <t>Příchytka kabelová sonap pro kabely průměru 10-19mm, žárový zinek</t>
  </si>
  <si>
    <t>1539262431</t>
  </si>
  <si>
    <t>Pol98</t>
  </si>
  <si>
    <t>Příchytka kabelová sonap pro kabely průměru 6-12mm, žárový zinek</t>
  </si>
  <si>
    <t>1550358248</t>
  </si>
  <si>
    <t>Pol99</t>
  </si>
  <si>
    <t>Elektroinstalační trubka, ohebná, dvouplášťová, korugovaná, průměr 50mm</t>
  </si>
  <si>
    <t>-1140657896</t>
  </si>
  <si>
    <t>D10</t>
  </si>
  <si>
    <t>KABELÁŽE</t>
  </si>
  <si>
    <t>Pol113</t>
  </si>
  <si>
    <t>Zemní kabel izolovaný, 0,6/1kV, plášť PVC , izolace PVC, Cu jádro plné, 1-CYKY-J 4x35</t>
  </si>
  <si>
    <t>-508216425</t>
  </si>
  <si>
    <t>Pol114</t>
  </si>
  <si>
    <t>Zemní kabel izolovaný, 0,6/1kV, plášť PVC , izolace PVC, Cu jádro plné, 1-CYKY-J 5x25</t>
  </si>
  <si>
    <t>1337082743</t>
  </si>
  <si>
    <t>Pol115</t>
  </si>
  <si>
    <t>Pryžový harmonizovaný kabel, 0,45/0,75kV, plášť polychloropren (CR), izolace pryž (EPR), Cu jádro z jemných drátků, H07RN-F 5G16</t>
  </si>
  <si>
    <t>-2147171605</t>
  </si>
  <si>
    <t>Pol116</t>
  </si>
  <si>
    <t>Instalační silový kabel, 0,45/0,75kV, plášť PVC, izolace PVC, Cu jádro plné, CYKY-J 5x16</t>
  </si>
  <si>
    <t>-1810177086</t>
  </si>
  <si>
    <t>Pol117</t>
  </si>
  <si>
    <t>Instalační silový kabel, 0,45/0,75kV, plášť PVC, izolace PVC, Cu jádro plné, CYKY-J 5x10</t>
  </si>
  <si>
    <t>-1367414537</t>
  </si>
  <si>
    <t>Pol118</t>
  </si>
  <si>
    <t>Instalační silový kabel, 0,45/0,75kV, plášť PVC, izolace PVC, Cu jádro plné, CYKY-J 5x6</t>
  </si>
  <si>
    <t>-625901159</t>
  </si>
  <si>
    <t>Pol119</t>
  </si>
  <si>
    <t>Instalační silový kabel, 0,45/0,75kV, plášť PVC, izolace PVC, Cu jádro plné, CYKY-J 3x2,5</t>
  </si>
  <si>
    <t>399872593</t>
  </si>
  <si>
    <t>Pol120</t>
  </si>
  <si>
    <t>Instalační silový kabel, 0,45/0,75kV, plášť PVC, izolace PVC, Cu jádro plné, CYKY-J 5x1,5</t>
  </si>
  <si>
    <t>-1371013427</t>
  </si>
  <si>
    <t>Pol121</t>
  </si>
  <si>
    <t>Instalační silový kabel, 0,45/0,75kV, plášť PVC, izolace PVC, Cu jádro plné, CYKY-J 3x1,5</t>
  </si>
  <si>
    <t>-122300133</t>
  </si>
  <si>
    <t>Pol122</t>
  </si>
  <si>
    <t>Instalační silový kabel, 0,45/0,75kV, plášť PVC, izolace PVC, Cu jádro plné, CYKY-O 3x1,5</t>
  </si>
  <si>
    <t>-1622398658</t>
  </si>
  <si>
    <t>Pol123</t>
  </si>
  <si>
    <t>Bezhalogenový silový kabel se zach. funkčnosti 180min., 0,6/1kV, plášť FRNC, B2ca s1 d0, Cu jádro plné, 1-CXKH-V180-J 3x1,5</t>
  </si>
  <si>
    <t>828326317</t>
  </si>
  <si>
    <t>Pol124</t>
  </si>
  <si>
    <t>Instalační silový kabel, 0,45/0,75kV, izolace PVC, Cu jádro plné, 1x25/zelenožlutý</t>
  </si>
  <si>
    <t>578944093</t>
  </si>
  <si>
    <t>Pol125</t>
  </si>
  <si>
    <t>Instalační silový kabel, 0,45/0,75kV, izolace PVC, Cu jádro plné, 1x16/zelenožlutý</t>
  </si>
  <si>
    <t>-1239967880</t>
  </si>
  <si>
    <t>Pol126</t>
  </si>
  <si>
    <t>Instalační silový kabel, 0,45/0,75kV, izolace PVC, Cu jádro plné, 1x10/zelenožlutý</t>
  </si>
  <si>
    <t>575776254</t>
  </si>
  <si>
    <t>Pol127</t>
  </si>
  <si>
    <t>Instalační silový kabel, 0,45/0,75kV, izolace PVC, Cu jádro plné, 1x6/zelenožlutý</t>
  </si>
  <si>
    <t>197792639</t>
  </si>
  <si>
    <t>Pol128</t>
  </si>
  <si>
    <t>Instalační silový kabel, 0,45/0,75kV, izolace PVC, Cu jádro plné, 1x4/zelenožlutý</t>
  </si>
  <si>
    <t>461516281</t>
  </si>
  <si>
    <t>Pol129</t>
  </si>
  <si>
    <t>Ukončení kabelu v rozváděči do průřezu 35mm2</t>
  </si>
  <si>
    <t>24166286</t>
  </si>
  <si>
    <t>Pol130</t>
  </si>
  <si>
    <t>Ukončení kabelu v rozváděči do průřezu 25mm2</t>
  </si>
  <si>
    <t>1684043789</t>
  </si>
  <si>
    <t>Pol131</t>
  </si>
  <si>
    <t>Ukončení kabelu v rozváděči do průřezu 16mm2</t>
  </si>
  <si>
    <t>-935956973</t>
  </si>
  <si>
    <t>Pol132</t>
  </si>
  <si>
    <t>Ukončení kabelu v rozváděči do průřezu 10mm2</t>
  </si>
  <si>
    <t>-1083687115</t>
  </si>
  <si>
    <t>Pol133</t>
  </si>
  <si>
    <t>Ukončení kabelu v rozváděči do průřezu 6mm2</t>
  </si>
  <si>
    <t>585612276</t>
  </si>
  <si>
    <t>Pol134</t>
  </si>
  <si>
    <t>Ukončení kabelu v rozváděči do průřezu 2,5mm2</t>
  </si>
  <si>
    <t>50899688</t>
  </si>
  <si>
    <t>Pol135</t>
  </si>
  <si>
    <t>Kabelové oko lehčené, Cu pocínované, průřez 35mm2, včetně smršťovací bužírky</t>
  </si>
  <si>
    <t>1841525079</t>
  </si>
  <si>
    <t>Pol136</t>
  </si>
  <si>
    <t>Popisovací kabelové štítky</t>
  </si>
  <si>
    <t>1218824290</t>
  </si>
  <si>
    <t>D11</t>
  </si>
  <si>
    <t>HROMOSVOD A UZEMNĚNÍ</t>
  </si>
  <si>
    <t>Pol137</t>
  </si>
  <si>
    <t>Vodič pro jímací vedení drát AlMgSi pr 8 mm</t>
  </si>
  <si>
    <t>-165712595</t>
  </si>
  <si>
    <t>Pol138</t>
  </si>
  <si>
    <t>Podpěra vedení do zdiva PV17/FeZn</t>
  </si>
  <si>
    <t>131357363</t>
  </si>
  <si>
    <t>Pol139</t>
  </si>
  <si>
    <t>Podpěra vedení na ploché střechy PV 21c, plast beton</t>
  </si>
  <si>
    <t>-412033048</t>
  </si>
  <si>
    <t>Pol140</t>
  </si>
  <si>
    <t>Svorka spojovací SS/FeZn</t>
  </si>
  <si>
    <t>437805527</t>
  </si>
  <si>
    <t>Pol141</t>
  </si>
  <si>
    <t>Svorka zkušební SZ/litina</t>
  </si>
  <si>
    <t>-1636238751</t>
  </si>
  <si>
    <t>Pol142</t>
  </si>
  <si>
    <t>Svorka připojovací SP/FeZn</t>
  </si>
  <si>
    <t>1721749061</t>
  </si>
  <si>
    <t>Pol143</t>
  </si>
  <si>
    <t>Svorka k jímací tyči SJ 16/8-10/FeZn</t>
  </si>
  <si>
    <t>937724126</t>
  </si>
  <si>
    <t>Pol144</t>
  </si>
  <si>
    <t>Jímací tyč délky 1,5m JP15Al pr.16 vč betonového podstavce D240 a podložky</t>
  </si>
  <si>
    <t>-1889118110</t>
  </si>
  <si>
    <t>Pol145</t>
  </si>
  <si>
    <t>Jímací tyč délky 2m JP20Al pr.16 vč betonového podstavce D337 a podložky</t>
  </si>
  <si>
    <t>2005389254</t>
  </si>
  <si>
    <t>Pol146</t>
  </si>
  <si>
    <t>Jímací tyč délky 3m JP30Al pr.16 vč 2ks betonového podstavce D337 a podložky</t>
  </si>
  <si>
    <t>-819284241</t>
  </si>
  <si>
    <t>Pol147</t>
  </si>
  <si>
    <t>Ochranný úhelník OU17/FeZn</t>
  </si>
  <si>
    <t>1046213435</t>
  </si>
  <si>
    <t>Pol148</t>
  </si>
  <si>
    <t>Držák ochranného úhelníku/FeZn</t>
  </si>
  <si>
    <t>-1726672415</t>
  </si>
  <si>
    <t>Pol149</t>
  </si>
  <si>
    <t>Štítek zemního svodu</t>
  </si>
  <si>
    <t>1397246306</t>
  </si>
  <si>
    <t>Pol150</t>
  </si>
  <si>
    <t>Výstražný štítek svodu</t>
  </si>
  <si>
    <t>692112968</t>
  </si>
  <si>
    <t>Pol151</t>
  </si>
  <si>
    <t>Podružný materiál (hmoždinky atd.) včetně prořezu</t>
  </si>
  <si>
    <t>1811344747</t>
  </si>
  <si>
    <t>Pol152</t>
  </si>
  <si>
    <t>Vodič pro uzemnění pásek FeZn 30/4 mm</t>
  </si>
  <si>
    <t>1769716305</t>
  </si>
  <si>
    <t>Pol153</t>
  </si>
  <si>
    <t>Vodič pro uzemnění drát FeZn pr. 10 mm</t>
  </si>
  <si>
    <t>-545580388</t>
  </si>
  <si>
    <t>Pol154</t>
  </si>
  <si>
    <t>Sváry zdvojeného zemnícího pásku a odboček</t>
  </si>
  <si>
    <t>-1364024794</t>
  </si>
  <si>
    <t>Pol155</t>
  </si>
  <si>
    <t>Nátěr svárů zemnící soustavy zinková barva</t>
  </si>
  <si>
    <t>-73962354</t>
  </si>
  <si>
    <t>Pol156</t>
  </si>
  <si>
    <t>Neizolovaný betonový zákryt - prostý beton (0,15x0,15x135m) - betonování FeZn uzemnění na ochranu proti bludným proudům</t>
  </si>
  <si>
    <t>-1373829489</t>
  </si>
  <si>
    <t>D12</t>
  </si>
  <si>
    <t>ZEMNÍ PRÁCE</t>
  </si>
  <si>
    <t>Pol157</t>
  </si>
  <si>
    <t>Řezání betonu do hloubky 20cm</t>
  </si>
  <si>
    <t>716838389</t>
  </si>
  <si>
    <t>Pol158</t>
  </si>
  <si>
    <t>Kabelová rýha 350mm šířka, 900mm hloubka, zemina tř.3</t>
  </si>
  <si>
    <t>-1701040458</t>
  </si>
  <si>
    <t>Pol159</t>
  </si>
  <si>
    <t>Pískové lože</t>
  </si>
  <si>
    <t>1599816793</t>
  </si>
  <si>
    <t>Pol160</t>
  </si>
  <si>
    <t>Ruční záhozoní kabelové rýhy 350mm šířka, 900mm hloubka, zemina tř.3</t>
  </si>
  <si>
    <t>1558408909</t>
  </si>
  <si>
    <t>Pol161</t>
  </si>
  <si>
    <t>Provizorní úprava terénu zemina tř.3</t>
  </si>
  <si>
    <t>-1201187995</t>
  </si>
  <si>
    <t>Pol162</t>
  </si>
  <si>
    <t>Kabelová rýha 350mm šířka, 500mm hloubka, zemina tř.3, pro uzemnění</t>
  </si>
  <si>
    <t>1192754495</t>
  </si>
  <si>
    <t>Pol163</t>
  </si>
  <si>
    <t>Ruční záhozoní kabelové rýhy 350mm šířka, 500mm hloubka, zemina tř.3, pro uzemnění</t>
  </si>
  <si>
    <t>383967745</t>
  </si>
  <si>
    <t>Pol164</t>
  </si>
  <si>
    <t>Výstražná PVC fólie s bleskem, šířka 220mm (1bal=100m)</t>
  </si>
  <si>
    <t>-1929422476</t>
  </si>
  <si>
    <t>Pol165</t>
  </si>
  <si>
    <t>Pokládka betonu, včetně materiálu</t>
  </si>
  <si>
    <t>-410777458</t>
  </si>
  <si>
    <t>Pol166</t>
  </si>
  <si>
    <t>Zřízení ohraničení a ohrazení výkopů</t>
  </si>
  <si>
    <t>1688422393</t>
  </si>
  <si>
    <t>Pol167</t>
  </si>
  <si>
    <t>Vytýčení zemních prací</t>
  </si>
  <si>
    <t>236111144</t>
  </si>
  <si>
    <t>Pol168</t>
  </si>
  <si>
    <t>Geodetické zaměření včetně dopravy</t>
  </si>
  <si>
    <t>580731613</t>
  </si>
  <si>
    <t>D13</t>
  </si>
  <si>
    <t>INŽENÝRSKÉ PRÁCE</t>
  </si>
  <si>
    <t>Pol169</t>
  </si>
  <si>
    <t>Rekognoskace stávající elektroinstalace</t>
  </si>
  <si>
    <t>709596394</t>
  </si>
  <si>
    <t>Pol170</t>
  </si>
  <si>
    <t>Demontážní práce stávajících elektroinstalace, kabelových rozvodů, včetně svítidel a koncových prvků</t>
  </si>
  <si>
    <t>1848696151</t>
  </si>
  <si>
    <t>Pol171</t>
  </si>
  <si>
    <t>Demontážní práce stávající jímací soustavy hromosvodu</t>
  </si>
  <si>
    <t>1419926385</t>
  </si>
  <si>
    <t>Pol172</t>
  </si>
  <si>
    <t>Rozměření elektroinstalačních tras, elektroinstalačních krabic a svítidel</t>
  </si>
  <si>
    <t>-1285157846</t>
  </si>
  <si>
    <t>Pol173</t>
  </si>
  <si>
    <t>Pronájem hliníkového, pojízdného lešení do 8m</t>
  </si>
  <si>
    <t>den</t>
  </si>
  <si>
    <t>1308710382</t>
  </si>
  <si>
    <t>Pol174</t>
  </si>
  <si>
    <t>Přesuny a rozmístění elektroinstalačního materiálu na stavbě</t>
  </si>
  <si>
    <t>4469962</t>
  </si>
  <si>
    <t>Pol175</t>
  </si>
  <si>
    <t>Koordinační práce s ostatníma profesama</t>
  </si>
  <si>
    <t>298394291</t>
  </si>
  <si>
    <t>Pol176</t>
  </si>
  <si>
    <t>Koordinační práce s PRE distribuce</t>
  </si>
  <si>
    <t>223857309</t>
  </si>
  <si>
    <t>Pol177</t>
  </si>
  <si>
    <t>Dílenská výrobní dokumentace</t>
  </si>
  <si>
    <t>1520263286</t>
  </si>
  <si>
    <t>Pol178</t>
  </si>
  <si>
    <t>Dokumentace skutečného provedení (DSPS)</t>
  </si>
  <si>
    <t>-76714587</t>
  </si>
  <si>
    <t>Pol179</t>
  </si>
  <si>
    <t>Komplexní (funkční) zkoušky, včetně uvedení do provozu</t>
  </si>
  <si>
    <t>-1658590747</t>
  </si>
  <si>
    <t>Pol180</t>
  </si>
  <si>
    <t>Funkční zkouška nouzového osvětlení, ve smyslu §7 odstavec 1 vyhlášky č. 246/2001 Sb., včetně protokolu</t>
  </si>
  <si>
    <t>-37148335</t>
  </si>
  <si>
    <t>Pol181</t>
  </si>
  <si>
    <t>Měření intenzity umělého a nouzového osvětlení, dle ČSN EN 12 464-1, ČSN EN 1838, včetně protokolu</t>
  </si>
  <si>
    <t>-860273637</t>
  </si>
  <si>
    <t>Pol182</t>
  </si>
  <si>
    <t>-1029989404</t>
  </si>
  <si>
    <t>Pol183</t>
  </si>
  <si>
    <t>Revize elektroinstalace, včetně dopravy a vypracování protokolu</t>
  </si>
  <si>
    <t>-1554684589</t>
  </si>
  <si>
    <t>Pol184</t>
  </si>
  <si>
    <t>Revize hromosvodu a uzemnění, včetně dopravy a vypracování protokolu</t>
  </si>
  <si>
    <t>1679679362</t>
  </si>
  <si>
    <t>Pol185</t>
  </si>
  <si>
    <t>Doprava materiálu, montáže</t>
  </si>
  <si>
    <t>-2137460520</t>
  </si>
  <si>
    <t>H - Slaboproud</t>
  </si>
  <si>
    <t>Úroveň 3:</t>
  </si>
  <si>
    <t>UKS - Univerzální kabelážní systém</t>
  </si>
  <si>
    <t>Datový rozvaděč stojanový 800x1000x42U</t>
  </si>
  <si>
    <t>-1314026015</t>
  </si>
  <si>
    <t xml:space="preserve">Dvojzásuvka 2xRJ45 cat.6 UTP,  bez modulů</t>
  </si>
  <si>
    <t>779940936</t>
  </si>
  <si>
    <t>Dvojzásuvka 2xRJ45 cat.6 UTP, bez modulů</t>
  </si>
  <si>
    <t>Datová zásuvka dvojitá, modul 45x45 do podlahové krabice, bez modulů</t>
  </si>
  <si>
    <t>1608323654</t>
  </si>
  <si>
    <t>19" patchpanel ISDN 25xRJ45 UTP, 1U, RAL 7035, včetně zakončení kabelu SYKFY 10x2x0,5</t>
  </si>
  <si>
    <t>-1467442611</t>
  </si>
  <si>
    <t>Patch panel pro 24 modulů, prázdný,</t>
  </si>
  <si>
    <t>-460779179</t>
  </si>
  <si>
    <t>Vyvazovací panel 1U, 5 vyvazovacích plastových ok</t>
  </si>
  <si>
    <t>-1296369177</t>
  </si>
  <si>
    <t xml:space="preserve">Plastový háček malý 35x30 mm - čtvercový otvor 9x9  RAL7035</t>
  </si>
  <si>
    <t>80671612</t>
  </si>
  <si>
    <t>Plastový háček malý 35x30 mm - čtvercový otvor 9x9 RAL7035</t>
  </si>
  <si>
    <t>Modul RJ45, UTP cat.6, do panelů a zásuvek</t>
  </si>
  <si>
    <t>1192010533</t>
  </si>
  <si>
    <t>Uspořádání a vyvázání kabeláže v datovém rozvaděči (svazkování kabeláže)</t>
  </si>
  <si>
    <t>-585298704</t>
  </si>
  <si>
    <t>Měření metalické přípojky, popis</t>
  </si>
  <si>
    <t>-725112720</t>
  </si>
  <si>
    <t>Patch cord UTP cat. 6, 2m, šedý</t>
  </si>
  <si>
    <t>-184245851</t>
  </si>
  <si>
    <t>Horní/spodní ventil.jednotka,6x ventilátor,termostat,8U</t>
  </si>
  <si>
    <t>1542863433</t>
  </si>
  <si>
    <t>Patch kabel telefonní 4C černý RJ11 6/4 - RJ45 8/8 - 3M</t>
  </si>
  <si>
    <t>329309597</t>
  </si>
  <si>
    <t>Patch kabel telefonní 4C černý RJ11 6/4 - RJ45 8/8 - 5M</t>
  </si>
  <si>
    <t>-1975158207</t>
  </si>
  <si>
    <t>Rámeček jednonásobný</t>
  </si>
  <si>
    <t>1028944036</t>
  </si>
  <si>
    <t>Rámeček dvojnásobný</t>
  </si>
  <si>
    <t>1508288022</t>
  </si>
  <si>
    <t>Rámeček trojnásobný</t>
  </si>
  <si>
    <t>898761019</t>
  </si>
  <si>
    <t>Rámeček pětinásobný</t>
  </si>
  <si>
    <t>-696108107</t>
  </si>
  <si>
    <t>Drobné práce (5%) a materiál (5%)</t>
  </si>
  <si>
    <t>1708725930</t>
  </si>
  <si>
    <t xml:space="preserve">Napájecí panel  do 19“ racku, černý</t>
  </si>
  <si>
    <t>-186753295</t>
  </si>
  <si>
    <t>Napájecí panel do 19“ racku, černý</t>
  </si>
  <si>
    <t>19" policový rošt,hloubka 550mm,max.zatížení 150kg, výška 1U</t>
  </si>
  <si>
    <t>1116414301</t>
  </si>
  <si>
    <t>Montážní sada M6 (šroub, matice, podložka ‑ sada 50 ks)</t>
  </si>
  <si>
    <t>-138686829</t>
  </si>
  <si>
    <t>Kapsa na dokumentaci A4, barva RAL 7035, samolepící</t>
  </si>
  <si>
    <t>1248862031</t>
  </si>
  <si>
    <t>Kabel UTP, cat.6,bezhalogenový, LSOH, 4 páry</t>
  </si>
  <si>
    <t>-841955152</t>
  </si>
  <si>
    <t>Kabel UTP, cat.6, 4 páry, vekovní provedení</t>
  </si>
  <si>
    <t>1131455413</t>
  </si>
  <si>
    <t>Kabel SYKFY 10x2x0,5</t>
  </si>
  <si>
    <t>-679488777</t>
  </si>
  <si>
    <t>CCTV - Příprava kamerový systém</t>
  </si>
  <si>
    <t>-1788112812</t>
  </si>
  <si>
    <t>-665368834</t>
  </si>
  <si>
    <t>-1133511624</t>
  </si>
  <si>
    <t>-1725162836</t>
  </si>
  <si>
    <t>19" patch panel 1U, 12 portů BNC</t>
  </si>
  <si>
    <t>1446328277</t>
  </si>
  <si>
    <t>Modul RJ45, UTP cat.6, do panelu a zásuvek</t>
  </si>
  <si>
    <t>2021897675</t>
  </si>
  <si>
    <t>Konektor RJ45 + punčoška</t>
  </si>
  <si>
    <t>1504934649</t>
  </si>
  <si>
    <t xml:space="preserve">Jednozásuvka 1xRJ45 cat.6 UTP,  bez modulů</t>
  </si>
  <si>
    <t>1042851897</t>
  </si>
  <si>
    <t>Jednozásuvka 1xRJ45 cat.6 UTP, bez modulů</t>
  </si>
  <si>
    <t>Koaxiální konektor krimpovací BNC-V, ke kameře a do panelu</t>
  </si>
  <si>
    <t>943762131</t>
  </si>
  <si>
    <t>Koaxiální kabel RG59/U, 75 ohm</t>
  </si>
  <si>
    <t>1475535275</t>
  </si>
  <si>
    <t>Kabel koaxiální 7mm, 75 Ohmů, Al PE UV stabilní černý plášť, cívka 100 m, venkovní, teplota okolního prostředí -40*C - +75*C.</t>
  </si>
  <si>
    <t>-345872528</t>
  </si>
  <si>
    <t>Kabel CYKY-J 3x1,5</t>
  </si>
  <si>
    <t>-1622028317</t>
  </si>
  <si>
    <t>Stožár trojnožka k ploché střeše 2m</t>
  </si>
  <si>
    <t>1779439957</t>
  </si>
  <si>
    <t>Betonová zátěž k trojnožce, vibrační výroba</t>
  </si>
  <si>
    <t>1625327807</t>
  </si>
  <si>
    <t>Pryžová podložka pod betonovou zátěž k trojnožce</t>
  </si>
  <si>
    <t>-51537049</t>
  </si>
  <si>
    <t>-817295592</t>
  </si>
  <si>
    <t>1355429033</t>
  </si>
  <si>
    <t>941806458</t>
  </si>
  <si>
    <t>PTZS - Poplachový zabezpečovací a tísňový systém + elektronická kontrola vstupu</t>
  </si>
  <si>
    <t>341681526</t>
  </si>
  <si>
    <t xml:space="preserve">ASSET 801Z, řídící jednotka ASSET se  zdrojem PWR 4A v kovovém krytu  ( 420 x 390 x 170 ), s prostorem pro AKU 40Ah, 1 x linka/30 adres, 1 x ASSET8, 2 x relé, 1 x ETHERNET, NBÚ - 3</t>
  </si>
  <si>
    <t>810802236</t>
  </si>
  <si>
    <t>ASSET 801Z, řídící jednotka ASSET se zdrojem PWR 4A v kovovém krytu ( 420 x 390 x 170 ), s prostorem pro AKU 40Ah, 1 x linka/30 adres, 1 x ASSET8, 2 x relé, 1 x ETHERNET, NBÚ - 3</t>
  </si>
  <si>
    <t>Akumulátor 12V/26Ah se šroubovými svorkami M5 a životností až 10 let, VdS</t>
  </si>
  <si>
    <t>672535053</t>
  </si>
  <si>
    <t>Spínaný zdroj 13,8 Vss/1,5A v kovovém krytu, AKU max. 17Ah, stupeň zabezpečení 3</t>
  </si>
  <si>
    <t>-57587600</t>
  </si>
  <si>
    <t>12V, 18Ah, záložní , bezúdržbový, VRLA, uzavřený, akumulátor. Technologie AGM. Vhodný pro EZS, EPS. Max. odebíraný proud 270A(5s), životnost až 5let, délka: 182 mm, šířka: 77 mm, výška: 168 mm, hmotnost: 5,32kg, typ pólu: 14 x 12 x 2 mm.</t>
  </si>
  <si>
    <t>1848206752</t>
  </si>
  <si>
    <t xml:space="preserve">ASSET 6.20, Sběrnicový modul PZTS/EKV  v krytu, 6x trojitě vyvážený vstup, 2x relé (max. zatížení kontaktů 3A/60V) na desce, 4 x výstup pro připojení výstupní karty, 2x Wiegand, 2x RS232 (umožňuje připojit celkem dvě čtečky), 1x RS485 pro infopanel</t>
  </si>
  <si>
    <t>1980414960</t>
  </si>
  <si>
    <t>ASSET 6.20, Sběrnicový modul PZTS/EKV v krytu, 6x trojitě vyvážený vstup, 2x relé (max. zatížení kontaktů 3A/60V) na desce, 4 x výstup pro připojení výstupní karty, 2x Wiegand, 2x RS232 (umožňuje připojit celkem dvě čtečky), 1x RS485 pro infopanel</t>
  </si>
  <si>
    <t>ASSET OUT 4R-01-MM, Modul 4x relé (max zatížení kontaktů 1A/60V) pro ASSET 6.20, ASSET 16.20</t>
  </si>
  <si>
    <t>-627042750</t>
  </si>
  <si>
    <t>KMU4T-W, Klávesnice pro ovládání PZTS, bílá, dvouřádkový displej, podsvícená klávesnice,</t>
  </si>
  <si>
    <t>1879063922</t>
  </si>
  <si>
    <t xml:space="preserve">ASSET 602 - B DF. PI venkovní, Čtečka bez PIN, černá, prostředí vnitřní,  karty  HF 13,56 MHz iCLASS SIO objekt, Mifare Classic  (zápis/čtení sektoru) a Mifare Desfire (šifrování karet EV2 na aplikační úrovni s využitím diverzifikovaných klíčů) a dalších </t>
  </si>
  <si>
    <t>-813968544</t>
  </si>
  <si>
    <t>ASSET 602 - B DF. PI venkovní, Čtečka bez PIN, černá, prostředí vnitřní, karty HF 13,56 MHz iCLASS SIO objekt, Mifare Classic (zápis/čtení sektoru) a Mifare Desfire (šifrování karet EV2 na aplikační úrovni s využitím diverzifikovaných klíčů) a dalších typů karet (na dotaz) ISO14443A, ISO14443B, ISO15693, karet LF 125 kHz, 134,2 kHz (EM4100, 4102, 4200, EM4050, 4150, 4450, 4550, 4105), Indala, HID DuoProx II, HID ISO Prox II, HID Micro, Prox, HID ProxKey III, HID Prox, HID Prox II, venkovní provedení s kabelem. Rozhraní RS 232 a RS 422</t>
  </si>
  <si>
    <t xml:space="preserve">Digitální PIR detektor pohybu s technologií QUAD, pokrytí 15x15m, napájení 12V DC/10-12mA, možnost výměny čočky (EWA, LR, VB), detekovaná rychlost: 0,3…3 m/s, pracovní teploty: -30…+55 °C, montážní výška: 2,4 m,  digitální kompenzace teploty, funkce předp</t>
  </si>
  <si>
    <t>860637731</t>
  </si>
  <si>
    <t>Digitální PIR detektor pohybu s technologií QUAD, pokrytí 15x15m, napájení 12V DC/10-12mA, možnost výměny čočky (EWA, LR, VB), detekovaná rychlost: 0,3…3 m/s, pracovní teploty: -30…+55 °C, montážní výška: 2,4 m, digitální kompenzace teploty, funkce předpoplach, nastavitelný nástěnný držák (BRACKET A) v balení, rozměry: 63 x 96 x 49 mm, stupeň 2</t>
  </si>
  <si>
    <t>Duální detektor tříštění skla, dosah 360°/8 m, digitální analýza signálu</t>
  </si>
  <si>
    <t>-635140225</t>
  </si>
  <si>
    <t>Signalizační velká červená LED dioda v krytu s bzučákem</t>
  </si>
  <si>
    <t>-399831227</t>
  </si>
  <si>
    <t>Tísňové tlačítko, výklopné, s pamětí, NC/NO, optický princip funkce, stupeň 4</t>
  </si>
  <si>
    <t>-2114090548</t>
  </si>
  <si>
    <t>Připojení zápustného magnetického kontaktu (dodávka oken či dveří)</t>
  </si>
  <si>
    <t>-572412157</t>
  </si>
  <si>
    <t>Propojovací krabice,16+2 šroubovací svorky do krabice KU68</t>
  </si>
  <si>
    <t>642370042</t>
  </si>
  <si>
    <t>Připojení pohonu automatických dveří - pro ovládání a monitoring</t>
  </si>
  <si>
    <t>981148750</t>
  </si>
  <si>
    <t>Připojení reverzní nízko odběrového otvírače (dodávka dveří) - pro ovládání a monitoring</t>
  </si>
  <si>
    <t>2113031852</t>
  </si>
  <si>
    <t>Připojení elektromechanického samozamykacího setu (dodávka dveří) - pro ovládání a monitoring</t>
  </si>
  <si>
    <t>-1769502297</t>
  </si>
  <si>
    <t>Zelené tlačítko, NC/NO výst., povrch. montáž, prolam.plast, symbol běžícího muže</t>
  </si>
  <si>
    <t>-528163327</t>
  </si>
  <si>
    <t>Relé cívka 12VDC, kontakt 250VAC/10A 3x přepínací</t>
  </si>
  <si>
    <t>1505544716</t>
  </si>
  <si>
    <t>Patice pro relé na DIN lištu</t>
  </si>
  <si>
    <t>723985350</t>
  </si>
  <si>
    <t>Krabička třídílná, 88x58x34mm, materiál ABS, barva černá</t>
  </si>
  <si>
    <t>1521578774</t>
  </si>
  <si>
    <t>Tlačítko do panelu, 1 pól, OFF-(ON), 1A/250V, zelené</t>
  </si>
  <si>
    <t>-2023682701</t>
  </si>
  <si>
    <t>Přístroj zásuvky ISDN koncové jednonásobné</t>
  </si>
  <si>
    <t>1531592725</t>
  </si>
  <si>
    <t>Kryt zásuvky ISDN s 1 otvorem</t>
  </si>
  <si>
    <t>1836032952</t>
  </si>
  <si>
    <t>Kabel FTP cat.5e, LSOH, 4 páry</t>
  </si>
  <si>
    <t>-1395934077</t>
  </si>
  <si>
    <t>Kabel SYKFY 3x2x0,5</t>
  </si>
  <si>
    <t>-656134962</t>
  </si>
  <si>
    <t>Koaxiální kabel H100, 50Ohm, instalace pro rádiovou anténu</t>
  </si>
  <si>
    <t>-248013176</t>
  </si>
  <si>
    <t>Kabely CYKY-O 2x1,5</t>
  </si>
  <si>
    <t>-1983076820</t>
  </si>
  <si>
    <t>Oživení a konfigurace systému, zaškolení obsluhy</t>
  </si>
  <si>
    <t>185567170</t>
  </si>
  <si>
    <t>Revize systému PTZS</t>
  </si>
  <si>
    <t>2013545925</t>
  </si>
  <si>
    <t>Modul RJ45, UTP cat.6, do panelu</t>
  </si>
  <si>
    <t>1199559703</t>
  </si>
  <si>
    <t>1606757160</t>
  </si>
  <si>
    <t>Měření přípojky, popis</t>
  </si>
  <si>
    <t>502773868</t>
  </si>
  <si>
    <t>Propojovací metalicky patch cord 2m, červený</t>
  </si>
  <si>
    <t>-77716451</t>
  </si>
  <si>
    <t>-827341741</t>
  </si>
  <si>
    <t>DT - Domácí telefony</t>
  </si>
  <si>
    <t>688413212</t>
  </si>
  <si>
    <t>1588424765</t>
  </si>
  <si>
    <t>-444577305</t>
  </si>
  <si>
    <t>-1662848171</t>
  </si>
  <si>
    <t>1296472691</t>
  </si>
  <si>
    <t>820429199</t>
  </si>
  <si>
    <t>Force video panel IP - 2 tlač., HD kamera,10W reproduktor,přípr.pro čtečku</t>
  </si>
  <si>
    <t>1196916145</t>
  </si>
  <si>
    <t>Zápustná krabice do zdi pro panely Force, Rozměry: 132 x 223 x 83 mm.</t>
  </si>
  <si>
    <t>-86107823</t>
  </si>
  <si>
    <t xml:space="preserve">IP vnitřní 7" dotykový panel pro povrchovou instalaci (černé provedení), 2N® Indoor Touch v  černém provedení, skleněný dotykový panel. operační systémem Android, licence pro aplikace třetích stran.</t>
  </si>
  <si>
    <t>1841123415</t>
  </si>
  <si>
    <t>IP vnitřní 7" dotykový panel pro povrchovou instalaci (černé provedení), 2N® Indoor Touch v černém provedení, skleněný dotykový panel. operační systémem Android, licence pro aplikace třetích stran.</t>
  </si>
  <si>
    <t>Stojan v černém provedení pro 2N Indoor Touch. Praktický stojan pro odpovídací jednotku 2N® Indoor Touch</t>
  </si>
  <si>
    <t>-937362628</t>
  </si>
  <si>
    <t>Nastavení systému, zaškolení uživatele</t>
  </si>
  <si>
    <t>1232152017</t>
  </si>
  <si>
    <t>Připojení elektromechanického zámku</t>
  </si>
  <si>
    <t>-2072751896</t>
  </si>
  <si>
    <t>Připojení do univerzální linkové jednotky systému PZTS</t>
  </si>
  <si>
    <t>-654613982</t>
  </si>
  <si>
    <t>97356857</t>
  </si>
  <si>
    <t>AV - AV technika</t>
  </si>
  <si>
    <t>323982078</t>
  </si>
  <si>
    <t>HDMI, optický fiber High Speed with Ether. 4K@60Hz kabel 15m, M/M, zlacené konektory</t>
  </si>
  <si>
    <t>2093038011</t>
  </si>
  <si>
    <t>HDMI spojka</t>
  </si>
  <si>
    <t>-957034661</t>
  </si>
  <si>
    <t>Datová zásuvka jednonásobná, 45x45</t>
  </si>
  <si>
    <t>1912307346</t>
  </si>
  <si>
    <t>Kryt zaslepovací</t>
  </si>
  <si>
    <t>161730911</t>
  </si>
  <si>
    <t>Drobné práce (10%) a materiál (10%)</t>
  </si>
  <si>
    <t>788211625</t>
  </si>
  <si>
    <t>STA - Televizní rozvody</t>
  </si>
  <si>
    <t>-715601461</t>
  </si>
  <si>
    <t>742549800</t>
  </si>
  <si>
    <t>883379880</t>
  </si>
  <si>
    <t>-2112341322</t>
  </si>
  <si>
    <t>Televizní zásuvka TV+R+SAT</t>
  </si>
  <si>
    <t>-1003919886</t>
  </si>
  <si>
    <t>Kryt zásuvky univerzální</t>
  </si>
  <si>
    <t>1715921396</t>
  </si>
  <si>
    <t>Kabel koaxiální 7mm, 75 Ohmů, Homologovaný koaxiální kabel vhodný pro vnitřní použití. Impedance 75Ohm, Kapacita 55pF/m, Činitel krácení 81, Průměr vodiče 1,0mm, Materiál vodiče čistá měď,Materiál dielektrika PE, Materiál pláště PVC, Typ fólie Cu, Materiá</t>
  </si>
  <si>
    <t>1815126106</t>
  </si>
  <si>
    <t>Kabel koaxiální 7mm, 75 Ohmů, Homologovaný koaxiální kabel vhodný pro vnitřní použití. Impedance 75Ohm, Kapacita 55pF/m, Činitel krácení 81, Průměr vodiče 1,0mm, Materiál vodiče čistá měď,Materiál dielektrika PE, Materiál pláště PVC, Typ fólie Cu, Materiál opletení čistá měď, Průměr pláště 7mm Hmotnost 46,0kg/km</t>
  </si>
  <si>
    <t>Všesměrová anténa pro příjem VKV. Materiál hliník v kombinaci s plastem. Třmen s možností upevnění na stožár. Plastová krabice se symetrizačním členem. Frekvenční rozsah 87,5 - 108MHz. Hmotnost 1,32kg. Impedance 75Ohm.</t>
  </si>
  <si>
    <t>-138629082</t>
  </si>
  <si>
    <t xml:space="preserve">Anténa DVB-T2, LTE 700, zelená, 17dB, Anténa je určena pro příjem televizního signálu DVB-T2 s potlačením pásma LTE700.   - kanál 21-48 - zisk 13-17,5dB - frekvenční rozsah 470-694 MHz - délka antény 105cm,</t>
  </si>
  <si>
    <t>1809221391</t>
  </si>
  <si>
    <t>Anténa DVB-T2, LTE 700, zelená, 17dB, Anténa je určena pro příjem televizního signálu DVB-T2 s potlačením pásma LTE700. - kanál 21-48 - zisk 13-17,5dB - frekvenční rozsah 470-694 MHz - délka antény 105cm,</t>
  </si>
  <si>
    <t>Anténní zesilovač, 34dB, 3x vstup, Domovní zesilovač , 34dB kombinuje a vyvažuje signály z více televizních antén třemi samostatnými vstupy. Frekvenční rozsah VHF(88-260MHz) 30dB, 2 x UHF(470-790MHz) 34dB, maximální výstupní úroveň 105dBuV. Šumové číslo V</t>
  </si>
  <si>
    <t>-1520691632</t>
  </si>
  <si>
    <t>Anténní zesilovač, 34dB, 3x vstup, Domovní zesilovač , 34dB kombinuje a vyvažuje signály z více televizních antén třemi samostatnými vstupy. Frekvenční rozsah VHF(88-260MHz) 30dB, 2 x UHF(470-790MHz) 34dB, maximální výstupní úroveň 105dBuV. Šumové číslo VHF&lt;6dB, UHF&lt;3dB napájení předzesilovače v jednom pásmu UHF. Rozměr 89x107x43mm. Hmotnost 0,18kg. Provedení na F-konektory. Součástí výrobku je krabička pro montáž na stožár</t>
  </si>
  <si>
    <t>Napájecí zdroj 12V/100mA s napájecí výhybkou na F konektory</t>
  </si>
  <si>
    <t>1485354060</t>
  </si>
  <si>
    <t>Anténní rozbočovač, 6x 9 dB, Rozbočovač představující vysoce kvalitní širokopásmový rozbočovač pracující v pásmu 5-1200 MHz. Je vhodný pro instalaci do STA a kabelových rozvodů. Rozbočovač je umístěn v pocínovaném odlitku s vynikajícím stíněním.</t>
  </si>
  <si>
    <t>ls</t>
  </si>
  <si>
    <t>-1794688986</t>
  </si>
  <si>
    <t>Rozbočná skříň pro TV i SAT rozvody, rozměry: 40x40x12 cm. Uchycení na zeď, bílá barva. Skříň vybavena zámkem, vylamovací otvory pro kabely, větrání.</t>
  </si>
  <si>
    <t>-2004793888</t>
  </si>
  <si>
    <t xml:space="preserve">Širokopásmová koaxiální přepěťová ochrana je přepěťová ochrana typ 1 (svodič bleskového proudu třídy B), osazená plynovou bleskojistkou. Je určena k ochraně koaxiálních kabelů 75 ohm vedoucích z venkovního prostředí (LPZ 0B) a výstupů ze SAT konvertorů a </t>
  </si>
  <si>
    <t>1948634481</t>
  </si>
  <si>
    <t>Širokopásmová koaxiální přepěťová ochrana je přepěťová ochrana typ 1 (svodič bleskového proudu třídy B), osazená plynovou bleskojistkou. Je určena k ochraně koaxiálních kabelů 75 ohm vedoucích z venkovního prostředí (LPZ 0B) a výstupů ze SAT konvertorů a vstupů TV přijímačů. Ochrana chrání připojené přístroje a zařízení i při přímém úderu blesku do jímačů hromosvodové soustavy objektu ve smyslu znění dokumentu IEC 61312-1 (zkouška proudovou rázovou vlnou o amplitudě 2,5 kA a délce trvání 10/350 µs).</t>
  </si>
  <si>
    <t>F konektor</t>
  </si>
  <si>
    <t>-616033089</t>
  </si>
  <si>
    <t>Konektor F - zakončovací</t>
  </si>
  <si>
    <t>-1026627875</t>
  </si>
  <si>
    <t>Měření televizních rozvodů, popis</t>
  </si>
  <si>
    <t>1585387187</t>
  </si>
  <si>
    <t>-870456000</t>
  </si>
  <si>
    <t>TS - Tísňový systém</t>
  </si>
  <si>
    <t>Zdroj napájecí 2 500 mA, SELV, řadový</t>
  </si>
  <si>
    <t>-840050699</t>
  </si>
  <si>
    <t xml:space="preserve">Akustická a optická signalizace. Zdrojem červeného blikajícího světla jsou LE diody. </t>
  </si>
  <si>
    <t>-329801023</t>
  </si>
  <si>
    <t xml:space="preserve">Akustická a optická signalizace. Zdrojem červeného blikajícího světla jsou LE diody.
</t>
  </si>
  <si>
    <t>Modul kontrolní s tlačítkem</t>
  </si>
  <si>
    <t>398235807</t>
  </si>
  <si>
    <t>Tlačítko signální</t>
  </si>
  <si>
    <t>-1472536019</t>
  </si>
  <si>
    <t>Rámeček pro elektroinstalační přístroje, jednonásobný</t>
  </si>
  <si>
    <t>679109531</t>
  </si>
  <si>
    <t>Kabel CYKY-O 2x1,5</t>
  </si>
  <si>
    <t>1655318492</t>
  </si>
  <si>
    <t>1936763463</t>
  </si>
  <si>
    <t>Nastavení a proměření systému</t>
  </si>
  <si>
    <t>219058576</t>
  </si>
  <si>
    <t>-838985120</t>
  </si>
  <si>
    <t>RDS - Kabelová příprava pro instalaci RDS</t>
  </si>
  <si>
    <t>Koaxiální kabel RG213, 50ohm</t>
  </si>
  <si>
    <t>202487006</t>
  </si>
  <si>
    <t>Výložník na stožár většího průměru 70 - 120 mm, 250/500/42 mm, pozinkovaný.</t>
  </si>
  <si>
    <t>86539970</t>
  </si>
  <si>
    <t>Přepěťová ochrana XL4005, model RCF 500032, konektory typ "N"</t>
  </si>
  <si>
    <t>-1853514160</t>
  </si>
  <si>
    <t>-1636273547</t>
  </si>
  <si>
    <t>1233553025</t>
  </si>
  <si>
    <t>-1410821839</t>
  </si>
  <si>
    <t>950894946</t>
  </si>
  <si>
    <t>SKT - Společné kabelové trasy</t>
  </si>
  <si>
    <t>Krabice přístrojová rozvodná včetně vysekání lůžka, KU68</t>
  </si>
  <si>
    <t>814540366</t>
  </si>
  <si>
    <t>LK 80x28 Krabice lištová pod přístroje</t>
  </si>
  <si>
    <t>-1375486353</t>
  </si>
  <si>
    <t>Krabice odbočná 125 s víkem</t>
  </si>
  <si>
    <t>-1377922395</t>
  </si>
  <si>
    <t>Krabice přístojová jednonásobná do SDK</t>
  </si>
  <si>
    <t>615584170</t>
  </si>
  <si>
    <t>Krabice přístojová dvojnásobná do SDK</t>
  </si>
  <si>
    <t>1848732705</t>
  </si>
  <si>
    <t>Krabice přístojová trojnásobná do SDK</t>
  </si>
  <si>
    <t>-585549645</t>
  </si>
  <si>
    <t>Montážní deska do zatelpelní, hloubka 317,5mm</t>
  </si>
  <si>
    <t>263598779</t>
  </si>
  <si>
    <t>Kabelový žlab drátěný 50x50</t>
  </si>
  <si>
    <t>-1440292698</t>
  </si>
  <si>
    <t>Kabelový žlab drátěný 100x50</t>
  </si>
  <si>
    <t>-1812182070</t>
  </si>
  <si>
    <t>Kabelový žlab drátěný 100x100</t>
  </si>
  <si>
    <t>-135780558</t>
  </si>
  <si>
    <t>Kabelový žlab drátěný 200x100</t>
  </si>
  <si>
    <t>-1456218985</t>
  </si>
  <si>
    <t>Spojka žlabu SZM 1</t>
  </si>
  <si>
    <t>-444225145</t>
  </si>
  <si>
    <t>Držák žlabu 100 závěsná</t>
  </si>
  <si>
    <t>1002344934</t>
  </si>
  <si>
    <t>Držák žlabu 50 závěsná</t>
  </si>
  <si>
    <t>-159423261</t>
  </si>
  <si>
    <t>Podpěra žlabu 100 na stěnu</t>
  </si>
  <si>
    <t>-1532386255</t>
  </si>
  <si>
    <t>Podpěra žlabu 200, zavěšený</t>
  </si>
  <si>
    <t>598765016</t>
  </si>
  <si>
    <t>Závitová tyč 8mm / 1m</t>
  </si>
  <si>
    <t>-1184879923</t>
  </si>
  <si>
    <t>Kovová hmoždinka M8</t>
  </si>
  <si>
    <t>1314231979</t>
  </si>
  <si>
    <t>Skupinová kabelová příchytky včetně kotevního materiálu</t>
  </si>
  <si>
    <t>688666923</t>
  </si>
  <si>
    <t>Trubka ohebná 25, nízká mechanická odolnost</t>
  </si>
  <si>
    <t>717580599</t>
  </si>
  <si>
    <t xml:space="preserve">Trubka ohebná 50,  střední mechanická odolnost</t>
  </si>
  <si>
    <t>1443021081</t>
  </si>
  <si>
    <t>Trubka ohebná 50, střední mechanická odolnost</t>
  </si>
  <si>
    <t>Trubka ohebná kovová, vnější průměr 35mm</t>
  </si>
  <si>
    <t>-1052665684</t>
  </si>
  <si>
    <t>Instalační lišta 40x20</t>
  </si>
  <si>
    <t>2106584959</t>
  </si>
  <si>
    <t>Vysekání drážky 3x3cm</t>
  </si>
  <si>
    <t>-756298830</t>
  </si>
  <si>
    <t>Vysekání drážky 5x5cm</t>
  </si>
  <si>
    <t>-1270815347</t>
  </si>
  <si>
    <t>Průraz stěnou do 250mm</t>
  </si>
  <si>
    <t>1698737781</t>
  </si>
  <si>
    <t>Průraz stěnou nad 250mm - 500mm</t>
  </si>
  <si>
    <t>639318404</t>
  </si>
  <si>
    <t>1904992976</t>
  </si>
  <si>
    <t xml:space="preserve">I - Uvedení zpevněných ploch do původního stavu </t>
  </si>
  <si>
    <t>1001R</t>
  </si>
  <si>
    <t xml:space="preserve">Náhrada vzrostlé zeleně </t>
  </si>
  <si>
    <t>267006121</t>
  </si>
  <si>
    <t>Poznámka k položce:_x000d_
Výsadba nových stromů - náhrada stromů poškozených během stavby</t>
  </si>
  <si>
    <t>901R</t>
  </si>
  <si>
    <t>Parková litinová mříž</t>
  </si>
  <si>
    <t>-638714355</t>
  </si>
  <si>
    <t>Poznámka k položce:_x000d_
Ochrana stávajících stromů před parkujícími vozidly</t>
  </si>
  <si>
    <t>914111111</t>
  </si>
  <si>
    <t>Montáž svislé dopravní značky do velikosti 1 m2 objímkami na sloupek nebo konzolu</t>
  </si>
  <si>
    <t>985092580</t>
  </si>
  <si>
    <t>Montáž svislé dopravní značky základní velikosti do 1 m2 objímkami na sloupky nebo konzoly</t>
  </si>
  <si>
    <t xml:space="preserve">Poznámka k položce:_x000d_
Uvedení do původního stavu po ukončení stavebních prací </t>
  </si>
  <si>
    <t>40445625</t>
  </si>
  <si>
    <t>informativní značky provozní IP8, IP9, IP11-IP13 500x700mm</t>
  </si>
  <si>
    <t>115136536</t>
  </si>
  <si>
    <t>914511111</t>
  </si>
  <si>
    <t>Montáž sloupku dopravních značek délky do 3,5 m s betonovým základem</t>
  </si>
  <si>
    <t>-1312640665</t>
  </si>
  <si>
    <t>Montáž sloupku dopravních značek délky do 3,5 m do betonového základu</t>
  </si>
  <si>
    <t>40445225</t>
  </si>
  <si>
    <t>sloupek pro dopravní značku Zn D 60mm v 3,5m</t>
  </si>
  <si>
    <t>1333754638</t>
  </si>
  <si>
    <t>915211111</t>
  </si>
  <si>
    <t>Vodorovné dopravní značení dělící čáry souvislé š 125 mm bílý plast</t>
  </si>
  <si>
    <t>-1135930810</t>
  </si>
  <si>
    <t>Vodorovné dopravní značení stříkaným plastem dělící čára šířky 125 mm souvislá bílá základní</t>
  </si>
  <si>
    <t>915311113</t>
  </si>
  <si>
    <t>Předformátované vodorovné dopravní značení dopravní značky do 5 m2</t>
  </si>
  <si>
    <t>-1002738947</t>
  </si>
  <si>
    <t>Vodorovné značení předformovaným termoplastem dopravní značky barevné velikosti do 5 m2</t>
  </si>
  <si>
    <t>VRN - Vedlejší rozpočtové náklady</t>
  </si>
  <si>
    <t xml:space="preserve">VRN - Vedlejší rozpočtové náklady   </t>
  </si>
  <si>
    <t xml:space="preserve">    VRN1 - Průzkumné, geodetické a projektové práce   </t>
  </si>
  <si>
    <t xml:space="preserve">    VRN3 - Zařízení staveniště   </t>
  </si>
  <si>
    <t xml:space="preserve">    VRN6 - Územní vlivy   </t>
  </si>
  <si>
    <t xml:space="preserve">    VRN7 - Provozní vlivy</t>
  </si>
  <si>
    <t xml:space="preserve">    VRN9 - Ostatní náklady   </t>
  </si>
  <si>
    <t xml:space="preserve">Vedlejší rozpočtové náklady   </t>
  </si>
  <si>
    <t>VRN1</t>
  </si>
  <si>
    <t xml:space="preserve">Průzkumné, geodetické a projektové práce   </t>
  </si>
  <si>
    <t>010001000</t>
  </si>
  <si>
    <t>Průzkumné, geodetické a projektové práce</t>
  </si>
  <si>
    <t>1224540033</t>
  </si>
  <si>
    <t>013254000</t>
  </si>
  <si>
    <t>Dokumentace skutečného provedení stavby</t>
  </si>
  <si>
    <t>-361387181</t>
  </si>
  <si>
    <t>VRN3</t>
  </si>
  <si>
    <t xml:space="preserve">Zařízení staveniště   </t>
  </si>
  <si>
    <t>030001000</t>
  </si>
  <si>
    <t>Zařízení staveniště</t>
  </si>
  <si>
    <t>-611616190</t>
  </si>
  <si>
    <t>VRN6</t>
  </si>
  <si>
    <t xml:space="preserve">Územní vlivy   </t>
  </si>
  <si>
    <t>065002000</t>
  </si>
  <si>
    <t>Mimostaveništní doprava materiálů</t>
  </si>
  <si>
    <t>1938224044</t>
  </si>
  <si>
    <t>VRN7</t>
  </si>
  <si>
    <t>Provozní vlivy</t>
  </si>
  <si>
    <t>070001000</t>
  </si>
  <si>
    <t>1024</t>
  </si>
  <si>
    <t>-858293436</t>
  </si>
  <si>
    <t>VRN9</t>
  </si>
  <si>
    <t xml:space="preserve">Ostatní náklady   </t>
  </si>
  <si>
    <t>090001000</t>
  </si>
  <si>
    <t>Ostatní náklady</t>
  </si>
  <si>
    <t>-406329138</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</si>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</sst>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9"/>
      <color rgb="FF0000FF"/>
      <name val="Arial CE"/>
    </font>
    <font>
      <i/>
      <sz val="8"/>
      <color rgb="FF0000FF"/>
      <name val="Arial CE"/>
    </font>
    <font>
      <i/>
      <sz val="7"/>
      <color rgb="FF969696"/>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0" fillId="0" borderId="0" applyNumberFormat="0" applyFill="0" applyBorder="0" applyAlignment="0" applyProtection="0"/>
  </cellStyleXfs>
  <cellXfs count="37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7" fillId="0" borderId="0" xfId="0" applyNumberFormat="1" applyFont="1" applyAlignment="1" applyProtection="1">
      <alignment horizontal="righ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38" fillId="0" borderId="23" xfId="0" applyFont="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167" fontId="38" fillId="0" borderId="23" xfId="0" applyNumberFormat="1" applyFont="1" applyBorder="1" applyAlignment="1" applyProtection="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40" fillId="0" borderId="0" xfId="0" applyFont="1" applyAlignment="1" applyProtection="1">
      <alignment vertical="center" wrapText="1"/>
    </xf>
    <xf numFmtId="167" fontId="23" fillId="2" borderId="23" xfId="0" applyNumberFormat="1" applyFont="1" applyFill="1" applyBorder="1" applyAlignment="1" applyProtection="1">
      <alignment vertical="center"/>
      <protection locked="0"/>
    </xf>
    <xf numFmtId="0" fontId="22" fillId="0" borderId="0" xfId="0" applyFont="1" applyAlignment="1" applyProtection="1">
      <alignment horizontal="left" vertical="center"/>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2" fillId="0" borderId="1"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3" fillId="0" borderId="29" xfId="0" applyFont="1" applyBorder="1" applyAlignment="1">
      <alignment horizontal="left"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5"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horizontal="left" vertical="center" wrapText="1"/>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6"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2" fillId="0" borderId="1" xfId="0" applyFont="1" applyBorder="1" applyAlignment="1">
      <alignment horizontal="center"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7"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7" fillId="0" borderId="29" xfId="0" applyFont="1" applyBorder="1" applyAlignment="1">
      <alignment horizontal="left" vertical="center"/>
    </xf>
    <xf numFmtId="0" fontId="48" fillId="0" borderId="1" xfId="0" applyFont="1" applyBorder="1" applyAlignment="1">
      <alignment horizontal="left" vertical="center"/>
    </xf>
    <xf numFmtId="0" fontId="45" fillId="0" borderId="0" xfId="0" applyFont="1" applyAlignment="1">
      <alignment horizontal="left" vertical="center"/>
    </xf>
    <xf numFmtId="0" fontId="49" fillId="0" borderId="1" xfId="0" applyFont="1" applyBorder="1" applyAlignment="1">
      <alignment horizontal="left" vertical="center"/>
    </xf>
    <xf numFmtId="0" fontId="44" fillId="0" borderId="1" xfId="0" applyFont="1" applyBorder="1" applyAlignment="1">
      <alignment horizontal="center" vertical="center"/>
    </xf>
    <xf numFmtId="0" fontId="44" fillId="0" borderId="0" xfId="0" applyFont="1" applyAlignment="1">
      <alignment horizontal="left" vertical="center"/>
    </xf>
    <xf numFmtId="0" fontId="45" fillId="0" borderId="27" xfId="0" applyFont="1" applyBorder="1" applyAlignment="1">
      <alignment horizontal="left" vertical="center"/>
    </xf>
    <xf numFmtId="0" fontId="44" fillId="0" borderId="1" xfId="0" applyFont="1" applyFill="1" applyBorder="1" applyAlignment="1">
      <alignment horizontal="left" vertical="center"/>
    </xf>
    <xf numFmtId="0" fontId="44" fillId="0" borderId="1" xfId="0" applyFont="1" applyFill="1" applyBorder="1" applyAlignment="1">
      <alignment horizontal="center" vertical="center"/>
    </xf>
    <xf numFmtId="0" fontId="41" fillId="0" borderId="30" xfId="0" applyFont="1" applyBorder="1" applyAlignment="1">
      <alignment horizontal="left" vertical="center"/>
    </xf>
    <xf numFmtId="0" fontId="46"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6" fillId="0" borderId="1" xfId="0" applyFont="1" applyBorder="1" applyAlignment="1">
      <alignment horizontal="left" vertical="center"/>
    </xf>
    <xf numFmtId="0" fontId="47" fillId="0" borderId="1" xfId="0" applyFont="1" applyBorder="1" applyAlignment="1">
      <alignment horizontal="left" vertical="center"/>
    </xf>
    <xf numFmtId="0" fontId="45" fillId="0" borderId="29" xfId="0" applyFont="1" applyBorder="1" applyAlignment="1">
      <alignment horizontal="left" vertical="center"/>
    </xf>
    <xf numFmtId="0" fontId="41" fillId="0" borderId="1" xfId="0" applyFont="1" applyBorder="1" applyAlignment="1">
      <alignment horizontal="left" vertical="center"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1" xfId="0" applyFont="1" applyBorder="1" applyAlignment="1">
      <alignment horizontal="left" vertical="center"/>
    </xf>
    <xf numFmtId="0" fontId="45" fillId="0" borderId="28" xfId="0" applyFont="1" applyBorder="1" applyAlignment="1">
      <alignment horizontal="left" vertical="center" wrapText="1"/>
    </xf>
    <xf numFmtId="0" fontId="45" fillId="0" borderId="28" xfId="0" applyFont="1" applyBorder="1" applyAlignment="1">
      <alignment horizontal="left" vertical="center"/>
    </xf>
    <xf numFmtId="0" fontId="45" fillId="0" borderId="30" xfId="0" applyFont="1" applyBorder="1" applyAlignment="1">
      <alignment horizontal="left" vertical="center" wrapText="1"/>
    </xf>
    <xf numFmtId="0" fontId="45" fillId="0" borderId="29" xfId="0" applyFont="1" applyBorder="1" applyAlignment="1">
      <alignment horizontal="left" vertical="center" wrapText="1"/>
    </xf>
    <xf numFmtId="0" fontId="45"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center" vertical="center"/>
    </xf>
    <xf numFmtId="0" fontId="47" fillId="0" borderId="0" xfId="0" applyFont="1" applyAlignment="1">
      <alignment vertical="center"/>
    </xf>
    <xf numFmtId="0" fontId="43" fillId="0" borderId="1" xfId="0" applyFont="1" applyBorder="1" applyAlignment="1">
      <alignment vertical="center"/>
    </xf>
    <xf numFmtId="0" fontId="47" fillId="0" borderId="29" xfId="0" applyFont="1" applyBorder="1" applyAlignment="1">
      <alignment vertical="center"/>
    </xf>
    <xf numFmtId="0" fontId="43" fillId="0" borderId="29" xfId="0" applyFont="1" applyBorder="1" applyAlignment="1">
      <alignment vertical="center"/>
    </xf>
    <xf numFmtId="0" fontId="44" fillId="0" borderId="1" xfId="0" applyFont="1" applyBorder="1" applyAlignment="1">
      <alignment vertical="top"/>
    </xf>
    <xf numFmtId="49" fontId="44" fillId="0" borderId="1" xfId="0" applyNumberFormat="1" applyFont="1" applyBorder="1" applyAlignment="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7" fillId="0" borderId="29" xfId="0" applyFont="1" applyBorder="1" applyAlignment="1"/>
    <xf numFmtId="0" fontId="41" fillId="0" borderId="27" xfId="0" applyFont="1" applyBorder="1" applyAlignment="1">
      <alignment vertical="top"/>
    </xf>
    <xf numFmtId="0" fontId="41" fillId="0" borderId="28" xfId="0" applyFont="1" applyBorder="1" applyAlignment="1">
      <alignmen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styles" Target="styles.xml" /><Relationship Id="rId22" Type="http://schemas.openxmlformats.org/officeDocument/2006/relationships/theme" Target="theme/theme1.xml" /><Relationship Id="rId23" Type="http://schemas.openxmlformats.org/officeDocument/2006/relationships/calcChain" Target="calcChain.xml" /><Relationship Id="rId24"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20</v>
      </c>
      <c r="AL7" s="24"/>
      <c r="AM7" s="24"/>
      <c r="AN7" s="29" t="s">
        <v>19</v>
      </c>
      <c r="AO7" s="24"/>
      <c r="AP7" s="24"/>
      <c r="AQ7" s="24"/>
      <c r="AR7" s="22"/>
      <c r="BE7" s="33"/>
      <c r="BS7" s="19" t="s">
        <v>6</v>
      </c>
    </row>
    <row r="8" s="1" customFormat="1" ht="12" customHeight="1">
      <c r="B8" s="23"/>
      <c r="C8" s="24"/>
      <c r="D8" s="34"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23</v>
      </c>
      <c r="AL8" s="24"/>
      <c r="AM8" s="24"/>
      <c r="AN8" s="35" t="s">
        <v>24</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26</v>
      </c>
      <c r="AL10" s="24"/>
      <c r="AM10" s="24"/>
      <c r="AN10" s="29" t="s">
        <v>27</v>
      </c>
      <c r="AO10" s="24"/>
      <c r="AP10" s="24"/>
      <c r="AQ10" s="24"/>
      <c r="AR10" s="22"/>
      <c r="BE10" s="33"/>
      <c r="BS10" s="19" t="s">
        <v>6</v>
      </c>
    </row>
    <row r="11" s="1" customFormat="1" ht="18.48" customHeight="1">
      <c r="B11" s="23"/>
      <c r="C11" s="24"/>
      <c r="D11" s="24"/>
      <c r="E11" s="29" t="s">
        <v>28</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29</v>
      </c>
      <c r="AL11" s="24"/>
      <c r="AM11" s="24"/>
      <c r="AN11" s="29" t="s">
        <v>30</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31</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26</v>
      </c>
      <c r="AL13" s="24"/>
      <c r="AM13" s="24"/>
      <c r="AN13" s="36" t="s">
        <v>32</v>
      </c>
      <c r="AO13" s="24"/>
      <c r="AP13" s="24"/>
      <c r="AQ13" s="24"/>
      <c r="AR13" s="22"/>
      <c r="BE13" s="33"/>
      <c r="BS13" s="19" t="s">
        <v>6</v>
      </c>
    </row>
    <row r="14">
      <c r="B14" s="23"/>
      <c r="C14" s="24"/>
      <c r="D14" s="24"/>
      <c r="E14" s="36" t="s">
        <v>32</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29</v>
      </c>
      <c r="AL14" s="24"/>
      <c r="AM14" s="24"/>
      <c r="AN14" s="36" t="s">
        <v>32</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33</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26</v>
      </c>
      <c r="AL16" s="24"/>
      <c r="AM16" s="24"/>
      <c r="AN16" s="29" t="s">
        <v>34</v>
      </c>
      <c r="AO16" s="24"/>
      <c r="AP16" s="24"/>
      <c r="AQ16" s="24"/>
      <c r="AR16" s="22"/>
      <c r="BE16" s="33"/>
      <c r="BS16" s="19" t="s">
        <v>4</v>
      </c>
    </row>
    <row r="17" s="1" customFormat="1" ht="18.48" customHeight="1">
      <c r="B17" s="23"/>
      <c r="C17" s="24"/>
      <c r="D17" s="24"/>
      <c r="E17" s="29" t="s">
        <v>35</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29</v>
      </c>
      <c r="AL17" s="24"/>
      <c r="AM17" s="24"/>
      <c r="AN17" s="29" t="s">
        <v>36</v>
      </c>
      <c r="AO17" s="24"/>
      <c r="AP17" s="24"/>
      <c r="AQ17" s="24"/>
      <c r="AR17" s="22"/>
      <c r="BE17" s="33"/>
      <c r="BS17" s="19" t="s">
        <v>37</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38</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26</v>
      </c>
      <c r="AL19" s="24"/>
      <c r="AM19" s="24"/>
      <c r="AN19" s="29" t="s">
        <v>19</v>
      </c>
      <c r="AO19" s="24"/>
      <c r="AP19" s="24"/>
      <c r="AQ19" s="24"/>
      <c r="AR19" s="22"/>
      <c r="BE19" s="33"/>
      <c r="BS19" s="19" t="s">
        <v>6</v>
      </c>
    </row>
    <row r="20" s="1" customFormat="1" ht="18.48" customHeight="1">
      <c r="B20" s="23"/>
      <c r="C20" s="24"/>
      <c r="D20" s="24"/>
      <c r="E20" s="29" t="s">
        <v>39</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29</v>
      </c>
      <c r="AL20" s="24"/>
      <c r="AM20" s="24"/>
      <c r="AN20" s="29" t="s">
        <v>19</v>
      </c>
      <c r="AO20" s="24"/>
      <c r="AP20" s="24"/>
      <c r="AQ20" s="24"/>
      <c r="AR20" s="22"/>
      <c r="BE20" s="33"/>
      <c r="BS20" s="19" t="s">
        <v>37</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40</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131.25" customHeight="1">
      <c r="B23" s="23"/>
      <c r="C23" s="24"/>
      <c r="D23" s="24"/>
      <c r="E23" s="38" t="s">
        <v>41</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42</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43</v>
      </c>
      <c r="M28" s="47"/>
      <c r="N28" s="47"/>
      <c r="O28" s="47"/>
      <c r="P28" s="47"/>
      <c r="Q28" s="42"/>
      <c r="R28" s="42"/>
      <c r="S28" s="42"/>
      <c r="T28" s="42"/>
      <c r="U28" s="42"/>
      <c r="V28" s="42"/>
      <c r="W28" s="47" t="s">
        <v>44</v>
      </c>
      <c r="X28" s="47"/>
      <c r="Y28" s="47"/>
      <c r="Z28" s="47"/>
      <c r="AA28" s="47"/>
      <c r="AB28" s="47"/>
      <c r="AC28" s="47"/>
      <c r="AD28" s="47"/>
      <c r="AE28" s="47"/>
      <c r="AF28" s="42"/>
      <c r="AG28" s="42"/>
      <c r="AH28" s="42"/>
      <c r="AI28" s="42"/>
      <c r="AJ28" s="42"/>
      <c r="AK28" s="47" t="s">
        <v>45</v>
      </c>
      <c r="AL28" s="47"/>
      <c r="AM28" s="47"/>
      <c r="AN28" s="47"/>
      <c r="AO28" s="47"/>
      <c r="AP28" s="42"/>
      <c r="AQ28" s="42"/>
      <c r="AR28" s="46"/>
      <c r="BE28" s="33"/>
    </row>
    <row r="29" s="3" customFormat="1" ht="14.4" customHeight="1">
      <c r="A29" s="3"/>
      <c r="B29" s="48"/>
      <c r="C29" s="49"/>
      <c r="D29" s="34" t="s">
        <v>46</v>
      </c>
      <c r="E29" s="49"/>
      <c r="F29" s="34" t="s">
        <v>47</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s="3" customFormat="1" ht="14.4" customHeight="1">
      <c r="A30" s="3"/>
      <c r="B30" s="48"/>
      <c r="C30" s="49"/>
      <c r="D30" s="49"/>
      <c r="E30" s="49"/>
      <c r="F30" s="34" t="s">
        <v>48</v>
      </c>
      <c r="G30" s="49"/>
      <c r="H30" s="49"/>
      <c r="I30" s="49"/>
      <c r="J30" s="49"/>
      <c r="K30" s="49"/>
      <c r="L30" s="50">
        <v>0.14999999999999999</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hidden="1" s="3" customFormat="1" ht="14.4" customHeight="1">
      <c r="A31" s="3"/>
      <c r="B31" s="48"/>
      <c r="C31" s="49"/>
      <c r="D31" s="49"/>
      <c r="E31" s="49"/>
      <c r="F31" s="34" t="s">
        <v>49</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4" t="s">
        <v>50</v>
      </c>
      <c r="G32" s="49"/>
      <c r="H32" s="49"/>
      <c r="I32" s="49"/>
      <c r="J32" s="49"/>
      <c r="K32" s="49"/>
      <c r="L32" s="50">
        <v>0.14999999999999999</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51</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52</v>
      </c>
      <c r="E35" s="56"/>
      <c r="F35" s="56"/>
      <c r="G35" s="56"/>
      <c r="H35" s="56"/>
      <c r="I35" s="56"/>
      <c r="J35" s="56"/>
      <c r="K35" s="56"/>
      <c r="L35" s="56"/>
      <c r="M35" s="56"/>
      <c r="N35" s="56"/>
      <c r="O35" s="56"/>
      <c r="P35" s="56"/>
      <c r="Q35" s="56"/>
      <c r="R35" s="56"/>
      <c r="S35" s="56"/>
      <c r="T35" s="57" t="s">
        <v>53</v>
      </c>
      <c r="U35" s="56"/>
      <c r="V35" s="56"/>
      <c r="W35" s="56"/>
      <c r="X35" s="58" t="s">
        <v>54</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5" t="s">
        <v>55</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4" t="s">
        <v>13</v>
      </c>
      <c r="D44" s="66"/>
      <c r="E44" s="66"/>
      <c r="F44" s="66"/>
      <c r="G44" s="66"/>
      <c r="H44" s="66"/>
      <c r="I44" s="66"/>
      <c r="J44" s="66"/>
      <c r="K44" s="66"/>
      <c r="L44" s="66" t="str">
        <f>K5</f>
        <v>03121-II</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Stavební úpravy objektu Bojanovická 2848/1, Praha 4</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4" t="s">
        <v>21</v>
      </c>
      <c r="D47" s="42"/>
      <c r="E47" s="42"/>
      <c r="F47" s="42"/>
      <c r="G47" s="42"/>
      <c r="H47" s="42"/>
      <c r="I47" s="42"/>
      <c r="J47" s="42"/>
      <c r="K47" s="42"/>
      <c r="L47" s="73" t="str">
        <f>IF(K8="","",K8)</f>
        <v>Záběhlice ‐ 732117</v>
      </c>
      <c r="M47" s="42"/>
      <c r="N47" s="42"/>
      <c r="O47" s="42"/>
      <c r="P47" s="42"/>
      <c r="Q47" s="42"/>
      <c r="R47" s="42"/>
      <c r="S47" s="42"/>
      <c r="T47" s="42"/>
      <c r="U47" s="42"/>
      <c r="V47" s="42"/>
      <c r="W47" s="42"/>
      <c r="X47" s="42"/>
      <c r="Y47" s="42"/>
      <c r="Z47" s="42"/>
      <c r="AA47" s="42"/>
      <c r="AB47" s="42"/>
      <c r="AC47" s="42"/>
      <c r="AD47" s="42"/>
      <c r="AE47" s="42"/>
      <c r="AF47" s="42"/>
      <c r="AG47" s="42"/>
      <c r="AH47" s="42"/>
      <c r="AI47" s="34" t="s">
        <v>23</v>
      </c>
      <c r="AJ47" s="42"/>
      <c r="AK47" s="42"/>
      <c r="AL47" s="42"/>
      <c r="AM47" s="74" t="str">
        <f>IF(AN8= "","",AN8)</f>
        <v>8. 6. 2021</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25.65" customHeight="1">
      <c r="A49" s="40"/>
      <c r="B49" s="41"/>
      <c r="C49" s="34" t="s">
        <v>25</v>
      </c>
      <c r="D49" s="42"/>
      <c r="E49" s="42"/>
      <c r="F49" s="42"/>
      <c r="G49" s="42"/>
      <c r="H49" s="42"/>
      <c r="I49" s="42"/>
      <c r="J49" s="42"/>
      <c r="K49" s="42"/>
      <c r="L49" s="66" t="str">
        <f>IF(E11= "","",E11)</f>
        <v>Městská část Praha 4, Antala Staška 2059/80b, Krč,</v>
      </c>
      <c r="M49" s="42"/>
      <c r="N49" s="42"/>
      <c r="O49" s="42"/>
      <c r="P49" s="42"/>
      <c r="Q49" s="42"/>
      <c r="R49" s="42"/>
      <c r="S49" s="42"/>
      <c r="T49" s="42"/>
      <c r="U49" s="42"/>
      <c r="V49" s="42"/>
      <c r="W49" s="42"/>
      <c r="X49" s="42"/>
      <c r="Y49" s="42"/>
      <c r="Z49" s="42"/>
      <c r="AA49" s="42"/>
      <c r="AB49" s="42"/>
      <c r="AC49" s="42"/>
      <c r="AD49" s="42"/>
      <c r="AE49" s="42"/>
      <c r="AF49" s="42"/>
      <c r="AG49" s="42"/>
      <c r="AH49" s="42"/>
      <c r="AI49" s="34" t="s">
        <v>33</v>
      </c>
      <c r="AJ49" s="42"/>
      <c r="AK49" s="42"/>
      <c r="AL49" s="42"/>
      <c r="AM49" s="75" t="str">
        <f>IF(E17="","",E17)</f>
        <v>Archdynamic, s.r.o., Na Strži 290/10, 140 00 Praha</v>
      </c>
      <c r="AN49" s="66"/>
      <c r="AO49" s="66"/>
      <c r="AP49" s="66"/>
      <c r="AQ49" s="42"/>
      <c r="AR49" s="46"/>
      <c r="AS49" s="76" t="s">
        <v>56</v>
      </c>
      <c r="AT49" s="77"/>
      <c r="AU49" s="78"/>
      <c r="AV49" s="78"/>
      <c r="AW49" s="78"/>
      <c r="AX49" s="78"/>
      <c r="AY49" s="78"/>
      <c r="AZ49" s="78"/>
      <c r="BA49" s="78"/>
      <c r="BB49" s="78"/>
      <c r="BC49" s="78"/>
      <c r="BD49" s="79"/>
      <c r="BE49" s="40"/>
    </row>
    <row r="50" s="2" customFormat="1" ht="15.15" customHeight="1">
      <c r="A50" s="40"/>
      <c r="B50" s="41"/>
      <c r="C50" s="34" t="s">
        <v>31</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4" t="s">
        <v>38</v>
      </c>
      <c r="AJ50" s="42"/>
      <c r="AK50" s="42"/>
      <c r="AL50" s="42"/>
      <c r="AM50" s="75" t="str">
        <f>IF(E20="","",E20)</f>
        <v xml:space="preserve"> </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57</v>
      </c>
      <c r="D52" s="89"/>
      <c r="E52" s="89"/>
      <c r="F52" s="89"/>
      <c r="G52" s="89"/>
      <c r="H52" s="90"/>
      <c r="I52" s="91" t="s">
        <v>58</v>
      </c>
      <c r="J52" s="89"/>
      <c r="K52" s="89"/>
      <c r="L52" s="89"/>
      <c r="M52" s="89"/>
      <c r="N52" s="89"/>
      <c r="O52" s="89"/>
      <c r="P52" s="89"/>
      <c r="Q52" s="89"/>
      <c r="R52" s="89"/>
      <c r="S52" s="89"/>
      <c r="T52" s="89"/>
      <c r="U52" s="89"/>
      <c r="V52" s="89"/>
      <c r="W52" s="89"/>
      <c r="X52" s="89"/>
      <c r="Y52" s="89"/>
      <c r="Z52" s="89"/>
      <c r="AA52" s="89"/>
      <c r="AB52" s="89"/>
      <c r="AC52" s="89"/>
      <c r="AD52" s="89"/>
      <c r="AE52" s="89"/>
      <c r="AF52" s="89"/>
      <c r="AG52" s="92" t="s">
        <v>59</v>
      </c>
      <c r="AH52" s="89"/>
      <c r="AI52" s="89"/>
      <c r="AJ52" s="89"/>
      <c r="AK52" s="89"/>
      <c r="AL52" s="89"/>
      <c r="AM52" s="89"/>
      <c r="AN52" s="91" t="s">
        <v>60</v>
      </c>
      <c r="AO52" s="89"/>
      <c r="AP52" s="89"/>
      <c r="AQ52" s="93" t="s">
        <v>61</v>
      </c>
      <c r="AR52" s="46"/>
      <c r="AS52" s="94" t="s">
        <v>62</v>
      </c>
      <c r="AT52" s="95" t="s">
        <v>63</v>
      </c>
      <c r="AU52" s="95" t="s">
        <v>64</v>
      </c>
      <c r="AV52" s="95" t="s">
        <v>65</v>
      </c>
      <c r="AW52" s="95" t="s">
        <v>66</v>
      </c>
      <c r="AX52" s="95" t="s">
        <v>67</v>
      </c>
      <c r="AY52" s="95" t="s">
        <v>68</v>
      </c>
      <c r="AZ52" s="95" t="s">
        <v>69</v>
      </c>
      <c r="BA52" s="95" t="s">
        <v>70</v>
      </c>
      <c r="BB52" s="95" t="s">
        <v>71</v>
      </c>
      <c r="BC52" s="95" t="s">
        <v>72</v>
      </c>
      <c r="BD52" s="96" t="s">
        <v>73</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74</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ROUND(AG55+AG74,2)</f>
        <v>0</v>
      </c>
      <c r="AH54" s="103"/>
      <c r="AI54" s="103"/>
      <c r="AJ54" s="103"/>
      <c r="AK54" s="103"/>
      <c r="AL54" s="103"/>
      <c r="AM54" s="103"/>
      <c r="AN54" s="104">
        <f>SUM(AG54,AT54)</f>
        <v>0</v>
      </c>
      <c r="AO54" s="104"/>
      <c r="AP54" s="104"/>
      <c r="AQ54" s="105" t="s">
        <v>19</v>
      </c>
      <c r="AR54" s="106"/>
      <c r="AS54" s="107">
        <f>ROUND(AS55+AS74,2)</f>
        <v>0</v>
      </c>
      <c r="AT54" s="108">
        <f>ROUND(SUM(AV54:AW54),2)</f>
        <v>0</v>
      </c>
      <c r="AU54" s="109">
        <f>ROUND(AU55+AU74,5)</f>
        <v>0</v>
      </c>
      <c r="AV54" s="108">
        <f>ROUND(AZ54*L29,2)</f>
        <v>0</v>
      </c>
      <c r="AW54" s="108">
        <f>ROUND(BA54*L30,2)</f>
        <v>0</v>
      </c>
      <c r="AX54" s="108">
        <f>ROUND(BB54*L29,2)</f>
        <v>0</v>
      </c>
      <c r="AY54" s="108">
        <f>ROUND(BC54*L30,2)</f>
        <v>0</v>
      </c>
      <c r="AZ54" s="108">
        <f>ROUND(AZ55+AZ74,2)</f>
        <v>0</v>
      </c>
      <c r="BA54" s="108">
        <f>ROUND(BA55+BA74,2)</f>
        <v>0</v>
      </c>
      <c r="BB54" s="108">
        <f>ROUND(BB55+BB74,2)</f>
        <v>0</v>
      </c>
      <c r="BC54" s="108">
        <f>ROUND(BC55+BC74,2)</f>
        <v>0</v>
      </c>
      <c r="BD54" s="110">
        <f>ROUND(BD55+BD74,2)</f>
        <v>0</v>
      </c>
      <c r="BE54" s="6"/>
      <c r="BS54" s="111" t="s">
        <v>75</v>
      </c>
      <c r="BT54" s="111" t="s">
        <v>76</v>
      </c>
      <c r="BU54" s="112" t="s">
        <v>77</v>
      </c>
      <c r="BV54" s="111" t="s">
        <v>78</v>
      </c>
      <c r="BW54" s="111" t="s">
        <v>5</v>
      </c>
      <c r="BX54" s="111" t="s">
        <v>79</v>
      </c>
      <c r="CL54" s="111" t="s">
        <v>19</v>
      </c>
    </row>
    <row r="55" s="7" customFormat="1" ht="16.5" customHeight="1">
      <c r="A55" s="7"/>
      <c r="B55" s="113"/>
      <c r="C55" s="114"/>
      <c r="D55" s="115" t="s">
        <v>80</v>
      </c>
      <c r="E55" s="115"/>
      <c r="F55" s="115"/>
      <c r="G55" s="115"/>
      <c r="H55" s="115"/>
      <c r="I55" s="116"/>
      <c r="J55" s="115" t="s">
        <v>81</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ROUND(AG56+SUM(AG57:AG63)+AG73,2)</f>
        <v>0</v>
      </c>
      <c r="AH55" s="116"/>
      <c r="AI55" s="116"/>
      <c r="AJ55" s="116"/>
      <c r="AK55" s="116"/>
      <c r="AL55" s="116"/>
      <c r="AM55" s="116"/>
      <c r="AN55" s="118">
        <f>SUM(AG55,AT55)</f>
        <v>0</v>
      </c>
      <c r="AO55" s="116"/>
      <c r="AP55" s="116"/>
      <c r="AQ55" s="119" t="s">
        <v>82</v>
      </c>
      <c r="AR55" s="120"/>
      <c r="AS55" s="121">
        <f>ROUND(AS56+SUM(AS57:AS63)+AS73,2)</f>
        <v>0</v>
      </c>
      <c r="AT55" s="122">
        <f>ROUND(SUM(AV55:AW55),2)</f>
        <v>0</v>
      </c>
      <c r="AU55" s="123">
        <f>ROUND(AU56+SUM(AU57:AU63)+AU73,5)</f>
        <v>0</v>
      </c>
      <c r="AV55" s="122">
        <f>ROUND(AZ55*L29,2)</f>
        <v>0</v>
      </c>
      <c r="AW55" s="122">
        <f>ROUND(BA55*L30,2)</f>
        <v>0</v>
      </c>
      <c r="AX55" s="122">
        <f>ROUND(BB55*L29,2)</f>
        <v>0</v>
      </c>
      <c r="AY55" s="122">
        <f>ROUND(BC55*L30,2)</f>
        <v>0</v>
      </c>
      <c r="AZ55" s="122">
        <f>ROUND(AZ56+SUM(AZ57:AZ63)+AZ73,2)</f>
        <v>0</v>
      </c>
      <c r="BA55" s="122">
        <f>ROUND(BA56+SUM(BA57:BA63)+BA73,2)</f>
        <v>0</v>
      </c>
      <c r="BB55" s="122">
        <f>ROUND(BB56+SUM(BB57:BB63)+BB73,2)</f>
        <v>0</v>
      </c>
      <c r="BC55" s="122">
        <f>ROUND(BC56+SUM(BC57:BC63)+BC73,2)</f>
        <v>0</v>
      </c>
      <c r="BD55" s="124">
        <f>ROUND(BD56+SUM(BD57:BD63)+BD73,2)</f>
        <v>0</v>
      </c>
      <c r="BE55" s="7"/>
      <c r="BS55" s="125" t="s">
        <v>75</v>
      </c>
      <c r="BT55" s="125" t="s">
        <v>83</v>
      </c>
      <c r="BU55" s="125" t="s">
        <v>77</v>
      </c>
      <c r="BV55" s="125" t="s">
        <v>78</v>
      </c>
      <c r="BW55" s="125" t="s">
        <v>84</v>
      </c>
      <c r="BX55" s="125" t="s">
        <v>5</v>
      </c>
      <c r="CL55" s="125" t="s">
        <v>19</v>
      </c>
      <c r="CM55" s="125" t="s">
        <v>85</v>
      </c>
    </row>
    <row r="56" s="4" customFormat="1" ht="16.5" customHeight="1">
      <c r="A56" s="126" t="s">
        <v>86</v>
      </c>
      <c r="B56" s="65"/>
      <c r="C56" s="127"/>
      <c r="D56" s="127"/>
      <c r="E56" s="128" t="s">
        <v>87</v>
      </c>
      <c r="F56" s="128"/>
      <c r="G56" s="128"/>
      <c r="H56" s="128"/>
      <c r="I56" s="128"/>
      <c r="J56" s="127"/>
      <c r="K56" s="128" t="s">
        <v>88</v>
      </c>
      <c r="L56" s="128"/>
      <c r="M56" s="128"/>
      <c r="N56" s="128"/>
      <c r="O56" s="128"/>
      <c r="P56" s="128"/>
      <c r="Q56" s="128"/>
      <c r="R56" s="128"/>
      <c r="S56" s="128"/>
      <c r="T56" s="128"/>
      <c r="U56" s="128"/>
      <c r="V56" s="128"/>
      <c r="W56" s="128"/>
      <c r="X56" s="128"/>
      <c r="Y56" s="128"/>
      <c r="Z56" s="128"/>
      <c r="AA56" s="128"/>
      <c r="AB56" s="128"/>
      <c r="AC56" s="128"/>
      <c r="AD56" s="128"/>
      <c r="AE56" s="128"/>
      <c r="AF56" s="128"/>
      <c r="AG56" s="129">
        <f>'A - Bourací práce'!J32</f>
        <v>0</v>
      </c>
      <c r="AH56" s="127"/>
      <c r="AI56" s="127"/>
      <c r="AJ56" s="127"/>
      <c r="AK56" s="127"/>
      <c r="AL56" s="127"/>
      <c r="AM56" s="127"/>
      <c r="AN56" s="129">
        <f>SUM(AG56,AT56)</f>
        <v>0</v>
      </c>
      <c r="AO56" s="127"/>
      <c r="AP56" s="127"/>
      <c r="AQ56" s="130" t="s">
        <v>89</v>
      </c>
      <c r="AR56" s="67"/>
      <c r="AS56" s="131">
        <v>0</v>
      </c>
      <c r="AT56" s="132">
        <f>ROUND(SUM(AV56:AW56),2)</f>
        <v>0</v>
      </c>
      <c r="AU56" s="133">
        <f>'A - Bourací práce'!P97</f>
        <v>0</v>
      </c>
      <c r="AV56" s="132">
        <f>'A - Bourací práce'!J35</f>
        <v>0</v>
      </c>
      <c r="AW56" s="132">
        <f>'A - Bourací práce'!J36</f>
        <v>0</v>
      </c>
      <c r="AX56" s="132">
        <f>'A - Bourací práce'!J37</f>
        <v>0</v>
      </c>
      <c r="AY56" s="132">
        <f>'A - Bourací práce'!J38</f>
        <v>0</v>
      </c>
      <c r="AZ56" s="132">
        <f>'A - Bourací práce'!F35</f>
        <v>0</v>
      </c>
      <c r="BA56" s="132">
        <f>'A - Bourací práce'!F36</f>
        <v>0</v>
      </c>
      <c r="BB56" s="132">
        <f>'A - Bourací práce'!F37</f>
        <v>0</v>
      </c>
      <c r="BC56" s="132">
        <f>'A - Bourací práce'!F38</f>
        <v>0</v>
      </c>
      <c r="BD56" s="134">
        <f>'A - Bourací práce'!F39</f>
        <v>0</v>
      </c>
      <c r="BE56" s="4"/>
      <c r="BT56" s="135" t="s">
        <v>85</v>
      </c>
      <c r="BV56" s="135" t="s">
        <v>78</v>
      </c>
      <c r="BW56" s="135" t="s">
        <v>90</v>
      </c>
      <c r="BX56" s="135" t="s">
        <v>84</v>
      </c>
      <c r="CL56" s="135" t="s">
        <v>19</v>
      </c>
    </row>
    <row r="57" s="4" customFormat="1" ht="16.5" customHeight="1">
      <c r="A57" s="126" t="s">
        <v>86</v>
      </c>
      <c r="B57" s="65"/>
      <c r="C57" s="127"/>
      <c r="D57" s="127"/>
      <c r="E57" s="128" t="s">
        <v>91</v>
      </c>
      <c r="F57" s="128"/>
      <c r="G57" s="128"/>
      <c r="H57" s="128"/>
      <c r="I57" s="128"/>
      <c r="J57" s="127"/>
      <c r="K57" s="128" t="s">
        <v>92</v>
      </c>
      <c r="L57" s="128"/>
      <c r="M57" s="128"/>
      <c r="N57" s="128"/>
      <c r="O57" s="128"/>
      <c r="P57" s="128"/>
      <c r="Q57" s="128"/>
      <c r="R57" s="128"/>
      <c r="S57" s="128"/>
      <c r="T57" s="128"/>
      <c r="U57" s="128"/>
      <c r="V57" s="128"/>
      <c r="W57" s="128"/>
      <c r="X57" s="128"/>
      <c r="Y57" s="128"/>
      <c r="Z57" s="128"/>
      <c r="AA57" s="128"/>
      <c r="AB57" s="128"/>
      <c r="AC57" s="128"/>
      <c r="AD57" s="128"/>
      <c r="AE57" s="128"/>
      <c r="AF57" s="128"/>
      <c r="AG57" s="129">
        <f>'B - Stavební řešení'!J32</f>
        <v>0</v>
      </c>
      <c r="AH57" s="127"/>
      <c r="AI57" s="127"/>
      <c r="AJ57" s="127"/>
      <c r="AK57" s="127"/>
      <c r="AL57" s="127"/>
      <c r="AM57" s="127"/>
      <c r="AN57" s="129">
        <f>SUM(AG57,AT57)</f>
        <v>0</v>
      </c>
      <c r="AO57" s="127"/>
      <c r="AP57" s="127"/>
      <c r="AQ57" s="130" t="s">
        <v>89</v>
      </c>
      <c r="AR57" s="67"/>
      <c r="AS57" s="131">
        <v>0</v>
      </c>
      <c r="AT57" s="132">
        <f>ROUND(SUM(AV57:AW57),2)</f>
        <v>0</v>
      </c>
      <c r="AU57" s="133">
        <f>'B - Stavební řešení'!P105</f>
        <v>0</v>
      </c>
      <c r="AV57" s="132">
        <f>'B - Stavební řešení'!J35</f>
        <v>0</v>
      </c>
      <c r="AW57" s="132">
        <f>'B - Stavební řešení'!J36</f>
        <v>0</v>
      </c>
      <c r="AX57" s="132">
        <f>'B - Stavební řešení'!J37</f>
        <v>0</v>
      </c>
      <c r="AY57" s="132">
        <f>'B - Stavební řešení'!J38</f>
        <v>0</v>
      </c>
      <c r="AZ57" s="132">
        <f>'B - Stavební řešení'!F35</f>
        <v>0</v>
      </c>
      <c r="BA57" s="132">
        <f>'B - Stavební řešení'!F36</f>
        <v>0</v>
      </c>
      <c r="BB57" s="132">
        <f>'B - Stavební řešení'!F37</f>
        <v>0</v>
      </c>
      <c r="BC57" s="132">
        <f>'B - Stavební řešení'!F38</f>
        <v>0</v>
      </c>
      <c r="BD57" s="134">
        <f>'B - Stavební řešení'!F39</f>
        <v>0</v>
      </c>
      <c r="BE57" s="4"/>
      <c r="BT57" s="135" t="s">
        <v>85</v>
      </c>
      <c r="BV57" s="135" t="s">
        <v>78</v>
      </c>
      <c r="BW57" s="135" t="s">
        <v>93</v>
      </c>
      <c r="BX57" s="135" t="s">
        <v>84</v>
      </c>
      <c r="CL57" s="135" t="s">
        <v>19</v>
      </c>
    </row>
    <row r="58" s="4" customFormat="1" ht="16.5" customHeight="1">
      <c r="A58" s="126" t="s">
        <v>86</v>
      </c>
      <c r="B58" s="65"/>
      <c r="C58" s="127"/>
      <c r="D58" s="127"/>
      <c r="E58" s="128" t="s">
        <v>94</v>
      </c>
      <c r="F58" s="128"/>
      <c r="G58" s="128"/>
      <c r="H58" s="128"/>
      <c r="I58" s="128"/>
      <c r="J58" s="127"/>
      <c r="K58" s="128" t="s">
        <v>95</v>
      </c>
      <c r="L58" s="128"/>
      <c r="M58" s="128"/>
      <c r="N58" s="128"/>
      <c r="O58" s="128"/>
      <c r="P58" s="128"/>
      <c r="Q58" s="128"/>
      <c r="R58" s="128"/>
      <c r="S58" s="128"/>
      <c r="T58" s="128"/>
      <c r="U58" s="128"/>
      <c r="V58" s="128"/>
      <c r="W58" s="128"/>
      <c r="X58" s="128"/>
      <c r="Y58" s="128"/>
      <c r="Z58" s="128"/>
      <c r="AA58" s="128"/>
      <c r="AB58" s="128"/>
      <c r="AC58" s="128"/>
      <c r="AD58" s="128"/>
      <c r="AE58" s="128"/>
      <c r="AF58" s="128"/>
      <c r="AG58" s="129">
        <f>'C - ZTI'!J32</f>
        <v>0</v>
      </c>
      <c r="AH58" s="127"/>
      <c r="AI58" s="127"/>
      <c r="AJ58" s="127"/>
      <c r="AK58" s="127"/>
      <c r="AL58" s="127"/>
      <c r="AM58" s="127"/>
      <c r="AN58" s="129">
        <f>SUM(AG58,AT58)</f>
        <v>0</v>
      </c>
      <c r="AO58" s="127"/>
      <c r="AP58" s="127"/>
      <c r="AQ58" s="130" t="s">
        <v>89</v>
      </c>
      <c r="AR58" s="67"/>
      <c r="AS58" s="131">
        <v>0</v>
      </c>
      <c r="AT58" s="132">
        <f>ROUND(SUM(AV58:AW58),2)</f>
        <v>0</v>
      </c>
      <c r="AU58" s="133">
        <f>'C - ZTI'!P89</f>
        <v>0</v>
      </c>
      <c r="AV58" s="132">
        <f>'C - ZTI'!J35</f>
        <v>0</v>
      </c>
      <c r="AW58" s="132">
        <f>'C - ZTI'!J36</f>
        <v>0</v>
      </c>
      <c r="AX58" s="132">
        <f>'C - ZTI'!J37</f>
        <v>0</v>
      </c>
      <c r="AY58" s="132">
        <f>'C - ZTI'!J38</f>
        <v>0</v>
      </c>
      <c r="AZ58" s="132">
        <f>'C - ZTI'!F35</f>
        <v>0</v>
      </c>
      <c r="BA58" s="132">
        <f>'C - ZTI'!F36</f>
        <v>0</v>
      </c>
      <c r="BB58" s="132">
        <f>'C - ZTI'!F37</f>
        <v>0</v>
      </c>
      <c r="BC58" s="132">
        <f>'C - ZTI'!F38</f>
        <v>0</v>
      </c>
      <c r="BD58" s="134">
        <f>'C - ZTI'!F39</f>
        <v>0</v>
      </c>
      <c r="BE58" s="4"/>
      <c r="BT58" s="135" t="s">
        <v>85</v>
      </c>
      <c r="BV58" s="135" t="s">
        <v>78</v>
      </c>
      <c r="BW58" s="135" t="s">
        <v>96</v>
      </c>
      <c r="BX58" s="135" t="s">
        <v>84</v>
      </c>
      <c r="CL58" s="135" t="s">
        <v>19</v>
      </c>
    </row>
    <row r="59" s="4" customFormat="1" ht="16.5" customHeight="1">
      <c r="A59" s="126" t="s">
        <v>86</v>
      </c>
      <c r="B59" s="65"/>
      <c r="C59" s="127"/>
      <c r="D59" s="127"/>
      <c r="E59" s="128" t="s">
        <v>75</v>
      </c>
      <c r="F59" s="128"/>
      <c r="G59" s="128"/>
      <c r="H59" s="128"/>
      <c r="I59" s="128"/>
      <c r="J59" s="127"/>
      <c r="K59" s="128" t="s">
        <v>97</v>
      </c>
      <c r="L59" s="128"/>
      <c r="M59" s="128"/>
      <c r="N59" s="128"/>
      <c r="O59" s="128"/>
      <c r="P59" s="128"/>
      <c r="Q59" s="128"/>
      <c r="R59" s="128"/>
      <c r="S59" s="128"/>
      <c r="T59" s="128"/>
      <c r="U59" s="128"/>
      <c r="V59" s="128"/>
      <c r="W59" s="128"/>
      <c r="X59" s="128"/>
      <c r="Y59" s="128"/>
      <c r="Z59" s="128"/>
      <c r="AA59" s="128"/>
      <c r="AB59" s="128"/>
      <c r="AC59" s="128"/>
      <c r="AD59" s="128"/>
      <c r="AE59" s="128"/>
      <c r="AF59" s="128"/>
      <c r="AG59" s="129">
        <f>'D - Vzduchotechnika'!J32</f>
        <v>0</v>
      </c>
      <c r="AH59" s="127"/>
      <c r="AI59" s="127"/>
      <c r="AJ59" s="127"/>
      <c r="AK59" s="127"/>
      <c r="AL59" s="127"/>
      <c r="AM59" s="127"/>
      <c r="AN59" s="129">
        <f>SUM(AG59,AT59)</f>
        <v>0</v>
      </c>
      <c r="AO59" s="127"/>
      <c r="AP59" s="127"/>
      <c r="AQ59" s="130" t="s">
        <v>89</v>
      </c>
      <c r="AR59" s="67"/>
      <c r="AS59" s="131">
        <v>0</v>
      </c>
      <c r="AT59" s="132">
        <f>ROUND(SUM(AV59:AW59),2)</f>
        <v>0</v>
      </c>
      <c r="AU59" s="133">
        <f>'D - Vzduchotechnika'!P138</f>
        <v>0</v>
      </c>
      <c r="AV59" s="132">
        <f>'D - Vzduchotechnika'!J35</f>
        <v>0</v>
      </c>
      <c r="AW59" s="132">
        <f>'D - Vzduchotechnika'!J36</f>
        <v>0</v>
      </c>
      <c r="AX59" s="132">
        <f>'D - Vzduchotechnika'!J37</f>
        <v>0</v>
      </c>
      <c r="AY59" s="132">
        <f>'D - Vzduchotechnika'!J38</f>
        <v>0</v>
      </c>
      <c r="AZ59" s="132">
        <f>'D - Vzduchotechnika'!F35</f>
        <v>0</v>
      </c>
      <c r="BA59" s="132">
        <f>'D - Vzduchotechnika'!F36</f>
        <v>0</v>
      </c>
      <c r="BB59" s="132">
        <f>'D - Vzduchotechnika'!F37</f>
        <v>0</v>
      </c>
      <c r="BC59" s="132">
        <f>'D - Vzduchotechnika'!F38</f>
        <v>0</v>
      </c>
      <c r="BD59" s="134">
        <f>'D - Vzduchotechnika'!F39</f>
        <v>0</v>
      </c>
      <c r="BE59" s="4"/>
      <c r="BT59" s="135" t="s">
        <v>85</v>
      </c>
      <c r="BV59" s="135" t="s">
        <v>78</v>
      </c>
      <c r="BW59" s="135" t="s">
        <v>98</v>
      </c>
      <c r="BX59" s="135" t="s">
        <v>84</v>
      </c>
      <c r="CL59" s="135" t="s">
        <v>19</v>
      </c>
    </row>
    <row r="60" s="4" customFormat="1" ht="16.5" customHeight="1">
      <c r="A60" s="126" t="s">
        <v>86</v>
      </c>
      <c r="B60" s="65"/>
      <c r="C60" s="127"/>
      <c r="D60" s="127"/>
      <c r="E60" s="128" t="s">
        <v>99</v>
      </c>
      <c r="F60" s="128"/>
      <c r="G60" s="128"/>
      <c r="H60" s="128"/>
      <c r="I60" s="128"/>
      <c r="J60" s="127"/>
      <c r="K60" s="128" t="s">
        <v>100</v>
      </c>
      <c r="L60" s="128"/>
      <c r="M60" s="128"/>
      <c r="N60" s="128"/>
      <c r="O60" s="128"/>
      <c r="P60" s="128"/>
      <c r="Q60" s="128"/>
      <c r="R60" s="128"/>
      <c r="S60" s="128"/>
      <c r="T60" s="128"/>
      <c r="U60" s="128"/>
      <c r="V60" s="128"/>
      <c r="W60" s="128"/>
      <c r="X60" s="128"/>
      <c r="Y60" s="128"/>
      <c r="Z60" s="128"/>
      <c r="AA60" s="128"/>
      <c r="AB60" s="128"/>
      <c r="AC60" s="128"/>
      <c r="AD60" s="128"/>
      <c r="AE60" s="128"/>
      <c r="AF60" s="128"/>
      <c r="AG60" s="129">
        <f>'E - Klimatizace'!J32</f>
        <v>0</v>
      </c>
      <c r="AH60" s="127"/>
      <c r="AI60" s="127"/>
      <c r="AJ60" s="127"/>
      <c r="AK60" s="127"/>
      <c r="AL60" s="127"/>
      <c r="AM60" s="127"/>
      <c r="AN60" s="129">
        <f>SUM(AG60,AT60)</f>
        <v>0</v>
      </c>
      <c r="AO60" s="127"/>
      <c r="AP60" s="127"/>
      <c r="AQ60" s="130" t="s">
        <v>89</v>
      </c>
      <c r="AR60" s="67"/>
      <c r="AS60" s="131">
        <v>0</v>
      </c>
      <c r="AT60" s="132">
        <f>ROUND(SUM(AV60:AW60),2)</f>
        <v>0</v>
      </c>
      <c r="AU60" s="133">
        <f>'E - Klimatizace'!P89</f>
        <v>0</v>
      </c>
      <c r="AV60" s="132">
        <f>'E - Klimatizace'!J35</f>
        <v>0</v>
      </c>
      <c r="AW60" s="132">
        <f>'E - Klimatizace'!J36</f>
        <v>0</v>
      </c>
      <c r="AX60" s="132">
        <f>'E - Klimatizace'!J37</f>
        <v>0</v>
      </c>
      <c r="AY60" s="132">
        <f>'E - Klimatizace'!J38</f>
        <v>0</v>
      </c>
      <c r="AZ60" s="132">
        <f>'E - Klimatizace'!F35</f>
        <v>0</v>
      </c>
      <c r="BA60" s="132">
        <f>'E - Klimatizace'!F36</f>
        <v>0</v>
      </c>
      <c r="BB60" s="132">
        <f>'E - Klimatizace'!F37</f>
        <v>0</v>
      </c>
      <c r="BC60" s="132">
        <f>'E - Klimatizace'!F38</f>
        <v>0</v>
      </c>
      <c r="BD60" s="134">
        <f>'E - Klimatizace'!F39</f>
        <v>0</v>
      </c>
      <c r="BE60" s="4"/>
      <c r="BT60" s="135" t="s">
        <v>85</v>
      </c>
      <c r="BV60" s="135" t="s">
        <v>78</v>
      </c>
      <c r="BW60" s="135" t="s">
        <v>101</v>
      </c>
      <c r="BX60" s="135" t="s">
        <v>84</v>
      </c>
      <c r="CL60" s="135" t="s">
        <v>19</v>
      </c>
    </row>
    <row r="61" s="4" customFormat="1" ht="16.5" customHeight="1">
      <c r="A61" s="126" t="s">
        <v>86</v>
      </c>
      <c r="B61" s="65"/>
      <c r="C61" s="127"/>
      <c r="D61" s="127"/>
      <c r="E61" s="128" t="s">
        <v>102</v>
      </c>
      <c r="F61" s="128"/>
      <c r="G61" s="128"/>
      <c r="H61" s="128"/>
      <c r="I61" s="128"/>
      <c r="J61" s="127"/>
      <c r="K61" s="128" t="s">
        <v>103</v>
      </c>
      <c r="L61" s="128"/>
      <c r="M61" s="128"/>
      <c r="N61" s="128"/>
      <c r="O61" s="128"/>
      <c r="P61" s="128"/>
      <c r="Q61" s="128"/>
      <c r="R61" s="128"/>
      <c r="S61" s="128"/>
      <c r="T61" s="128"/>
      <c r="U61" s="128"/>
      <c r="V61" s="128"/>
      <c r="W61" s="128"/>
      <c r="X61" s="128"/>
      <c r="Y61" s="128"/>
      <c r="Z61" s="128"/>
      <c r="AA61" s="128"/>
      <c r="AB61" s="128"/>
      <c r="AC61" s="128"/>
      <c r="AD61" s="128"/>
      <c r="AE61" s="128"/>
      <c r="AF61" s="128"/>
      <c r="AG61" s="129">
        <f>'F - Vytápění a plyn'!J32</f>
        <v>0</v>
      </c>
      <c r="AH61" s="127"/>
      <c r="AI61" s="127"/>
      <c r="AJ61" s="127"/>
      <c r="AK61" s="127"/>
      <c r="AL61" s="127"/>
      <c r="AM61" s="127"/>
      <c r="AN61" s="129">
        <f>SUM(AG61,AT61)</f>
        <v>0</v>
      </c>
      <c r="AO61" s="127"/>
      <c r="AP61" s="127"/>
      <c r="AQ61" s="130" t="s">
        <v>89</v>
      </c>
      <c r="AR61" s="67"/>
      <c r="AS61" s="131">
        <v>0</v>
      </c>
      <c r="AT61" s="132">
        <f>ROUND(SUM(AV61:AW61),2)</f>
        <v>0</v>
      </c>
      <c r="AU61" s="133">
        <f>'F - Vytápění a plyn'!P92</f>
        <v>0</v>
      </c>
      <c r="AV61" s="132">
        <f>'F - Vytápění a plyn'!J35</f>
        <v>0</v>
      </c>
      <c r="AW61" s="132">
        <f>'F - Vytápění a plyn'!J36</f>
        <v>0</v>
      </c>
      <c r="AX61" s="132">
        <f>'F - Vytápění a plyn'!J37</f>
        <v>0</v>
      </c>
      <c r="AY61" s="132">
        <f>'F - Vytápění a plyn'!J38</f>
        <v>0</v>
      </c>
      <c r="AZ61" s="132">
        <f>'F - Vytápění a plyn'!F35</f>
        <v>0</v>
      </c>
      <c r="BA61" s="132">
        <f>'F - Vytápění a plyn'!F36</f>
        <v>0</v>
      </c>
      <c r="BB61" s="132">
        <f>'F - Vytápění a plyn'!F37</f>
        <v>0</v>
      </c>
      <c r="BC61" s="132">
        <f>'F - Vytápění a plyn'!F38</f>
        <v>0</v>
      </c>
      <c r="BD61" s="134">
        <f>'F - Vytápění a plyn'!F39</f>
        <v>0</v>
      </c>
      <c r="BE61" s="4"/>
      <c r="BT61" s="135" t="s">
        <v>85</v>
      </c>
      <c r="BV61" s="135" t="s">
        <v>78</v>
      </c>
      <c r="BW61" s="135" t="s">
        <v>104</v>
      </c>
      <c r="BX61" s="135" t="s">
        <v>84</v>
      </c>
      <c r="CL61" s="135" t="s">
        <v>19</v>
      </c>
    </row>
    <row r="62" s="4" customFormat="1" ht="16.5" customHeight="1">
      <c r="A62" s="126" t="s">
        <v>86</v>
      </c>
      <c r="B62" s="65"/>
      <c r="C62" s="127"/>
      <c r="D62" s="127"/>
      <c r="E62" s="128" t="s">
        <v>105</v>
      </c>
      <c r="F62" s="128"/>
      <c r="G62" s="128"/>
      <c r="H62" s="128"/>
      <c r="I62" s="128"/>
      <c r="J62" s="127"/>
      <c r="K62" s="128" t="s">
        <v>106</v>
      </c>
      <c r="L62" s="128"/>
      <c r="M62" s="128"/>
      <c r="N62" s="128"/>
      <c r="O62" s="128"/>
      <c r="P62" s="128"/>
      <c r="Q62" s="128"/>
      <c r="R62" s="128"/>
      <c r="S62" s="128"/>
      <c r="T62" s="128"/>
      <c r="U62" s="128"/>
      <c r="V62" s="128"/>
      <c r="W62" s="128"/>
      <c r="X62" s="128"/>
      <c r="Y62" s="128"/>
      <c r="Z62" s="128"/>
      <c r="AA62" s="128"/>
      <c r="AB62" s="128"/>
      <c r="AC62" s="128"/>
      <c r="AD62" s="128"/>
      <c r="AE62" s="128"/>
      <c r="AF62" s="128"/>
      <c r="AG62" s="129">
        <f>'G - Silnoproud'!J32</f>
        <v>0</v>
      </c>
      <c r="AH62" s="127"/>
      <c r="AI62" s="127"/>
      <c r="AJ62" s="127"/>
      <c r="AK62" s="127"/>
      <c r="AL62" s="127"/>
      <c r="AM62" s="127"/>
      <c r="AN62" s="129">
        <f>SUM(AG62,AT62)</f>
        <v>0</v>
      </c>
      <c r="AO62" s="127"/>
      <c r="AP62" s="127"/>
      <c r="AQ62" s="130" t="s">
        <v>89</v>
      </c>
      <c r="AR62" s="67"/>
      <c r="AS62" s="131">
        <v>0</v>
      </c>
      <c r="AT62" s="132">
        <f>ROUND(SUM(AV62:AW62),2)</f>
        <v>0</v>
      </c>
      <c r="AU62" s="133">
        <f>'G - Silnoproud'!P98</f>
        <v>0</v>
      </c>
      <c r="AV62" s="132">
        <f>'G - Silnoproud'!J35</f>
        <v>0</v>
      </c>
      <c r="AW62" s="132">
        <f>'G - Silnoproud'!J36</f>
        <v>0</v>
      </c>
      <c r="AX62" s="132">
        <f>'G - Silnoproud'!J37</f>
        <v>0</v>
      </c>
      <c r="AY62" s="132">
        <f>'G - Silnoproud'!J38</f>
        <v>0</v>
      </c>
      <c r="AZ62" s="132">
        <f>'G - Silnoproud'!F35</f>
        <v>0</v>
      </c>
      <c r="BA62" s="132">
        <f>'G - Silnoproud'!F36</f>
        <v>0</v>
      </c>
      <c r="BB62" s="132">
        <f>'G - Silnoproud'!F37</f>
        <v>0</v>
      </c>
      <c r="BC62" s="132">
        <f>'G - Silnoproud'!F38</f>
        <v>0</v>
      </c>
      <c r="BD62" s="134">
        <f>'G - Silnoproud'!F39</f>
        <v>0</v>
      </c>
      <c r="BE62" s="4"/>
      <c r="BT62" s="135" t="s">
        <v>85</v>
      </c>
      <c r="BV62" s="135" t="s">
        <v>78</v>
      </c>
      <c r="BW62" s="135" t="s">
        <v>107</v>
      </c>
      <c r="BX62" s="135" t="s">
        <v>84</v>
      </c>
      <c r="CL62" s="135" t="s">
        <v>19</v>
      </c>
    </row>
    <row r="63" s="4" customFormat="1" ht="16.5" customHeight="1">
      <c r="A63" s="4"/>
      <c r="B63" s="65"/>
      <c r="C63" s="127"/>
      <c r="D63" s="127"/>
      <c r="E63" s="128" t="s">
        <v>108</v>
      </c>
      <c r="F63" s="128"/>
      <c r="G63" s="128"/>
      <c r="H63" s="128"/>
      <c r="I63" s="128"/>
      <c r="J63" s="127"/>
      <c r="K63" s="128" t="s">
        <v>109</v>
      </c>
      <c r="L63" s="128"/>
      <c r="M63" s="128"/>
      <c r="N63" s="128"/>
      <c r="O63" s="128"/>
      <c r="P63" s="128"/>
      <c r="Q63" s="128"/>
      <c r="R63" s="128"/>
      <c r="S63" s="128"/>
      <c r="T63" s="128"/>
      <c r="U63" s="128"/>
      <c r="V63" s="128"/>
      <c r="W63" s="128"/>
      <c r="X63" s="128"/>
      <c r="Y63" s="128"/>
      <c r="Z63" s="128"/>
      <c r="AA63" s="128"/>
      <c r="AB63" s="128"/>
      <c r="AC63" s="128"/>
      <c r="AD63" s="128"/>
      <c r="AE63" s="128"/>
      <c r="AF63" s="128"/>
      <c r="AG63" s="136">
        <f>ROUND(SUM(AG64:AG72),2)</f>
        <v>0</v>
      </c>
      <c r="AH63" s="127"/>
      <c r="AI63" s="127"/>
      <c r="AJ63" s="127"/>
      <c r="AK63" s="127"/>
      <c r="AL63" s="127"/>
      <c r="AM63" s="127"/>
      <c r="AN63" s="129">
        <f>SUM(AG63,AT63)</f>
        <v>0</v>
      </c>
      <c r="AO63" s="127"/>
      <c r="AP63" s="127"/>
      <c r="AQ63" s="130" t="s">
        <v>89</v>
      </c>
      <c r="AR63" s="67"/>
      <c r="AS63" s="131">
        <f>ROUND(SUM(AS64:AS72),2)</f>
        <v>0</v>
      </c>
      <c r="AT63" s="132">
        <f>ROUND(SUM(AV63:AW63),2)</f>
        <v>0</v>
      </c>
      <c r="AU63" s="133">
        <f>ROUND(SUM(AU64:AU72),5)</f>
        <v>0</v>
      </c>
      <c r="AV63" s="132">
        <f>ROUND(AZ63*L29,2)</f>
        <v>0</v>
      </c>
      <c r="AW63" s="132">
        <f>ROUND(BA63*L30,2)</f>
        <v>0</v>
      </c>
      <c r="AX63" s="132">
        <f>ROUND(BB63*L29,2)</f>
        <v>0</v>
      </c>
      <c r="AY63" s="132">
        <f>ROUND(BC63*L30,2)</f>
        <v>0</v>
      </c>
      <c r="AZ63" s="132">
        <f>ROUND(SUM(AZ64:AZ72),2)</f>
        <v>0</v>
      </c>
      <c r="BA63" s="132">
        <f>ROUND(SUM(BA64:BA72),2)</f>
        <v>0</v>
      </c>
      <c r="BB63" s="132">
        <f>ROUND(SUM(BB64:BB72),2)</f>
        <v>0</v>
      </c>
      <c r="BC63" s="132">
        <f>ROUND(SUM(BC64:BC72),2)</f>
        <v>0</v>
      </c>
      <c r="BD63" s="134">
        <f>ROUND(SUM(BD64:BD72),2)</f>
        <v>0</v>
      </c>
      <c r="BE63" s="4"/>
      <c r="BS63" s="135" t="s">
        <v>75</v>
      </c>
      <c r="BT63" s="135" t="s">
        <v>85</v>
      </c>
      <c r="BU63" s="135" t="s">
        <v>77</v>
      </c>
      <c r="BV63" s="135" t="s">
        <v>78</v>
      </c>
      <c r="BW63" s="135" t="s">
        <v>110</v>
      </c>
      <c r="BX63" s="135" t="s">
        <v>84</v>
      </c>
      <c r="CL63" s="135" t="s">
        <v>19</v>
      </c>
    </row>
    <row r="64" s="4" customFormat="1" ht="16.5" customHeight="1">
      <c r="A64" s="126" t="s">
        <v>86</v>
      </c>
      <c r="B64" s="65"/>
      <c r="C64" s="127"/>
      <c r="D64" s="127"/>
      <c r="E64" s="127"/>
      <c r="F64" s="128" t="s">
        <v>111</v>
      </c>
      <c r="G64" s="128"/>
      <c r="H64" s="128"/>
      <c r="I64" s="128"/>
      <c r="J64" s="128"/>
      <c r="K64" s="127"/>
      <c r="L64" s="128" t="s">
        <v>112</v>
      </c>
      <c r="M64" s="128"/>
      <c r="N64" s="128"/>
      <c r="O64" s="128"/>
      <c r="P64" s="128"/>
      <c r="Q64" s="128"/>
      <c r="R64" s="128"/>
      <c r="S64" s="128"/>
      <c r="T64" s="128"/>
      <c r="U64" s="128"/>
      <c r="V64" s="128"/>
      <c r="W64" s="128"/>
      <c r="X64" s="128"/>
      <c r="Y64" s="128"/>
      <c r="Z64" s="128"/>
      <c r="AA64" s="128"/>
      <c r="AB64" s="128"/>
      <c r="AC64" s="128"/>
      <c r="AD64" s="128"/>
      <c r="AE64" s="128"/>
      <c r="AF64" s="128"/>
      <c r="AG64" s="129">
        <f>'UKS - Univerzální kabeláž...'!J34</f>
        <v>0</v>
      </c>
      <c r="AH64" s="127"/>
      <c r="AI64" s="127"/>
      <c r="AJ64" s="127"/>
      <c r="AK64" s="127"/>
      <c r="AL64" s="127"/>
      <c r="AM64" s="127"/>
      <c r="AN64" s="129">
        <f>SUM(AG64,AT64)</f>
        <v>0</v>
      </c>
      <c r="AO64" s="127"/>
      <c r="AP64" s="127"/>
      <c r="AQ64" s="130" t="s">
        <v>89</v>
      </c>
      <c r="AR64" s="67"/>
      <c r="AS64" s="131">
        <v>0</v>
      </c>
      <c r="AT64" s="132">
        <f>ROUND(SUM(AV64:AW64),2)</f>
        <v>0</v>
      </c>
      <c r="AU64" s="133">
        <f>'UKS - Univerzální kabeláž...'!P91</f>
        <v>0</v>
      </c>
      <c r="AV64" s="132">
        <f>'UKS - Univerzální kabeláž...'!J37</f>
        <v>0</v>
      </c>
      <c r="AW64" s="132">
        <f>'UKS - Univerzální kabeláž...'!J38</f>
        <v>0</v>
      </c>
      <c r="AX64" s="132">
        <f>'UKS - Univerzální kabeláž...'!J39</f>
        <v>0</v>
      </c>
      <c r="AY64" s="132">
        <f>'UKS - Univerzální kabeláž...'!J40</f>
        <v>0</v>
      </c>
      <c r="AZ64" s="132">
        <f>'UKS - Univerzální kabeláž...'!F37</f>
        <v>0</v>
      </c>
      <c r="BA64" s="132">
        <f>'UKS - Univerzální kabeláž...'!F38</f>
        <v>0</v>
      </c>
      <c r="BB64" s="132">
        <f>'UKS - Univerzální kabeláž...'!F39</f>
        <v>0</v>
      </c>
      <c r="BC64" s="132">
        <f>'UKS - Univerzální kabeláž...'!F40</f>
        <v>0</v>
      </c>
      <c r="BD64" s="134">
        <f>'UKS - Univerzální kabeláž...'!F41</f>
        <v>0</v>
      </c>
      <c r="BE64" s="4"/>
      <c r="BT64" s="135" t="s">
        <v>113</v>
      </c>
      <c r="BV64" s="135" t="s">
        <v>78</v>
      </c>
      <c r="BW64" s="135" t="s">
        <v>114</v>
      </c>
      <c r="BX64" s="135" t="s">
        <v>110</v>
      </c>
      <c r="CL64" s="135" t="s">
        <v>19</v>
      </c>
    </row>
    <row r="65" s="4" customFormat="1" ht="16.5" customHeight="1">
      <c r="A65" s="126" t="s">
        <v>86</v>
      </c>
      <c r="B65" s="65"/>
      <c r="C65" s="127"/>
      <c r="D65" s="127"/>
      <c r="E65" s="127"/>
      <c r="F65" s="128" t="s">
        <v>115</v>
      </c>
      <c r="G65" s="128"/>
      <c r="H65" s="128"/>
      <c r="I65" s="128"/>
      <c r="J65" s="128"/>
      <c r="K65" s="127"/>
      <c r="L65" s="128" t="s">
        <v>116</v>
      </c>
      <c r="M65" s="128"/>
      <c r="N65" s="128"/>
      <c r="O65" s="128"/>
      <c r="P65" s="128"/>
      <c r="Q65" s="128"/>
      <c r="R65" s="128"/>
      <c r="S65" s="128"/>
      <c r="T65" s="128"/>
      <c r="U65" s="128"/>
      <c r="V65" s="128"/>
      <c r="W65" s="128"/>
      <c r="X65" s="128"/>
      <c r="Y65" s="128"/>
      <c r="Z65" s="128"/>
      <c r="AA65" s="128"/>
      <c r="AB65" s="128"/>
      <c r="AC65" s="128"/>
      <c r="AD65" s="128"/>
      <c r="AE65" s="128"/>
      <c r="AF65" s="128"/>
      <c r="AG65" s="129">
        <f>'CCTV - Příprava kamerový ...'!J34</f>
        <v>0</v>
      </c>
      <c r="AH65" s="127"/>
      <c r="AI65" s="127"/>
      <c r="AJ65" s="127"/>
      <c r="AK65" s="127"/>
      <c r="AL65" s="127"/>
      <c r="AM65" s="127"/>
      <c r="AN65" s="129">
        <f>SUM(AG65,AT65)</f>
        <v>0</v>
      </c>
      <c r="AO65" s="127"/>
      <c r="AP65" s="127"/>
      <c r="AQ65" s="130" t="s">
        <v>89</v>
      </c>
      <c r="AR65" s="67"/>
      <c r="AS65" s="131">
        <v>0</v>
      </c>
      <c r="AT65" s="132">
        <f>ROUND(SUM(AV65:AW65),2)</f>
        <v>0</v>
      </c>
      <c r="AU65" s="133">
        <f>'CCTV - Příprava kamerový ...'!P91</f>
        <v>0</v>
      </c>
      <c r="AV65" s="132">
        <f>'CCTV - Příprava kamerový ...'!J37</f>
        <v>0</v>
      </c>
      <c r="AW65" s="132">
        <f>'CCTV - Příprava kamerový ...'!J38</f>
        <v>0</v>
      </c>
      <c r="AX65" s="132">
        <f>'CCTV - Příprava kamerový ...'!J39</f>
        <v>0</v>
      </c>
      <c r="AY65" s="132">
        <f>'CCTV - Příprava kamerový ...'!J40</f>
        <v>0</v>
      </c>
      <c r="AZ65" s="132">
        <f>'CCTV - Příprava kamerový ...'!F37</f>
        <v>0</v>
      </c>
      <c r="BA65" s="132">
        <f>'CCTV - Příprava kamerový ...'!F38</f>
        <v>0</v>
      </c>
      <c r="BB65" s="132">
        <f>'CCTV - Příprava kamerový ...'!F39</f>
        <v>0</v>
      </c>
      <c r="BC65" s="132">
        <f>'CCTV - Příprava kamerový ...'!F40</f>
        <v>0</v>
      </c>
      <c r="BD65" s="134">
        <f>'CCTV - Příprava kamerový ...'!F41</f>
        <v>0</v>
      </c>
      <c r="BE65" s="4"/>
      <c r="BT65" s="135" t="s">
        <v>113</v>
      </c>
      <c r="BV65" s="135" t="s">
        <v>78</v>
      </c>
      <c r="BW65" s="135" t="s">
        <v>117</v>
      </c>
      <c r="BX65" s="135" t="s">
        <v>110</v>
      </c>
      <c r="CL65" s="135" t="s">
        <v>19</v>
      </c>
    </row>
    <row r="66" s="4" customFormat="1" ht="23.25" customHeight="1">
      <c r="A66" s="126" t="s">
        <v>86</v>
      </c>
      <c r="B66" s="65"/>
      <c r="C66" s="127"/>
      <c r="D66" s="127"/>
      <c r="E66" s="127"/>
      <c r="F66" s="128" t="s">
        <v>118</v>
      </c>
      <c r="G66" s="128"/>
      <c r="H66" s="128"/>
      <c r="I66" s="128"/>
      <c r="J66" s="128"/>
      <c r="K66" s="127"/>
      <c r="L66" s="128" t="s">
        <v>119</v>
      </c>
      <c r="M66" s="128"/>
      <c r="N66" s="128"/>
      <c r="O66" s="128"/>
      <c r="P66" s="128"/>
      <c r="Q66" s="128"/>
      <c r="R66" s="128"/>
      <c r="S66" s="128"/>
      <c r="T66" s="128"/>
      <c r="U66" s="128"/>
      <c r="V66" s="128"/>
      <c r="W66" s="128"/>
      <c r="X66" s="128"/>
      <c r="Y66" s="128"/>
      <c r="Z66" s="128"/>
      <c r="AA66" s="128"/>
      <c r="AB66" s="128"/>
      <c r="AC66" s="128"/>
      <c r="AD66" s="128"/>
      <c r="AE66" s="128"/>
      <c r="AF66" s="128"/>
      <c r="AG66" s="129">
        <f>'PTZS - Poplachový zabezpe...'!J34</f>
        <v>0</v>
      </c>
      <c r="AH66" s="127"/>
      <c r="AI66" s="127"/>
      <c r="AJ66" s="127"/>
      <c r="AK66" s="127"/>
      <c r="AL66" s="127"/>
      <c r="AM66" s="127"/>
      <c r="AN66" s="129">
        <f>SUM(AG66,AT66)</f>
        <v>0</v>
      </c>
      <c r="AO66" s="127"/>
      <c r="AP66" s="127"/>
      <c r="AQ66" s="130" t="s">
        <v>89</v>
      </c>
      <c r="AR66" s="67"/>
      <c r="AS66" s="131">
        <v>0</v>
      </c>
      <c r="AT66" s="132">
        <f>ROUND(SUM(AV66:AW66),2)</f>
        <v>0</v>
      </c>
      <c r="AU66" s="133">
        <f>'PTZS - Poplachový zabezpe...'!P91</f>
        <v>0</v>
      </c>
      <c r="AV66" s="132">
        <f>'PTZS - Poplachový zabezpe...'!J37</f>
        <v>0</v>
      </c>
      <c r="AW66" s="132">
        <f>'PTZS - Poplachový zabezpe...'!J38</f>
        <v>0</v>
      </c>
      <c r="AX66" s="132">
        <f>'PTZS - Poplachový zabezpe...'!J39</f>
        <v>0</v>
      </c>
      <c r="AY66" s="132">
        <f>'PTZS - Poplachový zabezpe...'!J40</f>
        <v>0</v>
      </c>
      <c r="AZ66" s="132">
        <f>'PTZS - Poplachový zabezpe...'!F37</f>
        <v>0</v>
      </c>
      <c r="BA66" s="132">
        <f>'PTZS - Poplachový zabezpe...'!F38</f>
        <v>0</v>
      </c>
      <c r="BB66" s="132">
        <f>'PTZS - Poplachový zabezpe...'!F39</f>
        <v>0</v>
      </c>
      <c r="BC66" s="132">
        <f>'PTZS - Poplachový zabezpe...'!F40</f>
        <v>0</v>
      </c>
      <c r="BD66" s="134">
        <f>'PTZS - Poplachový zabezpe...'!F41</f>
        <v>0</v>
      </c>
      <c r="BE66" s="4"/>
      <c r="BT66" s="135" t="s">
        <v>113</v>
      </c>
      <c r="BV66" s="135" t="s">
        <v>78</v>
      </c>
      <c r="BW66" s="135" t="s">
        <v>120</v>
      </c>
      <c r="BX66" s="135" t="s">
        <v>110</v>
      </c>
      <c r="CL66" s="135" t="s">
        <v>19</v>
      </c>
    </row>
    <row r="67" s="4" customFormat="1" ht="16.5" customHeight="1">
      <c r="A67" s="126" t="s">
        <v>86</v>
      </c>
      <c r="B67" s="65"/>
      <c r="C67" s="127"/>
      <c r="D67" s="127"/>
      <c r="E67" s="127"/>
      <c r="F67" s="128" t="s">
        <v>121</v>
      </c>
      <c r="G67" s="128"/>
      <c r="H67" s="128"/>
      <c r="I67" s="128"/>
      <c r="J67" s="128"/>
      <c r="K67" s="127"/>
      <c r="L67" s="128" t="s">
        <v>122</v>
      </c>
      <c r="M67" s="128"/>
      <c r="N67" s="128"/>
      <c r="O67" s="128"/>
      <c r="P67" s="128"/>
      <c r="Q67" s="128"/>
      <c r="R67" s="128"/>
      <c r="S67" s="128"/>
      <c r="T67" s="128"/>
      <c r="U67" s="128"/>
      <c r="V67" s="128"/>
      <c r="W67" s="128"/>
      <c r="X67" s="128"/>
      <c r="Y67" s="128"/>
      <c r="Z67" s="128"/>
      <c r="AA67" s="128"/>
      <c r="AB67" s="128"/>
      <c r="AC67" s="128"/>
      <c r="AD67" s="128"/>
      <c r="AE67" s="128"/>
      <c r="AF67" s="128"/>
      <c r="AG67" s="129">
        <f>'DT - Domácí telefony'!J34</f>
        <v>0</v>
      </c>
      <c r="AH67" s="127"/>
      <c r="AI67" s="127"/>
      <c r="AJ67" s="127"/>
      <c r="AK67" s="127"/>
      <c r="AL67" s="127"/>
      <c r="AM67" s="127"/>
      <c r="AN67" s="129">
        <f>SUM(AG67,AT67)</f>
        <v>0</v>
      </c>
      <c r="AO67" s="127"/>
      <c r="AP67" s="127"/>
      <c r="AQ67" s="130" t="s">
        <v>89</v>
      </c>
      <c r="AR67" s="67"/>
      <c r="AS67" s="131">
        <v>0</v>
      </c>
      <c r="AT67" s="132">
        <f>ROUND(SUM(AV67:AW67),2)</f>
        <v>0</v>
      </c>
      <c r="AU67" s="133">
        <f>'DT - Domácí telefony'!P91</f>
        <v>0</v>
      </c>
      <c r="AV67" s="132">
        <f>'DT - Domácí telefony'!J37</f>
        <v>0</v>
      </c>
      <c r="AW67" s="132">
        <f>'DT - Domácí telefony'!J38</f>
        <v>0</v>
      </c>
      <c r="AX67" s="132">
        <f>'DT - Domácí telefony'!J39</f>
        <v>0</v>
      </c>
      <c r="AY67" s="132">
        <f>'DT - Domácí telefony'!J40</f>
        <v>0</v>
      </c>
      <c r="AZ67" s="132">
        <f>'DT - Domácí telefony'!F37</f>
        <v>0</v>
      </c>
      <c r="BA67" s="132">
        <f>'DT - Domácí telefony'!F38</f>
        <v>0</v>
      </c>
      <c r="BB67" s="132">
        <f>'DT - Domácí telefony'!F39</f>
        <v>0</v>
      </c>
      <c r="BC67" s="132">
        <f>'DT - Domácí telefony'!F40</f>
        <v>0</v>
      </c>
      <c r="BD67" s="134">
        <f>'DT - Domácí telefony'!F41</f>
        <v>0</v>
      </c>
      <c r="BE67" s="4"/>
      <c r="BT67" s="135" t="s">
        <v>113</v>
      </c>
      <c r="BV67" s="135" t="s">
        <v>78</v>
      </c>
      <c r="BW67" s="135" t="s">
        <v>123</v>
      </c>
      <c r="BX67" s="135" t="s">
        <v>110</v>
      </c>
      <c r="CL67" s="135" t="s">
        <v>19</v>
      </c>
    </row>
    <row r="68" s="4" customFormat="1" ht="16.5" customHeight="1">
      <c r="A68" s="126" t="s">
        <v>86</v>
      </c>
      <c r="B68" s="65"/>
      <c r="C68" s="127"/>
      <c r="D68" s="127"/>
      <c r="E68" s="127"/>
      <c r="F68" s="128" t="s">
        <v>124</v>
      </c>
      <c r="G68" s="128"/>
      <c r="H68" s="128"/>
      <c r="I68" s="128"/>
      <c r="J68" s="128"/>
      <c r="K68" s="127"/>
      <c r="L68" s="128" t="s">
        <v>125</v>
      </c>
      <c r="M68" s="128"/>
      <c r="N68" s="128"/>
      <c r="O68" s="128"/>
      <c r="P68" s="128"/>
      <c r="Q68" s="128"/>
      <c r="R68" s="128"/>
      <c r="S68" s="128"/>
      <c r="T68" s="128"/>
      <c r="U68" s="128"/>
      <c r="V68" s="128"/>
      <c r="W68" s="128"/>
      <c r="X68" s="128"/>
      <c r="Y68" s="128"/>
      <c r="Z68" s="128"/>
      <c r="AA68" s="128"/>
      <c r="AB68" s="128"/>
      <c r="AC68" s="128"/>
      <c r="AD68" s="128"/>
      <c r="AE68" s="128"/>
      <c r="AF68" s="128"/>
      <c r="AG68" s="129">
        <f>'AV - AV technika'!J34</f>
        <v>0</v>
      </c>
      <c r="AH68" s="127"/>
      <c r="AI68" s="127"/>
      <c r="AJ68" s="127"/>
      <c r="AK68" s="127"/>
      <c r="AL68" s="127"/>
      <c r="AM68" s="127"/>
      <c r="AN68" s="129">
        <f>SUM(AG68,AT68)</f>
        <v>0</v>
      </c>
      <c r="AO68" s="127"/>
      <c r="AP68" s="127"/>
      <c r="AQ68" s="130" t="s">
        <v>89</v>
      </c>
      <c r="AR68" s="67"/>
      <c r="AS68" s="131">
        <v>0</v>
      </c>
      <c r="AT68" s="132">
        <f>ROUND(SUM(AV68:AW68),2)</f>
        <v>0</v>
      </c>
      <c r="AU68" s="133">
        <f>'AV - AV technika'!P91</f>
        <v>0</v>
      </c>
      <c r="AV68" s="132">
        <f>'AV - AV technika'!J37</f>
        <v>0</v>
      </c>
      <c r="AW68" s="132">
        <f>'AV - AV technika'!J38</f>
        <v>0</v>
      </c>
      <c r="AX68" s="132">
        <f>'AV - AV technika'!J39</f>
        <v>0</v>
      </c>
      <c r="AY68" s="132">
        <f>'AV - AV technika'!J40</f>
        <v>0</v>
      </c>
      <c r="AZ68" s="132">
        <f>'AV - AV technika'!F37</f>
        <v>0</v>
      </c>
      <c r="BA68" s="132">
        <f>'AV - AV technika'!F38</f>
        <v>0</v>
      </c>
      <c r="BB68" s="132">
        <f>'AV - AV technika'!F39</f>
        <v>0</v>
      </c>
      <c r="BC68" s="132">
        <f>'AV - AV technika'!F40</f>
        <v>0</v>
      </c>
      <c r="BD68" s="134">
        <f>'AV - AV technika'!F41</f>
        <v>0</v>
      </c>
      <c r="BE68" s="4"/>
      <c r="BT68" s="135" t="s">
        <v>113</v>
      </c>
      <c r="BV68" s="135" t="s">
        <v>78</v>
      </c>
      <c r="BW68" s="135" t="s">
        <v>126</v>
      </c>
      <c r="BX68" s="135" t="s">
        <v>110</v>
      </c>
      <c r="CL68" s="135" t="s">
        <v>19</v>
      </c>
    </row>
    <row r="69" s="4" customFormat="1" ht="16.5" customHeight="1">
      <c r="A69" s="126" t="s">
        <v>86</v>
      </c>
      <c r="B69" s="65"/>
      <c r="C69" s="127"/>
      <c r="D69" s="127"/>
      <c r="E69" s="127"/>
      <c r="F69" s="128" t="s">
        <v>82</v>
      </c>
      <c r="G69" s="128"/>
      <c r="H69" s="128"/>
      <c r="I69" s="128"/>
      <c r="J69" s="128"/>
      <c r="K69" s="127"/>
      <c r="L69" s="128" t="s">
        <v>127</v>
      </c>
      <c r="M69" s="128"/>
      <c r="N69" s="128"/>
      <c r="O69" s="128"/>
      <c r="P69" s="128"/>
      <c r="Q69" s="128"/>
      <c r="R69" s="128"/>
      <c r="S69" s="128"/>
      <c r="T69" s="128"/>
      <c r="U69" s="128"/>
      <c r="V69" s="128"/>
      <c r="W69" s="128"/>
      <c r="X69" s="128"/>
      <c r="Y69" s="128"/>
      <c r="Z69" s="128"/>
      <c r="AA69" s="128"/>
      <c r="AB69" s="128"/>
      <c r="AC69" s="128"/>
      <c r="AD69" s="128"/>
      <c r="AE69" s="128"/>
      <c r="AF69" s="128"/>
      <c r="AG69" s="129">
        <f>'STA - Televizní rozvody'!J34</f>
        <v>0</v>
      </c>
      <c r="AH69" s="127"/>
      <c r="AI69" s="127"/>
      <c r="AJ69" s="127"/>
      <c r="AK69" s="127"/>
      <c r="AL69" s="127"/>
      <c r="AM69" s="127"/>
      <c r="AN69" s="129">
        <f>SUM(AG69,AT69)</f>
        <v>0</v>
      </c>
      <c r="AO69" s="127"/>
      <c r="AP69" s="127"/>
      <c r="AQ69" s="130" t="s">
        <v>89</v>
      </c>
      <c r="AR69" s="67"/>
      <c r="AS69" s="131">
        <v>0</v>
      </c>
      <c r="AT69" s="132">
        <f>ROUND(SUM(AV69:AW69),2)</f>
        <v>0</v>
      </c>
      <c r="AU69" s="133">
        <f>'STA - Televizní rozvody'!P91</f>
        <v>0</v>
      </c>
      <c r="AV69" s="132">
        <f>'STA - Televizní rozvody'!J37</f>
        <v>0</v>
      </c>
      <c r="AW69" s="132">
        <f>'STA - Televizní rozvody'!J38</f>
        <v>0</v>
      </c>
      <c r="AX69" s="132">
        <f>'STA - Televizní rozvody'!J39</f>
        <v>0</v>
      </c>
      <c r="AY69" s="132">
        <f>'STA - Televizní rozvody'!J40</f>
        <v>0</v>
      </c>
      <c r="AZ69" s="132">
        <f>'STA - Televizní rozvody'!F37</f>
        <v>0</v>
      </c>
      <c r="BA69" s="132">
        <f>'STA - Televizní rozvody'!F38</f>
        <v>0</v>
      </c>
      <c r="BB69" s="132">
        <f>'STA - Televizní rozvody'!F39</f>
        <v>0</v>
      </c>
      <c r="BC69" s="132">
        <f>'STA - Televizní rozvody'!F40</f>
        <v>0</v>
      </c>
      <c r="BD69" s="134">
        <f>'STA - Televizní rozvody'!F41</f>
        <v>0</v>
      </c>
      <c r="BE69" s="4"/>
      <c r="BT69" s="135" t="s">
        <v>113</v>
      </c>
      <c r="BV69" s="135" t="s">
        <v>78</v>
      </c>
      <c r="BW69" s="135" t="s">
        <v>128</v>
      </c>
      <c r="BX69" s="135" t="s">
        <v>110</v>
      </c>
      <c r="CL69" s="135" t="s">
        <v>19</v>
      </c>
    </row>
    <row r="70" s="4" customFormat="1" ht="16.5" customHeight="1">
      <c r="A70" s="126" t="s">
        <v>86</v>
      </c>
      <c r="B70" s="65"/>
      <c r="C70" s="127"/>
      <c r="D70" s="127"/>
      <c r="E70" s="127"/>
      <c r="F70" s="128" t="s">
        <v>129</v>
      </c>
      <c r="G70" s="128"/>
      <c r="H70" s="128"/>
      <c r="I70" s="128"/>
      <c r="J70" s="128"/>
      <c r="K70" s="127"/>
      <c r="L70" s="128" t="s">
        <v>130</v>
      </c>
      <c r="M70" s="128"/>
      <c r="N70" s="128"/>
      <c r="O70" s="128"/>
      <c r="P70" s="128"/>
      <c r="Q70" s="128"/>
      <c r="R70" s="128"/>
      <c r="S70" s="128"/>
      <c r="T70" s="128"/>
      <c r="U70" s="128"/>
      <c r="V70" s="128"/>
      <c r="W70" s="128"/>
      <c r="X70" s="128"/>
      <c r="Y70" s="128"/>
      <c r="Z70" s="128"/>
      <c r="AA70" s="128"/>
      <c r="AB70" s="128"/>
      <c r="AC70" s="128"/>
      <c r="AD70" s="128"/>
      <c r="AE70" s="128"/>
      <c r="AF70" s="128"/>
      <c r="AG70" s="129">
        <f>'TS - Tísňový systém'!J34</f>
        <v>0</v>
      </c>
      <c r="AH70" s="127"/>
      <c r="AI70" s="127"/>
      <c r="AJ70" s="127"/>
      <c r="AK70" s="127"/>
      <c r="AL70" s="127"/>
      <c r="AM70" s="127"/>
      <c r="AN70" s="129">
        <f>SUM(AG70,AT70)</f>
        <v>0</v>
      </c>
      <c r="AO70" s="127"/>
      <c r="AP70" s="127"/>
      <c r="AQ70" s="130" t="s">
        <v>89</v>
      </c>
      <c r="AR70" s="67"/>
      <c r="AS70" s="131">
        <v>0</v>
      </c>
      <c r="AT70" s="132">
        <f>ROUND(SUM(AV70:AW70),2)</f>
        <v>0</v>
      </c>
      <c r="AU70" s="133">
        <f>'TS - Tísňový systém'!P91</f>
        <v>0</v>
      </c>
      <c r="AV70" s="132">
        <f>'TS - Tísňový systém'!J37</f>
        <v>0</v>
      </c>
      <c r="AW70" s="132">
        <f>'TS - Tísňový systém'!J38</f>
        <v>0</v>
      </c>
      <c r="AX70" s="132">
        <f>'TS - Tísňový systém'!J39</f>
        <v>0</v>
      </c>
      <c r="AY70" s="132">
        <f>'TS - Tísňový systém'!J40</f>
        <v>0</v>
      </c>
      <c r="AZ70" s="132">
        <f>'TS - Tísňový systém'!F37</f>
        <v>0</v>
      </c>
      <c r="BA70" s="132">
        <f>'TS - Tísňový systém'!F38</f>
        <v>0</v>
      </c>
      <c r="BB70" s="132">
        <f>'TS - Tísňový systém'!F39</f>
        <v>0</v>
      </c>
      <c r="BC70" s="132">
        <f>'TS - Tísňový systém'!F40</f>
        <v>0</v>
      </c>
      <c r="BD70" s="134">
        <f>'TS - Tísňový systém'!F41</f>
        <v>0</v>
      </c>
      <c r="BE70" s="4"/>
      <c r="BT70" s="135" t="s">
        <v>113</v>
      </c>
      <c r="BV70" s="135" t="s">
        <v>78</v>
      </c>
      <c r="BW70" s="135" t="s">
        <v>131</v>
      </c>
      <c r="BX70" s="135" t="s">
        <v>110</v>
      </c>
      <c r="CL70" s="135" t="s">
        <v>19</v>
      </c>
    </row>
    <row r="71" s="4" customFormat="1" ht="16.5" customHeight="1">
      <c r="A71" s="126" t="s">
        <v>86</v>
      </c>
      <c r="B71" s="65"/>
      <c r="C71" s="127"/>
      <c r="D71" s="127"/>
      <c r="E71" s="127"/>
      <c r="F71" s="128" t="s">
        <v>132</v>
      </c>
      <c r="G71" s="128"/>
      <c r="H71" s="128"/>
      <c r="I71" s="128"/>
      <c r="J71" s="128"/>
      <c r="K71" s="127"/>
      <c r="L71" s="128" t="s">
        <v>133</v>
      </c>
      <c r="M71" s="128"/>
      <c r="N71" s="128"/>
      <c r="O71" s="128"/>
      <c r="P71" s="128"/>
      <c r="Q71" s="128"/>
      <c r="R71" s="128"/>
      <c r="S71" s="128"/>
      <c r="T71" s="128"/>
      <c r="U71" s="128"/>
      <c r="V71" s="128"/>
      <c r="W71" s="128"/>
      <c r="X71" s="128"/>
      <c r="Y71" s="128"/>
      <c r="Z71" s="128"/>
      <c r="AA71" s="128"/>
      <c r="AB71" s="128"/>
      <c r="AC71" s="128"/>
      <c r="AD71" s="128"/>
      <c r="AE71" s="128"/>
      <c r="AF71" s="128"/>
      <c r="AG71" s="129">
        <f>'RDS - Kabelová příprava p...'!J34</f>
        <v>0</v>
      </c>
      <c r="AH71" s="127"/>
      <c r="AI71" s="127"/>
      <c r="AJ71" s="127"/>
      <c r="AK71" s="127"/>
      <c r="AL71" s="127"/>
      <c r="AM71" s="127"/>
      <c r="AN71" s="129">
        <f>SUM(AG71,AT71)</f>
        <v>0</v>
      </c>
      <c r="AO71" s="127"/>
      <c r="AP71" s="127"/>
      <c r="AQ71" s="130" t="s">
        <v>89</v>
      </c>
      <c r="AR71" s="67"/>
      <c r="AS71" s="131">
        <v>0</v>
      </c>
      <c r="AT71" s="132">
        <f>ROUND(SUM(AV71:AW71),2)</f>
        <v>0</v>
      </c>
      <c r="AU71" s="133">
        <f>'RDS - Kabelová příprava p...'!P91</f>
        <v>0</v>
      </c>
      <c r="AV71" s="132">
        <f>'RDS - Kabelová příprava p...'!J37</f>
        <v>0</v>
      </c>
      <c r="AW71" s="132">
        <f>'RDS - Kabelová příprava p...'!J38</f>
        <v>0</v>
      </c>
      <c r="AX71" s="132">
        <f>'RDS - Kabelová příprava p...'!J39</f>
        <v>0</v>
      </c>
      <c r="AY71" s="132">
        <f>'RDS - Kabelová příprava p...'!J40</f>
        <v>0</v>
      </c>
      <c r="AZ71" s="132">
        <f>'RDS - Kabelová příprava p...'!F37</f>
        <v>0</v>
      </c>
      <c r="BA71" s="132">
        <f>'RDS - Kabelová příprava p...'!F38</f>
        <v>0</v>
      </c>
      <c r="BB71" s="132">
        <f>'RDS - Kabelová příprava p...'!F39</f>
        <v>0</v>
      </c>
      <c r="BC71" s="132">
        <f>'RDS - Kabelová příprava p...'!F40</f>
        <v>0</v>
      </c>
      <c r="BD71" s="134">
        <f>'RDS - Kabelová příprava p...'!F41</f>
        <v>0</v>
      </c>
      <c r="BE71" s="4"/>
      <c r="BT71" s="135" t="s">
        <v>113</v>
      </c>
      <c r="BV71" s="135" t="s">
        <v>78</v>
      </c>
      <c r="BW71" s="135" t="s">
        <v>134</v>
      </c>
      <c r="BX71" s="135" t="s">
        <v>110</v>
      </c>
      <c r="CL71" s="135" t="s">
        <v>19</v>
      </c>
    </row>
    <row r="72" s="4" customFormat="1" ht="16.5" customHeight="1">
      <c r="A72" s="126" t="s">
        <v>86</v>
      </c>
      <c r="B72" s="65"/>
      <c r="C72" s="127"/>
      <c r="D72" s="127"/>
      <c r="E72" s="127"/>
      <c r="F72" s="128" t="s">
        <v>135</v>
      </c>
      <c r="G72" s="128"/>
      <c r="H72" s="128"/>
      <c r="I72" s="128"/>
      <c r="J72" s="128"/>
      <c r="K72" s="127"/>
      <c r="L72" s="128" t="s">
        <v>136</v>
      </c>
      <c r="M72" s="128"/>
      <c r="N72" s="128"/>
      <c r="O72" s="128"/>
      <c r="P72" s="128"/>
      <c r="Q72" s="128"/>
      <c r="R72" s="128"/>
      <c r="S72" s="128"/>
      <c r="T72" s="128"/>
      <c r="U72" s="128"/>
      <c r="V72" s="128"/>
      <c r="W72" s="128"/>
      <c r="X72" s="128"/>
      <c r="Y72" s="128"/>
      <c r="Z72" s="128"/>
      <c r="AA72" s="128"/>
      <c r="AB72" s="128"/>
      <c r="AC72" s="128"/>
      <c r="AD72" s="128"/>
      <c r="AE72" s="128"/>
      <c r="AF72" s="128"/>
      <c r="AG72" s="129">
        <f>'SKT - Společné kabelové t...'!J34</f>
        <v>0</v>
      </c>
      <c r="AH72" s="127"/>
      <c r="AI72" s="127"/>
      <c r="AJ72" s="127"/>
      <c r="AK72" s="127"/>
      <c r="AL72" s="127"/>
      <c r="AM72" s="127"/>
      <c r="AN72" s="129">
        <f>SUM(AG72,AT72)</f>
        <v>0</v>
      </c>
      <c r="AO72" s="127"/>
      <c r="AP72" s="127"/>
      <c r="AQ72" s="130" t="s">
        <v>89</v>
      </c>
      <c r="AR72" s="67"/>
      <c r="AS72" s="131">
        <v>0</v>
      </c>
      <c r="AT72" s="132">
        <f>ROUND(SUM(AV72:AW72),2)</f>
        <v>0</v>
      </c>
      <c r="AU72" s="133">
        <f>'SKT - Společné kabelové t...'!P91</f>
        <v>0</v>
      </c>
      <c r="AV72" s="132">
        <f>'SKT - Společné kabelové t...'!J37</f>
        <v>0</v>
      </c>
      <c r="AW72" s="132">
        <f>'SKT - Společné kabelové t...'!J38</f>
        <v>0</v>
      </c>
      <c r="AX72" s="132">
        <f>'SKT - Společné kabelové t...'!J39</f>
        <v>0</v>
      </c>
      <c r="AY72" s="132">
        <f>'SKT - Společné kabelové t...'!J40</f>
        <v>0</v>
      </c>
      <c r="AZ72" s="132">
        <f>'SKT - Společné kabelové t...'!F37</f>
        <v>0</v>
      </c>
      <c r="BA72" s="132">
        <f>'SKT - Společné kabelové t...'!F38</f>
        <v>0</v>
      </c>
      <c r="BB72" s="132">
        <f>'SKT - Společné kabelové t...'!F39</f>
        <v>0</v>
      </c>
      <c r="BC72" s="132">
        <f>'SKT - Společné kabelové t...'!F40</f>
        <v>0</v>
      </c>
      <c r="BD72" s="134">
        <f>'SKT - Společné kabelové t...'!F41</f>
        <v>0</v>
      </c>
      <c r="BE72" s="4"/>
      <c r="BT72" s="135" t="s">
        <v>113</v>
      </c>
      <c r="BV72" s="135" t="s">
        <v>78</v>
      </c>
      <c r="BW72" s="135" t="s">
        <v>137</v>
      </c>
      <c r="BX72" s="135" t="s">
        <v>110</v>
      </c>
      <c r="CL72" s="135" t="s">
        <v>19</v>
      </c>
    </row>
    <row r="73" s="4" customFormat="1" ht="23.25" customHeight="1">
      <c r="A73" s="126" t="s">
        <v>86</v>
      </c>
      <c r="B73" s="65"/>
      <c r="C73" s="127"/>
      <c r="D73" s="127"/>
      <c r="E73" s="128" t="s">
        <v>138</v>
      </c>
      <c r="F73" s="128"/>
      <c r="G73" s="128"/>
      <c r="H73" s="128"/>
      <c r="I73" s="128"/>
      <c r="J73" s="127"/>
      <c r="K73" s="128" t="s">
        <v>139</v>
      </c>
      <c r="L73" s="128"/>
      <c r="M73" s="128"/>
      <c r="N73" s="128"/>
      <c r="O73" s="128"/>
      <c r="P73" s="128"/>
      <c r="Q73" s="128"/>
      <c r="R73" s="128"/>
      <c r="S73" s="128"/>
      <c r="T73" s="128"/>
      <c r="U73" s="128"/>
      <c r="V73" s="128"/>
      <c r="W73" s="128"/>
      <c r="X73" s="128"/>
      <c r="Y73" s="128"/>
      <c r="Z73" s="128"/>
      <c r="AA73" s="128"/>
      <c r="AB73" s="128"/>
      <c r="AC73" s="128"/>
      <c r="AD73" s="128"/>
      <c r="AE73" s="128"/>
      <c r="AF73" s="128"/>
      <c r="AG73" s="129">
        <f>'I - Uvedení zpevněných pl...'!J32</f>
        <v>0</v>
      </c>
      <c r="AH73" s="127"/>
      <c r="AI73" s="127"/>
      <c r="AJ73" s="127"/>
      <c r="AK73" s="127"/>
      <c r="AL73" s="127"/>
      <c r="AM73" s="127"/>
      <c r="AN73" s="129">
        <f>SUM(AG73,AT73)</f>
        <v>0</v>
      </c>
      <c r="AO73" s="127"/>
      <c r="AP73" s="127"/>
      <c r="AQ73" s="130" t="s">
        <v>89</v>
      </c>
      <c r="AR73" s="67"/>
      <c r="AS73" s="131">
        <v>0</v>
      </c>
      <c r="AT73" s="132">
        <f>ROUND(SUM(AV73:AW73),2)</f>
        <v>0</v>
      </c>
      <c r="AU73" s="133">
        <f>'I - Uvedení zpevněných pl...'!P88</f>
        <v>0</v>
      </c>
      <c r="AV73" s="132">
        <f>'I - Uvedení zpevněných pl...'!J35</f>
        <v>0</v>
      </c>
      <c r="AW73" s="132">
        <f>'I - Uvedení zpevněných pl...'!J36</f>
        <v>0</v>
      </c>
      <c r="AX73" s="132">
        <f>'I - Uvedení zpevněných pl...'!J37</f>
        <v>0</v>
      </c>
      <c r="AY73" s="132">
        <f>'I - Uvedení zpevněných pl...'!J38</f>
        <v>0</v>
      </c>
      <c r="AZ73" s="132">
        <f>'I - Uvedení zpevněných pl...'!F35</f>
        <v>0</v>
      </c>
      <c r="BA73" s="132">
        <f>'I - Uvedení zpevněných pl...'!F36</f>
        <v>0</v>
      </c>
      <c r="BB73" s="132">
        <f>'I - Uvedení zpevněných pl...'!F37</f>
        <v>0</v>
      </c>
      <c r="BC73" s="132">
        <f>'I - Uvedení zpevněných pl...'!F38</f>
        <v>0</v>
      </c>
      <c r="BD73" s="134">
        <f>'I - Uvedení zpevněných pl...'!F39</f>
        <v>0</v>
      </c>
      <c r="BE73" s="4"/>
      <c r="BT73" s="135" t="s">
        <v>85</v>
      </c>
      <c r="BV73" s="135" t="s">
        <v>78</v>
      </c>
      <c r="BW73" s="135" t="s">
        <v>140</v>
      </c>
      <c r="BX73" s="135" t="s">
        <v>84</v>
      </c>
      <c r="CL73" s="135" t="s">
        <v>19</v>
      </c>
    </row>
    <row r="74" s="7" customFormat="1" ht="16.5" customHeight="1">
      <c r="A74" s="126" t="s">
        <v>86</v>
      </c>
      <c r="B74" s="113"/>
      <c r="C74" s="114"/>
      <c r="D74" s="115" t="s">
        <v>141</v>
      </c>
      <c r="E74" s="115"/>
      <c r="F74" s="115"/>
      <c r="G74" s="115"/>
      <c r="H74" s="115"/>
      <c r="I74" s="116"/>
      <c r="J74" s="115" t="s">
        <v>142</v>
      </c>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8">
        <f>'VRN - Vedlejší rozpočtové...'!J30</f>
        <v>0</v>
      </c>
      <c r="AH74" s="116"/>
      <c r="AI74" s="116"/>
      <c r="AJ74" s="116"/>
      <c r="AK74" s="116"/>
      <c r="AL74" s="116"/>
      <c r="AM74" s="116"/>
      <c r="AN74" s="118">
        <f>SUM(AG74,AT74)</f>
        <v>0</v>
      </c>
      <c r="AO74" s="116"/>
      <c r="AP74" s="116"/>
      <c r="AQ74" s="119" t="s">
        <v>82</v>
      </c>
      <c r="AR74" s="120"/>
      <c r="AS74" s="137">
        <v>0</v>
      </c>
      <c r="AT74" s="138">
        <f>ROUND(SUM(AV74:AW74),2)</f>
        <v>0</v>
      </c>
      <c r="AU74" s="139">
        <f>'VRN - Vedlejší rozpočtové...'!P85</f>
        <v>0</v>
      </c>
      <c r="AV74" s="138">
        <f>'VRN - Vedlejší rozpočtové...'!J33</f>
        <v>0</v>
      </c>
      <c r="AW74" s="138">
        <f>'VRN - Vedlejší rozpočtové...'!J34</f>
        <v>0</v>
      </c>
      <c r="AX74" s="138">
        <f>'VRN - Vedlejší rozpočtové...'!J35</f>
        <v>0</v>
      </c>
      <c r="AY74" s="138">
        <f>'VRN - Vedlejší rozpočtové...'!J36</f>
        <v>0</v>
      </c>
      <c r="AZ74" s="138">
        <f>'VRN - Vedlejší rozpočtové...'!F33</f>
        <v>0</v>
      </c>
      <c r="BA74" s="138">
        <f>'VRN - Vedlejší rozpočtové...'!F34</f>
        <v>0</v>
      </c>
      <c r="BB74" s="138">
        <f>'VRN - Vedlejší rozpočtové...'!F35</f>
        <v>0</v>
      </c>
      <c r="BC74" s="138">
        <f>'VRN - Vedlejší rozpočtové...'!F36</f>
        <v>0</v>
      </c>
      <c r="BD74" s="140">
        <f>'VRN - Vedlejší rozpočtové...'!F37</f>
        <v>0</v>
      </c>
      <c r="BE74" s="7"/>
      <c r="BT74" s="125" t="s">
        <v>83</v>
      </c>
      <c r="BV74" s="125" t="s">
        <v>78</v>
      </c>
      <c r="BW74" s="125" t="s">
        <v>143</v>
      </c>
      <c r="BX74" s="125" t="s">
        <v>5</v>
      </c>
      <c r="CL74" s="125" t="s">
        <v>19</v>
      </c>
      <c r="CM74" s="125" t="s">
        <v>85</v>
      </c>
    </row>
    <row r="75" s="2" customFormat="1" ht="30" customHeight="1">
      <c r="A75" s="40"/>
      <c r="B75" s="41"/>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6"/>
      <c r="AS75" s="40"/>
      <c r="AT75" s="40"/>
      <c r="AU75" s="40"/>
      <c r="AV75" s="40"/>
      <c r="AW75" s="40"/>
      <c r="AX75" s="40"/>
      <c r="AY75" s="40"/>
      <c r="AZ75" s="40"/>
      <c r="BA75" s="40"/>
      <c r="BB75" s="40"/>
      <c r="BC75" s="40"/>
      <c r="BD75" s="40"/>
      <c r="BE75" s="40"/>
    </row>
    <row r="76" s="2" customFormat="1" ht="6.96" customHeight="1">
      <c r="A76" s="40"/>
      <c r="B76" s="61"/>
      <c r="C76" s="62"/>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46"/>
      <c r="AS76" s="40"/>
      <c r="AT76" s="40"/>
      <c r="AU76" s="40"/>
      <c r="AV76" s="40"/>
      <c r="AW76" s="40"/>
      <c r="AX76" s="40"/>
      <c r="AY76" s="40"/>
      <c r="AZ76" s="40"/>
      <c r="BA76" s="40"/>
      <c r="BB76" s="40"/>
      <c r="BC76" s="40"/>
      <c r="BD76" s="40"/>
      <c r="BE76" s="40"/>
    </row>
  </sheetData>
  <sheetProtection sheet="1" formatColumns="0" formatRows="0" objects="1" scenarios="1" spinCount="100000" saltValue="s7Ff7/bQg309cuMXYUGzSssIv3VEP9tS9sPwu/nAc/M00uvH2KMTQsU7wGtgmzGV9GdiBlEOY6Hhw17812Hteg==" hashValue="WbM9N87n1FUb3N1P9kqhuomrBZTZWr2z0O+7QgovIms1vgWXf2YX7Ncnm6wmbVJkRiQ6NROYTRPOh2Xg4Trkbw==" algorithmName="SHA-512" password="CC35"/>
  <mergeCells count="118">
    <mergeCell ref="C52:G52"/>
    <mergeCell ref="D55:H55"/>
    <mergeCell ref="E57:I57"/>
    <mergeCell ref="E63:I63"/>
    <mergeCell ref="E58:I58"/>
    <mergeCell ref="E62:I62"/>
    <mergeCell ref="E61:I61"/>
    <mergeCell ref="E56:I56"/>
    <mergeCell ref="E60:I60"/>
    <mergeCell ref="E59:I59"/>
    <mergeCell ref="F64:J64"/>
    <mergeCell ref="I52:AF52"/>
    <mergeCell ref="J55:AF55"/>
    <mergeCell ref="K56:AF56"/>
    <mergeCell ref="K60:AF60"/>
    <mergeCell ref="K57:AF57"/>
    <mergeCell ref="K61:AF61"/>
    <mergeCell ref="K62:AF62"/>
    <mergeCell ref="K63:AF63"/>
    <mergeCell ref="K59:AF59"/>
    <mergeCell ref="K58:AF58"/>
    <mergeCell ref="L45:AO45"/>
    <mergeCell ref="L64:AF64"/>
    <mergeCell ref="F65:J65"/>
    <mergeCell ref="L65:AF65"/>
    <mergeCell ref="F66:J66"/>
    <mergeCell ref="L66:AF66"/>
    <mergeCell ref="F67:J67"/>
    <mergeCell ref="L67:AF67"/>
    <mergeCell ref="F68:J68"/>
    <mergeCell ref="L68:AF68"/>
    <mergeCell ref="F69:J69"/>
    <mergeCell ref="L69:AF69"/>
    <mergeCell ref="F70:J70"/>
    <mergeCell ref="L70:AF70"/>
    <mergeCell ref="F71:J71"/>
    <mergeCell ref="L71:AF71"/>
    <mergeCell ref="F72:J72"/>
    <mergeCell ref="L72:AF72"/>
    <mergeCell ref="E73:I73"/>
    <mergeCell ref="K73:AF73"/>
    <mergeCell ref="D74:H74"/>
    <mergeCell ref="J74:AF74"/>
    <mergeCell ref="AG54:AM54"/>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57:AM57"/>
    <mergeCell ref="AG52:AM52"/>
    <mergeCell ref="AG62:AM62"/>
    <mergeCell ref="AG60:AM60"/>
    <mergeCell ref="AG61:AM61"/>
    <mergeCell ref="AG55:AM55"/>
    <mergeCell ref="AG59:AM59"/>
    <mergeCell ref="AG58:AM58"/>
    <mergeCell ref="AG56:AM56"/>
    <mergeCell ref="AG64:AM64"/>
    <mergeCell ref="AG63:AM63"/>
    <mergeCell ref="AM47:AN47"/>
    <mergeCell ref="AM49:AP49"/>
    <mergeCell ref="AM50:AP50"/>
    <mergeCell ref="AN63:AP63"/>
    <mergeCell ref="AN64:AP64"/>
    <mergeCell ref="AN52:AP52"/>
    <mergeCell ref="AN61:AP61"/>
    <mergeCell ref="AN60:AP60"/>
    <mergeCell ref="AN59:AP59"/>
    <mergeCell ref="AN55:AP55"/>
    <mergeCell ref="AN56:AP56"/>
    <mergeCell ref="AN58:AP58"/>
    <mergeCell ref="AN62:AP62"/>
    <mergeCell ref="AN57:AP57"/>
    <mergeCell ref="AS49:AT51"/>
    <mergeCell ref="AN65:AP65"/>
    <mergeCell ref="AG65:AM65"/>
    <mergeCell ref="AN66:AP66"/>
    <mergeCell ref="AG66:AM66"/>
    <mergeCell ref="AN67:AP67"/>
    <mergeCell ref="AG67:AM67"/>
    <mergeCell ref="AN68:AP68"/>
    <mergeCell ref="AG68:AM68"/>
    <mergeCell ref="AN69:AP69"/>
    <mergeCell ref="AG69:AM69"/>
    <mergeCell ref="AN70:AP70"/>
    <mergeCell ref="AG70:AM70"/>
    <mergeCell ref="AN71:AP71"/>
    <mergeCell ref="AG71:AM71"/>
    <mergeCell ref="AN72:AP72"/>
    <mergeCell ref="AG72:AM72"/>
    <mergeCell ref="AN73:AP73"/>
    <mergeCell ref="AG73:AM73"/>
    <mergeCell ref="AN74:AP74"/>
    <mergeCell ref="AG74:AM74"/>
    <mergeCell ref="AN54:AP54"/>
  </mergeCells>
  <hyperlinks>
    <hyperlink ref="A56" location="'A - Bourací práce'!C2" display="/"/>
    <hyperlink ref="A57" location="'B - Stavební řešení'!C2" display="/"/>
    <hyperlink ref="A58" location="'C - ZTI'!C2" display="/"/>
    <hyperlink ref="A59" location="'D - Vzduchotechnika'!C2" display="/"/>
    <hyperlink ref="A60" location="'E - Klimatizace'!C2" display="/"/>
    <hyperlink ref="A61" location="'F - Vytápění a plyn'!C2" display="/"/>
    <hyperlink ref="A62" location="'G - Silnoproud'!C2" display="/"/>
    <hyperlink ref="A64" location="'UKS - Univerzální kabeláž...'!C2" display="/"/>
    <hyperlink ref="A65" location="'CCTV - Příprava kamerový ...'!C2" display="/"/>
    <hyperlink ref="A66" location="'PTZS - Poplachový zabezpe...'!C2" display="/"/>
    <hyperlink ref="A67" location="'DT - Domácí telefony'!C2" display="/"/>
    <hyperlink ref="A68" location="'AV - AV technika'!C2" display="/"/>
    <hyperlink ref="A69" location="'STA - Televizní rozvody'!C2" display="/"/>
    <hyperlink ref="A70" location="'TS - Tísňový systém'!C2" display="/"/>
    <hyperlink ref="A71" location="'RDS - Kabelová příprava p...'!C2" display="/"/>
    <hyperlink ref="A72" location="'SKT - Společné kabelové t...'!C2" display="/"/>
    <hyperlink ref="A73" location="'I - Uvedení zpevněných pl...'!C2" display="/"/>
    <hyperlink ref="A74" location="'VRN - Vedlejší rozpočtové...'!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90</v>
      </c>
    </row>
    <row r="3" s="1" customFormat="1" ht="6.96" customHeight="1">
      <c r="B3" s="141"/>
      <c r="C3" s="142"/>
      <c r="D3" s="142"/>
      <c r="E3" s="142"/>
      <c r="F3" s="142"/>
      <c r="G3" s="142"/>
      <c r="H3" s="142"/>
      <c r="I3" s="142"/>
      <c r="J3" s="142"/>
      <c r="K3" s="142"/>
      <c r="L3" s="22"/>
      <c r="AT3" s="19" t="s">
        <v>85</v>
      </c>
    </row>
    <row r="4" s="1" customFormat="1" ht="24.96" customHeight="1">
      <c r="B4" s="22"/>
      <c r="D4" s="143" t="s">
        <v>144</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Stavební úpravy objektu Bojanovická 2848/1, Praha 4</v>
      </c>
      <c r="F7" s="145"/>
      <c r="G7" s="145"/>
      <c r="H7" s="145"/>
      <c r="L7" s="22"/>
    </row>
    <row r="8" s="1" customFormat="1" ht="12" customHeight="1">
      <c r="B8" s="22"/>
      <c r="D8" s="145" t="s">
        <v>145</v>
      </c>
      <c r="L8" s="22"/>
    </row>
    <row r="9" s="2" customFormat="1" ht="16.5" customHeight="1">
      <c r="A9" s="40"/>
      <c r="B9" s="46"/>
      <c r="C9" s="40"/>
      <c r="D9" s="40"/>
      <c r="E9" s="146" t="s">
        <v>146</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147</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148</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8. 6. 2021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27</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30</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31</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33</v>
      </c>
      <c r="E22" s="40"/>
      <c r="F22" s="40"/>
      <c r="G22" s="40"/>
      <c r="H22" s="40"/>
      <c r="I22" s="145" t="s">
        <v>26</v>
      </c>
      <c r="J22" s="135" t="s">
        <v>34</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35</v>
      </c>
      <c r="F23" s="40"/>
      <c r="G23" s="40"/>
      <c r="H23" s="40"/>
      <c r="I23" s="145" t="s">
        <v>29</v>
      </c>
      <c r="J23" s="135" t="s">
        <v>36</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38</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5" t="s">
        <v>29</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40</v>
      </c>
      <c r="E28" s="40"/>
      <c r="F28" s="40"/>
      <c r="G28" s="40"/>
      <c r="H28" s="40"/>
      <c r="I28" s="40"/>
      <c r="J28" s="40"/>
      <c r="K28" s="40"/>
      <c r="L28" s="147"/>
      <c r="S28" s="40"/>
      <c r="T28" s="40"/>
      <c r="U28" s="40"/>
      <c r="V28" s="40"/>
      <c r="W28" s="40"/>
      <c r="X28" s="40"/>
      <c r="Y28" s="40"/>
      <c r="Z28" s="40"/>
      <c r="AA28" s="40"/>
      <c r="AB28" s="40"/>
      <c r="AC28" s="40"/>
      <c r="AD28" s="40"/>
      <c r="AE28" s="40"/>
    </row>
    <row r="29" s="8" customFormat="1" ht="143.25" customHeight="1">
      <c r="A29" s="150"/>
      <c r="B29" s="151"/>
      <c r="C29" s="150"/>
      <c r="D29" s="150"/>
      <c r="E29" s="152" t="s">
        <v>41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42</v>
      </c>
      <c r="E32" s="40"/>
      <c r="F32" s="40"/>
      <c r="G32" s="40"/>
      <c r="H32" s="40"/>
      <c r="I32" s="40"/>
      <c r="J32" s="156">
        <f>ROUND(J97,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44</v>
      </c>
      <c r="G34" s="40"/>
      <c r="H34" s="40"/>
      <c r="I34" s="157" t="s">
        <v>43</v>
      </c>
      <c r="J34" s="157" t="s">
        <v>45</v>
      </c>
      <c r="K34" s="40"/>
      <c r="L34" s="147"/>
      <c r="S34" s="40"/>
      <c r="T34" s="40"/>
      <c r="U34" s="40"/>
      <c r="V34" s="40"/>
      <c r="W34" s="40"/>
      <c r="X34" s="40"/>
      <c r="Y34" s="40"/>
      <c r="Z34" s="40"/>
      <c r="AA34" s="40"/>
      <c r="AB34" s="40"/>
      <c r="AC34" s="40"/>
      <c r="AD34" s="40"/>
      <c r="AE34" s="40"/>
    </row>
    <row r="35" s="2" customFormat="1" ht="14.4" customHeight="1">
      <c r="A35" s="40"/>
      <c r="B35" s="46"/>
      <c r="C35" s="40"/>
      <c r="D35" s="158" t="s">
        <v>46</v>
      </c>
      <c r="E35" s="145" t="s">
        <v>47</v>
      </c>
      <c r="F35" s="159">
        <f>ROUND((SUM(BE97:BE314)),  2)</f>
        <v>0</v>
      </c>
      <c r="G35" s="40"/>
      <c r="H35" s="40"/>
      <c r="I35" s="160">
        <v>0.20999999999999999</v>
      </c>
      <c r="J35" s="159">
        <f>ROUND(((SUM(BE97:BE314))*I35),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48</v>
      </c>
      <c r="F36" s="159">
        <f>ROUND((SUM(BF97:BF314)),  2)</f>
        <v>0</v>
      </c>
      <c r="G36" s="40"/>
      <c r="H36" s="40"/>
      <c r="I36" s="160">
        <v>0.14999999999999999</v>
      </c>
      <c r="J36" s="159">
        <f>ROUND(((SUM(BF97:BF314))*I36),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49</v>
      </c>
      <c r="F37" s="159">
        <f>ROUND((SUM(BG97:BG314)),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50</v>
      </c>
      <c r="F38" s="159">
        <f>ROUND((SUM(BH97:BH314)),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51</v>
      </c>
      <c r="F39" s="159">
        <f>ROUND((SUM(BI97:BI314)),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52</v>
      </c>
      <c r="E41" s="163"/>
      <c r="F41" s="163"/>
      <c r="G41" s="164" t="s">
        <v>53</v>
      </c>
      <c r="H41" s="165" t="s">
        <v>54</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149</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Stavební úpravy objektu Bojanovická 2848/1, Praha 4</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145</v>
      </c>
      <c r="D51" s="24"/>
      <c r="E51" s="24"/>
      <c r="F51" s="24"/>
      <c r="G51" s="24"/>
      <c r="H51" s="24"/>
      <c r="I51" s="24"/>
      <c r="J51" s="24"/>
      <c r="K51" s="24"/>
      <c r="L51" s="22"/>
    </row>
    <row r="52" s="2" customFormat="1" ht="16.5" customHeight="1">
      <c r="A52" s="40"/>
      <c r="B52" s="41"/>
      <c r="C52" s="42"/>
      <c r="D52" s="42"/>
      <c r="E52" s="172" t="s">
        <v>146</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147</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A - Bourací práce</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Záběhlice ‐ 732117</v>
      </c>
      <c r="G56" s="42"/>
      <c r="H56" s="42"/>
      <c r="I56" s="34" t="s">
        <v>23</v>
      </c>
      <c r="J56" s="74" t="str">
        <f>IF(J14="","",J14)</f>
        <v>8. 6. 2021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Městská část Praha 4, Antala Staška 2059/80b, Krč,</v>
      </c>
      <c r="G58" s="42"/>
      <c r="H58" s="42"/>
      <c r="I58" s="34" t="s">
        <v>33</v>
      </c>
      <c r="J58" s="38" t="str">
        <f>E23</f>
        <v>Archdynamic, s.r.o., Na Strži 290/10, 140 00 Praha</v>
      </c>
      <c r="K58" s="42"/>
      <c r="L58" s="147"/>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38</v>
      </c>
      <c r="J59" s="38" t="str">
        <f>E26</f>
        <v xml:space="preserve"> </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150</v>
      </c>
      <c r="D61" s="174"/>
      <c r="E61" s="174"/>
      <c r="F61" s="174"/>
      <c r="G61" s="174"/>
      <c r="H61" s="174"/>
      <c r="I61" s="174"/>
      <c r="J61" s="175" t="s">
        <v>151</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74</v>
      </c>
      <c r="D63" s="42"/>
      <c r="E63" s="42"/>
      <c r="F63" s="42"/>
      <c r="G63" s="42"/>
      <c r="H63" s="42"/>
      <c r="I63" s="42"/>
      <c r="J63" s="104">
        <f>J97</f>
        <v>0</v>
      </c>
      <c r="K63" s="42"/>
      <c r="L63" s="147"/>
      <c r="S63" s="40"/>
      <c r="T63" s="40"/>
      <c r="U63" s="40"/>
      <c r="V63" s="40"/>
      <c r="W63" s="40"/>
      <c r="X63" s="40"/>
      <c r="Y63" s="40"/>
      <c r="Z63" s="40"/>
      <c r="AA63" s="40"/>
      <c r="AB63" s="40"/>
      <c r="AC63" s="40"/>
      <c r="AD63" s="40"/>
      <c r="AE63" s="40"/>
      <c r="AU63" s="19" t="s">
        <v>152</v>
      </c>
    </row>
    <row r="64" s="9" customFormat="1" ht="24.96" customHeight="1">
      <c r="A64" s="9"/>
      <c r="B64" s="177"/>
      <c r="C64" s="178"/>
      <c r="D64" s="179" t="s">
        <v>153</v>
      </c>
      <c r="E64" s="180"/>
      <c r="F64" s="180"/>
      <c r="G64" s="180"/>
      <c r="H64" s="180"/>
      <c r="I64" s="180"/>
      <c r="J64" s="181">
        <f>J98</f>
        <v>0</v>
      </c>
      <c r="K64" s="178"/>
      <c r="L64" s="182"/>
      <c r="S64" s="9"/>
      <c r="T64" s="9"/>
      <c r="U64" s="9"/>
      <c r="V64" s="9"/>
      <c r="W64" s="9"/>
      <c r="X64" s="9"/>
      <c r="Y64" s="9"/>
      <c r="Z64" s="9"/>
      <c r="AA64" s="9"/>
      <c r="AB64" s="9"/>
      <c r="AC64" s="9"/>
      <c r="AD64" s="9"/>
      <c r="AE64" s="9"/>
    </row>
    <row r="65" s="10" customFormat="1" ht="19.92" customHeight="1">
      <c r="A65" s="10"/>
      <c r="B65" s="183"/>
      <c r="C65" s="127"/>
      <c r="D65" s="184" t="s">
        <v>154</v>
      </c>
      <c r="E65" s="185"/>
      <c r="F65" s="185"/>
      <c r="G65" s="185"/>
      <c r="H65" s="185"/>
      <c r="I65" s="185"/>
      <c r="J65" s="186">
        <f>J99</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155</v>
      </c>
      <c r="E66" s="185"/>
      <c r="F66" s="185"/>
      <c r="G66" s="185"/>
      <c r="H66" s="185"/>
      <c r="I66" s="185"/>
      <c r="J66" s="186">
        <f>J205</f>
        <v>0</v>
      </c>
      <c r="K66" s="127"/>
      <c r="L66" s="187"/>
      <c r="S66" s="10"/>
      <c r="T66" s="10"/>
      <c r="U66" s="10"/>
      <c r="V66" s="10"/>
      <c r="W66" s="10"/>
      <c r="X66" s="10"/>
      <c r="Y66" s="10"/>
      <c r="Z66" s="10"/>
      <c r="AA66" s="10"/>
      <c r="AB66" s="10"/>
      <c r="AC66" s="10"/>
      <c r="AD66" s="10"/>
      <c r="AE66" s="10"/>
    </row>
    <row r="67" s="9" customFormat="1" ht="24.96" customHeight="1">
      <c r="A67" s="9"/>
      <c r="B67" s="177"/>
      <c r="C67" s="178"/>
      <c r="D67" s="179" t="s">
        <v>156</v>
      </c>
      <c r="E67" s="180"/>
      <c r="F67" s="180"/>
      <c r="G67" s="180"/>
      <c r="H67" s="180"/>
      <c r="I67" s="180"/>
      <c r="J67" s="181">
        <f>J240</f>
        <v>0</v>
      </c>
      <c r="K67" s="178"/>
      <c r="L67" s="182"/>
      <c r="S67" s="9"/>
      <c r="T67" s="9"/>
      <c r="U67" s="9"/>
      <c r="V67" s="9"/>
      <c r="W67" s="9"/>
      <c r="X67" s="9"/>
      <c r="Y67" s="9"/>
      <c r="Z67" s="9"/>
      <c r="AA67" s="9"/>
      <c r="AB67" s="9"/>
      <c r="AC67" s="9"/>
      <c r="AD67" s="9"/>
      <c r="AE67" s="9"/>
    </row>
    <row r="68" s="10" customFormat="1" ht="19.92" customHeight="1">
      <c r="A68" s="10"/>
      <c r="B68" s="183"/>
      <c r="C68" s="127"/>
      <c r="D68" s="184" t="s">
        <v>157</v>
      </c>
      <c r="E68" s="185"/>
      <c r="F68" s="185"/>
      <c r="G68" s="185"/>
      <c r="H68" s="185"/>
      <c r="I68" s="185"/>
      <c r="J68" s="186">
        <f>J241</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158</v>
      </c>
      <c r="E69" s="185"/>
      <c r="F69" s="185"/>
      <c r="G69" s="185"/>
      <c r="H69" s="185"/>
      <c r="I69" s="185"/>
      <c r="J69" s="186">
        <f>J249</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159</v>
      </c>
      <c r="E70" s="185"/>
      <c r="F70" s="185"/>
      <c r="G70" s="185"/>
      <c r="H70" s="185"/>
      <c r="I70" s="185"/>
      <c r="J70" s="186">
        <f>J252</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160</v>
      </c>
      <c r="E71" s="185"/>
      <c r="F71" s="185"/>
      <c r="G71" s="185"/>
      <c r="H71" s="185"/>
      <c r="I71" s="185"/>
      <c r="J71" s="186">
        <f>J263</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161</v>
      </c>
      <c r="E72" s="185"/>
      <c r="F72" s="185"/>
      <c r="G72" s="185"/>
      <c r="H72" s="185"/>
      <c r="I72" s="185"/>
      <c r="J72" s="186">
        <f>J283</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162</v>
      </c>
      <c r="E73" s="185"/>
      <c r="F73" s="185"/>
      <c r="G73" s="185"/>
      <c r="H73" s="185"/>
      <c r="I73" s="185"/>
      <c r="J73" s="186">
        <f>J297</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163</v>
      </c>
      <c r="E74" s="185"/>
      <c r="F74" s="185"/>
      <c r="G74" s="185"/>
      <c r="H74" s="185"/>
      <c r="I74" s="185"/>
      <c r="J74" s="186">
        <f>J303</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164</v>
      </c>
      <c r="E75" s="185"/>
      <c r="F75" s="185"/>
      <c r="G75" s="185"/>
      <c r="H75" s="185"/>
      <c r="I75" s="185"/>
      <c r="J75" s="186">
        <f>J312</f>
        <v>0</v>
      </c>
      <c r="K75" s="127"/>
      <c r="L75" s="187"/>
      <c r="S75" s="10"/>
      <c r="T75" s="10"/>
      <c r="U75" s="10"/>
      <c r="V75" s="10"/>
      <c r="W75" s="10"/>
      <c r="X75" s="10"/>
      <c r="Y75" s="10"/>
      <c r="Z75" s="10"/>
      <c r="AA75" s="10"/>
      <c r="AB75" s="10"/>
      <c r="AC75" s="10"/>
      <c r="AD75" s="10"/>
      <c r="AE75" s="10"/>
    </row>
    <row r="76" s="2" customFormat="1" ht="21.84" customHeight="1">
      <c r="A76" s="40"/>
      <c r="B76" s="41"/>
      <c r="C76" s="42"/>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6.96" customHeight="1">
      <c r="A77" s="40"/>
      <c r="B77" s="61"/>
      <c r="C77" s="62"/>
      <c r="D77" s="62"/>
      <c r="E77" s="62"/>
      <c r="F77" s="62"/>
      <c r="G77" s="62"/>
      <c r="H77" s="62"/>
      <c r="I77" s="62"/>
      <c r="J77" s="62"/>
      <c r="K77" s="62"/>
      <c r="L77" s="147"/>
      <c r="S77" s="40"/>
      <c r="T77" s="40"/>
      <c r="U77" s="40"/>
      <c r="V77" s="40"/>
      <c r="W77" s="40"/>
      <c r="X77" s="40"/>
      <c r="Y77" s="40"/>
      <c r="Z77" s="40"/>
      <c r="AA77" s="40"/>
      <c r="AB77" s="40"/>
      <c r="AC77" s="40"/>
      <c r="AD77" s="40"/>
      <c r="AE77" s="40"/>
    </row>
    <row r="81" s="2" customFormat="1" ht="6.96" customHeight="1">
      <c r="A81" s="40"/>
      <c r="B81" s="63"/>
      <c r="C81" s="64"/>
      <c r="D81" s="64"/>
      <c r="E81" s="64"/>
      <c r="F81" s="64"/>
      <c r="G81" s="64"/>
      <c r="H81" s="64"/>
      <c r="I81" s="64"/>
      <c r="J81" s="64"/>
      <c r="K81" s="64"/>
      <c r="L81" s="147"/>
      <c r="S81" s="40"/>
      <c r="T81" s="40"/>
      <c r="U81" s="40"/>
      <c r="V81" s="40"/>
      <c r="W81" s="40"/>
      <c r="X81" s="40"/>
      <c r="Y81" s="40"/>
      <c r="Z81" s="40"/>
      <c r="AA81" s="40"/>
      <c r="AB81" s="40"/>
      <c r="AC81" s="40"/>
      <c r="AD81" s="40"/>
      <c r="AE81" s="40"/>
    </row>
    <row r="82" s="2" customFormat="1" ht="24.96" customHeight="1">
      <c r="A82" s="40"/>
      <c r="B82" s="41"/>
      <c r="C82" s="25" t="s">
        <v>165</v>
      </c>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6.5" customHeight="1">
      <c r="A85" s="40"/>
      <c r="B85" s="41"/>
      <c r="C85" s="42"/>
      <c r="D85" s="42"/>
      <c r="E85" s="172" t="str">
        <f>E7</f>
        <v>Stavební úpravy objektu Bojanovická 2848/1, Praha 4</v>
      </c>
      <c r="F85" s="34"/>
      <c r="G85" s="34"/>
      <c r="H85" s="34"/>
      <c r="I85" s="42"/>
      <c r="J85" s="42"/>
      <c r="K85" s="42"/>
      <c r="L85" s="147"/>
      <c r="S85" s="40"/>
      <c r="T85" s="40"/>
      <c r="U85" s="40"/>
      <c r="V85" s="40"/>
      <c r="W85" s="40"/>
      <c r="X85" s="40"/>
      <c r="Y85" s="40"/>
      <c r="Z85" s="40"/>
      <c r="AA85" s="40"/>
      <c r="AB85" s="40"/>
      <c r="AC85" s="40"/>
      <c r="AD85" s="40"/>
      <c r="AE85" s="40"/>
    </row>
    <row r="86" s="1" customFormat="1" ht="12" customHeight="1">
      <c r="B86" s="23"/>
      <c r="C86" s="34" t="s">
        <v>145</v>
      </c>
      <c r="D86" s="24"/>
      <c r="E86" s="24"/>
      <c r="F86" s="24"/>
      <c r="G86" s="24"/>
      <c r="H86" s="24"/>
      <c r="I86" s="24"/>
      <c r="J86" s="24"/>
      <c r="K86" s="24"/>
      <c r="L86" s="22"/>
    </row>
    <row r="87" s="2" customFormat="1" ht="16.5" customHeight="1">
      <c r="A87" s="40"/>
      <c r="B87" s="41"/>
      <c r="C87" s="42"/>
      <c r="D87" s="42"/>
      <c r="E87" s="172" t="s">
        <v>146</v>
      </c>
      <c r="F87" s="42"/>
      <c r="G87" s="42"/>
      <c r="H87" s="42"/>
      <c r="I87" s="42"/>
      <c r="J87" s="42"/>
      <c r="K87" s="42"/>
      <c r="L87" s="147"/>
      <c r="S87" s="40"/>
      <c r="T87" s="40"/>
      <c r="U87" s="40"/>
      <c r="V87" s="40"/>
      <c r="W87" s="40"/>
      <c r="X87" s="40"/>
      <c r="Y87" s="40"/>
      <c r="Z87" s="40"/>
      <c r="AA87" s="40"/>
      <c r="AB87" s="40"/>
      <c r="AC87" s="40"/>
      <c r="AD87" s="40"/>
      <c r="AE87" s="40"/>
    </row>
    <row r="88" s="2" customFormat="1" ht="12" customHeight="1">
      <c r="A88" s="40"/>
      <c r="B88" s="41"/>
      <c r="C88" s="34" t="s">
        <v>147</v>
      </c>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6.5" customHeight="1">
      <c r="A89" s="40"/>
      <c r="B89" s="41"/>
      <c r="C89" s="42"/>
      <c r="D89" s="42"/>
      <c r="E89" s="71" t="str">
        <f>E11</f>
        <v>A - Bourací práce</v>
      </c>
      <c r="F89" s="42"/>
      <c r="G89" s="42"/>
      <c r="H89" s="42"/>
      <c r="I89" s="42"/>
      <c r="J89" s="42"/>
      <c r="K89" s="42"/>
      <c r="L89" s="147"/>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12" customHeight="1">
      <c r="A91" s="40"/>
      <c r="B91" s="41"/>
      <c r="C91" s="34" t="s">
        <v>21</v>
      </c>
      <c r="D91" s="42"/>
      <c r="E91" s="42"/>
      <c r="F91" s="29" t="str">
        <f>F14</f>
        <v>Záběhlice ‐ 732117</v>
      </c>
      <c r="G91" s="42"/>
      <c r="H91" s="42"/>
      <c r="I91" s="34" t="s">
        <v>23</v>
      </c>
      <c r="J91" s="74" t="str">
        <f>IF(J14="","",J14)</f>
        <v>8. 6. 2021</v>
      </c>
      <c r="K91" s="42"/>
      <c r="L91" s="147"/>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147"/>
      <c r="S92" s="40"/>
      <c r="T92" s="40"/>
      <c r="U92" s="40"/>
      <c r="V92" s="40"/>
      <c r="W92" s="40"/>
      <c r="X92" s="40"/>
      <c r="Y92" s="40"/>
      <c r="Z92" s="40"/>
      <c r="AA92" s="40"/>
      <c r="AB92" s="40"/>
      <c r="AC92" s="40"/>
      <c r="AD92" s="40"/>
      <c r="AE92" s="40"/>
    </row>
    <row r="93" s="2" customFormat="1" ht="40.05" customHeight="1">
      <c r="A93" s="40"/>
      <c r="B93" s="41"/>
      <c r="C93" s="34" t="s">
        <v>25</v>
      </c>
      <c r="D93" s="42"/>
      <c r="E93" s="42"/>
      <c r="F93" s="29" t="str">
        <f>E17</f>
        <v>Městská část Praha 4, Antala Staška 2059/80b, Krč,</v>
      </c>
      <c r="G93" s="42"/>
      <c r="H93" s="42"/>
      <c r="I93" s="34" t="s">
        <v>33</v>
      </c>
      <c r="J93" s="38" t="str">
        <f>E23</f>
        <v>Archdynamic, s.r.o., Na Strži 290/10, 140 00 Praha</v>
      </c>
      <c r="K93" s="42"/>
      <c r="L93" s="147"/>
      <c r="S93" s="40"/>
      <c r="T93" s="40"/>
      <c r="U93" s="40"/>
      <c r="V93" s="40"/>
      <c r="W93" s="40"/>
      <c r="X93" s="40"/>
      <c r="Y93" s="40"/>
      <c r="Z93" s="40"/>
      <c r="AA93" s="40"/>
      <c r="AB93" s="40"/>
      <c r="AC93" s="40"/>
      <c r="AD93" s="40"/>
      <c r="AE93" s="40"/>
    </row>
    <row r="94" s="2" customFormat="1" ht="15.15" customHeight="1">
      <c r="A94" s="40"/>
      <c r="B94" s="41"/>
      <c r="C94" s="34" t="s">
        <v>31</v>
      </c>
      <c r="D94" s="42"/>
      <c r="E94" s="42"/>
      <c r="F94" s="29" t="str">
        <f>IF(E20="","",E20)</f>
        <v>Vyplň údaj</v>
      </c>
      <c r="G94" s="42"/>
      <c r="H94" s="42"/>
      <c r="I94" s="34" t="s">
        <v>38</v>
      </c>
      <c r="J94" s="38" t="str">
        <f>E26</f>
        <v xml:space="preserve"> </v>
      </c>
      <c r="K94" s="42"/>
      <c r="L94" s="147"/>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147"/>
      <c r="S95" s="40"/>
      <c r="T95" s="40"/>
      <c r="U95" s="40"/>
      <c r="V95" s="40"/>
      <c r="W95" s="40"/>
      <c r="X95" s="40"/>
      <c r="Y95" s="40"/>
      <c r="Z95" s="40"/>
      <c r="AA95" s="40"/>
      <c r="AB95" s="40"/>
      <c r="AC95" s="40"/>
      <c r="AD95" s="40"/>
      <c r="AE95" s="40"/>
    </row>
    <row r="96" s="11" customFormat="1" ht="29.28" customHeight="1">
      <c r="A96" s="188"/>
      <c r="B96" s="189"/>
      <c r="C96" s="190" t="s">
        <v>166</v>
      </c>
      <c r="D96" s="191" t="s">
        <v>61</v>
      </c>
      <c r="E96" s="191" t="s">
        <v>57</v>
      </c>
      <c r="F96" s="191" t="s">
        <v>58</v>
      </c>
      <c r="G96" s="191" t="s">
        <v>167</v>
      </c>
      <c r="H96" s="191" t="s">
        <v>168</v>
      </c>
      <c r="I96" s="191" t="s">
        <v>169</v>
      </c>
      <c r="J96" s="191" t="s">
        <v>151</v>
      </c>
      <c r="K96" s="192" t="s">
        <v>170</v>
      </c>
      <c r="L96" s="193"/>
      <c r="M96" s="94" t="s">
        <v>19</v>
      </c>
      <c r="N96" s="95" t="s">
        <v>46</v>
      </c>
      <c r="O96" s="95" t="s">
        <v>171</v>
      </c>
      <c r="P96" s="95" t="s">
        <v>172</v>
      </c>
      <c r="Q96" s="95" t="s">
        <v>173</v>
      </c>
      <c r="R96" s="95" t="s">
        <v>174</v>
      </c>
      <c r="S96" s="95" t="s">
        <v>175</v>
      </c>
      <c r="T96" s="96" t="s">
        <v>176</v>
      </c>
      <c r="U96" s="188"/>
      <c r="V96" s="188"/>
      <c r="W96" s="188"/>
      <c r="X96" s="188"/>
      <c r="Y96" s="188"/>
      <c r="Z96" s="188"/>
      <c r="AA96" s="188"/>
      <c r="AB96" s="188"/>
      <c r="AC96" s="188"/>
      <c r="AD96" s="188"/>
      <c r="AE96" s="188"/>
    </row>
    <row r="97" s="2" customFormat="1" ht="22.8" customHeight="1">
      <c r="A97" s="40"/>
      <c r="B97" s="41"/>
      <c r="C97" s="101" t="s">
        <v>177</v>
      </c>
      <c r="D97" s="42"/>
      <c r="E97" s="42"/>
      <c r="F97" s="42"/>
      <c r="G97" s="42"/>
      <c r="H97" s="42"/>
      <c r="I97" s="42"/>
      <c r="J97" s="194">
        <f>BK97</f>
        <v>0</v>
      </c>
      <c r="K97" s="42"/>
      <c r="L97" s="46"/>
      <c r="M97" s="97"/>
      <c r="N97" s="195"/>
      <c r="O97" s="98"/>
      <c r="P97" s="196">
        <f>P98+P240</f>
        <v>0</v>
      </c>
      <c r="Q97" s="98"/>
      <c r="R97" s="196">
        <f>R98+R240</f>
        <v>0</v>
      </c>
      <c r="S97" s="98"/>
      <c r="T97" s="197">
        <f>T98+T240</f>
        <v>300.76352105999996</v>
      </c>
      <c r="U97" s="40"/>
      <c r="V97" s="40"/>
      <c r="W97" s="40"/>
      <c r="X97" s="40"/>
      <c r="Y97" s="40"/>
      <c r="Z97" s="40"/>
      <c r="AA97" s="40"/>
      <c r="AB97" s="40"/>
      <c r="AC97" s="40"/>
      <c r="AD97" s="40"/>
      <c r="AE97" s="40"/>
      <c r="AT97" s="19" t="s">
        <v>75</v>
      </c>
      <c r="AU97" s="19" t="s">
        <v>152</v>
      </c>
      <c r="BK97" s="198">
        <f>BK98+BK240</f>
        <v>0</v>
      </c>
    </row>
    <row r="98" s="12" customFormat="1" ht="25.92" customHeight="1">
      <c r="A98" s="12"/>
      <c r="B98" s="199"/>
      <c r="C98" s="200"/>
      <c r="D98" s="201" t="s">
        <v>75</v>
      </c>
      <c r="E98" s="202" t="s">
        <v>178</v>
      </c>
      <c r="F98" s="202" t="s">
        <v>179</v>
      </c>
      <c r="G98" s="200"/>
      <c r="H98" s="200"/>
      <c r="I98" s="203"/>
      <c r="J98" s="204">
        <f>BK98</f>
        <v>0</v>
      </c>
      <c r="K98" s="200"/>
      <c r="L98" s="205"/>
      <c r="M98" s="206"/>
      <c r="N98" s="207"/>
      <c r="O98" s="207"/>
      <c r="P98" s="208">
        <f>P99+P205</f>
        <v>0</v>
      </c>
      <c r="Q98" s="207"/>
      <c r="R98" s="208">
        <f>R99+R205</f>
        <v>0</v>
      </c>
      <c r="S98" s="207"/>
      <c r="T98" s="209">
        <f>T99+T205</f>
        <v>239.98990499999997</v>
      </c>
      <c r="U98" s="12"/>
      <c r="V98" s="12"/>
      <c r="W98" s="12"/>
      <c r="X98" s="12"/>
      <c r="Y98" s="12"/>
      <c r="Z98" s="12"/>
      <c r="AA98" s="12"/>
      <c r="AB98" s="12"/>
      <c r="AC98" s="12"/>
      <c r="AD98" s="12"/>
      <c r="AE98" s="12"/>
      <c r="AR98" s="210" t="s">
        <v>83</v>
      </c>
      <c r="AT98" s="211" t="s">
        <v>75</v>
      </c>
      <c r="AU98" s="211" t="s">
        <v>76</v>
      </c>
      <c r="AY98" s="210" t="s">
        <v>180</v>
      </c>
      <c r="BK98" s="212">
        <f>BK99+BK205</f>
        <v>0</v>
      </c>
    </row>
    <row r="99" s="12" customFormat="1" ht="22.8" customHeight="1">
      <c r="A99" s="12"/>
      <c r="B99" s="199"/>
      <c r="C99" s="200"/>
      <c r="D99" s="201" t="s">
        <v>75</v>
      </c>
      <c r="E99" s="213" t="s">
        <v>181</v>
      </c>
      <c r="F99" s="213" t="s">
        <v>182</v>
      </c>
      <c r="G99" s="200"/>
      <c r="H99" s="200"/>
      <c r="I99" s="203"/>
      <c r="J99" s="214">
        <f>BK99</f>
        <v>0</v>
      </c>
      <c r="K99" s="200"/>
      <c r="L99" s="205"/>
      <c r="M99" s="206"/>
      <c r="N99" s="207"/>
      <c r="O99" s="207"/>
      <c r="P99" s="208">
        <f>SUM(P100:P204)</f>
        <v>0</v>
      </c>
      <c r="Q99" s="207"/>
      <c r="R99" s="208">
        <f>SUM(R100:R204)</f>
        <v>0</v>
      </c>
      <c r="S99" s="207"/>
      <c r="T99" s="209">
        <f>SUM(T100:T204)</f>
        <v>239.98990499999997</v>
      </c>
      <c r="U99" s="12"/>
      <c r="V99" s="12"/>
      <c r="W99" s="12"/>
      <c r="X99" s="12"/>
      <c r="Y99" s="12"/>
      <c r="Z99" s="12"/>
      <c r="AA99" s="12"/>
      <c r="AB99" s="12"/>
      <c r="AC99" s="12"/>
      <c r="AD99" s="12"/>
      <c r="AE99" s="12"/>
      <c r="AR99" s="210" t="s">
        <v>83</v>
      </c>
      <c r="AT99" s="211" t="s">
        <v>75</v>
      </c>
      <c r="AU99" s="211" t="s">
        <v>83</v>
      </c>
      <c r="AY99" s="210" t="s">
        <v>180</v>
      </c>
      <c r="BK99" s="212">
        <f>SUM(BK100:BK204)</f>
        <v>0</v>
      </c>
    </row>
    <row r="100" s="2" customFormat="1" ht="16.5" customHeight="1">
      <c r="A100" s="40"/>
      <c r="B100" s="41"/>
      <c r="C100" s="215" t="s">
        <v>83</v>
      </c>
      <c r="D100" s="215" t="s">
        <v>183</v>
      </c>
      <c r="E100" s="216" t="s">
        <v>184</v>
      </c>
      <c r="F100" s="217" t="s">
        <v>185</v>
      </c>
      <c r="G100" s="218" t="s">
        <v>186</v>
      </c>
      <c r="H100" s="219">
        <v>6.7850000000000001</v>
      </c>
      <c r="I100" s="220"/>
      <c r="J100" s="221">
        <f>ROUND(I100*H100,2)</f>
        <v>0</v>
      </c>
      <c r="K100" s="217" t="s">
        <v>187</v>
      </c>
      <c r="L100" s="46"/>
      <c r="M100" s="222" t="s">
        <v>19</v>
      </c>
      <c r="N100" s="223" t="s">
        <v>47</v>
      </c>
      <c r="O100" s="86"/>
      <c r="P100" s="224">
        <f>O100*H100</f>
        <v>0</v>
      </c>
      <c r="Q100" s="224">
        <v>0</v>
      </c>
      <c r="R100" s="224">
        <f>Q100*H100</f>
        <v>0</v>
      </c>
      <c r="S100" s="224">
        <v>2</v>
      </c>
      <c r="T100" s="225">
        <f>S100*H100</f>
        <v>13.57</v>
      </c>
      <c r="U100" s="40"/>
      <c r="V100" s="40"/>
      <c r="W100" s="40"/>
      <c r="X100" s="40"/>
      <c r="Y100" s="40"/>
      <c r="Z100" s="40"/>
      <c r="AA100" s="40"/>
      <c r="AB100" s="40"/>
      <c r="AC100" s="40"/>
      <c r="AD100" s="40"/>
      <c r="AE100" s="40"/>
      <c r="AR100" s="226" t="s">
        <v>188</v>
      </c>
      <c r="AT100" s="226" t="s">
        <v>183</v>
      </c>
      <c r="AU100" s="226" t="s">
        <v>85</v>
      </c>
      <c r="AY100" s="19" t="s">
        <v>180</v>
      </c>
      <c r="BE100" s="227">
        <f>IF(N100="základní",J100,0)</f>
        <v>0</v>
      </c>
      <c r="BF100" s="227">
        <f>IF(N100="snížená",J100,0)</f>
        <v>0</v>
      </c>
      <c r="BG100" s="227">
        <f>IF(N100="zákl. přenesená",J100,0)</f>
        <v>0</v>
      </c>
      <c r="BH100" s="227">
        <f>IF(N100="sníž. přenesená",J100,0)</f>
        <v>0</v>
      </c>
      <c r="BI100" s="227">
        <f>IF(N100="nulová",J100,0)</f>
        <v>0</v>
      </c>
      <c r="BJ100" s="19" t="s">
        <v>83</v>
      </c>
      <c r="BK100" s="227">
        <f>ROUND(I100*H100,2)</f>
        <v>0</v>
      </c>
      <c r="BL100" s="19" t="s">
        <v>188</v>
      </c>
      <c r="BM100" s="226" t="s">
        <v>189</v>
      </c>
    </row>
    <row r="101" s="2" customFormat="1">
      <c r="A101" s="40"/>
      <c r="B101" s="41"/>
      <c r="C101" s="42"/>
      <c r="D101" s="228" t="s">
        <v>190</v>
      </c>
      <c r="E101" s="42"/>
      <c r="F101" s="229" t="s">
        <v>191</v>
      </c>
      <c r="G101" s="42"/>
      <c r="H101" s="42"/>
      <c r="I101" s="230"/>
      <c r="J101" s="42"/>
      <c r="K101" s="42"/>
      <c r="L101" s="46"/>
      <c r="M101" s="231"/>
      <c r="N101" s="232"/>
      <c r="O101" s="86"/>
      <c r="P101" s="86"/>
      <c r="Q101" s="86"/>
      <c r="R101" s="86"/>
      <c r="S101" s="86"/>
      <c r="T101" s="87"/>
      <c r="U101" s="40"/>
      <c r="V101" s="40"/>
      <c r="W101" s="40"/>
      <c r="X101" s="40"/>
      <c r="Y101" s="40"/>
      <c r="Z101" s="40"/>
      <c r="AA101" s="40"/>
      <c r="AB101" s="40"/>
      <c r="AC101" s="40"/>
      <c r="AD101" s="40"/>
      <c r="AE101" s="40"/>
      <c r="AT101" s="19" t="s">
        <v>190</v>
      </c>
      <c r="AU101" s="19" t="s">
        <v>85</v>
      </c>
    </row>
    <row r="102" s="13" customFormat="1">
      <c r="A102" s="13"/>
      <c r="B102" s="233"/>
      <c r="C102" s="234"/>
      <c r="D102" s="228" t="s">
        <v>192</v>
      </c>
      <c r="E102" s="235" t="s">
        <v>19</v>
      </c>
      <c r="F102" s="236" t="s">
        <v>193</v>
      </c>
      <c r="G102" s="234"/>
      <c r="H102" s="237">
        <v>4.0629999999999997</v>
      </c>
      <c r="I102" s="238"/>
      <c r="J102" s="234"/>
      <c r="K102" s="234"/>
      <c r="L102" s="239"/>
      <c r="M102" s="240"/>
      <c r="N102" s="241"/>
      <c r="O102" s="241"/>
      <c r="P102" s="241"/>
      <c r="Q102" s="241"/>
      <c r="R102" s="241"/>
      <c r="S102" s="241"/>
      <c r="T102" s="242"/>
      <c r="U102" s="13"/>
      <c r="V102" s="13"/>
      <c r="W102" s="13"/>
      <c r="X102" s="13"/>
      <c r="Y102" s="13"/>
      <c r="Z102" s="13"/>
      <c r="AA102" s="13"/>
      <c r="AB102" s="13"/>
      <c r="AC102" s="13"/>
      <c r="AD102" s="13"/>
      <c r="AE102" s="13"/>
      <c r="AT102" s="243" t="s">
        <v>192</v>
      </c>
      <c r="AU102" s="243" t="s">
        <v>85</v>
      </c>
      <c r="AV102" s="13" t="s">
        <v>85</v>
      </c>
      <c r="AW102" s="13" t="s">
        <v>37</v>
      </c>
      <c r="AX102" s="13" t="s">
        <v>76</v>
      </c>
      <c r="AY102" s="243" t="s">
        <v>180</v>
      </c>
    </row>
    <row r="103" s="13" customFormat="1">
      <c r="A103" s="13"/>
      <c r="B103" s="233"/>
      <c r="C103" s="234"/>
      <c r="D103" s="228" t="s">
        <v>192</v>
      </c>
      <c r="E103" s="235" t="s">
        <v>19</v>
      </c>
      <c r="F103" s="236" t="s">
        <v>194</v>
      </c>
      <c r="G103" s="234"/>
      <c r="H103" s="237">
        <v>1.6399999999999999</v>
      </c>
      <c r="I103" s="238"/>
      <c r="J103" s="234"/>
      <c r="K103" s="234"/>
      <c r="L103" s="239"/>
      <c r="M103" s="240"/>
      <c r="N103" s="241"/>
      <c r="O103" s="241"/>
      <c r="P103" s="241"/>
      <c r="Q103" s="241"/>
      <c r="R103" s="241"/>
      <c r="S103" s="241"/>
      <c r="T103" s="242"/>
      <c r="U103" s="13"/>
      <c r="V103" s="13"/>
      <c r="W103" s="13"/>
      <c r="X103" s="13"/>
      <c r="Y103" s="13"/>
      <c r="Z103" s="13"/>
      <c r="AA103" s="13"/>
      <c r="AB103" s="13"/>
      <c r="AC103" s="13"/>
      <c r="AD103" s="13"/>
      <c r="AE103" s="13"/>
      <c r="AT103" s="243" t="s">
        <v>192</v>
      </c>
      <c r="AU103" s="243" t="s">
        <v>85</v>
      </c>
      <c r="AV103" s="13" t="s">
        <v>85</v>
      </c>
      <c r="AW103" s="13" t="s">
        <v>37</v>
      </c>
      <c r="AX103" s="13" t="s">
        <v>76</v>
      </c>
      <c r="AY103" s="243" t="s">
        <v>180</v>
      </c>
    </row>
    <row r="104" s="13" customFormat="1">
      <c r="A104" s="13"/>
      <c r="B104" s="233"/>
      <c r="C104" s="234"/>
      <c r="D104" s="228" t="s">
        <v>192</v>
      </c>
      <c r="E104" s="235" t="s">
        <v>19</v>
      </c>
      <c r="F104" s="236" t="s">
        <v>195</v>
      </c>
      <c r="G104" s="234"/>
      <c r="H104" s="237">
        <v>0.53000000000000003</v>
      </c>
      <c r="I104" s="238"/>
      <c r="J104" s="234"/>
      <c r="K104" s="234"/>
      <c r="L104" s="239"/>
      <c r="M104" s="240"/>
      <c r="N104" s="241"/>
      <c r="O104" s="241"/>
      <c r="P104" s="241"/>
      <c r="Q104" s="241"/>
      <c r="R104" s="241"/>
      <c r="S104" s="241"/>
      <c r="T104" s="242"/>
      <c r="U104" s="13"/>
      <c r="V104" s="13"/>
      <c r="W104" s="13"/>
      <c r="X104" s="13"/>
      <c r="Y104" s="13"/>
      <c r="Z104" s="13"/>
      <c r="AA104" s="13"/>
      <c r="AB104" s="13"/>
      <c r="AC104" s="13"/>
      <c r="AD104" s="13"/>
      <c r="AE104" s="13"/>
      <c r="AT104" s="243" t="s">
        <v>192</v>
      </c>
      <c r="AU104" s="243" t="s">
        <v>85</v>
      </c>
      <c r="AV104" s="13" t="s">
        <v>85</v>
      </c>
      <c r="AW104" s="13" t="s">
        <v>37</v>
      </c>
      <c r="AX104" s="13" t="s">
        <v>76</v>
      </c>
      <c r="AY104" s="243" t="s">
        <v>180</v>
      </c>
    </row>
    <row r="105" s="13" customFormat="1">
      <c r="A105" s="13"/>
      <c r="B105" s="233"/>
      <c r="C105" s="234"/>
      <c r="D105" s="228" t="s">
        <v>192</v>
      </c>
      <c r="E105" s="235" t="s">
        <v>19</v>
      </c>
      <c r="F105" s="236" t="s">
        <v>196</v>
      </c>
      <c r="G105" s="234"/>
      <c r="H105" s="237">
        <v>0.55200000000000005</v>
      </c>
      <c r="I105" s="238"/>
      <c r="J105" s="234"/>
      <c r="K105" s="234"/>
      <c r="L105" s="239"/>
      <c r="M105" s="240"/>
      <c r="N105" s="241"/>
      <c r="O105" s="241"/>
      <c r="P105" s="241"/>
      <c r="Q105" s="241"/>
      <c r="R105" s="241"/>
      <c r="S105" s="241"/>
      <c r="T105" s="242"/>
      <c r="U105" s="13"/>
      <c r="V105" s="13"/>
      <c r="W105" s="13"/>
      <c r="X105" s="13"/>
      <c r="Y105" s="13"/>
      <c r="Z105" s="13"/>
      <c r="AA105" s="13"/>
      <c r="AB105" s="13"/>
      <c r="AC105" s="13"/>
      <c r="AD105" s="13"/>
      <c r="AE105" s="13"/>
      <c r="AT105" s="243" t="s">
        <v>192</v>
      </c>
      <c r="AU105" s="243" t="s">
        <v>85</v>
      </c>
      <c r="AV105" s="13" t="s">
        <v>85</v>
      </c>
      <c r="AW105" s="13" t="s">
        <v>37</v>
      </c>
      <c r="AX105" s="13" t="s">
        <v>76</v>
      </c>
      <c r="AY105" s="243" t="s">
        <v>180</v>
      </c>
    </row>
    <row r="106" s="14" customFormat="1">
      <c r="A106" s="14"/>
      <c r="B106" s="244"/>
      <c r="C106" s="245"/>
      <c r="D106" s="228" t="s">
        <v>192</v>
      </c>
      <c r="E106" s="246" t="s">
        <v>19</v>
      </c>
      <c r="F106" s="247" t="s">
        <v>197</v>
      </c>
      <c r="G106" s="245"/>
      <c r="H106" s="248">
        <v>6.7850000000000001</v>
      </c>
      <c r="I106" s="249"/>
      <c r="J106" s="245"/>
      <c r="K106" s="245"/>
      <c r="L106" s="250"/>
      <c r="M106" s="251"/>
      <c r="N106" s="252"/>
      <c r="O106" s="252"/>
      <c r="P106" s="252"/>
      <c r="Q106" s="252"/>
      <c r="R106" s="252"/>
      <c r="S106" s="252"/>
      <c r="T106" s="253"/>
      <c r="U106" s="14"/>
      <c r="V106" s="14"/>
      <c r="W106" s="14"/>
      <c r="X106" s="14"/>
      <c r="Y106" s="14"/>
      <c r="Z106" s="14"/>
      <c r="AA106" s="14"/>
      <c r="AB106" s="14"/>
      <c r="AC106" s="14"/>
      <c r="AD106" s="14"/>
      <c r="AE106" s="14"/>
      <c r="AT106" s="254" t="s">
        <v>192</v>
      </c>
      <c r="AU106" s="254" t="s">
        <v>85</v>
      </c>
      <c r="AV106" s="14" t="s">
        <v>198</v>
      </c>
      <c r="AW106" s="14" t="s">
        <v>37</v>
      </c>
      <c r="AX106" s="14" t="s">
        <v>83</v>
      </c>
      <c r="AY106" s="254" t="s">
        <v>180</v>
      </c>
    </row>
    <row r="107" s="2" customFormat="1" ht="16.5" customHeight="1">
      <c r="A107" s="40"/>
      <c r="B107" s="41"/>
      <c r="C107" s="215" t="s">
        <v>85</v>
      </c>
      <c r="D107" s="215" t="s">
        <v>183</v>
      </c>
      <c r="E107" s="216" t="s">
        <v>199</v>
      </c>
      <c r="F107" s="217" t="s">
        <v>200</v>
      </c>
      <c r="G107" s="218" t="s">
        <v>201</v>
      </c>
      <c r="H107" s="219">
        <v>274.572</v>
      </c>
      <c r="I107" s="220"/>
      <c r="J107" s="221">
        <f>ROUND(I107*H107,2)</f>
        <v>0</v>
      </c>
      <c r="K107" s="217" t="s">
        <v>187</v>
      </c>
      <c r="L107" s="46"/>
      <c r="M107" s="222" t="s">
        <v>19</v>
      </c>
      <c r="N107" s="223" t="s">
        <v>47</v>
      </c>
      <c r="O107" s="86"/>
      <c r="P107" s="224">
        <f>O107*H107</f>
        <v>0</v>
      </c>
      <c r="Q107" s="224">
        <v>0</v>
      </c>
      <c r="R107" s="224">
        <f>Q107*H107</f>
        <v>0</v>
      </c>
      <c r="S107" s="224">
        <v>0.13100000000000001</v>
      </c>
      <c r="T107" s="225">
        <f>S107*H107</f>
        <v>35.968932000000002</v>
      </c>
      <c r="U107" s="40"/>
      <c r="V107" s="40"/>
      <c r="W107" s="40"/>
      <c r="X107" s="40"/>
      <c r="Y107" s="40"/>
      <c r="Z107" s="40"/>
      <c r="AA107" s="40"/>
      <c r="AB107" s="40"/>
      <c r="AC107" s="40"/>
      <c r="AD107" s="40"/>
      <c r="AE107" s="40"/>
      <c r="AR107" s="226" t="s">
        <v>198</v>
      </c>
      <c r="AT107" s="226" t="s">
        <v>183</v>
      </c>
      <c r="AU107" s="226" t="s">
        <v>85</v>
      </c>
      <c r="AY107" s="19" t="s">
        <v>180</v>
      </c>
      <c r="BE107" s="227">
        <f>IF(N107="základní",J107,0)</f>
        <v>0</v>
      </c>
      <c r="BF107" s="227">
        <f>IF(N107="snížená",J107,0)</f>
        <v>0</v>
      </c>
      <c r="BG107" s="227">
        <f>IF(N107="zákl. přenesená",J107,0)</f>
        <v>0</v>
      </c>
      <c r="BH107" s="227">
        <f>IF(N107="sníž. přenesená",J107,0)</f>
        <v>0</v>
      </c>
      <c r="BI107" s="227">
        <f>IF(N107="nulová",J107,0)</f>
        <v>0</v>
      </c>
      <c r="BJ107" s="19" t="s">
        <v>83</v>
      </c>
      <c r="BK107" s="227">
        <f>ROUND(I107*H107,2)</f>
        <v>0</v>
      </c>
      <c r="BL107" s="19" t="s">
        <v>198</v>
      </c>
      <c r="BM107" s="226" t="s">
        <v>202</v>
      </c>
    </row>
    <row r="108" s="2" customFormat="1">
      <c r="A108" s="40"/>
      <c r="B108" s="41"/>
      <c r="C108" s="42"/>
      <c r="D108" s="228" t="s">
        <v>190</v>
      </c>
      <c r="E108" s="42"/>
      <c r="F108" s="229" t="s">
        <v>203</v>
      </c>
      <c r="G108" s="42"/>
      <c r="H108" s="42"/>
      <c r="I108" s="230"/>
      <c r="J108" s="42"/>
      <c r="K108" s="42"/>
      <c r="L108" s="46"/>
      <c r="M108" s="231"/>
      <c r="N108" s="232"/>
      <c r="O108" s="86"/>
      <c r="P108" s="86"/>
      <c r="Q108" s="86"/>
      <c r="R108" s="86"/>
      <c r="S108" s="86"/>
      <c r="T108" s="87"/>
      <c r="U108" s="40"/>
      <c r="V108" s="40"/>
      <c r="W108" s="40"/>
      <c r="X108" s="40"/>
      <c r="Y108" s="40"/>
      <c r="Z108" s="40"/>
      <c r="AA108" s="40"/>
      <c r="AB108" s="40"/>
      <c r="AC108" s="40"/>
      <c r="AD108" s="40"/>
      <c r="AE108" s="40"/>
      <c r="AT108" s="19" t="s">
        <v>190</v>
      </c>
      <c r="AU108" s="19" t="s">
        <v>85</v>
      </c>
    </row>
    <row r="109" s="15" customFormat="1">
      <c r="A109" s="15"/>
      <c r="B109" s="255"/>
      <c r="C109" s="256"/>
      <c r="D109" s="228" t="s">
        <v>192</v>
      </c>
      <c r="E109" s="257" t="s">
        <v>19</v>
      </c>
      <c r="F109" s="258" t="s">
        <v>204</v>
      </c>
      <c r="G109" s="256"/>
      <c r="H109" s="257" t="s">
        <v>19</v>
      </c>
      <c r="I109" s="259"/>
      <c r="J109" s="256"/>
      <c r="K109" s="256"/>
      <c r="L109" s="260"/>
      <c r="M109" s="261"/>
      <c r="N109" s="262"/>
      <c r="O109" s="262"/>
      <c r="P109" s="262"/>
      <c r="Q109" s="262"/>
      <c r="R109" s="262"/>
      <c r="S109" s="262"/>
      <c r="T109" s="263"/>
      <c r="U109" s="15"/>
      <c r="V109" s="15"/>
      <c r="W109" s="15"/>
      <c r="X109" s="15"/>
      <c r="Y109" s="15"/>
      <c r="Z109" s="15"/>
      <c r="AA109" s="15"/>
      <c r="AB109" s="15"/>
      <c r="AC109" s="15"/>
      <c r="AD109" s="15"/>
      <c r="AE109" s="15"/>
      <c r="AT109" s="264" t="s">
        <v>192</v>
      </c>
      <c r="AU109" s="264" t="s">
        <v>85</v>
      </c>
      <c r="AV109" s="15" t="s">
        <v>83</v>
      </c>
      <c r="AW109" s="15" t="s">
        <v>37</v>
      </c>
      <c r="AX109" s="15" t="s">
        <v>76</v>
      </c>
      <c r="AY109" s="264" t="s">
        <v>180</v>
      </c>
    </row>
    <row r="110" s="13" customFormat="1">
      <c r="A110" s="13"/>
      <c r="B110" s="233"/>
      <c r="C110" s="234"/>
      <c r="D110" s="228" t="s">
        <v>192</v>
      </c>
      <c r="E110" s="235" t="s">
        <v>19</v>
      </c>
      <c r="F110" s="236" t="s">
        <v>205</v>
      </c>
      <c r="G110" s="234"/>
      <c r="H110" s="237">
        <v>240.09999999999999</v>
      </c>
      <c r="I110" s="238"/>
      <c r="J110" s="234"/>
      <c r="K110" s="234"/>
      <c r="L110" s="239"/>
      <c r="M110" s="240"/>
      <c r="N110" s="241"/>
      <c r="O110" s="241"/>
      <c r="P110" s="241"/>
      <c r="Q110" s="241"/>
      <c r="R110" s="241"/>
      <c r="S110" s="241"/>
      <c r="T110" s="242"/>
      <c r="U110" s="13"/>
      <c r="V110" s="13"/>
      <c r="W110" s="13"/>
      <c r="X110" s="13"/>
      <c r="Y110" s="13"/>
      <c r="Z110" s="13"/>
      <c r="AA110" s="13"/>
      <c r="AB110" s="13"/>
      <c r="AC110" s="13"/>
      <c r="AD110" s="13"/>
      <c r="AE110" s="13"/>
      <c r="AT110" s="243" t="s">
        <v>192</v>
      </c>
      <c r="AU110" s="243" t="s">
        <v>85</v>
      </c>
      <c r="AV110" s="13" t="s">
        <v>85</v>
      </c>
      <c r="AW110" s="13" t="s">
        <v>37</v>
      </c>
      <c r="AX110" s="13" t="s">
        <v>76</v>
      </c>
      <c r="AY110" s="243" t="s">
        <v>180</v>
      </c>
    </row>
    <row r="111" s="13" customFormat="1">
      <c r="A111" s="13"/>
      <c r="B111" s="233"/>
      <c r="C111" s="234"/>
      <c r="D111" s="228" t="s">
        <v>192</v>
      </c>
      <c r="E111" s="235" t="s">
        <v>19</v>
      </c>
      <c r="F111" s="236" t="s">
        <v>206</v>
      </c>
      <c r="G111" s="234"/>
      <c r="H111" s="237">
        <v>2.972</v>
      </c>
      <c r="I111" s="238"/>
      <c r="J111" s="234"/>
      <c r="K111" s="234"/>
      <c r="L111" s="239"/>
      <c r="M111" s="240"/>
      <c r="N111" s="241"/>
      <c r="O111" s="241"/>
      <c r="P111" s="241"/>
      <c r="Q111" s="241"/>
      <c r="R111" s="241"/>
      <c r="S111" s="241"/>
      <c r="T111" s="242"/>
      <c r="U111" s="13"/>
      <c r="V111" s="13"/>
      <c r="W111" s="13"/>
      <c r="X111" s="13"/>
      <c r="Y111" s="13"/>
      <c r="Z111" s="13"/>
      <c r="AA111" s="13"/>
      <c r="AB111" s="13"/>
      <c r="AC111" s="13"/>
      <c r="AD111" s="13"/>
      <c r="AE111" s="13"/>
      <c r="AT111" s="243" t="s">
        <v>192</v>
      </c>
      <c r="AU111" s="243" t="s">
        <v>85</v>
      </c>
      <c r="AV111" s="13" t="s">
        <v>85</v>
      </c>
      <c r="AW111" s="13" t="s">
        <v>37</v>
      </c>
      <c r="AX111" s="13" t="s">
        <v>76</v>
      </c>
      <c r="AY111" s="243" t="s">
        <v>180</v>
      </c>
    </row>
    <row r="112" s="13" customFormat="1">
      <c r="A112" s="13"/>
      <c r="B112" s="233"/>
      <c r="C112" s="234"/>
      <c r="D112" s="228" t="s">
        <v>192</v>
      </c>
      <c r="E112" s="235" t="s">
        <v>19</v>
      </c>
      <c r="F112" s="236" t="s">
        <v>207</v>
      </c>
      <c r="G112" s="234"/>
      <c r="H112" s="237">
        <v>21.268999999999998</v>
      </c>
      <c r="I112" s="238"/>
      <c r="J112" s="234"/>
      <c r="K112" s="234"/>
      <c r="L112" s="239"/>
      <c r="M112" s="240"/>
      <c r="N112" s="241"/>
      <c r="O112" s="241"/>
      <c r="P112" s="241"/>
      <c r="Q112" s="241"/>
      <c r="R112" s="241"/>
      <c r="S112" s="241"/>
      <c r="T112" s="242"/>
      <c r="U112" s="13"/>
      <c r="V112" s="13"/>
      <c r="W112" s="13"/>
      <c r="X112" s="13"/>
      <c r="Y112" s="13"/>
      <c r="Z112" s="13"/>
      <c r="AA112" s="13"/>
      <c r="AB112" s="13"/>
      <c r="AC112" s="13"/>
      <c r="AD112" s="13"/>
      <c r="AE112" s="13"/>
      <c r="AT112" s="243" t="s">
        <v>192</v>
      </c>
      <c r="AU112" s="243" t="s">
        <v>85</v>
      </c>
      <c r="AV112" s="13" t="s">
        <v>85</v>
      </c>
      <c r="AW112" s="13" t="s">
        <v>37</v>
      </c>
      <c r="AX112" s="13" t="s">
        <v>76</v>
      </c>
      <c r="AY112" s="243" t="s">
        <v>180</v>
      </c>
    </row>
    <row r="113" s="13" customFormat="1">
      <c r="A113" s="13"/>
      <c r="B113" s="233"/>
      <c r="C113" s="234"/>
      <c r="D113" s="228" t="s">
        <v>192</v>
      </c>
      <c r="E113" s="235" t="s">
        <v>19</v>
      </c>
      <c r="F113" s="236" t="s">
        <v>208</v>
      </c>
      <c r="G113" s="234"/>
      <c r="H113" s="237">
        <v>-7.0199999999999996</v>
      </c>
      <c r="I113" s="238"/>
      <c r="J113" s="234"/>
      <c r="K113" s="234"/>
      <c r="L113" s="239"/>
      <c r="M113" s="240"/>
      <c r="N113" s="241"/>
      <c r="O113" s="241"/>
      <c r="P113" s="241"/>
      <c r="Q113" s="241"/>
      <c r="R113" s="241"/>
      <c r="S113" s="241"/>
      <c r="T113" s="242"/>
      <c r="U113" s="13"/>
      <c r="V113" s="13"/>
      <c r="W113" s="13"/>
      <c r="X113" s="13"/>
      <c r="Y113" s="13"/>
      <c r="Z113" s="13"/>
      <c r="AA113" s="13"/>
      <c r="AB113" s="13"/>
      <c r="AC113" s="13"/>
      <c r="AD113" s="13"/>
      <c r="AE113" s="13"/>
      <c r="AT113" s="243" t="s">
        <v>192</v>
      </c>
      <c r="AU113" s="243" t="s">
        <v>85</v>
      </c>
      <c r="AV113" s="13" t="s">
        <v>85</v>
      </c>
      <c r="AW113" s="13" t="s">
        <v>37</v>
      </c>
      <c r="AX113" s="13" t="s">
        <v>76</v>
      </c>
      <c r="AY113" s="243" t="s">
        <v>180</v>
      </c>
    </row>
    <row r="114" s="13" customFormat="1">
      <c r="A114" s="13"/>
      <c r="B114" s="233"/>
      <c r="C114" s="234"/>
      <c r="D114" s="228" t="s">
        <v>192</v>
      </c>
      <c r="E114" s="235" t="s">
        <v>19</v>
      </c>
      <c r="F114" s="236" t="s">
        <v>209</v>
      </c>
      <c r="G114" s="234"/>
      <c r="H114" s="237">
        <v>-11.087999999999999</v>
      </c>
      <c r="I114" s="238"/>
      <c r="J114" s="234"/>
      <c r="K114" s="234"/>
      <c r="L114" s="239"/>
      <c r="M114" s="240"/>
      <c r="N114" s="241"/>
      <c r="O114" s="241"/>
      <c r="P114" s="241"/>
      <c r="Q114" s="241"/>
      <c r="R114" s="241"/>
      <c r="S114" s="241"/>
      <c r="T114" s="242"/>
      <c r="U114" s="13"/>
      <c r="V114" s="13"/>
      <c r="W114" s="13"/>
      <c r="X114" s="13"/>
      <c r="Y114" s="13"/>
      <c r="Z114" s="13"/>
      <c r="AA114" s="13"/>
      <c r="AB114" s="13"/>
      <c r="AC114" s="13"/>
      <c r="AD114" s="13"/>
      <c r="AE114" s="13"/>
      <c r="AT114" s="243" t="s">
        <v>192</v>
      </c>
      <c r="AU114" s="243" t="s">
        <v>85</v>
      </c>
      <c r="AV114" s="13" t="s">
        <v>85</v>
      </c>
      <c r="AW114" s="13" t="s">
        <v>37</v>
      </c>
      <c r="AX114" s="13" t="s">
        <v>76</v>
      </c>
      <c r="AY114" s="243" t="s">
        <v>180</v>
      </c>
    </row>
    <row r="115" s="13" customFormat="1">
      <c r="A115" s="13"/>
      <c r="B115" s="233"/>
      <c r="C115" s="234"/>
      <c r="D115" s="228" t="s">
        <v>192</v>
      </c>
      <c r="E115" s="235" t="s">
        <v>19</v>
      </c>
      <c r="F115" s="236" t="s">
        <v>210</v>
      </c>
      <c r="G115" s="234"/>
      <c r="H115" s="237">
        <v>-2.7719999999999998</v>
      </c>
      <c r="I115" s="238"/>
      <c r="J115" s="234"/>
      <c r="K115" s="234"/>
      <c r="L115" s="239"/>
      <c r="M115" s="240"/>
      <c r="N115" s="241"/>
      <c r="O115" s="241"/>
      <c r="P115" s="241"/>
      <c r="Q115" s="241"/>
      <c r="R115" s="241"/>
      <c r="S115" s="241"/>
      <c r="T115" s="242"/>
      <c r="U115" s="13"/>
      <c r="V115" s="13"/>
      <c r="W115" s="13"/>
      <c r="X115" s="13"/>
      <c r="Y115" s="13"/>
      <c r="Z115" s="13"/>
      <c r="AA115" s="13"/>
      <c r="AB115" s="13"/>
      <c r="AC115" s="13"/>
      <c r="AD115" s="13"/>
      <c r="AE115" s="13"/>
      <c r="AT115" s="243" t="s">
        <v>192</v>
      </c>
      <c r="AU115" s="243" t="s">
        <v>85</v>
      </c>
      <c r="AV115" s="13" t="s">
        <v>85</v>
      </c>
      <c r="AW115" s="13" t="s">
        <v>37</v>
      </c>
      <c r="AX115" s="13" t="s">
        <v>76</v>
      </c>
      <c r="AY115" s="243" t="s">
        <v>180</v>
      </c>
    </row>
    <row r="116" s="13" customFormat="1">
      <c r="A116" s="13"/>
      <c r="B116" s="233"/>
      <c r="C116" s="234"/>
      <c r="D116" s="228" t="s">
        <v>192</v>
      </c>
      <c r="E116" s="235" t="s">
        <v>19</v>
      </c>
      <c r="F116" s="236" t="s">
        <v>211</v>
      </c>
      <c r="G116" s="234"/>
      <c r="H116" s="237">
        <v>-1.532</v>
      </c>
      <c r="I116" s="238"/>
      <c r="J116" s="234"/>
      <c r="K116" s="234"/>
      <c r="L116" s="239"/>
      <c r="M116" s="240"/>
      <c r="N116" s="241"/>
      <c r="O116" s="241"/>
      <c r="P116" s="241"/>
      <c r="Q116" s="241"/>
      <c r="R116" s="241"/>
      <c r="S116" s="241"/>
      <c r="T116" s="242"/>
      <c r="U116" s="13"/>
      <c r="V116" s="13"/>
      <c r="W116" s="13"/>
      <c r="X116" s="13"/>
      <c r="Y116" s="13"/>
      <c r="Z116" s="13"/>
      <c r="AA116" s="13"/>
      <c r="AB116" s="13"/>
      <c r="AC116" s="13"/>
      <c r="AD116" s="13"/>
      <c r="AE116" s="13"/>
      <c r="AT116" s="243" t="s">
        <v>192</v>
      </c>
      <c r="AU116" s="243" t="s">
        <v>85</v>
      </c>
      <c r="AV116" s="13" t="s">
        <v>85</v>
      </c>
      <c r="AW116" s="13" t="s">
        <v>37</v>
      </c>
      <c r="AX116" s="13" t="s">
        <v>76</v>
      </c>
      <c r="AY116" s="243" t="s">
        <v>180</v>
      </c>
    </row>
    <row r="117" s="13" customFormat="1">
      <c r="A117" s="13"/>
      <c r="B117" s="233"/>
      <c r="C117" s="234"/>
      <c r="D117" s="228" t="s">
        <v>192</v>
      </c>
      <c r="E117" s="235" t="s">
        <v>19</v>
      </c>
      <c r="F117" s="236" t="s">
        <v>212</v>
      </c>
      <c r="G117" s="234"/>
      <c r="H117" s="237">
        <v>-1.7729999999999999</v>
      </c>
      <c r="I117" s="238"/>
      <c r="J117" s="234"/>
      <c r="K117" s="234"/>
      <c r="L117" s="239"/>
      <c r="M117" s="240"/>
      <c r="N117" s="241"/>
      <c r="O117" s="241"/>
      <c r="P117" s="241"/>
      <c r="Q117" s="241"/>
      <c r="R117" s="241"/>
      <c r="S117" s="241"/>
      <c r="T117" s="242"/>
      <c r="U117" s="13"/>
      <c r="V117" s="13"/>
      <c r="W117" s="13"/>
      <c r="X117" s="13"/>
      <c r="Y117" s="13"/>
      <c r="Z117" s="13"/>
      <c r="AA117" s="13"/>
      <c r="AB117" s="13"/>
      <c r="AC117" s="13"/>
      <c r="AD117" s="13"/>
      <c r="AE117" s="13"/>
      <c r="AT117" s="243" t="s">
        <v>192</v>
      </c>
      <c r="AU117" s="243" t="s">
        <v>85</v>
      </c>
      <c r="AV117" s="13" t="s">
        <v>85</v>
      </c>
      <c r="AW117" s="13" t="s">
        <v>37</v>
      </c>
      <c r="AX117" s="13" t="s">
        <v>76</v>
      </c>
      <c r="AY117" s="243" t="s">
        <v>180</v>
      </c>
    </row>
    <row r="118" s="15" customFormat="1">
      <c r="A118" s="15"/>
      <c r="B118" s="255"/>
      <c r="C118" s="256"/>
      <c r="D118" s="228" t="s">
        <v>192</v>
      </c>
      <c r="E118" s="257" t="s">
        <v>19</v>
      </c>
      <c r="F118" s="258" t="s">
        <v>213</v>
      </c>
      <c r="G118" s="256"/>
      <c r="H118" s="257" t="s">
        <v>19</v>
      </c>
      <c r="I118" s="259"/>
      <c r="J118" s="256"/>
      <c r="K118" s="256"/>
      <c r="L118" s="260"/>
      <c r="M118" s="261"/>
      <c r="N118" s="262"/>
      <c r="O118" s="262"/>
      <c r="P118" s="262"/>
      <c r="Q118" s="262"/>
      <c r="R118" s="262"/>
      <c r="S118" s="262"/>
      <c r="T118" s="263"/>
      <c r="U118" s="15"/>
      <c r="V118" s="15"/>
      <c r="W118" s="15"/>
      <c r="X118" s="15"/>
      <c r="Y118" s="15"/>
      <c r="Z118" s="15"/>
      <c r="AA118" s="15"/>
      <c r="AB118" s="15"/>
      <c r="AC118" s="15"/>
      <c r="AD118" s="15"/>
      <c r="AE118" s="15"/>
      <c r="AT118" s="264" t="s">
        <v>192</v>
      </c>
      <c r="AU118" s="264" t="s">
        <v>85</v>
      </c>
      <c r="AV118" s="15" t="s">
        <v>83</v>
      </c>
      <c r="AW118" s="15" t="s">
        <v>37</v>
      </c>
      <c r="AX118" s="15" t="s">
        <v>76</v>
      </c>
      <c r="AY118" s="264" t="s">
        <v>180</v>
      </c>
    </row>
    <row r="119" s="13" customFormat="1">
      <c r="A119" s="13"/>
      <c r="B119" s="233"/>
      <c r="C119" s="234"/>
      <c r="D119" s="228" t="s">
        <v>192</v>
      </c>
      <c r="E119" s="235" t="s">
        <v>19</v>
      </c>
      <c r="F119" s="236" t="s">
        <v>214</v>
      </c>
      <c r="G119" s="234"/>
      <c r="H119" s="237">
        <v>41.508000000000003</v>
      </c>
      <c r="I119" s="238"/>
      <c r="J119" s="234"/>
      <c r="K119" s="234"/>
      <c r="L119" s="239"/>
      <c r="M119" s="240"/>
      <c r="N119" s="241"/>
      <c r="O119" s="241"/>
      <c r="P119" s="241"/>
      <c r="Q119" s="241"/>
      <c r="R119" s="241"/>
      <c r="S119" s="241"/>
      <c r="T119" s="242"/>
      <c r="U119" s="13"/>
      <c r="V119" s="13"/>
      <c r="W119" s="13"/>
      <c r="X119" s="13"/>
      <c r="Y119" s="13"/>
      <c r="Z119" s="13"/>
      <c r="AA119" s="13"/>
      <c r="AB119" s="13"/>
      <c r="AC119" s="13"/>
      <c r="AD119" s="13"/>
      <c r="AE119" s="13"/>
      <c r="AT119" s="243" t="s">
        <v>192</v>
      </c>
      <c r="AU119" s="243" t="s">
        <v>85</v>
      </c>
      <c r="AV119" s="13" t="s">
        <v>85</v>
      </c>
      <c r="AW119" s="13" t="s">
        <v>37</v>
      </c>
      <c r="AX119" s="13" t="s">
        <v>76</v>
      </c>
      <c r="AY119" s="243" t="s">
        <v>180</v>
      </c>
    </row>
    <row r="120" s="13" customFormat="1">
      <c r="A120" s="13"/>
      <c r="B120" s="233"/>
      <c r="C120" s="234"/>
      <c r="D120" s="228" t="s">
        <v>192</v>
      </c>
      <c r="E120" s="235" t="s">
        <v>19</v>
      </c>
      <c r="F120" s="236" t="s">
        <v>215</v>
      </c>
      <c r="G120" s="234"/>
      <c r="H120" s="237">
        <v>-4.7279999999999998</v>
      </c>
      <c r="I120" s="238"/>
      <c r="J120" s="234"/>
      <c r="K120" s="234"/>
      <c r="L120" s="239"/>
      <c r="M120" s="240"/>
      <c r="N120" s="241"/>
      <c r="O120" s="241"/>
      <c r="P120" s="241"/>
      <c r="Q120" s="241"/>
      <c r="R120" s="241"/>
      <c r="S120" s="241"/>
      <c r="T120" s="242"/>
      <c r="U120" s="13"/>
      <c r="V120" s="13"/>
      <c r="W120" s="13"/>
      <c r="X120" s="13"/>
      <c r="Y120" s="13"/>
      <c r="Z120" s="13"/>
      <c r="AA120" s="13"/>
      <c r="AB120" s="13"/>
      <c r="AC120" s="13"/>
      <c r="AD120" s="13"/>
      <c r="AE120" s="13"/>
      <c r="AT120" s="243" t="s">
        <v>192</v>
      </c>
      <c r="AU120" s="243" t="s">
        <v>85</v>
      </c>
      <c r="AV120" s="13" t="s">
        <v>85</v>
      </c>
      <c r="AW120" s="13" t="s">
        <v>37</v>
      </c>
      <c r="AX120" s="13" t="s">
        <v>76</v>
      </c>
      <c r="AY120" s="243" t="s">
        <v>180</v>
      </c>
    </row>
    <row r="121" s="13" customFormat="1">
      <c r="A121" s="13"/>
      <c r="B121" s="233"/>
      <c r="C121" s="234"/>
      <c r="D121" s="228" t="s">
        <v>192</v>
      </c>
      <c r="E121" s="235" t="s">
        <v>19</v>
      </c>
      <c r="F121" s="236" t="s">
        <v>216</v>
      </c>
      <c r="G121" s="234"/>
      <c r="H121" s="237">
        <v>-2.3639999999999999</v>
      </c>
      <c r="I121" s="238"/>
      <c r="J121" s="234"/>
      <c r="K121" s="234"/>
      <c r="L121" s="239"/>
      <c r="M121" s="240"/>
      <c r="N121" s="241"/>
      <c r="O121" s="241"/>
      <c r="P121" s="241"/>
      <c r="Q121" s="241"/>
      <c r="R121" s="241"/>
      <c r="S121" s="241"/>
      <c r="T121" s="242"/>
      <c r="U121" s="13"/>
      <c r="V121" s="13"/>
      <c r="W121" s="13"/>
      <c r="X121" s="13"/>
      <c r="Y121" s="13"/>
      <c r="Z121" s="13"/>
      <c r="AA121" s="13"/>
      <c r="AB121" s="13"/>
      <c r="AC121" s="13"/>
      <c r="AD121" s="13"/>
      <c r="AE121" s="13"/>
      <c r="AT121" s="243" t="s">
        <v>192</v>
      </c>
      <c r="AU121" s="243" t="s">
        <v>85</v>
      </c>
      <c r="AV121" s="13" t="s">
        <v>85</v>
      </c>
      <c r="AW121" s="13" t="s">
        <v>37</v>
      </c>
      <c r="AX121" s="13" t="s">
        <v>76</v>
      </c>
      <c r="AY121" s="243" t="s">
        <v>180</v>
      </c>
    </row>
    <row r="122" s="14" customFormat="1">
      <c r="A122" s="14"/>
      <c r="B122" s="244"/>
      <c r="C122" s="245"/>
      <c r="D122" s="228" t="s">
        <v>192</v>
      </c>
      <c r="E122" s="246" t="s">
        <v>19</v>
      </c>
      <c r="F122" s="247" t="s">
        <v>197</v>
      </c>
      <c r="G122" s="245"/>
      <c r="H122" s="248">
        <v>274.572</v>
      </c>
      <c r="I122" s="249"/>
      <c r="J122" s="245"/>
      <c r="K122" s="245"/>
      <c r="L122" s="250"/>
      <c r="M122" s="251"/>
      <c r="N122" s="252"/>
      <c r="O122" s="252"/>
      <c r="P122" s="252"/>
      <c r="Q122" s="252"/>
      <c r="R122" s="252"/>
      <c r="S122" s="252"/>
      <c r="T122" s="253"/>
      <c r="U122" s="14"/>
      <c r="V122" s="14"/>
      <c r="W122" s="14"/>
      <c r="X122" s="14"/>
      <c r="Y122" s="14"/>
      <c r="Z122" s="14"/>
      <c r="AA122" s="14"/>
      <c r="AB122" s="14"/>
      <c r="AC122" s="14"/>
      <c r="AD122" s="14"/>
      <c r="AE122" s="14"/>
      <c r="AT122" s="254" t="s">
        <v>192</v>
      </c>
      <c r="AU122" s="254" t="s">
        <v>85</v>
      </c>
      <c r="AV122" s="14" t="s">
        <v>198</v>
      </c>
      <c r="AW122" s="14" t="s">
        <v>37</v>
      </c>
      <c r="AX122" s="14" t="s">
        <v>83</v>
      </c>
      <c r="AY122" s="254" t="s">
        <v>180</v>
      </c>
    </row>
    <row r="123" s="2" customFormat="1" ht="16.5" customHeight="1">
      <c r="A123" s="40"/>
      <c r="B123" s="41"/>
      <c r="C123" s="215" t="s">
        <v>113</v>
      </c>
      <c r="D123" s="215" t="s">
        <v>183</v>
      </c>
      <c r="E123" s="216" t="s">
        <v>217</v>
      </c>
      <c r="F123" s="217" t="s">
        <v>218</v>
      </c>
      <c r="G123" s="218" t="s">
        <v>201</v>
      </c>
      <c r="H123" s="219">
        <v>3.8010000000000002</v>
      </c>
      <c r="I123" s="220"/>
      <c r="J123" s="221">
        <f>ROUND(I123*H123,2)</f>
        <v>0</v>
      </c>
      <c r="K123" s="217" t="s">
        <v>187</v>
      </c>
      <c r="L123" s="46"/>
      <c r="M123" s="222" t="s">
        <v>19</v>
      </c>
      <c r="N123" s="223" t="s">
        <v>47</v>
      </c>
      <c r="O123" s="86"/>
      <c r="P123" s="224">
        <f>O123*H123</f>
        <v>0</v>
      </c>
      <c r="Q123" s="224">
        <v>0</v>
      </c>
      <c r="R123" s="224">
        <f>Q123*H123</f>
        <v>0</v>
      </c>
      <c r="S123" s="224">
        <v>0.26100000000000001</v>
      </c>
      <c r="T123" s="225">
        <f>S123*H123</f>
        <v>0.99206100000000008</v>
      </c>
      <c r="U123" s="40"/>
      <c r="V123" s="40"/>
      <c r="W123" s="40"/>
      <c r="X123" s="40"/>
      <c r="Y123" s="40"/>
      <c r="Z123" s="40"/>
      <c r="AA123" s="40"/>
      <c r="AB123" s="40"/>
      <c r="AC123" s="40"/>
      <c r="AD123" s="40"/>
      <c r="AE123" s="40"/>
      <c r="AR123" s="226" t="s">
        <v>198</v>
      </c>
      <c r="AT123" s="226" t="s">
        <v>183</v>
      </c>
      <c r="AU123" s="226" t="s">
        <v>85</v>
      </c>
      <c r="AY123" s="19" t="s">
        <v>180</v>
      </c>
      <c r="BE123" s="227">
        <f>IF(N123="základní",J123,0)</f>
        <v>0</v>
      </c>
      <c r="BF123" s="227">
        <f>IF(N123="snížená",J123,0)</f>
        <v>0</v>
      </c>
      <c r="BG123" s="227">
        <f>IF(N123="zákl. přenesená",J123,0)</f>
        <v>0</v>
      </c>
      <c r="BH123" s="227">
        <f>IF(N123="sníž. přenesená",J123,0)</f>
        <v>0</v>
      </c>
      <c r="BI123" s="227">
        <f>IF(N123="nulová",J123,0)</f>
        <v>0</v>
      </c>
      <c r="BJ123" s="19" t="s">
        <v>83</v>
      </c>
      <c r="BK123" s="227">
        <f>ROUND(I123*H123,2)</f>
        <v>0</v>
      </c>
      <c r="BL123" s="19" t="s">
        <v>198</v>
      </c>
      <c r="BM123" s="226" t="s">
        <v>219</v>
      </c>
    </row>
    <row r="124" s="2" customFormat="1">
      <c r="A124" s="40"/>
      <c r="B124" s="41"/>
      <c r="C124" s="42"/>
      <c r="D124" s="228" t="s">
        <v>190</v>
      </c>
      <c r="E124" s="42"/>
      <c r="F124" s="229" t="s">
        <v>220</v>
      </c>
      <c r="G124" s="42"/>
      <c r="H124" s="42"/>
      <c r="I124" s="230"/>
      <c r="J124" s="42"/>
      <c r="K124" s="42"/>
      <c r="L124" s="46"/>
      <c r="M124" s="231"/>
      <c r="N124" s="232"/>
      <c r="O124" s="86"/>
      <c r="P124" s="86"/>
      <c r="Q124" s="86"/>
      <c r="R124" s="86"/>
      <c r="S124" s="86"/>
      <c r="T124" s="87"/>
      <c r="U124" s="40"/>
      <c r="V124" s="40"/>
      <c r="W124" s="40"/>
      <c r="X124" s="40"/>
      <c r="Y124" s="40"/>
      <c r="Z124" s="40"/>
      <c r="AA124" s="40"/>
      <c r="AB124" s="40"/>
      <c r="AC124" s="40"/>
      <c r="AD124" s="40"/>
      <c r="AE124" s="40"/>
      <c r="AT124" s="19" t="s">
        <v>190</v>
      </c>
      <c r="AU124" s="19" t="s">
        <v>85</v>
      </c>
    </row>
    <row r="125" s="15" customFormat="1">
      <c r="A125" s="15"/>
      <c r="B125" s="255"/>
      <c r="C125" s="256"/>
      <c r="D125" s="228" t="s">
        <v>192</v>
      </c>
      <c r="E125" s="257" t="s">
        <v>19</v>
      </c>
      <c r="F125" s="258" t="s">
        <v>204</v>
      </c>
      <c r="G125" s="256"/>
      <c r="H125" s="257" t="s">
        <v>19</v>
      </c>
      <c r="I125" s="259"/>
      <c r="J125" s="256"/>
      <c r="K125" s="256"/>
      <c r="L125" s="260"/>
      <c r="M125" s="261"/>
      <c r="N125" s="262"/>
      <c r="O125" s="262"/>
      <c r="P125" s="262"/>
      <c r="Q125" s="262"/>
      <c r="R125" s="262"/>
      <c r="S125" s="262"/>
      <c r="T125" s="263"/>
      <c r="U125" s="15"/>
      <c r="V125" s="15"/>
      <c r="W125" s="15"/>
      <c r="X125" s="15"/>
      <c r="Y125" s="15"/>
      <c r="Z125" s="15"/>
      <c r="AA125" s="15"/>
      <c r="AB125" s="15"/>
      <c r="AC125" s="15"/>
      <c r="AD125" s="15"/>
      <c r="AE125" s="15"/>
      <c r="AT125" s="264" t="s">
        <v>192</v>
      </c>
      <c r="AU125" s="264" t="s">
        <v>85</v>
      </c>
      <c r="AV125" s="15" t="s">
        <v>83</v>
      </c>
      <c r="AW125" s="15" t="s">
        <v>37</v>
      </c>
      <c r="AX125" s="15" t="s">
        <v>76</v>
      </c>
      <c r="AY125" s="264" t="s">
        <v>180</v>
      </c>
    </row>
    <row r="126" s="13" customFormat="1">
      <c r="A126" s="13"/>
      <c r="B126" s="233"/>
      <c r="C126" s="234"/>
      <c r="D126" s="228" t="s">
        <v>192</v>
      </c>
      <c r="E126" s="235" t="s">
        <v>19</v>
      </c>
      <c r="F126" s="236" t="s">
        <v>221</v>
      </c>
      <c r="G126" s="234"/>
      <c r="H126" s="237">
        <v>1.6799999999999999</v>
      </c>
      <c r="I126" s="238"/>
      <c r="J126" s="234"/>
      <c r="K126" s="234"/>
      <c r="L126" s="239"/>
      <c r="M126" s="240"/>
      <c r="N126" s="241"/>
      <c r="O126" s="241"/>
      <c r="P126" s="241"/>
      <c r="Q126" s="241"/>
      <c r="R126" s="241"/>
      <c r="S126" s="241"/>
      <c r="T126" s="242"/>
      <c r="U126" s="13"/>
      <c r="V126" s="13"/>
      <c r="W126" s="13"/>
      <c r="X126" s="13"/>
      <c r="Y126" s="13"/>
      <c r="Z126" s="13"/>
      <c r="AA126" s="13"/>
      <c r="AB126" s="13"/>
      <c r="AC126" s="13"/>
      <c r="AD126" s="13"/>
      <c r="AE126" s="13"/>
      <c r="AT126" s="243" t="s">
        <v>192</v>
      </c>
      <c r="AU126" s="243" t="s">
        <v>85</v>
      </c>
      <c r="AV126" s="13" t="s">
        <v>85</v>
      </c>
      <c r="AW126" s="13" t="s">
        <v>37</v>
      </c>
      <c r="AX126" s="13" t="s">
        <v>76</v>
      </c>
      <c r="AY126" s="243" t="s">
        <v>180</v>
      </c>
    </row>
    <row r="127" s="13" customFormat="1">
      <c r="A127" s="13"/>
      <c r="B127" s="233"/>
      <c r="C127" s="234"/>
      <c r="D127" s="228" t="s">
        <v>192</v>
      </c>
      <c r="E127" s="235" t="s">
        <v>19</v>
      </c>
      <c r="F127" s="236" t="s">
        <v>222</v>
      </c>
      <c r="G127" s="234"/>
      <c r="H127" s="237">
        <v>1.3320000000000001</v>
      </c>
      <c r="I127" s="238"/>
      <c r="J127" s="234"/>
      <c r="K127" s="234"/>
      <c r="L127" s="239"/>
      <c r="M127" s="240"/>
      <c r="N127" s="241"/>
      <c r="O127" s="241"/>
      <c r="P127" s="241"/>
      <c r="Q127" s="241"/>
      <c r="R127" s="241"/>
      <c r="S127" s="241"/>
      <c r="T127" s="242"/>
      <c r="U127" s="13"/>
      <c r="V127" s="13"/>
      <c r="W127" s="13"/>
      <c r="X127" s="13"/>
      <c r="Y127" s="13"/>
      <c r="Z127" s="13"/>
      <c r="AA127" s="13"/>
      <c r="AB127" s="13"/>
      <c r="AC127" s="13"/>
      <c r="AD127" s="13"/>
      <c r="AE127" s="13"/>
      <c r="AT127" s="243" t="s">
        <v>192</v>
      </c>
      <c r="AU127" s="243" t="s">
        <v>85</v>
      </c>
      <c r="AV127" s="13" t="s">
        <v>85</v>
      </c>
      <c r="AW127" s="13" t="s">
        <v>37</v>
      </c>
      <c r="AX127" s="13" t="s">
        <v>76</v>
      </c>
      <c r="AY127" s="243" t="s">
        <v>180</v>
      </c>
    </row>
    <row r="128" s="13" customFormat="1">
      <c r="A128" s="13"/>
      <c r="B128" s="233"/>
      <c r="C128" s="234"/>
      <c r="D128" s="228" t="s">
        <v>192</v>
      </c>
      <c r="E128" s="235" t="s">
        <v>19</v>
      </c>
      <c r="F128" s="236" t="s">
        <v>223</v>
      </c>
      <c r="G128" s="234"/>
      <c r="H128" s="237">
        <v>0.78900000000000003</v>
      </c>
      <c r="I128" s="238"/>
      <c r="J128" s="234"/>
      <c r="K128" s="234"/>
      <c r="L128" s="239"/>
      <c r="M128" s="240"/>
      <c r="N128" s="241"/>
      <c r="O128" s="241"/>
      <c r="P128" s="241"/>
      <c r="Q128" s="241"/>
      <c r="R128" s="241"/>
      <c r="S128" s="241"/>
      <c r="T128" s="242"/>
      <c r="U128" s="13"/>
      <c r="V128" s="13"/>
      <c r="W128" s="13"/>
      <c r="X128" s="13"/>
      <c r="Y128" s="13"/>
      <c r="Z128" s="13"/>
      <c r="AA128" s="13"/>
      <c r="AB128" s="13"/>
      <c r="AC128" s="13"/>
      <c r="AD128" s="13"/>
      <c r="AE128" s="13"/>
      <c r="AT128" s="243" t="s">
        <v>192</v>
      </c>
      <c r="AU128" s="243" t="s">
        <v>85</v>
      </c>
      <c r="AV128" s="13" t="s">
        <v>85</v>
      </c>
      <c r="AW128" s="13" t="s">
        <v>37</v>
      </c>
      <c r="AX128" s="13" t="s">
        <v>76</v>
      </c>
      <c r="AY128" s="243" t="s">
        <v>180</v>
      </c>
    </row>
    <row r="129" s="14" customFormat="1">
      <c r="A129" s="14"/>
      <c r="B129" s="244"/>
      <c r="C129" s="245"/>
      <c r="D129" s="228" t="s">
        <v>192</v>
      </c>
      <c r="E129" s="246" t="s">
        <v>19</v>
      </c>
      <c r="F129" s="247" t="s">
        <v>197</v>
      </c>
      <c r="G129" s="245"/>
      <c r="H129" s="248">
        <v>3.8010000000000002</v>
      </c>
      <c r="I129" s="249"/>
      <c r="J129" s="245"/>
      <c r="K129" s="245"/>
      <c r="L129" s="250"/>
      <c r="M129" s="251"/>
      <c r="N129" s="252"/>
      <c r="O129" s="252"/>
      <c r="P129" s="252"/>
      <c r="Q129" s="252"/>
      <c r="R129" s="252"/>
      <c r="S129" s="252"/>
      <c r="T129" s="253"/>
      <c r="U129" s="14"/>
      <c r="V129" s="14"/>
      <c r="W129" s="14"/>
      <c r="X129" s="14"/>
      <c r="Y129" s="14"/>
      <c r="Z129" s="14"/>
      <c r="AA129" s="14"/>
      <c r="AB129" s="14"/>
      <c r="AC129" s="14"/>
      <c r="AD129" s="14"/>
      <c r="AE129" s="14"/>
      <c r="AT129" s="254" t="s">
        <v>192</v>
      </c>
      <c r="AU129" s="254" t="s">
        <v>85</v>
      </c>
      <c r="AV129" s="14" t="s">
        <v>198</v>
      </c>
      <c r="AW129" s="14" t="s">
        <v>37</v>
      </c>
      <c r="AX129" s="14" t="s">
        <v>83</v>
      </c>
      <c r="AY129" s="254" t="s">
        <v>180</v>
      </c>
    </row>
    <row r="130" s="2" customFormat="1" ht="16.5" customHeight="1">
      <c r="A130" s="40"/>
      <c r="B130" s="41"/>
      <c r="C130" s="215" t="s">
        <v>198</v>
      </c>
      <c r="D130" s="215" t="s">
        <v>183</v>
      </c>
      <c r="E130" s="216" t="s">
        <v>224</v>
      </c>
      <c r="F130" s="217" t="s">
        <v>225</v>
      </c>
      <c r="G130" s="218" t="s">
        <v>186</v>
      </c>
      <c r="H130" s="219">
        <v>1.315</v>
      </c>
      <c r="I130" s="220"/>
      <c r="J130" s="221">
        <f>ROUND(I130*H130,2)</f>
        <v>0</v>
      </c>
      <c r="K130" s="217" t="s">
        <v>187</v>
      </c>
      <c r="L130" s="46"/>
      <c r="M130" s="222" t="s">
        <v>19</v>
      </c>
      <c r="N130" s="223" t="s">
        <v>47</v>
      </c>
      <c r="O130" s="86"/>
      <c r="P130" s="224">
        <f>O130*H130</f>
        <v>0</v>
      </c>
      <c r="Q130" s="224">
        <v>0</v>
      </c>
      <c r="R130" s="224">
        <f>Q130*H130</f>
        <v>0</v>
      </c>
      <c r="S130" s="224">
        <v>1.8</v>
      </c>
      <c r="T130" s="225">
        <f>S130*H130</f>
        <v>2.367</v>
      </c>
      <c r="U130" s="40"/>
      <c r="V130" s="40"/>
      <c r="W130" s="40"/>
      <c r="X130" s="40"/>
      <c r="Y130" s="40"/>
      <c r="Z130" s="40"/>
      <c r="AA130" s="40"/>
      <c r="AB130" s="40"/>
      <c r="AC130" s="40"/>
      <c r="AD130" s="40"/>
      <c r="AE130" s="40"/>
      <c r="AR130" s="226" t="s">
        <v>198</v>
      </c>
      <c r="AT130" s="226" t="s">
        <v>183</v>
      </c>
      <c r="AU130" s="226" t="s">
        <v>85</v>
      </c>
      <c r="AY130" s="19" t="s">
        <v>180</v>
      </c>
      <c r="BE130" s="227">
        <f>IF(N130="základní",J130,0)</f>
        <v>0</v>
      </c>
      <c r="BF130" s="227">
        <f>IF(N130="snížená",J130,0)</f>
        <v>0</v>
      </c>
      <c r="BG130" s="227">
        <f>IF(N130="zákl. přenesená",J130,0)</f>
        <v>0</v>
      </c>
      <c r="BH130" s="227">
        <f>IF(N130="sníž. přenesená",J130,0)</f>
        <v>0</v>
      </c>
      <c r="BI130" s="227">
        <f>IF(N130="nulová",J130,0)</f>
        <v>0</v>
      </c>
      <c r="BJ130" s="19" t="s">
        <v>83</v>
      </c>
      <c r="BK130" s="227">
        <f>ROUND(I130*H130,2)</f>
        <v>0</v>
      </c>
      <c r="BL130" s="19" t="s">
        <v>198</v>
      </c>
      <c r="BM130" s="226" t="s">
        <v>226</v>
      </c>
    </row>
    <row r="131" s="2" customFormat="1">
      <c r="A131" s="40"/>
      <c r="B131" s="41"/>
      <c r="C131" s="42"/>
      <c r="D131" s="228" t="s">
        <v>190</v>
      </c>
      <c r="E131" s="42"/>
      <c r="F131" s="229" t="s">
        <v>227</v>
      </c>
      <c r="G131" s="42"/>
      <c r="H131" s="42"/>
      <c r="I131" s="230"/>
      <c r="J131" s="42"/>
      <c r="K131" s="42"/>
      <c r="L131" s="46"/>
      <c r="M131" s="231"/>
      <c r="N131" s="232"/>
      <c r="O131" s="86"/>
      <c r="P131" s="86"/>
      <c r="Q131" s="86"/>
      <c r="R131" s="86"/>
      <c r="S131" s="86"/>
      <c r="T131" s="87"/>
      <c r="U131" s="40"/>
      <c r="V131" s="40"/>
      <c r="W131" s="40"/>
      <c r="X131" s="40"/>
      <c r="Y131" s="40"/>
      <c r="Z131" s="40"/>
      <c r="AA131" s="40"/>
      <c r="AB131" s="40"/>
      <c r="AC131" s="40"/>
      <c r="AD131" s="40"/>
      <c r="AE131" s="40"/>
      <c r="AT131" s="19" t="s">
        <v>190</v>
      </c>
      <c r="AU131" s="19" t="s">
        <v>85</v>
      </c>
    </row>
    <row r="132" s="15" customFormat="1">
      <c r="A132" s="15"/>
      <c r="B132" s="255"/>
      <c r="C132" s="256"/>
      <c r="D132" s="228" t="s">
        <v>192</v>
      </c>
      <c r="E132" s="257" t="s">
        <v>19</v>
      </c>
      <c r="F132" s="258" t="s">
        <v>204</v>
      </c>
      <c r="G132" s="256"/>
      <c r="H132" s="257" t="s">
        <v>19</v>
      </c>
      <c r="I132" s="259"/>
      <c r="J132" s="256"/>
      <c r="K132" s="256"/>
      <c r="L132" s="260"/>
      <c r="M132" s="261"/>
      <c r="N132" s="262"/>
      <c r="O132" s="262"/>
      <c r="P132" s="262"/>
      <c r="Q132" s="262"/>
      <c r="R132" s="262"/>
      <c r="S132" s="262"/>
      <c r="T132" s="263"/>
      <c r="U132" s="15"/>
      <c r="V132" s="15"/>
      <c r="W132" s="15"/>
      <c r="X132" s="15"/>
      <c r="Y132" s="15"/>
      <c r="Z132" s="15"/>
      <c r="AA132" s="15"/>
      <c r="AB132" s="15"/>
      <c r="AC132" s="15"/>
      <c r="AD132" s="15"/>
      <c r="AE132" s="15"/>
      <c r="AT132" s="264" t="s">
        <v>192</v>
      </c>
      <c r="AU132" s="264" t="s">
        <v>85</v>
      </c>
      <c r="AV132" s="15" t="s">
        <v>83</v>
      </c>
      <c r="AW132" s="15" t="s">
        <v>37</v>
      </c>
      <c r="AX132" s="15" t="s">
        <v>76</v>
      </c>
      <c r="AY132" s="264" t="s">
        <v>180</v>
      </c>
    </row>
    <row r="133" s="13" customFormat="1">
      <c r="A133" s="13"/>
      <c r="B133" s="233"/>
      <c r="C133" s="234"/>
      <c r="D133" s="228" t="s">
        <v>192</v>
      </c>
      <c r="E133" s="235" t="s">
        <v>19</v>
      </c>
      <c r="F133" s="236" t="s">
        <v>228</v>
      </c>
      <c r="G133" s="234"/>
      <c r="H133" s="237">
        <v>0.61599999999999999</v>
      </c>
      <c r="I133" s="238"/>
      <c r="J133" s="234"/>
      <c r="K133" s="234"/>
      <c r="L133" s="239"/>
      <c r="M133" s="240"/>
      <c r="N133" s="241"/>
      <c r="O133" s="241"/>
      <c r="P133" s="241"/>
      <c r="Q133" s="241"/>
      <c r="R133" s="241"/>
      <c r="S133" s="241"/>
      <c r="T133" s="242"/>
      <c r="U133" s="13"/>
      <c r="V133" s="13"/>
      <c r="W133" s="13"/>
      <c r="X133" s="13"/>
      <c r="Y133" s="13"/>
      <c r="Z133" s="13"/>
      <c r="AA133" s="13"/>
      <c r="AB133" s="13"/>
      <c r="AC133" s="13"/>
      <c r="AD133" s="13"/>
      <c r="AE133" s="13"/>
      <c r="AT133" s="243" t="s">
        <v>192</v>
      </c>
      <c r="AU133" s="243" t="s">
        <v>85</v>
      </c>
      <c r="AV133" s="13" t="s">
        <v>85</v>
      </c>
      <c r="AW133" s="13" t="s">
        <v>37</v>
      </c>
      <c r="AX133" s="13" t="s">
        <v>76</v>
      </c>
      <c r="AY133" s="243" t="s">
        <v>180</v>
      </c>
    </row>
    <row r="134" s="13" customFormat="1">
      <c r="A134" s="13"/>
      <c r="B134" s="233"/>
      <c r="C134" s="234"/>
      <c r="D134" s="228" t="s">
        <v>192</v>
      </c>
      <c r="E134" s="235" t="s">
        <v>19</v>
      </c>
      <c r="F134" s="236" t="s">
        <v>229</v>
      </c>
      <c r="G134" s="234"/>
      <c r="H134" s="237">
        <v>0.313</v>
      </c>
      <c r="I134" s="238"/>
      <c r="J134" s="234"/>
      <c r="K134" s="234"/>
      <c r="L134" s="239"/>
      <c r="M134" s="240"/>
      <c r="N134" s="241"/>
      <c r="O134" s="241"/>
      <c r="P134" s="241"/>
      <c r="Q134" s="241"/>
      <c r="R134" s="241"/>
      <c r="S134" s="241"/>
      <c r="T134" s="242"/>
      <c r="U134" s="13"/>
      <c r="V134" s="13"/>
      <c r="W134" s="13"/>
      <c r="X134" s="13"/>
      <c r="Y134" s="13"/>
      <c r="Z134" s="13"/>
      <c r="AA134" s="13"/>
      <c r="AB134" s="13"/>
      <c r="AC134" s="13"/>
      <c r="AD134" s="13"/>
      <c r="AE134" s="13"/>
      <c r="AT134" s="243" t="s">
        <v>192</v>
      </c>
      <c r="AU134" s="243" t="s">
        <v>85</v>
      </c>
      <c r="AV134" s="13" t="s">
        <v>85</v>
      </c>
      <c r="AW134" s="13" t="s">
        <v>37</v>
      </c>
      <c r="AX134" s="13" t="s">
        <v>76</v>
      </c>
      <c r="AY134" s="243" t="s">
        <v>180</v>
      </c>
    </row>
    <row r="135" s="15" customFormat="1">
      <c r="A135" s="15"/>
      <c r="B135" s="255"/>
      <c r="C135" s="256"/>
      <c r="D135" s="228" t="s">
        <v>192</v>
      </c>
      <c r="E135" s="257" t="s">
        <v>19</v>
      </c>
      <c r="F135" s="258" t="s">
        <v>213</v>
      </c>
      <c r="G135" s="256"/>
      <c r="H135" s="257" t="s">
        <v>19</v>
      </c>
      <c r="I135" s="259"/>
      <c r="J135" s="256"/>
      <c r="K135" s="256"/>
      <c r="L135" s="260"/>
      <c r="M135" s="261"/>
      <c r="N135" s="262"/>
      <c r="O135" s="262"/>
      <c r="P135" s="262"/>
      <c r="Q135" s="262"/>
      <c r="R135" s="262"/>
      <c r="S135" s="262"/>
      <c r="T135" s="263"/>
      <c r="U135" s="15"/>
      <c r="V135" s="15"/>
      <c r="W135" s="15"/>
      <c r="X135" s="15"/>
      <c r="Y135" s="15"/>
      <c r="Z135" s="15"/>
      <c r="AA135" s="15"/>
      <c r="AB135" s="15"/>
      <c r="AC135" s="15"/>
      <c r="AD135" s="15"/>
      <c r="AE135" s="15"/>
      <c r="AT135" s="264" t="s">
        <v>192</v>
      </c>
      <c r="AU135" s="264" t="s">
        <v>85</v>
      </c>
      <c r="AV135" s="15" t="s">
        <v>83</v>
      </c>
      <c r="AW135" s="15" t="s">
        <v>37</v>
      </c>
      <c r="AX135" s="15" t="s">
        <v>76</v>
      </c>
      <c r="AY135" s="264" t="s">
        <v>180</v>
      </c>
    </row>
    <row r="136" s="13" customFormat="1">
      <c r="A136" s="13"/>
      <c r="B136" s="233"/>
      <c r="C136" s="234"/>
      <c r="D136" s="228" t="s">
        <v>192</v>
      </c>
      <c r="E136" s="235" t="s">
        <v>19</v>
      </c>
      <c r="F136" s="236" t="s">
        <v>230</v>
      </c>
      <c r="G136" s="234"/>
      <c r="H136" s="237">
        <v>0.38600000000000001</v>
      </c>
      <c r="I136" s="238"/>
      <c r="J136" s="234"/>
      <c r="K136" s="234"/>
      <c r="L136" s="239"/>
      <c r="M136" s="240"/>
      <c r="N136" s="241"/>
      <c r="O136" s="241"/>
      <c r="P136" s="241"/>
      <c r="Q136" s="241"/>
      <c r="R136" s="241"/>
      <c r="S136" s="241"/>
      <c r="T136" s="242"/>
      <c r="U136" s="13"/>
      <c r="V136" s="13"/>
      <c r="W136" s="13"/>
      <c r="X136" s="13"/>
      <c r="Y136" s="13"/>
      <c r="Z136" s="13"/>
      <c r="AA136" s="13"/>
      <c r="AB136" s="13"/>
      <c r="AC136" s="13"/>
      <c r="AD136" s="13"/>
      <c r="AE136" s="13"/>
      <c r="AT136" s="243" t="s">
        <v>192</v>
      </c>
      <c r="AU136" s="243" t="s">
        <v>85</v>
      </c>
      <c r="AV136" s="13" t="s">
        <v>85</v>
      </c>
      <c r="AW136" s="13" t="s">
        <v>37</v>
      </c>
      <c r="AX136" s="13" t="s">
        <v>76</v>
      </c>
      <c r="AY136" s="243" t="s">
        <v>180</v>
      </c>
    </row>
    <row r="137" s="14" customFormat="1">
      <c r="A137" s="14"/>
      <c r="B137" s="244"/>
      <c r="C137" s="245"/>
      <c r="D137" s="228" t="s">
        <v>192</v>
      </c>
      <c r="E137" s="246" t="s">
        <v>19</v>
      </c>
      <c r="F137" s="247" t="s">
        <v>197</v>
      </c>
      <c r="G137" s="245"/>
      <c r="H137" s="248">
        <v>1.315</v>
      </c>
      <c r="I137" s="249"/>
      <c r="J137" s="245"/>
      <c r="K137" s="245"/>
      <c r="L137" s="250"/>
      <c r="M137" s="251"/>
      <c r="N137" s="252"/>
      <c r="O137" s="252"/>
      <c r="P137" s="252"/>
      <c r="Q137" s="252"/>
      <c r="R137" s="252"/>
      <c r="S137" s="252"/>
      <c r="T137" s="253"/>
      <c r="U137" s="14"/>
      <c r="V137" s="14"/>
      <c r="W137" s="14"/>
      <c r="X137" s="14"/>
      <c r="Y137" s="14"/>
      <c r="Z137" s="14"/>
      <c r="AA137" s="14"/>
      <c r="AB137" s="14"/>
      <c r="AC137" s="14"/>
      <c r="AD137" s="14"/>
      <c r="AE137" s="14"/>
      <c r="AT137" s="254" t="s">
        <v>192</v>
      </c>
      <c r="AU137" s="254" t="s">
        <v>85</v>
      </c>
      <c r="AV137" s="14" t="s">
        <v>198</v>
      </c>
      <c r="AW137" s="14" t="s">
        <v>37</v>
      </c>
      <c r="AX137" s="14" t="s">
        <v>83</v>
      </c>
      <c r="AY137" s="254" t="s">
        <v>180</v>
      </c>
    </row>
    <row r="138" s="2" customFormat="1" ht="16.5" customHeight="1">
      <c r="A138" s="40"/>
      <c r="B138" s="41"/>
      <c r="C138" s="215" t="s">
        <v>231</v>
      </c>
      <c r="D138" s="215" t="s">
        <v>183</v>
      </c>
      <c r="E138" s="216" t="s">
        <v>232</v>
      </c>
      <c r="F138" s="217" t="s">
        <v>233</v>
      </c>
      <c r="G138" s="218" t="s">
        <v>186</v>
      </c>
      <c r="H138" s="219">
        <v>9.1379999999999999</v>
      </c>
      <c r="I138" s="220"/>
      <c r="J138" s="221">
        <f>ROUND(I138*H138,2)</f>
        <v>0</v>
      </c>
      <c r="K138" s="217" t="s">
        <v>187</v>
      </c>
      <c r="L138" s="46"/>
      <c r="M138" s="222" t="s">
        <v>19</v>
      </c>
      <c r="N138" s="223" t="s">
        <v>47</v>
      </c>
      <c r="O138" s="86"/>
      <c r="P138" s="224">
        <f>O138*H138</f>
        <v>0</v>
      </c>
      <c r="Q138" s="224">
        <v>0</v>
      </c>
      <c r="R138" s="224">
        <f>Q138*H138</f>
        <v>0</v>
      </c>
      <c r="S138" s="224">
        <v>1.8</v>
      </c>
      <c r="T138" s="225">
        <f>S138*H138</f>
        <v>16.448399999999999</v>
      </c>
      <c r="U138" s="40"/>
      <c r="V138" s="40"/>
      <c r="W138" s="40"/>
      <c r="X138" s="40"/>
      <c r="Y138" s="40"/>
      <c r="Z138" s="40"/>
      <c r="AA138" s="40"/>
      <c r="AB138" s="40"/>
      <c r="AC138" s="40"/>
      <c r="AD138" s="40"/>
      <c r="AE138" s="40"/>
      <c r="AR138" s="226" t="s">
        <v>198</v>
      </c>
      <c r="AT138" s="226" t="s">
        <v>183</v>
      </c>
      <c r="AU138" s="226" t="s">
        <v>85</v>
      </c>
      <c r="AY138" s="19" t="s">
        <v>180</v>
      </c>
      <c r="BE138" s="227">
        <f>IF(N138="základní",J138,0)</f>
        <v>0</v>
      </c>
      <c r="BF138" s="227">
        <f>IF(N138="snížená",J138,0)</f>
        <v>0</v>
      </c>
      <c r="BG138" s="227">
        <f>IF(N138="zákl. přenesená",J138,0)</f>
        <v>0</v>
      </c>
      <c r="BH138" s="227">
        <f>IF(N138="sníž. přenesená",J138,0)</f>
        <v>0</v>
      </c>
      <c r="BI138" s="227">
        <f>IF(N138="nulová",J138,0)</f>
        <v>0</v>
      </c>
      <c r="BJ138" s="19" t="s">
        <v>83</v>
      </c>
      <c r="BK138" s="227">
        <f>ROUND(I138*H138,2)</f>
        <v>0</v>
      </c>
      <c r="BL138" s="19" t="s">
        <v>198</v>
      </c>
      <c r="BM138" s="226" t="s">
        <v>234</v>
      </c>
    </row>
    <row r="139" s="2" customFormat="1">
      <c r="A139" s="40"/>
      <c r="B139" s="41"/>
      <c r="C139" s="42"/>
      <c r="D139" s="228" t="s">
        <v>190</v>
      </c>
      <c r="E139" s="42"/>
      <c r="F139" s="229" t="s">
        <v>235</v>
      </c>
      <c r="G139" s="42"/>
      <c r="H139" s="42"/>
      <c r="I139" s="230"/>
      <c r="J139" s="42"/>
      <c r="K139" s="42"/>
      <c r="L139" s="46"/>
      <c r="M139" s="231"/>
      <c r="N139" s="232"/>
      <c r="O139" s="86"/>
      <c r="P139" s="86"/>
      <c r="Q139" s="86"/>
      <c r="R139" s="86"/>
      <c r="S139" s="86"/>
      <c r="T139" s="87"/>
      <c r="U139" s="40"/>
      <c r="V139" s="40"/>
      <c r="W139" s="40"/>
      <c r="X139" s="40"/>
      <c r="Y139" s="40"/>
      <c r="Z139" s="40"/>
      <c r="AA139" s="40"/>
      <c r="AB139" s="40"/>
      <c r="AC139" s="40"/>
      <c r="AD139" s="40"/>
      <c r="AE139" s="40"/>
      <c r="AT139" s="19" t="s">
        <v>190</v>
      </c>
      <c r="AU139" s="19" t="s">
        <v>85</v>
      </c>
    </row>
    <row r="140" s="15" customFormat="1">
      <c r="A140" s="15"/>
      <c r="B140" s="255"/>
      <c r="C140" s="256"/>
      <c r="D140" s="228" t="s">
        <v>192</v>
      </c>
      <c r="E140" s="257" t="s">
        <v>19</v>
      </c>
      <c r="F140" s="258" t="s">
        <v>204</v>
      </c>
      <c r="G140" s="256"/>
      <c r="H140" s="257" t="s">
        <v>19</v>
      </c>
      <c r="I140" s="259"/>
      <c r="J140" s="256"/>
      <c r="K140" s="256"/>
      <c r="L140" s="260"/>
      <c r="M140" s="261"/>
      <c r="N140" s="262"/>
      <c r="O140" s="262"/>
      <c r="P140" s="262"/>
      <c r="Q140" s="262"/>
      <c r="R140" s="262"/>
      <c r="S140" s="262"/>
      <c r="T140" s="263"/>
      <c r="U140" s="15"/>
      <c r="V140" s="15"/>
      <c r="W140" s="15"/>
      <c r="X140" s="15"/>
      <c r="Y140" s="15"/>
      <c r="Z140" s="15"/>
      <c r="AA140" s="15"/>
      <c r="AB140" s="15"/>
      <c r="AC140" s="15"/>
      <c r="AD140" s="15"/>
      <c r="AE140" s="15"/>
      <c r="AT140" s="264" t="s">
        <v>192</v>
      </c>
      <c r="AU140" s="264" t="s">
        <v>85</v>
      </c>
      <c r="AV140" s="15" t="s">
        <v>83</v>
      </c>
      <c r="AW140" s="15" t="s">
        <v>37</v>
      </c>
      <c r="AX140" s="15" t="s">
        <v>76</v>
      </c>
      <c r="AY140" s="264" t="s">
        <v>180</v>
      </c>
    </row>
    <row r="141" s="13" customFormat="1">
      <c r="A141" s="13"/>
      <c r="B141" s="233"/>
      <c r="C141" s="234"/>
      <c r="D141" s="228" t="s">
        <v>192</v>
      </c>
      <c r="E141" s="235" t="s">
        <v>19</v>
      </c>
      <c r="F141" s="236" t="s">
        <v>236</v>
      </c>
      <c r="G141" s="234"/>
      <c r="H141" s="237">
        <v>4.9699999999999998</v>
      </c>
      <c r="I141" s="238"/>
      <c r="J141" s="234"/>
      <c r="K141" s="234"/>
      <c r="L141" s="239"/>
      <c r="M141" s="240"/>
      <c r="N141" s="241"/>
      <c r="O141" s="241"/>
      <c r="P141" s="241"/>
      <c r="Q141" s="241"/>
      <c r="R141" s="241"/>
      <c r="S141" s="241"/>
      <c r="T141" s="242"/>
      <c r="U141" s="13"/>
      <c r="V141" s="13"/>
      <c r="W141" s="13"/>
      <c r="X141" s="13"/>
      <c r="Y141" s="13"/>
      <c r="Z141" s="13"/>
      <c r="AA141" s="13"/>
      <c r="AB141" s="13"/>
      <c r="AC141" s="13"/>
      <c r="AD141" s="13"/>
      <c r="AE141" s="13"/>
      <c r="AT141" s="243" t="s">
        <v>192</v>
      </c>
      <c r="AU141" s="243" t="s">
        <v>85</v>
      </c>
      <c r="AV141" s="13" t="s">
        <v>85</v>
      </c>
      <c r="AW141" s="13" t="s">
        <v>37</v>
      </c>
      <c r="AX141" s="13" t="s">
        <v>76</v>
      </c>
      <c r="AY141" s="243" t="s">
        <v>180</v>
      </c>
    </row>
    <row r="142" s="13" customFormat="1">
      <c r="A142" s="13"/>
      <c r="B142" s="233"/>
      <c r="C142" s="234"/>
      <c r="D142" s="228" t="s">
        <v>192</v>
      </c>
      <c r="E142" s="235" t="s">
        <v>19</v>
      </c>
      <c r="F142" s="236" t="s">
        <v>237</v>
      </c>
      <c r="G142" s="234"/>
      <c r="H142" s="237">
        <v>2.8969999999999998</v>
      </c>
      <c r="I142" s="238"/>
      <c r="J142" s="234"/>
      <c r="K142" s="234"/>
      <c r="L142" s="239"/>
      <c r="M142" s="240"/>
      <c r="N142" s="241"/>
      <c r="O142" s="241"/>
      <c r="P142" s="241"/>
      <c r="Q142" s="241"/>
      <c r="R142" s="241"/>
      <c r="S142" s="241"/>
      <c r="T142" s="242"/>
      <c r="U142" s="13"/>
      <c r="V142" s="13"/>
      <c r="W142" s="13"/>
      <c r="X142" s="13"/>
      <c r="Y142" s="13"/>
      <c r="Z142" s="13"/>
      <c r="AA142" s="13"/>
      <c r="AB142" s="13"/>
      <c r="AC142" s="13"/>
      <c r="AD142" s="13"/>
      <c r="AE142" s="13"/>
      <c r="AT142" s="243" t="s">
        <v>192</v>
      </c>
      <c r="AU142" s="243" t="s">
        <v>85</v>
      </c>
      <c r="AV142" s="13" t="s">
        <v>85</v>
      </c>
      <c r="AW142" s="13" t="s">
        <v>37</v>
      </c>
      <c r="AX142" s="13" t="s">
        <v>76</v>
      </c>
      <c r="AY142" s="243" t="s">
        <v>180</v>
      </c>
    </row>
    <row r="143" s="15" customFormat="1">
      <c r="A143" s="15"/>
      <c r="B143" s="255"/>
      <c r="C143" s="256"/>
      <c r="D143" s="228" t="s">
        <v>192</v>
      </c>
      <c r="E143" s="257" t="s">
        <v>19</v>
      </c>
      <c r="F143" s="258" t="s">
        <v>213</v>
      </c>
      <c r="G143" s="256"/>
      <c r="H143" s="257" t="s">
        <v>19</v>
      </c>
      <c r="I143" s="259"/>
      <c r="J143" s="256"/>
      <c r="K143" s="256"/>
      <c r="L143" s="260"/>
      <c r="M143" s="261"/>
      <c r="N143" s="262"/>
      <c r="O143" s="262"/>
      <c r="P143" s="262"/>
      <c r="Q143" s="262"/>
      <c r="R143" s="262"/>
      <c r="S143" s="262"/>
      <c r="T143" s="263"/>
      <c r="U143" s="15"/>
      <c r="V143" s="15"/>
      <c r="W143" s="15"/>
      <c r="X143" s="15"/>
      <c r="Y143" s="15"/>
      <c r="Z143" s="15"/>
      <c r="AA143" s="15"/>
      <c r="AB143" s="15"/>
      <c r="AC143" s="15"/>
      <c r="AD143" s="15"/>
      <c r="AE143" s="15"/>
      <c r="AT143" s="264" t="s">
        <v>192</v>
      </c>
      <c r="AU143" s="264" t="s">
        <v>85</v>
      </c>
      <c r="AV143" s="15" t="s">
        <v>83</v>
      </c>
      <c r="AW143" s="15" t="s">
        <v>37</v>
      </c>
      <c r="AX143" s="15" t="s">
        <v>76</v>
      </c>
      <c r="AY143" s="264" t="s">
        <v>180</v>
      </c>
    </row>
    <row r="144" s="13" customFormat="1">
      <c r="A144" s="13"/>
      <c r="B144" s="233"/>
      <c r="C144" s="234"/>
      <c r="D144" s="228" t="s">
        <v>192</v>
      </c>
      <c r="E144" s="235" t="s">
        <v>19</v>
      </c>
      <c r="F144" s="236" t="s">
        <v>238</v>
      </c>
      <c r="G144" s="234"/>
      <c r="H144" s="237">
        <v>1.2709999999999999</v>
      </c>
      <c r="I144" s="238"/>
      <c r="J144" s="234"/>
      <c r="K144" s="234"/>
      <c r="L144" s="239"/>
      <c r="M144" s="240"/>
      <c r="N144" s="241"/>
      <c r="O144" s="241"/>
      <c r="P144" s="241"/>
      <c r="Q144" s="241"/>
      <c r="R144" s="241"/>
      <c r="S144" s="241"/>
      <c r="T144" s="242"/>
      <c r="U144" s="13"/>
      <c r="V144" s="13"/>
      <c r="W144" s="13"/>
      <c r="X144" s="13"/>
      <c r="Y144" s="13"/>
      <c r="Z144" s="13"/>
      <c r="AA144" s="13"/>
      <c r="AB144" s="13"/>
      <c r="AC144" s="13"/>
      <c r="AD144" s="13"/>
      <c r="AE144" s="13"/>
      <c r="AT144" s="243" t="s">
        <v>192</v>
      </c>
      <c r="AU144" s="243" t="s">
        <v>85</v>
      </c>
      <c r="AV144" s="13" t="s">
        <v>85</v>
      </c>
      <c r="AW144" s="13" t="s">
        <v>37</v>
      </c>
      <c r="AX144" s="13" t="s">
        <v>76</v>
      </c>
      <c r="AY144" s="243" t="s">
        <v>180</v>
      </c>
    </row>
    <row r="145" s="14" customFormat="1">
      <c r="A145" s="14"/>
      <c r="B145" s="244"/>
      <c r="C145" s="245"/>
      <c r="D145" s="228" t="s">
        <v>192</v>
      </c>
      <c r="E145" s="246" t="s">
        <v>19</v>
      </c>
      <c r="F145" s="247" t="s">
        <v>197</v>
      </c>
      <c r="G145" s="245"/>
      <c r="H145" s="248">
        <v>9.1379999999999981</v>
      </c>
      <c r="I145" s="249"/>
      <c r="J145" s="245"/>
      <c r="K145" s="245"/>
      <c r="L145" s="250"/>
      <c r="M145" s="251"/>
      <c r="N145" s="252"/>
      <c r="O145" s="252"/>
      <c r="P145" s="252"/>
      <c r="Q145" s="252"/>
      <c r="R145" s="252"/>
      <c r="S145" s="252"/>
      <c r="T145" s="253"/>
      <c r="U145" s="14"/>
      <c r="V145" s="14"/>
      <c r="W145" s="14"/>
      <c r="X145" s="14"/>
      <c r="Y145" s="14"/>
      <c r="Z145" s="14"/>
      <c r="AA145" s="14"/>
      <c r="AB145" s="14"/>
      <c r="AC145" s="14"/>
      <c r="AD145" s="14"/>
      <c r="AE145" s="14"/>
      <c r="AT145" s="254" t="s">
        <v>192</v>
      </c>
      <c r="AU145" s="254" t="s">
        <v>85</v>
      </c>
      <c r="AV145" s="14" t="s">
        <v>198</v>
      </c>
      <c r="AW145" s="14" t="s">
        <v>37</v>
      </c>
      <c r="AX145" s="14" t="s">
        <v>83</v>
      </c>
      <c r="AY145" s="254" t="s">
        <v>180</v>
      </c>
    </row>
    <row r="146" s="2" customFormat="1" ht="21.75" customHeight="1">
      <c r="A146" s="40"/>
      <c r="B146" s="41"/>
      <c r="C146" s="215" t="s">
        <v>239</v>
      </c>
      <c r="D146" s="215" t="s">
        <v>183</v>
      </c>
      <c r="E146" s="216" t="s">
        <v>240</v>
      </c>
      <c r="F146" s="217" t="s">
        <v>241</v>
      </c>
      <c r="G146" s="218" t="s">
        <v>201</v>
      </c>
      <c r="H146" s="219">
        <v>87.170000000000002</v>
      </c>
      <c r="I146" s="220"/>
      <c r="J146" s="221">
        <f>ROUND(I146*H146,2)</f>
        <v>0</v>
      </c>
      <c r="K146" s="217" t="s">
        <v>187</v>
      </c>
      <c r="L146" s="46"/>
      <c r="M146" s="222" t="s">
        <v>19</v>
      </c>
      <c r="N146" s="223" t="s">
        <v>47</v>
      </c>
      <c r="O146" s="86"/>
      <c r="P146" s="224">
        <f>O146*H146</f>
        <v>0</v>
      </c>
      <c r="Q146" s="224">
        <v>0</v>
      </c>
      <c r="R146" s="224">
        <f>Q146*H146</f>
        <v>0</v>
      </c>
      <c r="S146" s="224">
        <v>0.089999999999999997</v>
      </c>
      <c r="T146" s="225">
        <f>S146*H146</f>
        <v>7.8452999999999999</v>
      </c>
      <c r="U146" s="40"/>
      <c r="V146" s="40"/>
      <c r="W146" s="40"/>
      <c r="X146" s="40"/>
      <c r="Y146" s="40"/>
      <c r="Z146" s="40"/>
      <c r="AA146" s="40"/>
      <c r="AB146" s="40"/>
      <c r="AC146" s="40"/>
      <c r="AD146" s="40"/>
      <c r="AE146" s="40"/>
      <c r="AR146" s="226" t="s">
        <v>198</v>
      </c>
      <c r="AT146" s="226" t="s">
        <v>183</v>
      </c>
      <c r="AU146" s="226" t="s">
        <v>85</v>
      </c>
      <c r="AY146" s="19" t="s">
        <v>180</v>
      </c>
      <c r="BE146" s="227">
        <f>IF(N146="základní",J146,0)</f>
        <v>0</v>
      </c>
      <c r="BF146" s="227">
        <f>IF(N146="snížená",J146,0)</f>
        <v>0</v>
      </c>
      <c r="BG146" s="227">
        <f>IF(N146="zákl. přenesená",J146,0)</f>
        <v>0</v>
      </c>
      <c r="BH146" s="227">
        <f>IF(N146="sníž. přenesená",J146,0)</f>
        <v>0</v>
      </c>
      <c r="BI146" s="227">
        <f>IF(N146="nulová",J146,0)</f>
        <v>0</v>
      </c>
      <c r="BJ146" s="19" t="s">
        <v>83</v>
      </c>
      <c r="BK146" s="227">
        <f>ROUND(I146*H146,2)</f>
        <v>0</v>
      </c>
      <c r="BL146" s="19" t="s">
        <v>198</v>
      </c>
      <c r="BM146" s="226" t="s">
        <v>242</v>
      </c>
    </row>
    <row r="147" s="2" customFormat="1">
      <c r="A147" s="40"/>
      <c r="B147" s="41"/>
      <c r="C147" s="42"/>
      <c r="D147" s="228" t="s">
        <v>190</v>
      </c>
      <c r="E147" s="42"/>
      <c r="F147" s="229" t="s">
        <v>243</v>
      </c>
      <c r="G147" s="42"/>
      <c r="H147" s="42"/>
      <c r="I147" s="230"/>
      <c r="J147" s="42"/>
      <c r="K147" s="42"/>
      <c r="L147" s="46"/>
      <c r="M147" s="231"/>
      <c r="N147" s="232"/>
      <c r="O147" s="86"/>
      <c r="P147" s="86"/>
      <c r="Q147" s="86"/>
      <c r="R147" s="86"/>
      <c r="S147" s="86"/>
      <c r="T147" s="87"/>
      <c r="U147" s="40"/>
      <c r="V147" s="40"/>
      <c r="W147" s="40"/>
      <c r="X147" s="40"/>
      <c r="Y147" s="40"/>
      <c r="Z147" s="40"/>
      <c r="AA147" s="40"/>
      <c r="AB147" s="40"/>
      <c r="AC147" s="40"/>
      <c r="AD147" s="40"/>
      <c r="AE147" s="40"/>
      <c r="AT147" s="19" t="s">
        <v>190</v>
      </c>
      <c r="AU147" s="19" t="s">
        <v>85</v>
      </c>
    </row>
    <row r="148" s="13" customFormat="1">
      <c r="A148" s="13"/>
      <c r="B148" s="233"/>
      <c r="C148" s="234"/>
      <c r="D148" s="228" t="s">
        <v>192</v>
      </c>
      <c r="E148" s="235" t="s">
        <v>19</v>
      </c>
      <c r="F148" s="236" t="s">
        <v>244</v>
      </c>
      <c r="G148" s="234"/>
      <c r="H148" s="237">
        <v>21.969999999999999</v>
      </c>
      <c r="I148" s="238"/>
      <c r="J148" s="234"/>
      <c r="K148" s="234"/>
      <c r="L148" s="239"/>
      <c r="M148" s="240"/>
      <c r="N148" s="241"/>
      <c r="O148" s="241"/>
      <c r="P148" s="241"/>
      <c r="Q148" s="241"/>
      <c r="R148" s="241"/>
      <c r="S148" s="241"/>
      <c r="T148" s="242"/>
      <c r="U148" s="13"/>
      <c r="V148" s="13"/>
      <c r="W148" s="13"/>
      <c r="X148" s="13"/>
      <c r="Y148" s="13"/>
      <c r="Z148" s="13"/>
      <c r="AA148" s="13"/>
      <c r="AB148" s="13"/>
      <c r="AC148" s="13"/>
      <c r="AD148" s="13"/>
      <c r="AE148" s="13"/>
      <c r="AT148" s="243" t="s">
        <v>192</v>
      </c>
      <c r="AU148" s="243" t="s">
        <v>85</v>
      </c>
      <c r="AV148" s="13" t="s">
        <v>85</v>
      </c>
      <c r="AW148" s="13" t="s">
        <v>37</v>
      </c>
      <c r="AX148" s="13" t="s">
        <v>76</v>
      </c>
      <c r="AY148" s="243" t="s">
        <v>180</v>
      </c>
    </row>
    <row r="149" s="13" customFormat="1">
      <c r="A149" s="13"/>
      <c r="B149" s="233"/>
      <c r="C149" s="234"/>
      <c r="D149" s="228" t="s">
        <v>192</v>
      </c>
      <c r="E149" s="235" t="s">
        <v>19</v>
      </c>
      <c r="F149" s="236" t="s">
        <v>245</v>
      </c>
      <c r="G149" s="234"/>
      <c r="H149" s="237">
        <v>65.200000000000003</v>
      </c>
      <c r="I149" s="238"/>
      <c r="J149" s="234"/>
      <c r="K149" s="234"/>
      <c r="L149" s="239"/>
      <c r="M149" s="240"/>
      <c r="N149" s="241"/>
      <c r="O149" s="241"/>
      <c r="P149" s="241"/>
      <c r="Q149" s="241"/>
      <c r="R149" s="241"/>
      <c r="S149" s="241"/>
      <c r="T149" s="242"/>
      <c r="U149" s="13"/>
      <c r="V149" s="13"/>
      <c r="W149" s="13"/>
      <c r="X149" s="13"/>
      <c r="Y149" s="13"/>
      <c r="Z149" s="13"/>
      <c r="AA149" s="13"/>
      <c r="AB149" s="13"/>
      <c r="AC149" s="13"/>
      <c r="AD149" s="13"/>
      <c r="AE149" s="13"/>
      <c r="AT149" s="243" t="s">
        <v>192</v>
      </c>
      <c r="AU149" s="243" t="s">
        <v>85</v>
      </c>
      <c r="AV149" s="13" t="s">
        <v>85</v>
      </c>
      <c r="AW149" s="13" t="s">
        <v>37</v>
      </c>
      <c r="AX149" s="13" t="s">
        <v>76</v>
      </c>
      <c r="AY149" s="243" t="s">
        <v>180</v>
      </c>
    </row>
    <row r="150" s="14" customFormat="1">
      <c r="A150" s="14"/>
      <c r="B150" s="244"/>
      <c r="C150" s="245"/>
      <c r="D150" s="228" t="s">
        <v>192</v>
      </c>
      <c r="E150" s="246" t="s">
        <v>19</v>
      </c>
      <c r="F150" s="247" t="s">
        <v>197</v>
      </c>
      <c r="G150" s="245"/>
      <c r="H150" s="248">
        <v>87.170000000000002</v>
      </c>
      <c r="I150" s="249"/>
      <c r="J150" s="245"/>
      <c r="K150" s="245"/>
      <c r="L150" s="250"/>
      <c r="M150" s="251"/>
      <c r="N150" s="252"/>
      <c r="O150" s="252"/>
      <c r="P150" s="252"/>
      <c r="Q150" s="252"/>
      <c r="R150" s="252"/>
      <c r="S150" s="252"/>
      <c r="T150" s="253"/>
      <c r="U150" s="14"/>
      <c r="V150" s="14"/>
      <c r="W150" s="14"/>
      <c r="X150" s="14"/>
      <c r="Y150" s="14"/>
      <c r="Z150" s="14"/>
      <c r="AA150" s="14"/>
      <c r="AB150" s="14"/>
      <c r="AC150" s="14"/>
      <c r="AD150" s="14"/>
      <c r="AE150" s="14"/>
      <c r="AT150" s="254" t="s">
        <v>192</v>
      </c>
      <c r="AU150" s="254" t="s">
        <v>85</v>
      </c>
      <c r="AV150" s="14" t="s">
        <v>198</v>
      </c>
      <c r="AW150" s="14" t="s">
        <v>37</v>
      </c>
      <c r="AX150" s="14" t="s">
        <v>83</v>
      </c>
      <c r="AY150" s="254" t="s">
        <v>180</v>
      </c>
    </row>
    <row r="151" s="2" customFormat="1" ht="16.5" customHeight="1">
      <c r="A151" s="40"/>
      <c r="B151" s="41"/>
      <c r="C151" s="215" t="s">
        <v>246</v>
      </c>
      <c r="D151" s="215" t="s">
        <v>183</v>
      </c>
      <c r="E151" s="216" t="s">
        <v>247</v>
      </c>
      <c r="F151" s="217" t="s">
        <v>248</v>
      </c>
      <c r="G151" s="218" t="s">
        <v>249</v>
      </c>
      <c r="H151" s="219">
        <v>1.8</v>
      </c>
      <c r="I151" s="220"/>
      <c r="J151" s="221">
        <f>ROUND(I151*H151,2)</f>
        <v>0</v>
      </c>
      <c r="K151" s="217" t="s">
        <v>19</v>
      </c>
      <c r="L151" s="46"/>
      <c r="M151" s="222" t="s">
        <v>19</v>
      </c>
      <c r="N151" s="223" t="s">
        <v>47</v>
      </c>
      <c r="O151" s="86"/>
      <c r="P151" s="224">
        <f>O151*H151</f>
        <v>0</v>
      </c>
      <c r="Q151" s="224">
        <v>0</v>
      </c>
      <c r="R151" s="224">
        <f>Q151*H151</f>
        <v>0</v>
      </c>
      <c r="S151" s="224">
        <v>0.052999999999999998</v>
      </c>
      <c r="T151" s="225">
        <f>S151*H151</f>
        <v>0.095399999999999999</v>
      </c>
      <c r="U151" s="40"/>
      <c r="V151" s="40"/>
      <c r="W151" s="40"/>
      <c r="X151" s="40"/>
      <c r="Y151" s="40"/>
      <c r="Z151" s="40"/>
      <c r="AA151" s="40"/>
      <c r="AB151" s="40"/>
      <c r="AC151" s="40"/>
      <c r="AD151" s="40"/>
      <c r="AE151" s="40"/>
      <c r="AR151" s="226" t="s">
        <v>198</v>
      </c>
      <c r="AT151" s="226" t="s">
        <v>183</v>
      </c>
      <c r="AU151" s="226" t="s">
        <v>85</v>
      </c>
      <c r="AY151" s="19" t="s">
        <v>180</v>
      </c>
      <c r="BE151" s="227">
        <f>IF(N151="základní",J151,0)</f>
        <v>0</v>
      </c>
      <c r="BF151" s="227">
        <f>IF(N151="snížená",J151,0)</f>
        <v>0</v>
      </c>
      <c r="BG151" s="227">
        <f>IF(N151="zákl. přenesená",J151,0)</f>
        <v>0</v>
      </c>
      <c r="BH151" s="227">
        <f>IF(N151="sníž. přenesená",J151,0)</f>
        <v>0</v>
      </c>
      <c r="BI151" s="227">
        <f>IF(N151="nulová",J151,0)</f>
        <v>0</v>
      </c>
      <c r="BJ151" s="19" t="s">
        <v>83</v>
      </c>
      <c r="BK151" s="227">
        <f>ROUND(I151*H151,2)</f>
        <v>0</v>
      </c>
      <c r="BL151" s="19" t="s">
        <v>198</v>
      </c>
      <c r="BM151" s="226" t="s">
        <v>250</v>
      </c>
    </row>
    <row r="152" s="2" customFormat="1">
      <c r="A152" s="40"/>
      <c r="B152" s="41"/>
      <c r="C152" s="42"/>
      <c r="D152" s="228" t="s">
        <v>190</v>
      </c>
      <c r="E152" s="42"/>
      <c r="F152" s="229" t="s">
        <v>251</v>
      </c>
      <c r="G152" s="42"/>
      <c r="H152" s="42"/>
      <c r="I152" s="230"/>
      <c r="J152" s="42"/>
      <c r="K152" s="42"/>
      <c r="L152" s="46"/>
      <c r="M152" s="231"/>
      <c r="N152" s="232"/>
      <c r="O152" s="86"/>
      <c r="P152" s="86"/>
      <c r="Q152" s="86"/>
      <c r="R152" s="86"/>
      <c r="S152" s="86"/>
      <c r="T152" s="87"/>
      <c r="U152" s="40"/>
      <c r="V152" s="40"/>
      <c r="W152" s="40"/>
      <c r="X152" s="40"/>
      <c r="Y152" s="40"/>
      <c r="Z152" s="40"/>
      <c r="AA152" s="40"/>
      <c r="AB152" s="40"/>
      <c r="AC152" s="40"/>
      <c r="AD152" s="40"/>
      <c r="AE152" s="40"/>
      <c r="AT152" s="19" t="s">
        <v>190</v>
      </c>
      <c r="AU152" s="19" t="s">
        <v>85</v>
      </c>
    </row>
    <row r="153" s="2" customFormat="1" ht="16.5" customHeight="1">
      <c r="A153" s="40"/>
      <c r="B153" s="41"/>
      <c r="C153" s="215" t="s">
        <v>252</v>
      </c>
      <c r="D153" s="215" t="s">
        <v>183</v>
      </c>
      <c r="E153" s="216" t="s">
        <v>253</v>
      </c>
      <c r="F153" s="217" t="s">
        <v>254</v>
      </c>
      <c r="G153" s="218" t="s">
        <v>201</v>
      </c>
      <c r="H153" s="219">
        <v>0.25</v>
      </c>
      <c r="I153" s="220"/>
      <c r="J153" s="221">
        <f>ROUND(I153*H153,2)</f>
        <v>0</v>
      </c>
      <c r="K153" s="217" t="s">
        <v>187</v>
      </c>
      <c r="L153" s="46"/>
      <c r="M153" s="222" t="s">
        <v>19</v>
      </c>
      <c r="N153" s="223" t="s">
        <v>47</v>
      </c>
      <c r="O153" s="86"/>
      <c r="P153" s="224">
        <f>O153*H153</f>
        <v>0</v>
      </c>
      <c r="Q153" s="224">
        <v>0</v>
      </c>
      <c r="R153" s="224">
        <f>Q153*H153</f>
        <v>0</v>
      </c>
      <c r="S153" s="224">
        <v>0.062</v>
      </c>
      <c r="T153" s="225">
        <f>S153*H153</f>
        <v>0.0155</v>
      </c>
      <c r="U153" s="40"/>
      <c r="V153" s="40"/>
      <c r="W153" s="40"/>
      <c r="X153" s="40"/>
      <c r="Y153" s="40"/>
      <c r="Z153" s="40"/>
      <c r="AA153" s="40"/>
      <c r="AB153" s="40"/>
      <c r="AC153" s="40"/>
      <c r="AD153" s="40"/>
      <c r="AE153" s="40"/>
      <c r="AR153" s="226" t="s">
        <v>198</v>
      </c>
      <c r="AT153" s="226" t="s">
        <v>183</v>
      </c>
      <c r="AU153" s="226" t="s">
        <v>85</v>
      </c>
      <c r="AY153" s="19" t="s">
        <v>180</v>
      </c>
      <c r="BE153" s="227">
        <f>IF(N153="základní",J153,0)</f>
        <v>0</v>
      </c>
      <c r="BF153" s="227">
        <f>IF(N153="snížená",J153,0)</f>
        <v>0</v>
      </c>
      <c r="BG153" s="227">
        <f>IF(N153="zákl. přenesená",J153,0)</f>
        <v>0</v>
      </c>
      <c r="BH153" s="227">
        <f>IF(N153="sníž. přenesená",J153,0)</f>
        <v>0</v>
      </c>
      <c r="BI153" s="227">
        <f>IF(N153="nulová",J153,0)</f>
        <v>0</v>
      </c>
      <c r="BJ153" s="19" t="s">
        <v>83</v>
      </c>
      <c r="BK153" s="227">
        <f>ROUND(I153*H153,2)</f>
        <v>0</v>
      </c>
      <c r="BL153" s="19" t="s">
        <v>198</v>
      </c>
      <c r="BM153" s="226" t="s">
        <v>255</v>
      </c>
    </row>
    <row r="154" s="2" customFormat="1">
      <c r="A154" s="40"/>
      <c r="B154" s="41"/>
      <c r="C154" s="42"/>
      <c r="D154" s="228" t="s">
        <v>190</v>
      </c>
      <c r="E154" s="42"/>
      <c r="F154" s="229" t="s">
        <v>256</v>
      </c>
      <c r="G154" s="42"/>
      <c r="H154" s="42"/>
      <c r="I154" s="230"/>
      <c r="J154" s="42"/>
      <c r="K154" s="42"/>
      <c r="L154" s="46"/>
      <c r="M154" s="231"/>
      <c r="N154" s="232"/>
      <c r="O154" s="86"/>
      <c r="P154" s="86"/>
      <c r="Q154" s="86"/>
      <c r="R154" s="86"/>
      <c r="S154" s="86"/>
      <c r="T154" s="87"/>
      <c r="U154" s="40"/>
      <c r="V154" s="40"/>
      <c r="W154" s="40"/>
      <c r="X154" s="40"/>
      <c r="Y154" s="40"/>
      <c r="Z154" s="40"/>
      <c r="AA154" s="40"/>
      <c r="AB154" s="40"/>
      <c r="AC154" s="40"/>
      <c r="AD154" s="40"/>
      <c r="AE154" s="40"/>
      <c r="AT154" s="19" t="s">
        <v>190</v>
      </c>
      <c r="AU154" s="19" t="s">
        <v>85</v>
      </c>
    </row>
    <row r="155" s="13" customFormat="1">
      <c r="A155" s="13"/>
      <c r="B155" s="233"/>
      <c r="C155" s="234"/>
      <c r="D155" s="228" t="s">
        <v>192</v>
      </c>
      <c r="E155" s="235" t="s">
        <v>19</v>
      </c>
      <c r="F155" s="236" t="s">
        <v>257</v>
      </c>
      <c r="G155" s="234"/>
      <c r="H155" s="237">
        <v>0.25</v>
      </c>
      <c r="I155" s="238"/>
      <c r="J155" s="234"/>
      <c r="K155" s="234"/>
      <c r="L155" s="239"/>
      <c r="M155" s="240"/>
      <c r="N155" s="241"/>
      <c r="O155" s="241"/>
      <c r="P155" s="241"/>
      <c r="Q155" s="241"/>
      <c r="R155" s="241"/>
      <c r="S155" s="241"/>
      <c r="T155" s="242"/>
      <c r="U155" s="13"/>
      <c r="V155" s="13"/>
      <c r="W155" s="13"/>
      <c r="X155" s="13"/>
      <c r="Y155" s="13"/>
      <c r="Z155" s="13"/>
      <c r="AA155" s="13"/>
      <c r="AB155" s="13"/>
      <c r="AC155" s="13"/>
      <c r="AD155" s="13"/>
      <c r="AE155" s="13"/>
      <c r="AT155" s="243" t="s">
        <v>192</v>
      </c>
      <c r="AU155" s="243" t="s">
        <v>85</v>
      </c>
      <c r="AV155" s="13" t="s">
        <v>85</v>
      </c>
      <c r="AW155" s="13" t="s">
        <v>37</v>
      </c>
      <c r="AX155" s="13" t="s">
        <v>83</v>
      </c>
      <c r="AY155" s="243" t="s">
        <v>180</v>
      </c>
    </row>
    <row r="156" s="2" customFormat="1" ht="16.5" customHeight="1">
      <c r="A156" s="40"/>
      <c r="B156" s="41"/>
      <c r="C156" s="215" t="s">
        <v>181</v>
      </c>
      <c r="D156" s="215" t="s">
        <v>183</v>
      </c>
      <c r="E156" s="216" t="s">
        <v>258</v>
      </c>
      <c r="F156" s="217" t="s">
        <v>259</v>
      </c>
      <c r="G156" s="218" t="s">
        <v>201</v>
      </c>
      <c r="H156" s="219">
        <v>72.518000000000001</v>
      </c>
      <c r="I156" s="220"/>
      <c r="J156" s="221">
        <f>ROUND(I156*H156,2)</f>
        <v>0</v>
      </c>
      <c r="K156" s="217" t="s">
        <v>187</v>
      </c>
      <c r="L156" s="46"/>
      <c r="M156" s="222" t="s">
        <v>19</v>
      </c>
      <c r="N156" s="223" t="s">
        <v>47</v>
      </c>
      <c r="O156" s="86"/>
      <c r="P156" s="224">
        <f>O156*H156</f>
        <v>0</v>
      </c>
      <c r="Q156" s="224">
        <v>0</v>
      </c>
      <c r="R156" s="224">
        <f>Q156*H156</f>
        <v>0</v>
      </c>
      <c r="S156" s="224">
        <v>0.075999999999999998</v>
      </c>
      <c r="T156" s="225">
        <f>S156*H156</f>
        <v>5.511368</v>
      </c>
      <c r="U156" s="40"/>
      <c r="V156" s="40"/>
      <c r="W156" s="40"/>
      <c r="X156" s="40"/>
      <c r="Y156" s="40"/>
      <c r="Z156" s="40"/>
      <c r="AA156" s="40"/>
      <c r="AB156" s="40"/>
      <c r="AC156" s="40"/>
      <c r="AD156" s="40"/>
      <c r="AE156" s="40"/>
      <c r="AR156" s="226" t="s">
        <v>198</v>
      </c>
      <c r="AT156" s="226" t="s">
        <v>183</v>
      </c>
      <c r="AU156" s="226" t="s">
        <v>85</v>
      </c>
      <c r="AY156" s="19" t="s">
        <v>180</v>
      </c>
      <c r="BE156" s="227">
        <f>IF(N156="základní",J156,0)</f>
        <v>0</v>
      </c>
      <c r="BF156" s="227">
        <f>IF(N156="snížená",J156,0)</f>
        <v>0</v>
      </c>
      <c r="BG156" s="227">
        <f>IF(N156="zákl. přenesená",J156,0)</f>
        <v>0</v>
      </c>
      <c r="BH156" s="227">
        <f>IF(N156="sníž. přenesená",J156,0)</f>
        <v>0</v>
      </c>
      <c r="BI156" s="227">
        <f>IF(N156="nulová",J156,0)</f>
        <v>0</v>
      </c>
      <c r="BJ156" s="19" t="s">
        <v>83</v>
      </c>
      <c r="BK156" s="227">
        <f>ROUND(I156*H156,2)</f>
        <v>0</v>
      </c>
      <c r="BL156" s="19" t="s">
        <v>198</v>
      </c>
      <c r="BM156" s="226" t="s">
        <v>260</v>
      </c>
    </row>
    <row r="157" s="2" customFormat="1">
      <c r="A157" s="40"/>
      <c r="B157" s="41"/>
      <c r="C157" s="42"/>
      <c r="D157" s="228" t="s">
        <v>190</v>
      </c>
      <c r="E157" s="42"/>
      <c r="F157" s="229" t="s">
        <v>261</v>
      </c>
      <c r="G157" s="42"/>
      <c r="H157" s="42"/>
      <c r="I157" s="230"/>
      <c r="J157" s="42"/>
      <c r="K157" s="42"/>
      <c r="L157" s="46"/>
      <c r="M157" s="231"/>
      <c r="N157" s="232"/>
      <c r="O157" s="86"/>
      <c r="P157" s="86"/>
      <c r="Q157" s="86"/>
      <c r="R157" s="86"/>
      <c r="S157" s="86"/>
      <c r="T157" s="87"/>
      <c r="U157" s="40"/>
      <c r="V157" s="40"/>
      <c r="W157" s="40"/>
      <c r="X157" s="40"/>
      <c r="Y157" s="40"/>
      <c r="Z157" s="40"/>
      <c r="AA157" s="40"/>
      <c r="AB157" s="40"/>
      <c r="AC157" s="40"/>
      <c r="AD157" s="40"/>
      <c r="AE157" s="40"/>
      <c r="AT157" s="19" t="s">
        <v>190</v>
      </c>
      <c r="AU157" s="19" t="s">
        <v>85</v>
      </c>
    </row>
    <row r="158" s="13" customFormat="1">
      <c r="A158" s="13"/>
      <c r="B158" s="233"/>
      <c r="C158" s="234"/>
      <c r="D158" s="228" t="s">
        <v>192</v>
      </c>
      <c r="E158" s="235" t="s">
        <v>19</v>
      </c>
      <c r="F158" s="236" t="s">
        <v>262</v>
      </c>
      <c r="G158" s="234"/>
      <c r="H158" s="237">
        <v>27.27</v>
      </c>
      <c r="I158" s="238"/>
      <c r="J158" s="234"/>
      <c r="K158" s="234"/>
      <c r="L158" s="239"/>
      <c r="M158" s="240"/>
      <c r="N158" s="241"/>
      <c r="O158" s="241"/>
      <c r="P158" s="241"/>
      <c r="Q158" s="241"/>
      <c r="R158" s="241"/>
      <c r="S158" s="241"/>
      <c r="T158" s="242"/>
      <c r="U158" s="13"/>
      <c r="V158" s="13"/>
      <c r="W158" s="13"/>
      <c r="X158" s="13"/>
      <c r="Y158" s="13"/>
      <c r="Z158" s="13"/>
      <c r="AA158" s="13"/>
      <c r="AB158" s="13"/>
      <c r="AC158" s="13"/>
      <c r="AD158" s="13"/>
      <c r="AE158" s="13"/>
      <c r="AT158" s="243" t="s">
        <v>192</v>
      </c>
      <c r="AU158" s="243" t="s">
        <v>85</v>
      </c>
      <c r="AV158" s="13" t="s">
        <v>85</v>
      </c>
      <c r="AW158" s="13" t="s">
        <v>37</v>
      </c>
      <c r="AX158" s="13" t="s">
        <v>76</v>
      </c>
      <c r="AY158" s="243" t="s">
        <v>180</v>
      </c>
    </row>
    <row r="159" s="13" customFormat="1">
      <c r="A159" s="13"/>
      <c r="B159" s="233"/>
      <c r="C159" s="234"/>
      <c r="D159" s="228" t="s">
        <v>192</v>
      </c>
      <c r="E159" s="235" t="s">
        <v>19</v>
      </c>
      <c r="F159" s="236" t="s">
        <v>263</v>
      </c>
      <c r="G159" s="234"/>
      <c r="H159" s="237">
        <v>12.726000000000001</v>
      </c>
      <c r="I159" s="238"/>
      <c r="J159" s="234"/>
      <c r="K159" s="234"/>
      <c r="L159" s="239"/>
      <c r="M159" s="240"/>
      <c r="N159" s="241"/>
      <c r="O159" s="241"/>
      <c r="P159" s="241"/>
      <c r="Q159" s="241"/>
      <c r="R159" s="241"/>
      <c r="S159" s="241"/>
      <c r="T159" s="242"/>
      <c r="U159" s="13"/>
      <c r="V159" s="13"/>
      <c r="W159" s="13"/>
      <c r="X159" s="13"/>
      <c r="Y159" s="13"/>
      <c r="Z159" s="13"/>
      <c r="AA159" s="13"/>
      <c r="AB159" s="13"/>
      <c r="AC159" s="13"/>
      <c r="AD159" s="13"/>
      <c r="AE159" s="13"/>
      <c r="AT159" s="243" t="s">
        <v>192</v>
      </c>
      <c r="AU159" s="243" t="s">
        <v>85</v>
      </c>
      <c r="AV159" s="13" t="s">
        <v>85</v>
      </c>
      <c r="AW159" s="13" t="s">
        <v>37</v>
      </c>
      <c r="AX159" s="13" t="s">
        <v>76</v>
      </c>
      <c r="AY159" s="243" t="s">
        <v>180</v>
      </c>
    </row>
    <row r="160" s="13" customFormat="1">
      <c r="A160" s="13"/>
      <c r="B160" s="233"/>
      <c r="C160" s="234"/>
      <c r="D160" s="228" t="s">
        <v>192</v>
      </c>
      <c r="E160" s="235" t="s">
        <v>19</v>
      </c>
      <c r="F160" s="236" t="s">
        <v>264</v>
      </c>
      <c r="G160" s="234"/>
      <c r="H160" s="237">
        <v>25.452000000000002</v>
      </c>
      <c r="I160" s="238"/>
      <c r="J160" s="234"/>
      <c r="K160" s="234"/>
      <c r="L160" s="239"/>
      <c r="M160" s="240"/>
      <c r="N160" s="241"/>
      <c r="O160" s="241"/>
      <c r="P160" s="241"/>
      <c r="Q160" s="241"/>
      <c r="R160" s="241"/>
      <c r="S160" s="241"/>
      <c r="T160" s="242"/>
      <c r="U160" s="13"/>
      <c r="V160" s="13"/>
      <c r="W160" s="13"/>
      <c r="X160" s="13"/>
      <c r="Y160" s="13"/>
      <c r="Z160" s="13"/>
      <c r="AA160" s="13"/>
      <c r="AB160" s="13"/>
      <c r="AC160" s="13"/>
      <c r="AD160" s="13"/>
      <c r="AE160" s="13"/>
      <c r="AT160" s="243" t="s">
        <v>192</v>
      </c>
      <c r="AU160" s="243" t="s">
        <v>85</v>
      </c>
      <c r="AV160" s="13" t="s">
        <v>85</v>
      </c>
      <c r="AW160" s="13" t="s">
        <v>37</v>
      </c>
      <c r="AX160" s="13" t="s">
        <v>76</v>
      </c>
      <c r="AY160" s="243" t="s">
        <v>180</v>
      </c>
    </row>
    <row r="161" s="13" customFormat="1">
      <c r="A161" s="13"/>
      <c r="B161" s="233"/>
      <c r="C161" s="234"/>
      <c r="D161" s="228" t="s">
        <v>192</v>
      </c>
      <c r="E161" s="235" t="s">
        <v>19</v>
      </c>
      <c r="F161" s="236" t="s">
        <v>265</v>
      </c>
      <c r="G161" s="234"/>
      <c r="H161" s="237">
        <v>7.0700000000000003</v>
      </c>
      <c r="I161" s="238"/>
      <c r="J161" s="234"/>
      <c r="K161" s="234"/>
      <c r="L161" s="239"/>
      <c r="M161" s="240"/>
      <c r="N161" s="241"/>
      <c r="O161" s="241"/>
      <c r="P161" s="241"/>
      <c r="Q161" s="241"/>
      <c r="R161" s="241"/>
      <c r="S161" s="241"/>
      <c r="T161" s="242"/>
      <c r="U161" s="13"/>
      <c r="V161" s="13"/>
      <c r="W161" s="13"/>
      <c r="X161" s="13"/>
      <c r="Y161" s="13"/>
      <c r="Z161" s="13"/>
      <c r="AA161" s="13"/>
      <c r="AB161" s="13"/>
      <c r="AC161" s="13"/>
      <c r="AD161" s="13"/>
      <c r="AE161" s="13"/>
      <c r="AT161" s="243" t="s">
        <v>192</v>
      </c>
      <c r="AU161" s="243" t="s">
        <v>85</v>
      </c>
      <c r="AV161" s="13" t="s">
        <v>85</v>
      </c>
      <c r="AW161" s="13" t="s">
        <v>37</v>
      </c>
      <c r="AX161" s="13" t="s">
        <v>76</v>
      </c>
      <c r="AY161" s="243" t="s">
        <v>180</v>
      </c>
    </row>
    <row r="162" s="14" customFormat="1">
      <c r="A162" s="14"/>
      <c r="B162" s="244"/>
      <c r="C162" s="245"/>
      <c r="D162" s="228" t="s">
        <v>192</v>
      </c>
      <c r="E162" s="246" t="s">
        <v>19</v>
      </c>
      <c r="F162" s="247" t="s">
        <v>197</v>
      </c>
      <c r="G162" s="245"/>
      <c r="H162" s="248">
        <v>72.518000000000001</v>
      </c>
      <c r="I162" s="249"/>
      <c r="J162" s="245"/>
      <c r="K162" s="245"/>
      <c r="L162" s="250"/>
      <c r="M162" s="251"/>
      <c r="N162" s="252"/>
      <c r="O162" s="252"/>
      <c r="P162" s="252"/>
      <c r="Q162" s="252"/>
      <c r="R162" s="252"/>
      <c r="S162" s="252"/>
      <c r="T162" s="253"/>
      <c r="U162" s="14"/>
      <c r="V162" s="14"/>
      <c r="W162" s="14"/>
      <c r="X162" s="14"/>
      <c r="Y162" s="14"/>
      <c r="Z162" s="14"/>
      <c r="AA162" s="14"/>
      <c r="AB162" s="14"/>
      <c r="AC162" s="14"/>
      <c r="AD162" s="14"/>
      <c r="AE162" s="14"/>
      <c r="AT162" s="254" t="s">
        <v>192</v>
      </c>
      <c r="AU162" s="254" t="s">
        <v>85</v>
      </c>
      <c r="AV162" s="14" t="s">
        <v>198</v>
      </c>
      <c r="AW162" s="14" t="s">
        <v>37</v>
      </c>
      <c r="AX162" s="14" t="s">
        <v>83</v>
      </c>
      <c r="AY162" s="254" t="s">
        <v>180</v>
      </c>
    </row>
    <row r="163" s="2" customFormat="1" ht="16.5" customHeight="1">
      <c r="A163" s="40"/>
      <c r="B163" s="41"/>
      <c r="C163" s="215" t="s">
        <v>266</v>
      </c>
      <c r="D163" s="215" t="s">
        <v>183</v>
      </c>
      <c r="E163" s="216" t="s">
        <v>267</v>
      </c>
      <c r="F163" s="217" t="s">
        <v>268</v>
      </c>
      <c r="G163" s="218" t="s">
        <v>201</v>
      </c>
      <c r="H163" s="219">
        <v>14.948</v>
      </c>
      <c r="I163" s="220"/>
      <c r="J163" s="221">
        <f>ROUND(I163*H163,2)</f>
        <v>0</v>
      </c>
      <c r="K163" s="217" t="s">
        <v>187</v>
      </c>
      <c r="L163" s="46"/>
      <c r="M163" s="222" t="s">
        <v>19</v>
      </c>
      <c r="N163" s="223" t="s">
        <v>47</v>
      </c>
      <c r="O163" s="86"/>
      <c r="P163" s="224">
        <f>O163*H163</f>
        <v>0</v>
      </c>
      <c r="Q163" s="224">
        <v>0</v>
      </c>
      <c r="R163" s="224">
        <f>Q163*H163</f>
        <v>0</v>
      </c>
      <c r="S163" s="224">
        <v>0.063</v>
      </c>
      <c r="T163" s="225">
        <f>S163*H163</f>
        <v>0.94172400000000001</v>
      </c>
      <c r="U163" s="40"/>
      <c r="V163" s="40"/>
      <c r="W163" s="40"/>
      <c r="X163" s="40"/>
      <c r="Y163" s="40"/>
      <c r="Z163" s="40"/>
      <c r="AA163" s="40"/>
      <c r="AB163" s="40"/>
      <c r="AC163" s="40"/>
      <c r="AD163" s="40"/>
      <c r="AE163" s="40"/>
      <c r="AR163" s="226" t="s">
        <v>198</v>
      </c>
      <c r="AT163" s="226" t="s">
        <v>183</v>
      </c>
      <c r="AU163" s="226" t="s">
        <v>85</v>
      </c>
      <c r="AY163" s="19" t="s">
        <v>180</v>
      </c>
      <c r="BE163" s="227">
        <f>IF(N163="základní",J163,0)</f>
        <v>0</v>
      </c>
      <c r="BF163" s="227">
        <f>IF(N163="snížená",J163,0)</f>
        <v>0</v>
      </c>
      <c r="BG163" s="227">
        <f>IF(N163="zákl. přenesená",J163,0)</f>
        <v>0</v>
      </c>
      <c r="BH163" s="227">
        <f>IF(N163="sníž. přenesená",J163,0)</f>
        <v>0</v>
      </c>
      <c r="BI163" s="227">
        <f>IF(N163="nulová",J163,0)</f>
        <v>0</v>
      </c>
      <c r="BJ163" s="19" t="s">
        <v>83</v>
      </c>
      <c r="BK163" s="227">
        <f>ROUND(I163*H163,2)</f>
        <v>0</v>
      </c>
      <c r="BL163" s="19" t="s">
        <v>198</v>
      </c>
      <c r="BM163" s="226" t="s">
        <v>269</v>
      </c>
    </row>
    <row r="164" s="2" customFormat="1">
      <c r="A164" s="40"/>
      <c r="B164" s="41"/>
      <c r="C164" s="42"/>
      <c r="D164" s="228" t="s">
        <v>190</v>
      </c>
      <c r="E164" s="42"/>
      <c r="F164" s="229" t="s">
        <v>270</v>
      </c>
      <c r="G164" s="42"/>
      <c r="H164" s="42"/>
      <c r="I164" s="230"/>
      <c r="J164" s="42"/>
      <c r="K164" s="42"/>
      <c r="L164" s="46"/>
      <c r="M164" s="231"/>
      <c r="N164" s="232"/>
      <c r="O164" s="86"/>
      <c r="P164" s="86"/>
      <c r="Q164" s="86"/>
      <c r="R164" s="86"/>
      <c r="S164" s="86"/>
      <c r="T164" s="87"/>
      <c r="U164" s="40"/>
      <c r="V164" s="40"/>
      <c r="W164" s="40"/>
      <c r="X164" s="40"/>
      <c r="Y164" s="40"/>
      <c r="Z164" s="40"/>
      <c r="AA164" s="40"/>
      <c r="AB164" s="40"/>
      <c r="AC164" s="40"/>
      <c r="AD164" s="40"/>
      <c r="AE164" s="40"/>
      <c r="AT164" s="19" t="s">
        <v>190</v>
      </c>
      <c r="AU164" s="19" t="s">
        <v>85</v>
      </c>
    </row>
    <row r="165" s="13" customFormat="1">
      <c r="A165" s="13"/>
      <c r="B165" s="233"/>
      <c r="C165" s="234"/>
      <c r="D165" s="228" t="s">
        <v>192</v>
      </c>
      <c r="E165" s="235" t="s">
        <v>19</v>
      </c>
      <c r="F165" s="236" t="s">
        <v>271</v>
      </c>
      <c r="G165" s="234"/>
      <c r="H165" s="237">
        <v>6.0599999999999996</v>
      </c>
      <c r="I165" s="238"/>
      <c r="J165" s="234"/>
      <c r="K165" s="234"/>
      <c r="L165" s="239"/>
      <c r="M165" s="240"/>
      <c r="N165" s="241"/>
      <c r="O165" s="241"/>
      <c r="P165" s="241"/>
      <c r="Q165" s="241"/>
      <c r="R165" s="241"/>
      <c r="S165" s="241"/>
      <c r="T165" s="242"/>
      <c r="U165" s="13"/>
      <c r="V165" s="13"/>
      <c r="W165" s="13"/>
      <c r="X165" s="13"/>
      <c r="Y165" s="13"/>
      <c r="Z165" s="13"/>
      <c r="AA165" s="13"/>
      <c r="AB165" s="13"/>
      <c r="AC165" s="13"/>
      <c r="AD165" s="13"/>
      <c r="AE165" s="13"/>
      <c r="AT165" s="243" t="s">
        <v>192</v>
      </c>
      <c r="AU165" s="243" t="s">
        <v>85</v>
      </c>
      <c r="AV165" s="13" t="s">
        <v>85</v>
      </c>
      <c r="AW165" s="13" t="s">
        <v>37</v>
      </c>
      <c r="AX165" s="13" t="s">
        <v>76</v>
      </c>
      <c r="AY165" s="243" t="s">
        <v>180</v>
      </c>
    </row>
    <row r="166" s="13" customFormat="1">
      <c r="A166" s="13"/>
      <c r="B166" s="233"/>
      <c r="C166" s="234"/>
      <c r="D166" s="228" t="s">
        <v>192</v>
      </c>
      <c r="E166" s="235" t="s">
        <v>19</v>
      </c>
      <c r="F166" s="236" t="s">
        <v>272</v>
      </c>
      <c r="G166" s="234"/>
      <c r="H166" s="237">
        <v>5.4539999999999997</v>
      </c>
      <c r="I166" s="238"/>
      <c r="J166" s="234"/>
      <c r="K166" s="234"/>
      <c r="L166" s="239"/>
      <c r="M166" s="240"/>
      <c r="N166" s="241"/>
      <c r="O166" s="241"/>
      <c r="P166" s="241"/>
      <c r="Q166" s="241"/>
      <c r="R166" s="241"/>
      <c r="S166" s="241"/>
      <c r="T166" s="242"/>
      <c r="U166" s="13"/>
      <c r="V166" s="13"/>
      <c r="W166" s="13"/>
      <c r="X166" s="13"/>
      <c r="Y166" s="13"/>
      <c r="Z166" s="13"/>
      <c r="AA166" s="13"/>
      <c r="AB166" s="13"/>
      <c r="AC166" s="13"/>
      <c r="AD166" s="13"/>
      <c r="AE166" s="13"/>
      <c r="AT166" s="243" t="s">
        <v>192</v>
      </c>
      <c r="AU166" s="243" t="s">
        <v>85</v>
      </c>
      <c r="AV166" s="13" t="s">
        <v>85</v>
      </c>
      <c r="AW166" s="13" t="s">
        <v>37</v>
      </c>
      <c r="AX166" s="13" t="s">
        <v>76</v>
      </c>
      <c r="AY166" s="243" t="s">
        <v>180</v>
      </c>
    </row>
    <row r="167" s="13" customFormat="1">
      <c r="A167" s="13"/>
      <c r="B167" s="233"/>
      <c r="C167" s="234"/>
      <c r="D167" s="228" t="s">
        <v>192</v>
      </c>
      <c r="E167" s="235" t="s">
        <v>19</v>
      </c>
      <c r="F167" s="236" t="s">
        <v>273</v>
      </c>
      <c r="G167" s="234"/>
      <c r="H167" s="237">
        <v>3.4340000000000002</v>
      </c>
      <c r="I167" s="238"/>
      <c r="J167" s="234"/>
      <c r="K167" s="234"/>
      <c r="L167" s="239"/>
      <c r="M167" s="240"/>
      <c r="N167" s="241"/>
      <c r="O167" s="241"/>
      <c r="P167" s="241"/>
      <c r="Q167" s="241"/>
      <c r="R167" s="241"/>
      <c r="S167" s="241"/>
      <c r="T167" s="242"/>
      <c r="U167" s="13"/>
      <c r="V167" s="13"/>
      <c r="W167" s="13"/>
      <c r="X167" s="13"/>
      <c r="Y167" s="13"/>
      <c r="Z167" s="13"/>
      <c r="AA167" s="13"/>
      <c r="AB167" s="13"/>
      <c r="AC167" s="13"/>
      <c r="AD167" s="13"/>
      <c r="AE167" s="13"/>
      <c r="AT167" s="243" t="s">
        <v>192</v>
      </c>
      <c r="AU167" s="243" t="s">
        <v>85</v>
      </c>
      <c r="AV167" s="13" t="s">
        <v>85</v>
      </c>
      <c r="AW167" s="13" t="s">
        <v>37</v>
      </c>
      <c r="AX167" s="13" t="s">
        <v>76</v>
      </c>
      <c r="AY167" s="243" t="s">
        <v>180</v>
      </c>
    </row>
    <row r="168" s="14" customFormat="1">
      <c r="A168" s="14"/>
      <c r="B168" s="244"/>
      <c r="C168" s="245"/>
      <c r="D168" s="228" t="s">
        <v>192</v>
      </c>
      <c r="E168" s="246" t="s">
        <v>19</v>
      </c>
      <c r="F168" s="247" t="s">
        <v>197</v>
      </c>
      <c r="G168" s="245"/>
      <c r="H168" s="248">
        <v>14.948</v>
      </c>
      <c r="I168" s="249"/>
      <c r="J168" s="245"/>
      <c r="K168" s="245"/>
      <c r="L168" s="250"/>
      <c r="M168" s="251"/>
      <c r="N168" s="252"/>
      <c r="O168" s="252"/>
      <c r="P168" s="252"/>
      <c r="Q168" s="252"/>
      <c r="R168" s="252"/>
      <c r="S168" s="252"/>
      <c r="T168" s="253"/>
      <c r="U168" s="14"/>
      <c r="V168" s="14"/>
      <c r="W168" s="14"/>
      <c r="X168" s="14"/>
      <c r="Y168" s="14"/>
      <c r="Z168" s="14"/>
      <c r="AA168" s="14"/>
      <c r="AB168" s="14"/>
      <c r="AC168" s="14"/>
      <c r="AD168" s="14"/>
      <c r="AE168" s="14"/>
      <c r="AT168" s="254" t="s">
        <v>192</v>
      </c>
      <c r="AU168" s="254" t="s">
        <v>85</v>
      </c>
      <c r="AV168" s="14" t="s">
        <v>198</v>
      </c>
      <c r="AW168" s="14" t="s">
        <v>37</v>
      </c>
      <c r="AX168" s="14" t="s">
        <v>83</v>
      </c>
      <c r="AY168" s="254" t="s">
        <v>180</v>
      </c>
    </row>
    <row r="169" s="2" customFormat="1" ht="16.5" customHeight="1">
      <c r="A169" s="40"/>
      <c r="B169" s="41"/>
      <c r="C169" s="215" t="s">
        <v>274</v>
      </c>
      <c r="D169" s="215" t="s">
        <v>183</v>
      </c>
      <c r="E169" s="216" t="s">
        <v>275</v>
      </c>
      <c r="F169" s="217" t="s">
        <v>276</v>
      </c>
      <c r="G169" s="218" t="s">
        <v>201</v>
      </c>
      <c r="H169" s="219">
        <v>32.07</v>
      </c>
      <c r="I169" s="220"/>
      <c r="J169" s="221">
        <f>ROUND(I169*H169,2)</f>
        <v>0</v>
      </c>
      <c r="K169" s="217" t="s">
        <v>187</v>
      </c>
      <c r="L169" s="46"/>
      <c r="M169" s="222" t="s">
        <v>19</v>
      </c>
      <c r="N169" s="223" t="s">
        <v>47</v>
      </c>
      <c r="O169" s="86"/>
      <c r="P169" s="224">
        <f>O169*H169</f>
        <v>0</v>
      </c>
      <c r="Q169" s="224">
        <v>0</v>
      </c>
      <c r="R169" s="224">
        <f>Q169*H169</f>
        <v>0</v>
      </c>
      <c r="S169" s="224">
        <v>0.17999999999999999</v>
      </c>
      <c r="T169" s="225">
        <f>S169*H169</f>
        <v>5.7725999999999997</v>
      </c>
      <c r="U169" s="40"/>
      <c r="V169" s="40"/>
      <c r="W169" s="40"/>
      <c r="X169" s="40"/>
      <c r="Y169" s="40"/>
      <c r="Z169" s="40"/>
      <c r="AA169" s="40"/>
      <c r="AB169" s="40"/>
      <c r="AC169" s="40"/>
      <c r="AD169" s="40"/>
      <c r="AE169" s="40"/>
      <c r="AR169" s="226" t="s">
        <v>198</v>
      </c>
      <c r="AT169" s="226" t="s">
        <v>183</v>
      </c>
      <c r="AU169" s="226" t="s">
        <v>85</v>
      </c>
      <c r="AY169" s="19" t="s">
        <v>180</v>
      </c>
      <c r="BE169" s="227">
        <f>IF(N169="základní",J169,0)</f>
        <v>0</v>
      </c>
      <c r="BF169" s="227">
        <f>IF(N169="snížená",J169,0)</f>
        <v>0</v>
      </c>
      <c r="BG169" s="227">
        <f>IF(N169="zákl. přenesená",J169,0)</f>
        <v>0</v>
      </c>
      <c r="BH169" s="227">
        <f>IF(N169="sníž. přenesená",J169,0)</f>
        <v>0</v>
      </c>
      <c r="BI169" s="227">
        <f>IF(N169="nulová",J169,0)</f>
        <v>0</v>
      </c>
      <c r="BJ169" s="19" t="s">
        <v>83</v>
      </c>
      <c r="BK169" s="227">
        <f>ROUND(I169*H169,2)</f>
        <v>0</v>
      </c>
      <c r="BL169" s="19" t="s">
        <v>198</v>
      </c>
      <c r="BM169" s="226" t="s">
        <v>277</v>
      </c>
    </row>
    <row r="170" s="2" customFormat="1">
      <c r="A170" s="40"/>
      <c r="B170" s="41"/>
      <c r="C170" s="42"/>
      <c r="D170" s="228" t="s">
        <v>190</v>
      </c>
      <c r="E170" s="42"/>
      <c r="F170" s="229" t="s">
        <v>278</v>
      </c>
      <c r="G170" s="42"/>
      <c r="H170" s="42"/>
      <c r="I170" s="230"/>
      <c r="J170" s="42"/>
      <c r="K170" s="42"/>
      <c r="L170" s="46"/>
      <c r="M170" s="231"/>
      <c r="N170" s="232"/>
      <c r="O170" s="86"/>
      <c r="P170" s="86"/>
      <c r="Q170" s="86"/>
      <c r="R170" s="86"/>
      <c r="S170" s="86"/>
      <c r="T170" s="87"/>
      <c r="U170" s="40"/>
      <c r="V170" s="40"/>
      <c r="W170" s="40"/>
      <c r="X170" s="40"/>
      <c r="Y170" s="40"/>
      <c r="Z170" s="40"/>
      <c r="AA170" s="40"/>
      <c r="AB170" s="40"/>
      <c r="AC170" s="40"/>
      <c r="AD170" s="40"/>
      <c r="AE170" s="40"/>
      <c r="AT170" s="19" t="s">
        <v>190</v>
      </c>
      <c r="AU170" s="19" t="s">
        <v>85</v>
      </c>
    </row>
    <row r="171" s="15" customFormat="1">
      <c r="A171" s="15"/>
      <c r="B171" s="255"/>
      <c r="C171" s="256"/>
      <c r="D171" s="228" t="s">
        <v>192</v>
      </c>
      <c r="E171" s="257" t="s">
        <v>19</v>
      </c>
      <c r="F171" s="258" t="s">
        <v>204</v>
      </c>
      <c r="G171" s="256"/>
      <c r="H171" s="257" t="s">
        <v>19</v>
      </c>
      <c r="I171" s="259"/>
      <c r="J171" s="256"/>
      <c r="K171" s="256"/>
      <c r="L171" s="260"/>
      <c r="M171" s="261"/>
      <c r="N171" s="262"/>
      <c r="O171" s="262"/>
      <c r="P171" s="262"/>
      <c r="Q171" s="262"/>
      <c r="R171" s="262"/>
      <c r="S171" s="262"/>
      <c r="T171" s="263"/>
      <c r="U171" s="15"/>
      <c r="V171" s="15"/>
      <c r="W171" s="15"/>
      <c r="X171" s="15"/>
      <c r="Y171" s="15"/>
      <c r="Z171" s="15"/>
      <c r="AA171" s="15"/>
      <c r="AB171" s="15"/>
      <c r="AC171" s="15"/>
      <c r="AD171" s="15"/>
      <c r="AE171" s="15"/>
      <c r="AT171" s="264" t="s">
        <v>192</v>
      </c>
      <c r="AU171" s="264" t="s">
        <v>85</v>
      </c>
      <c r="AV171" s="15" t="s">
        <v>83</v>
      </c>
      <c r="AW171" s="15" t="s">
        <v>37</v>
      </c>
      <c r="AX171" s="15" t="s">
        <v>76</v>
      </c>
      <c r="AY171" s="264" t="s">
        <v>180</v>
      </c>
    </row>
    <row r="172" s="13" customFormat="1">
      <c r="A172" s="13"/>
      <c r="B172" s="233"/>
      <c r="C172" s="234"/>
      <c r="D172" s="228" t="s">
        <v>192</v>
      </c>
      <c r="E172" s="235" t="s">
        <v>19</v>
      </c>
      <c r="F172" s="236" t="s">
        <v>279</v>
      </c>
      <c r="G172" s="234"/>
      <c r="H172" s="237">
        <v>4.7000000000000002</v>
      </c>
      <c r="I172" s="238"/>
      <c r="J172" s="234"/>
      <c r="K172" s="234"/>
      <c r="L172" s="239"/>
      <c r="M172" s="240"/>
      <c r="N172" s="241"/>
      <c r="O172" s="241"/>
      <c r="P172" s="241"/>
      <c r="Q172" s="241"/>
      <c r="R172" s="241"/>
      <c r="S172" s="241"/>
      <c r="T172" s="242"/>
      <c r="U172" s="13"/>
      <c r="V172" s="13"/>
      <c r="W172" s="13"/>
      <c r="X172" s="13"/>
      <c r="Y172" s="13"/>
      <c r="Z172" s="13"/>
      <c r="AA172" s="13"/>
      <c r="AB172" s="13"/>
      <c r="AC172" s="13"/>
      <c r="AD172" s="13"/>
      <c r="AE172" s="13"/>
      <c r="AT172" s="243" t="s">
        <v>192</v>
      </c>
      <c r="AU172" s="243" t="s">
        <v>85</v>
      </c>
      <c r="AV172" s="13" t="s">
        <v>85</v>
      </c>
      <c r="AW172" s="13" t="s">
        <v>37</v>
      </c>
      <c r="AX172" s="13" t="s">
        <v>76</v>
      </c>
      <c r="AY172" s="243" t="s">
        <v>180</v>
      </c>
    </row>
    <row r="173" s="13" customFormat="1">
      <c r="A173" s="13"/>
      <c r="B173" s="233"/>
      <c r="C173" s="234"/>
      <c r="D173" s="228" t="s">
        <v>192</v>
      </c>
      <c r="E173" s="235" t="s">
        <v>19</v>
      </c>
      <c r="F173" s="236" t="s">
        <v>280</v>
      </c>
      <c r="G173" s="234"/>
      <c r="H173" s="237">
        <v>1.1200000000000001</v>
      </c>
      <c r="I173" s="238"/>
      <c r="J173" s="234"/>
      <c r="K173" s="234"/>
      <c r="L173" s="239"/>
      <c r="M173" s="240"/>
      <c r="N173" s="241"/>
      <c r="O173" s="241"/>
      <c r="P173" s="241"/>
      <c r="Q173" s="241"/>
      <c r="R173" s="241"/>
      <c r="S173" s="241"/>
      <c r="T173" s="242"/>
      <c r="U173" s="13"/>
      <c r="V173" s="13"/>
      <c r="W173" s="13"/>
      <c r="X173" s="13"/>
      <c r="Y173" s="13"/>
      <c r="Z173" s="13"/>
      <c r="AA173" s="13"/>
      <c r="AB173" s="13"/>
      <c r="AC173" s="13"/>
      <c r="AD173" s="13"/>
      <c r="AE173" s="13"/>
      <c r="AT173" s="243" t="s">
        <v>192</v>
      </c>
      <c r="AU173" s="243" t="s">
        <v>85</v>
      </c>
      <c r="AV173" s="13" t="s">
        <v>85</v>
      </c>
      <c r="AW173" s="13" t="s">
        <v>37</v>
      </c>
      <c r="AX173" s="13" t="s">
        <v>76</v>
      </c>
      <c r="AY173" s="243" t="s">
        <v>180</v>
      </c>
    </row>
    <row r="174" s="15" customFormat="1">
      <c r="A174" s="15"/>
      <c r="B174" s="255"/>
      <c r="C174" s="256"/>
      <c r="D174" s="228" t="s">
        <v>192</v>
      </c>
      <c r="E174" s="257" t="s">
        <v>19</v>
      </c>
      <c r="F174" s="258" t="s">
        <v>213</v>
      </c>
      <c r="G174" s="256"/>
      <c r="H174" s="257" t="s">
        <v>19</v>
      </c>
      <c r="I174" s="259"/>
      <c r="J174" s="256"/>
      <c r="K174" s="256"/>
      <c r="L174" s="260"/>
      <c r="M174" s="261"/>
      <c r="N174" s="262"/>
      <c r="O174" s="262"/>
      <c r="P174" s="262"/>
      <c r="Q174" s="262"/>
      <c r="R174" s="262"/>
      <c r="S174" s="262"/>
      <c r="T174" s="263"/>
      <c r="U174" s="15"/>
      <c r="V174" s="15"/>
      <c r="W174" s="15"/>
      <c r="X174" s="15"/>
      <c r="Y174" s="15"/>
      <c r="Z174" s="15"/>
      <c r="AA174" s="15"/>
      <c r="AB174" s="15"/>
      <c r="AC174" s="15"/>
      <c r="AD174" s="15"/>
      <c r="AE174" s="15"/>
      <c r="AT174" s="264" t="s">
        <v>192</v>
      </c>
      <c r="AU174" s="264" t="s">
        <v>85</v>
      </c>
      <c r="AV174" s="15" t="s">
        <v>83</v>
      </c>
      <c r="AW174" s="15" t="s">
        <v>37</v>
      </c>
      <c r="AX174" s="15" t="s">
        <v>76</v>
      </c>
      <c r="AY174" s="264" t="s">
        <v>180</v>
      </c>
    </row>
    <row r="175" s="13" customFormat="1">
      <c r="A175" s="13"/>
      <c r="B175" s="233"/>
      <c r="C175" s="234"/>
      <c r="D175" s="228" t="s">
        <v>192</v>
      </c>
      <c r="E175" s="235" t="s">
        <v>19</v>
      </c>
      <c r="F175" s="236" t="s">
        <v>281</v>
      </c>
      <c r="G175" s="234"/>
      <c r="H175" s="237">
        <v>26.25</v>
      </c>
      <c r="I175" s="238"/>
      <c r="J175" s="234"/>
      <c r="K175" s="234"/>
      <c r="L175" s="239"/>
      <c r="M175" s="240"/>
      <c r="N175" s="241"/>
      <c r="O175" s="241"/>
      <c r="P175" s="241"/>
      <c r="Q175" s="241"/>
      <c r="R175" s="241"/>
      <c r="S175" s="241"/>
      <c r="T175" s="242"/>
      <c r="U175" s="13"/>
      <c r="V175" s="13"/>
      <c r="W175" s="13"/>
      <c r="X175" s="13"/>
      <c r="Y175" s="13"/>
      <c r="Z175" s="13"/>
      <c r="AA175" s="13"/>
      <c r="AB175" s="13"/>
      <c r="AC175" s="13"/>
      <c r="AD175" s="13"/>
      <c r="AE175" s="13"/>
      <c r="AT175" s="243" t="s">
        <v>192</v>
      </c>
      <c r="AU175" s="243" t="s">
        <v>85</v>
      </c>
      <c r="AV175" s="13" t="s">
        <v>85</v>
      </c>
      <c r="AW175" s="13" t="s">
        <v>37</v>
      </c>
      <c r="AX175" s="13" t="s">
        <v>76</v>
      </c>
      <c r="AY175" s="243" t="s">
        <v>180</v>
      </c>
    </row>
    <row r="176" s="14" customFormat="1">
      <c r="A176" s="14"/>
      <c r="B176" s="244"/>
      <c r="C176" s="245"/>
      <c r="D176" s="228" t="s">
        <v>192</v>
      </c>
      <c r="E176" s="246" t="s">
        <v>19</v>
      </c>
      <c r="F176" s="247" t="s">
        <v>197</v>
      </c>
      <c r="G176" s="245"/>
      <c r="H176" s="248">
        <v>32.07</v>
      </c>
      <c r="I176" s="249"/>
      <c r="J176" s="245"/>
      <c r="K176" s="245"/>
      <c r="L176" s="250"/>
      <c r="M176" s="251"/>
      <c r="N176" s="252"/>
      <c r="O176" s="252"/>
      <c r="P176" s="252"/>
      <c r="Q176" s="252"/>
      <c r="R176" s="252"/>
      <c r="S176" s="252"/>
      <c r="T176" s="253"/>
      <c r="U176" s="14"/>
      <c r="V176" s="14"/>
      <c r="W176" s="14"/>
      <c r="X176" s="14"/>
      <c r="Y176" s="14"/>
      <c r="Z176" s="14"/>
      <c r="AA176" s="14"/>
      <c r="AB176" s="14"/>
      <c r="AC176" s="14"/>
      <c r="AD176" s="14"/>
      <c r="AE176" s="14"/>
      <c r="AT176" s="254" t="s">
        <v>192</v>
      </c>
      <c r="AU176" s="254" t="s">
        <v>85</v>
      </c>
      <c r="AV176" s="14" t="s">
        <v>198</v>
      </c>
      <c r="AW176" s="14" t="s">
        <v>37</v>
      </c>
      <c r="AX176" s="14" t="s">
        <v>83</v>
      </c>
      <c r="AY176" s="254" t="s">
        <v>180</v>
      </c>
    </row>
    <row r="177" s="2" customFormat="1" ht="16.5" customHeight="1">
      <c r="A177" s="40"/>
      <c r="B177" s="41"/>
      <c r="C177" s="215" t="s">
        <v>282</v>
      </c>
      <c r="D177" s="215" t="s">
        <v>183</v>
      </c>
      <c r="E177" s="216" t="s">
        <v>283</v>
      </c>
      <c r="F177" s="217" t="s">
        <v>284</v>
      </c>
      <c r="G177" s="218" t="s">
        <v>186</v>
      </c>
      <c r="H177" s="219">
        <v>5.1520000000000001</v>
      </c>
      <c r="I177" s="220"/>
      <c r="J177" s="221">
        <f>ROUND(I177*H177,2)</f>
        <v>0</v>
      </c>
      <c r="K177" s="217" t="s">
        <v>187</v>
      </c>
      <c r="L177" s="46"/>
      <c r="M177" s="222" t="s">
        <v>19</v>
      </c>
      <c r="N177" s="223" t="s">
        <v>47</v>
      </c>
      <c r="O177" s="86"/>
      <c r="P177" s="224">
        <f>O177*H177</f>
        <v>0</v>
      </c>
      <c r="Q177" s="224">
        <v>0</v>
      </c>
      <c r="R177" s="224">
        <f>Q177*H177</f>
        <v>0</v>
      </c>
      <c r="S177" s="224">
        <v>1.8</v>
      </c>
      <c r="T177" s="225">
        <f>S177*H177</f>
        <v>9.2736000000000001</v>
      </c>
      <c r="U177" s="40"/>
      <c r="V177" s="40"/>
      <c r="W177" s="40"/>
      <c r="X177" s="40"/>
      <c r="Y177" s="40"/>
      <c r="Z177" s="40"/>
      <c r="AA177" s="40"/>
      <c r="AB177" s="40"/>
      <c r="AC177" s="40"/>
      <c r="AD177" s="40"/>
      <c r="AE177" s="40"/>
      <c r="AR177" s="226" t="s">
        <v>198</v>
      </c>
      <c r="AT177" s="226" t="s">
        <v>183</v>
      </c>
      <c r="AU177" s="226" t="s">
        <v>85</v>
      </c>
      <c r="AY177" s="19" t="s">
        <v>180</v>
      </c>
      <c r="BE177" s="227">
        <f>IF(N177="základní",J177,0)</f>
        <v>0</v>
      </c>
      <c r="BF177" s="227">
        <f>IF(N177="snížená",J177,0)</f>
        <v>0</v>
      </c>
      <c r="BG177" s="227">
        <f>IF(N177="zákl. přenesená",J177,0)</f>
        <v>0</v>
      </c>
      <c r="BH177" s="227">
        <f>IF(N177="sníž. přenesená",J177,0)</f>
        <v>0</v>
      </c>
      <c r="BI177" s="227">
        <f>IF(N177="nulová",J177,0)</f>
        <v>0</v>
      </c>
      <c r="BJ177" s="19" t="s">
        <v>83</v>
      </c>
      <c r="BK177" s="227">
        <f>ROUND(I177*H177,2)</f>
        <v>0</v>
      </c>
      <c r="BL177" s="19" t="s">
        <v>198</v>
      </c>
      <c r="BM177" s="226" t="s">
        <v>285</v>
      </c>
    </row>
    <row r="178" s="2" customFormat="1">
      <c r="A178" s="40"/>
      <c r="B178" s="41"/>
      <c r="C178" s="42"/>
      <c r="D178" s="228" t="s">
        <v>190</v>
      </c>
      <c r="E178" s="42"/>
      <c r="F178" s="229" t="s">
        <v>286</v>
      </c>
      <c r="G178" s="42"/>
      <c r="H178" s="42"/>
      <c r="I178" s="230"/>
      <c r="J178" s="42"/>
      <c r="K178" s="42"/>
      <c r="L178" s="46"/>
      <c r="M178" s="231"/>
      <c r="N178" s="232"/>
      <c r="O178" s="86"/>
      <c r="P178" s="86"/>
      <c r="Q178" s="86"/>
      <c r="R178" s="86"/>
      <c r="S178" s="86"/>
      <c r="T178" s="87"/>
      <c r="U178" s="40"/>
      <c r="V178" s="40"/>
      <c r="W178" s="40"/>
      <c r="X178" s="40"/>
      <c r="Y178" s="40"/>
      <c r="Z178" s="40"/>
      <c r="AA178" s="40"/>
      <c r="AB178" s="40"/>
      <c r="AC178" s="40"/>
      <c r="AD178" s="40"/>
      <c r="AE178" s="40"/>
      <c r="AT178" s="19" t="s">
        <v>190</v>
      </c>
      <c r="AU178" s="19" t="s">
        <v>85</v>
      </c>
    </row>
    <row r="179" s="15" customFormat="1">
      <c r="A179" s="15"/>
      <c r="B179" s="255"/>
      <c r="C179" s="256"/>
      <c r="D179" s="228" t="s">
        <v>192</v>
      </c>
      <c r="E179" s="257" t="s">
        <v>19</v>
      </c>
      <c r="F179" s="258" t="s">
        <v>204</v>
      </c>
      <c r="G179" s="256"/>
      <c r="H179" s="257" t="s">
        <v>19</v>
      </c>
      <c r="I179" s="259"/>
      <c r="J179" s="256"/>
      <c r="K179" s="256"/>
      <c r="L179" s="260"/>
      <c r="M179" s="261"/>
      <c r="N179" s="262"/>
      <c r="O179" s="262"/>
      <c r="P179" s="262"/>
      <c r="Q179" s="262"/>
      <c r="R179" s="262"/>
      <c r="S179" s="262"/>
      <c r="T179" s="263"/>
      <c r="U179" s="15"/>
      <c r="V179" s="15"/>
      <c r="W179" s="15"/>
      <c r="X179" s="15"/>
      <c r="Y179" s="15"/>
      <c r="Z179" s="15"/>
      <c r="AA179" s="15"/>
      <c r="AB179" s="15"/>
      <c r="AC179" s="15"/>
      <c r="AD179" s="15"/>
      <c r="AE179" s="15"/>
      <c r="AT179" s="264" t="s">
        <v>192</v>
      </c>
      <c r="AU179" s="264" t="s">
        <v>85</v>
      </c>
      <c r="AV179" s="15" t="s">
        <v>83</v>
      </c>
      <c r="AW179" s="15" t="s">
        <v>37</v>
      </c>
      <c r="AX179" s="15" t="s">
        <v>76</v>
      </c>
      <c r="AY179" s="264" t="s">
        <v>180</v>
      </c>
    </row>
    <row r="180" s="13" customFormat="1">
      <c r="A180" s="13"/>
      <c r="B180" s="233"/>
      <c r="C180" s="234"/>
      <c r="D180" s="228" t="s">
        <v>192</v>
      </c>
      <c r="E180" s="235" t="s">
        <v>19</v>
      </c>
      <c r="F180" s="236" t="s">
        <v>287</v>
      </c>
      <c r="G180" s="234"/>
      <c r="H180" s="237">
        <v>1.2490000000000001</v>
      </c>
      <c r="I180" s="238"/>
      <c r="J180" s="234"/>
      <c r="K180" s="234"/>
      <c r="L180" s="239"/>
      <c r="M180" s="240"/>
      <c r="N180" s="241"/>
      <c r="O180" s="241"/>
      <c r="P180" s="241"/>
      <c r="Q180" s="241"/>
      <c r="R180" s="241"/>
      <c r="S180" s="241"/>
      <c r="T180" s="242"/>
      <c r="U180" s="13"/>
      <c r="V180" s="13"/>
      <c r="W180" s="13"/>
      <c r="X180" s="13"/>
      <c r="Y180" s="13"/>
      <c r="Z180" s="13"/>
      <c r="AA180" s="13"/>
      <c r="AB180" s="13"/>
      <c r="AC180" s="13"/>
      <c r="AD180" s="13"/>
      <c r="AE180" s="13"/>
      <c r="AT180" s="243" t="s">
        <v>192</v>
      </c>
      <c r="AU180" s="243" t="s">
        <v>85</v>
      </c>
      <c r="AV180" s="13" t="s">
        <v>85</v>
      </c>
      <c r="AW180" s="13" t="s">
        <v>37</v>
      </c>
      <c r="AX180" s="13" t="s">
        <v>76</v>
      </c>
      <c r="AY180" s="243" t="s">
        <v>180</v>
      </c>
    </row>
    <row r="181" s="13" customFormat="1">
      <c r="A181" s="13"/>
      <c r="B181" s="233"/>
      <c r="C181" s="234"/>
      <c r="D181" s="228" t="s">
        <v>192</v>
      </c>
      <c r="E181" s="235" t="s">
        <v>19</v>
      </c>
      <c r="F181" s="236" t="s">
        <v>288</v>
      </c>
      <c r="G181" s="234"/>
      <c r="H181" s="237">
        <v>1.998</v>
      </c>
      <c r="I181" s="238"/>
      <c r="J181" s="234"/>
      <c r="K181" s="234"/>
      <c r="L181" s="239"/>
      <c r="M181" s="240"/>
      <c r="N181" s="241"/>
      <c r="O181" s="241"/>
      <c r="P181" s="241"/>
      <c r="Q181" s="241"/>
      <c r="R181" s="241"/>
      <c r="S181" s="241"/>
      <c r="T181" s="242"/>
      <c r="U181" s="13"/>
      <c r="V181" s="13"/>
      <c r="W181" s="13"/>
      <c r="X181" s="13"/>
      <c r="Y181" s="13"/>
      <c r="Z181" s="13"/>
      <c r="AA181" s="13"/>
      <c r="AB181" s="13"/>
      <c r="AC181" s="13"/>
      <c r="AD181" s="13"/>
      <c r="AE181" s="13"/>
      <c r="AT181" s="243" t="s">
        <v>192</v>
      </c>
      <c r="AU181" s="243" t="s">
        <v>85</v>
      </c>
      <c r="AV181" s="13" t="s">
        <v>85</v>
      </c>
      <c r="AW181" s="13" t="s">
        <v>37</v>
      </c>
      <c r="AX181" s="13" t="s">
        <v>76</v>
      </c>
      <c r="AY181" s="243" t="s">
        <v>180</v>
      </c>
    </row>
    <row r="182" s="13" customFormat="1">
      <c r="A182" s="13"/>
      <c r="B182" s="233"/>
      <c r="C182" s="234"/>
      <c r="D182" s="228" t="s">
        <v>192</v>
      </c>
      <c r="E182" s="235" t="s">
        <v>19</v>
      </c>
      <c r="F182" s="236" t="s">
        <v>287</v>
      </c>
      <c r="G182" s="234"/>
      <c r="H182" s="237">
        <v>1.2490000000000001</v>
      </c>
      <c r="I182" s="238"/>
      <c r="J182" s="234"/>
      <c r="K182" s="234"/>
      <c r="L182" s="239"/>
      <c r="M182" s="240"/>
      <c r="N182" s="241"/>
      <c r="O182" s="241"/>
      <c r="P182" s="241"/>
      <c r="Q182" s="241"/>
      <c r="R182" s="241"/>
      <c r="S182" s="241"/>
      <c r="T182" s="242"/>
      <c r="U182" s="13"/>
      <c r="V182" s="13"/>
      <c r="W182" s="13"/>
      <c r="X182" s="13"/>
      <c r="Y182" s="13"/>
      <c r="Z182" s="13"/>
      <c r="AA182" s="13"/>
      <c r="AB182" s="13"/>
      <c r="AC182" s="13"/>
      <c r="AD182" s="13"/>
      <c r="AE182" s="13"/>
      <c r="AT182" s="243" t="s">
        <v>192</v>
      </c>
      <c r="AU182" s="243" t="s">
        <v>85</v>
      </c>
      <c r="AV182" s="13" t="s">
        <v>85</v>
      </c>
      <c r="AW182" s="13" t="s">
        <v>37</v>
      </c>
      <c r="AX182" s="13" t="s">
        <v>76</v>
      </c>
      <c r="AY182" s="243" t="s">
        <v>180</v>
      </c>
    </row>
    <row r="183" s="13" customFormat="1">
      <c r="A183" s="13"/>
      <c r="B183" s="233"/>
      <c r="C183" s="234"/>
      <c r="D183" s="228" t="s">
        <v>192</v>
      </c>
      <c r="E183" s="235" t="s">
        <v>19</v>
      </c>
      <c r="F183" s="236" t="s">
        <v>289</v>
      </c>
      <c r="G183" s="234"/>
      <c r="H183" s="237">
        <v>0.65600000000000003</v>
      </c>
      <c r="I183" s="238"/>
      <c r="J183" s="234"/>
      <c r="K183" s="234"/>
      <c r="L183" s="239"/>
      <c r="M183" s="240"/>
      <c r="N183" s="241"/>
      <c r="O183" s="241"/>
      <c r="P183" s="241"/>
      <c r="Q183" s="241"/>
      <c r="R183" s="241"/>
      <c r="S183" s="241"/>
      <c r="T183" s="242"/>
      <c r="U183" s="13"/>
      <c r="V183" s="13"/>
      <c r="W183" s="13"/>
      <c r="X183" s="13"/>
      <c r="Y183" s="13"/>
      <c r="Z183" s="13"/>
      <c r="AA183" s="13"/>
      <c r="AB183" s="13"/>
      <c r="AC183" s="13"/>
      <c r="AD183" s="13"/>
      <c r="AE183" s="13"/>
      <c r="AT183" s="243" t="s">
        <v>192</v>
      </c>
      <c r="AU183" s="243" t="s">
        <v>85</v>
      </c>
      <c r="AV183" s="13" t="s">
        <v>85</v>
      </c>
      <c r="AW183" s="13" t="s">
        <v>37</v>
      </c>
      <c r="AX183" s="13" t="s">
        <v>76</v>
      </c>
      <c r="AY183" s="243" t="s">
        <v>180</v>
      </c>
    </row>
    <row r="184" s="14" customFormat="1">
      <c r="A184" s="14"/>
      <c r="B184" s="244"/>
      <c r="C184" s="245"/>
      <c r="D184" s="228" t="s">
        <v>192</v>
      </c>
      <c r="E184" s="246" t="s">
        <v>19</v>
      </c>
      <c r="F184" s="247" t="s">
        <v>197</v>
      </c>
      <c r="G184" s="245"/>
      <c r="H184" s="248">
        <v>5.1520000000000001</v>
      </c>
      <c r="I184" s="249"/>
      <c r="J184" s="245"/>
      <c r="K184" s="245"/>
      <c r="L184" s="250"/>
      <c r="M184" s="251"/>
      <c r="N184" s="252"/>
      <c r="O184" s="252"/>
      <c r="P184" s="252"/>
      <c r="Q184" s="252"/>
      <c r="R184" s="252"/>
      <c r="S184" s="252"/>
      <c r="T184" s="253"/>
      <c r="U184" s="14"/>
      <c r="V184" s="14"/>
      <c r="W184" s="14"/>
      <c r="X184" s="14"/>
      <c r="Y184" s="14"/>
      <c r="Z184" s="14"/>
      <c r="AA184" s="14"/>
      <c r="AB184" s="14"/>
      <c r="AC184" s="14"/>
      <c r="AD184" s="14"/>
      <c r="AE184" s="14"/>
      <c r="AT184" s="254" t="s">
        <v>192</v>
      </c>
      <c r="AU184" s="254" t="s">
        <v>85</v>
      </c>
      <c r="AV184" s="14" t="s">
        <v>198</v>
      </c>
      <c r="AW184" s="14" t="s">
        <v>37</v>
      </c>
      <c r="AX184" s="14" t="s">
        <v>83</v>
      </c>
      <c r="AY184" s="254" t="s">
        <v>180</v>
      </c>
    </row>
    <row r="185" s="2" customFormat="1" ht="16.5" customHeight="1">
      <c r="A185" s="40"/>
      <c r="B185" s="41"/>
      <c r="C185" s="215" t="s">
        <v>290</v>
      </c>
      <c r="D185" s="215" t="s">
        <v>183</v>
      </c>
      <c r="E185" s="216" t="s">
        <v>291</v>
      </c>
      <c r="F185" s="217" t="s">
        <v>292</v>
      </c>
      <c r="G185" s="218" t="s">
        <v>201</v>
      </c>
      <c r="H185" s="219">
        <v>761.74000000000001</v>
      </c>
      <c r="I185" s="220"/>
      <c r="J185" s="221">
        <f>ROUND(I185*H185,2)</f>
        <v>0</v>
      </c>
      <c r="K185" s="217" t="s">
        <v>187</v>
      </c>
      <c r="L185" s="46"/>
      <c r="M185" s="222" t="s">
        <v>19</v>
      </c>
      <c r="N185" s="223" t="s">
        <v>47</v>
      </c>
      <c r="O185" s="86"/>
      <c r="P185" s="224">
        <f>O185*H185</f>
        <v>0</v>
      </c>
      <c r="Q185" s="224">
        <v>0</v>
      </c>
      <c r="R185" s="224">
        <f>Q185*H185</f>
        <v>0</v>
      </c>
      <c r="S185" s="224">
        <v>0.050000000000000003</v>
      </c>
      <c r="T185" s="225">
        <f>S185*H185</f>
        <v>38.087000000000003</v>
      </c>
      <c r="U185" s="40"/>
      <c r="V185" s="40"/>
      <c r="W185" s="40"/>
      <c r="X185" s="40"/>
      <c r="Y185" s="40"/>
      <c r="Z185" s="40"/>
      <c r="AA185" s="40"/>
      <c r="AB185" s="40"/>
      <c r="AC185" s="40"/>
      <c r="AD185" s="40"/>
      <c r="AE185" s="40"/>
      <c r="AR185" s="226" t="s">
        <v>198</v>
      </c>
      <c r="AT185" s="226" t="s">
        <v>183</v>
      </c>
      <c r="AU185" s="226" t="s">
        <v>85</v>
      </c>
      <c r="AY185" s="19" t="s">
        <v>180</v>
      </c>
      <c r="BE185" s="227">
        <f>IF(N185="základní",J185,0)</f>
        <v>0</v>
      </c>
      <c r="BF185" s="227">
        <f>IF(N185="snížená",J185,0)</f>
        <v>0</v>
      </c>
      <c r="BG185" s="227">
        <f>IF(N185="zákl. přenesená",J185,0)</f>
        <v>0</v>
      </c>
      <c r="BH185" s="227">
        <f>IF(N185="sníž. přenesená",J185,0)</f>
        <v>0</v>
      </c>
      <c r="BI185" s="227">
        <f>IF(N185="nulová",J185,0)</f>
        <v>0</v>
      </c>
      <c r="BJ185" s="19" t="s">
        <v>83</v>
      </c>
      <c r="BK185" s="227">
        <f>ROUND(I185*H185,2)</f>
        <v>0</v>
      </c>
      <c r="BL185" s="19" t="s">
        <v>198</v>
      </c>
      <c r="BM185" s="226" t="s">
        <v>293</v>
      </c>
    </row>
    <row r="186" s="2" customFormat="1">
      <c r="A186" s="40"/>
      <c r="B186" s="41"/>
      <c r="C186" s="42"/>
      <c r="D186" s="228" t="s">
        <v>190</v>
      </c>
      <c r="E186" s="42"/>
      <c r="F186" s="229" t="s">
        <v>294</v>
      </c>
      <c r="G186" s="42"/>
      <c r="H186" s="42"/>
      <c r="I186" s="230"/>
      <c r="J186" s="42"/>
      <c r="K186" s="42"/>
      <c r="L186" s="46"/>
      <c r="M186" s="231"/>
      <c r="N186" s="232"/>
      <c r="O186" s="86"/>
      <c r="P186" s="86"/>
      <c r="Q186" s="86"/>
      <c r="R186" s="86"/>
      <c r="S186" s="86"/>
      <c r="T186" s="87"/>
      <c r="U186" s="40"/>
      <c r="V186" s="40"/>
      <c r="W186" s="40"/>
      <c r="X186" s="40"/>
      <c r="Y186" s="40"/>
      <c r="Z186" s="40"/>
      <c r="AA186" s="40"/>
      <c r="AB186" s="40"/>
      <c r="AC186" s="40"/>
      <c r="AD186" s="40"/>
      <c r="AE186" s="40"/>
      <c r="AT186" s="19" t="s">
        <v>190</v>
      </c>
      <c r="AU186" s="19" t="s">
        <v>85</v>
      </c>
    </row>
    <row r="187" s="2" customFormat="1" ht="16.5" customHeight="1">
      <c r="A187" s="40"/>
      <c r="B187" s="41"/>
      <c r="C187" s="215" t="s">
        <v>295</v>
      </c>
      <c r="D187" s="215" t="s">
        <v>183</v>
      </c>
      <c r="E187" s="216" t="s">
        <v>296</v>
      </c>
      <c r="F187" s="217" t="s">
        <v>297</v>
      </c>
      <c r="G187" s="218" t="s">
        <v>201</v>
      </c>
      <c r="H187" s="219">
        <v>1355</v>
      </c>
      <c r="I187" s="220"/>
      <c r="J187" s="221">
        <f>ROUND(I187*H187,2)</f>
        <v>0</v>
      </c>
      <c r="K187" s="217" t="s">
        <v>187</v>
      </c>
      <c r="L187" s="46"/>
      <c r="M187" s="222" t="s">
        <v>19</v>
      </c>
      <c r="N187" s="223" t="s">
        <v>47</v>
      </c>
      <c r="O187" s="86"/>
      <c r="P187" s="224">
        <f>O187*H187</f>
        <v>0</v>
      </c>
      <c r="Q187" s="224">
        <v>0</v>
      </c>
      <c r="R187" s="224">
        <f>Q187*H187</f>
        <v>0</v>
      </c>
      <c r="S187" s="224">
        <v>0.045999999999999999</v>
      </c>
      <c r="T187" s="225">
        <f>S187*H187</f>
        <v>62.329999999999998</v>
      </c>
      <c r="U187" s="40"/>
      <c r="V187" s="40"/>
      <c r="W187" s="40"/>
      <c r="X187" s="40"/>
      <c r="Y187" s="40"/>
      <c r="Z187" s="40"/>
      <c r="AA187" s="40"/>
      <c r="AB187" s="40"/>
      <c r="AC187" s="40"/>
      <c r="AD187" s="40"/>
      <c r="AE187" s="40"/>
      <c r="AR187" s="226" t="s">
        <v>198</v>
      </c>
      <c r="AT187" s="226" t="s">
        <v>183</v>
      </c>
      <c r="AU187" s="226" t="s">
        <v>85</v>
      </c>
      <c r="AY187" s="19" t="s">
        <v>180</v>
      </c>
      <c r="BE187" s="227">
        <f>IF(N187="základní",J187,0)</f>
        <v>0</v>
      </c>
      <c r="BF187" s="227">
        <f>IF(N187="snížená",J187,0)</f>
        <v>0</v>
      </c>
      <c r="BG187" s="227">
        <f>IF(N187="zákl. přenesená",J187,0)</f>
        <v>0</v>
      </c>
      <c r="BH187" s="227">
        <f>IF(N187="sníž. přenesená",J187,0)</f>
        <v>0</v>
      </c>
      <c r="BI187" s="227">
        <f>IF(N187="nulová",J187,0)</f>
        <v>0</v>
      </c>
      <c r="BJ187" s="19" t="s">
        <v>83</v>
      </c>
      <c r="BK187" s="227">
        <f>ROUND(I187*H187,2)</f>
        <v>0</v>
      </c>
      <c r="BL187" s="19" t="s">
        <v>198</v>
      </c>
      <c r="BM187" s="226" t="s">
        <v>298</v>
      </c>
    </row>
    <row r="188" s="2" customFormat="1">
      <c r="A188" s="40"/>
      <c r="B188" s="41"/>
      <c r="C188" s="42"/>
      <c r="D188" s="228" t="s">
        <v>190</v>
      </c>
      <c r="E188" s="42"/>
      <c r="F188" s="229" t="s">
        <v>299</v>
      </c>
      <c r="G188" s="42"/>
      <c r="H188" s="42"/>
      <c r="I188" s="230"/>
      <c r="J188" s="42"/>
      <c r="K188" s="42"/>
      <c r="L188" s="46"/>
      <c r="M188" s="231"/>
      <c r="N188" s="232"/>
      <c r="O188" s="86"/>
      <c r="P188" s="86"/>
      <c r="Q188" s="86"/>
      <c r="R188" s="86"/>
      <c r="S188" s="86"/>
      <c r="T188" s="87"/>
      <c r="U188" s="40"/>
      <c r="V188" s="40"/>
      <c r="W188" s="40"/>
      <c r="X188" s="40"/>
      <c r="Y188" s="40"/>
      <c r="Z188" s="40"/>
      <c r="AA188" s="40"/>
      <c r="AB188" s="40"/>
      <c r="AC188" s="40"/>
      <c r="AD188" s="40"/>
      <c r="AE188" s="40"/>
      <c r="AT188" s="19" t="s">
        <v>190</v>
      </c>
      <c r="AU188" s="19" t="s">
        <v>85</v>
      </c>
    </row>
    <row r="189" s="13" customFormat="1">
      <c r="A189" s="13"/>
      <c r="B189" s="233"/>
      <c r="C189" s="234"/>
      <c r="D189" s="228" t="s">
        <v>192</v>
      </c>
      <c r="E189" s="235" t="s">
        <v>19</v>
      </c>
      <c r="F189" s="236" t="s">
        <v>300</v>
      </c>
      <c r="G189" s="234"/>
      <c r="H189" s="237">
        <v>1355</v>
      </c>
      <c r="I189" s="238"/>
      <c r="J189" s="234"/>
      <c r="K189" s="234"/>
      <c r="L189" s="239"/>
      <c r="M189" s="240"/>
      <c r="N189" s="241"/>
      <c r="O189" s="241"/>
      <c r="P189" s="241"/>
      <c r="Q189" s="241"/>
      <c r="R189" s="241"/>
      <c r="S189" s="241"/>
      <c r="T189" s="242"/>
      <c r="U189" s="13"/>
      <c r="V189" s="13"/>
      <c r="W189" s="13"/>
      <c r="X189" s="13"/>
      <c r="Y189" s="13"/>
      <c r="Z189" s="13"/>
      <c r="AA189" s="13"/>
      <c r="AB189" s="13"/>
      <c r="AC189" s="13"/>
      <c r="AD189" s="13"/>
      <c r="AE189" s="13"/>
      <c r="AT189" s="243" t="s">
        <v>192</v>
      </c>
      <c r="AU189" s="243" t="s">
        <v>85</v>
      </c>
      <c r="AV189" s="13" t="s">
        <v>85</v>
      </c>
      <c r="AW189" s="13" t="s">
        <v>37</v>
      </c>
      <c r="AX189" s="13" t="s">
        <v>76</v>
      </c>
      <c r="AY189" s="243" t="s">
        <v>180</v>
      </c>
    </row>
    <row r="190" s="14" customFormat="1">
      <c r="A190" s="14"/>
      <c r="B190" s="244"/>
      <c r="C190" s="245"/>
      <c r="D190" s="228" t="s">
        <v>192</v>
      </c>
      <c r="E190" s="246" t="s">
        <v>19</v>
      </c>
      <c r="F190" s="247" t="s">
        <v>197</v>
      </c>
      <c r="G190" s="245"/>
      <c r="H190" s="248">
        <v>1355</v>
      </c>
      <c r="I190" s="249"/>
      <c r="J190" s="245"/>
      <c r="K190" s="245"/>
      <c r="L190" s="250"/>
      <c r="M190" s="251"/>
      <c r="N190" s="252"/>
      <c r="O190" s="252"/>
      <c r="P190" s="252"/>
      <c r="Q190" s="252"/>
      <c r="R190" s="252"/>
      <c r="S190" s="252"/>
      <c r="T190" s="253"/>
      <c r="U190" s="14"/>
      <c r="V190" s="14"/>
      <c r="W190" s="14"/>
      <c r="X190" s="14"/>
      <c r="Y190" s="14"/>
      <c r="Z190" s="14"/>
      <c r="AA190" s="14"/>
      <c r="AB190" s="14"/>
      <c r="AC190" s="14"/>
      <c r="AD190" s="14"/>
      <c r="AE190" s="14"/>
      <c r="AT190" s="254" t="s">
        <v>192</v>
      </c>
      <c r="AU190" s="254" t="s">
        <v>85</v>
      </c>
      <c r="AV190" s="14" t="s">
        <v>198</v>
      </c>
      <c r="AW190" s="14" t="s">
        <v>37</v>
      </c>
      <c r="AX190" s="14" t="s">
        <v>83</v>
      </c>
      <c r="AY190" s="254" t="s">
        <v>180</v>
      </c>
    </row>
    <row r="191" s="2" customFormat="1" ht="21.75" customHeight="1">
      <c r="A191" s="40"/>
      <c r="B191" s="41"/>
      <c r="C191" s="215" t="s">
        <v>8</v>
      </c>
      <c r="D191" s="215" t="s">
        <v>183</v>
      </c>
      <c r="E191" s="216" t="s">
        <v>301</v>
      </c>
      <c r="F191" s="217" t="s">
        <v>302</v>
      </c>
      <c r="G191" s="218" t="s">
        <v>201</v>
      </c>
      <c r="H191" s="219">
        <v>604</v>
      </c>
      <c r="I191" s="220"/>
      <c r="J191" s="221">
        <f>ROUND(I191*H191,2)</f>
        <v>0</v>
      </c>
      <c r="K191" s="217" t="s">
        <v>187</v>
      </c>
      <c r="L191" s="46"/>
      <c r="M191" s="222" t="s">
        <v>19</v>
      </c>
      <c r="N191" s="223" t="s">
        <v>47</v>
      </c>
      <c r="O191" s="86"/>
      <c r="P191" s="224">
        <f>O191*H191</f>
        <v>0</v>
      </c>
      <c r="Q191" s="224">
        <v>0</v>
      </c>
      <c r="R191" s="224">
        <f>Q191*H191</f>
        <v>0</v>
      </c>
      <c r="S191" s="224">
        <v>0.058999999999999997</v>
      </c>
      <c r="T191" s="225">
        <f>S191*H191</f>
        <v>35.635999999999996</v>
      </c>
      <c r="U191" s="40"/>
      <c r="V191" s="40"/>
      <c r="W191" s="40"/>
      <c r="X191" s="40"/>
      <c r="Y191" s="40"/>
      <c r="Z191" s="40"/>
      <c r="AA191" s="40"/>
      <c r="AB191" s="40"/>
      <c r="AC191" s="40"/>
      <c r="AD191" s="40"/>
      <c r="AE191" s="40"/>
      <c r="AR191" s="226" t="s">
        <v>198</v>
      </c>
      <c r="AT191" s="226" t="s">
        <v>183</v>
      </c>
      <c r="AU191" s="226" t="s">
        <v>85</v>
      </c>
      <c r="AY191" s="19" t="s">
        <v>180</v>
      </c>
      <c r="BE191" s="227">
        <f>IF(N191="základní",J191,0)</f>
        <v>0</v>
      </c>
      <c r="BF191" s="227">
        <f>IF(N191="snížená",J191,0)</f>
        <v>0</v>
      </c>
      <c r="BG191" s="227">
        <f>IF(N191="zákl. přenesená",J191,0)</f>
        <v>0</v>
      </c>
      <c r="BH191" s="227">
        <f>IF(N191="sníž. přenesená",J191,0)</f>
        <v>0</v>
      </c>
      <c r="BI191" s="227">
        <f>IF(N191="nulová",J191,0)</f>
        <v>0</v>
      </c>
      <c r="BJ191" s="19" t="s">
        <v>83</v>
      </c>
      <c r="BK191" s="227">
        <f>ROUND(I191*H191,2)</f>
        <v>0</v>
      </c>
      <c r="BL191" s="19" t="s">
        <v>198</v>
      </c>
      <c r="BM191" s="226" t="s">
        <v>303</v>
      </c>
    </row>
    <row r="192" s="2" customFormat="1">
      <c r="A192" s="40"/>
      <c r="B192" s="41"/>
      <c r="C192" s="42"/>
      <c r="D192" s="228" t="s">
        <v>190</v>
      </c>
      <c r="E192" s="42"/>
      <c r="F192" s="229" t="s">
        <v>304</v>
      </c>
      <c r="G192" s="42"/>
      <c r="H192" s="42"/>
      <c r="I192" s="230"/>
      <c r="J192" s="42"/>
      <c r="K192" s="42"/>
      <c r="L192" s="46"/>
      <c r="M192" s="231"/>
      <c r="N192" s="232"/>
      <c r="O192" s="86"/>
      <c r="P192" s="86"/>
      <c r="Q192" s="86"/>
      <c r="R192" s="86"/>
      <c r="S192" s="86"/>
      <c r="T192" s="87"/>
      <c r="U192" s="40"/>
      <c r="V192" s="40"/>
      <c r="W192" s="40"/>
      <c r="X192" s="40"/>
      <c r="Y192" s="40"/>
      <c r="Z192" s="40"/>
      <c r="AA192" s="40"/>
      <c r="AB192" s="40"/>
      <c r="AC192" s="40"/>
      <c r="AD192" s="40"/>
      <c r="AE192" s="40"/>
      <c r="AT192" s="19" t="s">
        <v>190</v>
      </c>
      <c r="AU192" s="19" t="s">
        <v>85</v>
      </c>
    </row>
    <row r="193" s="2" customFormat="1" ht="16.5" customHeight="1">
      <c r="A193" s="40"/>
      <c r="B193" s="41"/>
      <c r="C193" s="215" t="s">
        <v>188</v>
      </c>
      <c r="D193" s="215" t="s">
        <v>183</v>
      </c>
      <c r="E193" s="216" t="s">
        <v>305</v>
      </c>
      <c r="F193" s="217" t="s">
        <v>306</v>
      </c>
      <c r="G193" s="218" t="s">
        <v>201</v>
      </c>
      <c r="H193" s="219">
        <v>75.515000000000001</v>
      </c>
      <c r="I193" s="220"/>
      <c r="J193" s="221">
        <f>ROUND(I193*H193,2)</f>
        <v>0</v>
      </c>
      <c r="K193" s="217" t="s">
        <v>187</v>
      </c>
      <c r="L193" s="46"/>
      <c r="M193" s="222" t="s">
        <v>19</v>
      </c>
      <c r="N193" s="223" t="s">
        <v>47</v>
      </c>
      <c r="O193" s="86"/>
      <c r="P193" s="224">
        <f>O193*H193</f>
        <v>0</v>
      </c>
      <c r="Q193" s="224">
        <v>0</v>
      </c>
      <c r="R193" s="224">
        <f>Q193*H193</f>
        <v>0</v>
      </c>
      <c r="S193" s="224">
        <v>0.068000000000000005</v>
      </c>
      <c r="T193" s="225">
        <f>S193*H193</f>
        <v>5.1350200000000008</v>
      </c>
      <c r="U193" s="40"/>
      <c r="V193" s="40"/>
      <c r="W193" s="40"/>
      <c r="X193" s="40"/>
      <c r="Y193" s="40"/>
      <c r="Z193" s="40"/>
      <c r="AA193" s="40"/>
      <c r="AB193" s="40"/>
      <c r="AC193" s="40"/>
      <c r="AD193" s="40"/>
      <c r="AE193" s="40"/>
      <c r="AR193" s="226" t="s">
        <v>198</v>
      </c>
      <c r="AT193" s="226" t="s">
        <v>183</v>
      </c>
      <c r="AU193" s="226" t="s">
        <v>85</v>
      </c>
      <c r="AY193" s="19" t="s">
        <v>180</v>
      </c>
      <c r="BE193" s="227">
        <f>IF(N193="základní",J193,0)</f>
        <v>0</v>
      </c>
      <c r="BF193" s="227">
        <f>IF(N193="snížená",J193,0)</f>
        <v>0</v>
      </c>
      <c r="BG193" s="227">
        <f>IF(N193="zákl. přenesená",J193,0)</f>
        <v>0</v>
      </c>
      <c r="BH193" s="227">
        <f>IF(N193="sníž. přenesená",J193,0)</f>
        <v>0</v>
      </c>
      <c r="BI193" s="227">
        <f>IF(N193="nulová",J193,0)</f>
        <v>0</v>
      </c>
      <c r="BJ193" s="19" t="s">
        <v>83</v>
      </c>
      <c r="BK193" s="227">
        <f>ROUND(I193*H193,2)</f>
        <v>0</v>
      </c>
      <c r="BL193" s="19" t="s">
        <v>198</v>
      </c>
      <c r="BM193" s="226" t="s">
        <v>307</v>
      </c>
    </row>
    <row r="194" s="2" customFormat="1">
      <c r="A194" s="40"/>
      <c r="B194" s="41"/>
      <c r="C194" s="42"/>
      <c r="D194" s="228" t="s">
        <v>190</v>
      </c>
      <c r="E194" s="42"/>
      <c r="F194" s="229" t="s">
        <v>308</v>
      </c>
      <c r="G194" s="42"/>
      <c r="H194" s="42"/>
      <c r="I194" s="230"/>
      <c r="J194" s="42"/>
      <c r="K194" s="42"/>
      <c r="L194" s="46"/>
      <c r="M194" s="231"/>
      <c r="N194" s="232"/>
      <c r="O194" s="86"/>
      <c r="P194" s="86"/>
      <c r="Q194" s="86"/>
      <c r="R194" s="86"/>
      <c r="S194" s="86"/>
      <c r="T194" s="87"/>
      <c r="U194" s="40"/>
      <c r="V194" s="40"/>
      <c r="W194" s="40"/>
      <c r="X194" s="40"/>
      <c r="Y194" s="40"/>
      <c r="Z194" s="40"/>
      <c r="AA194" s="40"/>
      <c r="AB194" s="40"/>
      <c r="AC194" s="40"/>
      <c r="AD194" s="40"/>
      <c r="AE194" s="40"/>
      <c r="AT194" s="19" t="s">
        <v>190</v>
      </c>
      <c r="AU194" s="19" t="s">
        <v>85</v>
      </c>
    </row>
    <row r="195" s="13" customFormat="1">
      <c r="A195" s="13"/>
      <c r="B195" s="233"/>
      <c r="C195" s="234"/>
      <c r="D195" s="228" t="s">
        <v>192</v>
      </c>
      <c r="E195" s="235" t="s">
        <v>19</v>
      </c>
      <c r="F195" s="236" t="s">
        <v>309</v>
      </c>
      <c r="G195" s="234"/>
      <c r="H195" s="237">
        <v>10.138999999999999</v>
      </c>
      <c r="I195" s="238"/>
      <c r="J195" s="234"/>
      <c r="K195" s="234"/>
      <c r="L195" s="239"/>
      <c r="M195" s="240"/>
      <c r="N195" s="241"/>
      <c r="O195" s="241"/>
      <c r="P195" s="241"/>
      <c r="Q195" s="241"/>
      <c r="R195" s="241"/>
      <c r="S195" s="241"/>
      <c r="T195" s="242"/>
      <c r="U195" s="13"/>
      <c r="V195" s="13"/>
      <c r="W195" s="13"/>
      <c r="X195" s="13"/>
      <c r="Y195" s="13"/>
      <c r="Z195" s="13"/>
      <c r="AA195" s="13"/>
      <c r="AB195" s="13"/>
      <c r="AC195" s="13"/>
      <c r="AD195" s="13"/>
      <c r="AE195" s="13"/>
      <c r="AT195" s="243" t="s">
        <v>192</v>
      </c>
      <c r="AU195" s="243" t="s">
        <v>85</v>
      </c>
      <c r="AV195" s="13" t="s">
        <v>85</v>
      </c>
      <c r="AW195" s="13" t="s">
        <v>37</v>
      </c>
      <c r="AX195" s="13" t="s">
        <v>76</v>
      </c>
      <c r="AY195" s="243" t="s">
        <v>180</v>
      </c>
    </row>
    <row r="196" s="13" customFormat="1">
      <c r="A196" s="13"/>
      <c r="B196" s="233"/>
      <c r="C196" s="234"/>
      <c r="D196" s="228" t="s">
        <v>192</v>
      </c>
      <c r="E196" s="235" t="s">
        <v>19</v>
      </c>
      <c r="F196" s="236" t="s">
        <v>310</v>
      </c>
      <c r="G196" s="234"/>
      <c r="H196" s="237">
        <v>12.353</v>
      </c>
      <c r="I196" s="238"/>
      <c r="J196" s="234"/>
      <c r="K196" s="234"/>
      <c r="L196" s="239"/>
      <c r="M196" s="240"/>
      <c r="N196" s="241"/>
      <c r="O196" s="241"/>
      <c r="P196" s="241"/>
      <c r="Q196" s="241"/>
      <c r="R196" s="241"/>
      <c r="S196" s="241"/>
      <c r="T196" s="242"/>
      <c r="U196" s="13"/>
      <c r="V196" s="13"/>
      <c r="W196" s="13"/>
      <c r="X196" s="13"/>
      <c r="Y196" s="13"/>
      <c r="Z196" s="13"/>
      <c r="AA196" s="13"/>
      <c r="AB196" s="13"/>
      <c r="AC196" s="13"/>
      <c r="AD196" s="13"/>
      <c r="AE196" s="13"/>
      <c r="AT196" s="243" t="s">
        <v>192</v>
      </c>
      <c r="AU196" s="243" t="s">
        <v>85</v>
      </c>
      <c r="AV196" s="13" t="s">
        <v>85</v>
      </c>
      <c r="AW196" s="13" t="s">
        <v>37</v>
      </c>
      <c r="AX196" s="13" t="s">
        <v>76</v>
      </c>
      <c r="AY196" s="243" t="s">
        <v>180</v>
      </c>
    </row>
    <row r="197" s="13" customFormat="1">
      <c r="A197" s="13"/>
      <c r="B197" s="233"/>
      <c r="C197" s="234"/>
      <c r="D197" s="228" t="s">
        <v>192</v>
      </c>
      <c r="E197" s="235" t="s">
        <v>19</v>
      </c>
      <c r="F197" s="236" t="s">
        <v>311</v>
      </c>
      <c r="G197" s="234"/>
      <c r="H197" s="237">
        <v>26.712</v>
      </c>
      <c r="I197" s="238"/>
      <c r="J197" s="234"/>
      <c r="K197" s="234"/>
      <c r="L197" s="239"/>
      <c r="M197" s="240"/>
      <c r="N197" s="241"/>
      <c r="O197" s="241"/>
      <c r="P197" s="241"/>
      <c r="Q197" s="241"/>
      <c r="R197" s="241"/>
      <c r="S197" s="241"/>
      <c r="T197" s="242"/>
      <c r="U197" s="13"/>
      <c r="V197" s="13"/>
      <c r="W197" s="13"/>
      <c r="X197" s="13"/>
      <c r="Y197" s="13"/>
      <c r="Z197" s="13"/>
      <c r="AA197" s="13"/>
      <c r="AB197" s="13"/>
      <c r="AC197" s="13"/>
      <c r="AD197" s="13"/>
      <c r="AE197" s="13"/>
      <c r="AT197" s="243" t="s">
        <v>192</v>
      </c>
      <c r="AU197" s="243" t="s">
        <v>85</v>
      </c>
      <c r="AV197" s="13" t="s">
        <v>85</v>
      </c>
      <c r="AW197" s="13" t="s">
        <v>37</v>
      </c>
      <c r="AX197" s="13" t="s">
        <v>76</v>
      </c>
      <c r="AY197" s="243" t="s">
        <v>180</v>
      </c>
    </row>
    <row r="198" s="13" customFormat="1">
      <c r="A198" s="13"/>
      <c r="B198" s="233"/>
      <c r="C198" s="234"/>
      <c r="D198" s="228" t="s">
        <v>192</v>
      </c>
      <c r="E198" s="235" t="s">
        <v>19</v>
      </c>
      <c r="F198" s="236" t="s">
        <v>312</v>
      </c>
      <c r="G198" s="234"/>
      <c r="H198" s="237">
        <v>1.6879999999999999</v>
      </c>
      <c r="I198" s="238"/>
      <c r="J198" s="234"/>
      <c r="K198" s="234"/>
      <c r="L198" s="239"/>
      <c r="M198" s="240"/>
      <c r="N198" s="241"/>
      <c r="O198" s="241"/>
      <c r="P198" s="241"/>
      <c r="Q198" s="241"/>
      <c r="R198" s="241"/>
      <c r="S198" s="241"/>
      <c r="T198" s="242"/>
      <c r="U198" s="13"/>
      <c r="V198" s="13"/>
      <c r="W198" s="13"/>
      <c r="X198" s="13"/>
      <c r="Y198" s="13"/>
      <c r="Z198" s="13"/>
      <c r="AA198" s="13"/>
      <c r="AB198" s="13"/>
      <c r="AC198" s="13"/>
      <c r="AD198" s="13"/>
      <c r="AE198" s="13"/>
      <c r="AT198" s="243" t="s">
        <v>192</v>
      </c>
      <c r="AU198" s="243" t="s">
        <v>85</v>
      </c>
      <c r="AV198" s="13" t="s">
        <v>85</v>
      </c>
      <c r="AW198" s="13" t="s">
        <v>37</v>
      </c>
      <c r="AX198" s="13" t="s">
        <v>76</v>
      </c>
      <c r="AY198" s="243" t="s">
        <v>180</v>
      </c>
    </row>
    <row r="199" s="13" customFormat="1">
      <c r="A199" s="13"/>
      <c r="B199" s="233"/>
      <c r="C199" s="234"/>
      <c r="D199" s="228" t="s">
        <v>192</v>
      </c>
      <c r="E199" s="235" t="s">
        <v>19</v>
      </c>
      <c r="F199" s="236" t="s">
        <v>313</v>
      </c>
      <c r="G199" s="234"/>
      <c r="H199" s="237">
        <v>9.9600000000000009</v>
      </c>
      <c r="I199" s="238"/>
      <c r="J199" s="234"/>
      <c r="K199" s="234"/>
      <c r="L199" s="239"/>
      <c r="M199" s="240"/>
      <c r="N199" s="241"/>
      <c r="O199" s="241"/>
      <c r="P199" s="241"/>
      <c r="Q199" s="241"/>
      <c r="R199" s="241"/>
      <c r="S199" s="241"/>
      <c r="T199" s="242"/>
      <c r="U199" s="13"/>
      <c r="V199" s="13"/>
      <c r="W199" s="13"/>
      <c r="X199" s="13"/>
      <c r="Y199" s="13"/>
      <c r="Z199" s="13"/>
      <c r="AA199" s="13"/>
      <c r="AB199" s="13"/>
      <c r="AC199" s="13"/>
      <c r="AD199" s="13"/>
      <c r="AE199" s="13"/>
      <c r="AT199" s="243" t="s">
        <v>192</v>
      </c>
      <c r="AU199" s="243" t="s">
        <v>85</v>
      </c>
      <c r="AV199" s="13" t="s">
        <v>85</v>
      </c>
      <c r="AW199" s="13" t="s">
        <v>37</v>
      </c>
      <c r="AX199" s="13" t="s">
        <v>76</v>
      </c>
      <c r="AY199" s="243" t="s">
        <v>180</v>
      </c>
    </row>
    <row r="200" s="13" customFormat="1">
      <c r="A200" s="13"/>
      <c r="B200" s="233"/>
      <c r="C200" s="234"/>
      <c r="D200" s="228" t="s">
        <v>192</v>
      </c>
      <c r="E200" s="235" t="s">
        <v>19</v>
      </c>
      <c r="F200" s="236" t="s">
        <v>314</v>
      </c>
      <c r="G200" s="234"/>
      <c r="H200" s="237">
        <v>5.5800000000000001</v>
      </c>
      <c r="I200" s="238"/>
      <c r="J200" s="234"/>
      <c r="K200" s="234"/>
      <c r="L200" s="239"/>
      <c r="M200" s="240"/>
      <c r="N200" s="241"/>
      <c r="O200" s="241"/>
      <c r="P200" s="241"/>
      <c r="Q200" s="241"/>
      <c r="R200" s="241"/>
      <c r="S200" s="241"/>
      <c r="T200" s="242"/>
      <c r="U200" s="13"/>
      <c r="V200" s="13"/>
      <c r="W200" s="13"/>
      <c r="X200" s="13"/>
      <c r="Y200" s="13"/>
      <c r="Z200" s="13"/>
      <c r="AA200" s="13"/>
      <c r="AB200" s="13"/>
      <c r="AC200" s="13"/>
      <c r="AD200" s="13"/>
      <c r="AE200" s="13"/>
      <c r="AT200" s="243" t="s">
        <v>192</v>
      </c>
      <c r="AU200" s="243" t="s">
        <v>85</v>
      </c>
      <c r="AV200" s="13" t="s">
        <v>85</v>
      </c>
      <c r="AW200" s="13" t="s">
        <v>37</v>
      </c>
      <c r="AX200" s="13" t="s">
        <v>76</v>
      </c>
      <c r="AY200" s="243" t="s">
        <v>180</v>
      </c>
    </row>
    <row r="201" s="13" customFormat="1">
      <c r="A201" s="13"/>
      <c r="B201" s="233"/>
      <c r="C201" s="234"/>
      <c r="D201" s="228" t="s">
        <v>192</v>
      </c>
      <c r="E201" s="235" t="s">
        <v>19</v>
      </c>
      <c r="F201" s="236" t="s">
        <v>315</v>
      </c>
      <c r="G201" s="234"/>
      <c r="H201" s="237">
        <v>9.0830000000000002</v>
      </c>
      <c r="I201" s="238"/>
      <c r="J201" s="234"/>
      <c r="K201" s="234"/>
      <c r="L201" s="239"/>
      <c r="M201" s="240"/>
      <c r="N201" s="241"/>
      <c r="O201" s="241"/>
      <c r="P201" s="241"/>
      <c r="Q201" s="241"/>
      <c r="R201" s="241"/>
      <c r="S201" s="241"/>
      <c r="T201" s="242"/>
      <c r="U201" s="13"/>
      <c r="V201" s="13"/>
      <c r="W201" s="13"/>
      <c r="X201" s="13"/>
      <c r="Y201" s="13"/>
      <c r="Z201" s="13"/>
      <c r="AA201" s="13"/>
      <c r="AB201" s="13"/>
      <c r="AC201" s="13"/>
      <c r="AD201" s="13"/>
      <c r="AE201" s="13"/>
      <c r="AT201" s="243" t="s">
        <v>192</v>
      </c>
      <c r="AU201" s="243" t="s">
        <v>85</v>
      </c>
      <c r="AV201" s="13" t="s">
        <v>85</v>
      </c>
      <c r="AW201" s="13" t="s">
        <v>37</v>
      </c>
      <c r="AX201" s="13" t="s">
        <v>76</v>
      </c>
      <c r="AY201" s="243" t="s">
        <v>180</v>
      </c>
    </row>
    <row r="202" s="14" customFormat="1">
      <c r="A202" s="14"/>
      <c r="B202" s="244"/>
      <c r="C202" s="245"/>
      <c r="D202" s="228" t="s">
        <v>192</v>
      </c>
      <c r="E202" s="246" t="s">
        <v>19</v>
      </c>
      <c r="F202" s="247" t="s">
        <v>197</v>
      </c>
      <c r="G202" s="245"/>
      <c r="H202" s="248">
        <v>75.515000000000001</v>
      </c>
      <c r="I202" s="249"/>
      <c r="J202" s="245"/>
      <c r="K202" s="245"/>
      <c r="L202" s="250"/>
      <c r="M202" s="251"/>
      <c r="N202" s="252"/>
      <c r="O202" s="252"/>
      <c r="P202" s="252"/>
      <c r="Q202" s="252"/>
      <c r="R202" s="252"/>
      <c r="S202" s="252"/>
      <c r="T202" s="253"/>
      <c r="U202" s="14"/>
      <c r="V202" s="14"/>
      <c r="W202" s="14"/>
      <c r="X202" s="14"/>
      <c r="Y202" s="14"/>
      <c r="Z202" s="14"/>
      <c r="AA202" s="14"/>
      <c r="AB202" s="14"/>
      <c r="AC202" s="14"/>
      <c r="AD202" s="14"/>
      <c r="AE202" s="14"/>
      <c r="AT202" s="254" t="s">
        <v>192</v>
      </c>
      <c r="AU202" s="254" t="s">
        <v>85</v>
      </c>
      <c r="AV202" s="14" t="s">
        <v>198</v>
      </c>
      <c r="AW202" s="14" t="s">
        <v>37</v>
      </c>
      <c r="AX202" s="14" t="s">
        <v>83</v>
      </c>
      <c r="AY202" s="254" t="s">
        <v>180</v>
      </c>
    </row>
    <row r="203" s="2" customFormat="1" ht="16.5" customHeight="1">
      <c r="A203" s="40"/>
      <c r="B203" s="41"/>
      <c r="C203" s="215" t="s">
        <v>316</v>
      </c>
      <c r="D203" s="215" t="s">
        <v>183</v>
      </c>
      <c r="E203" s="216" t="s">
        <v>317</v>
      </c>
      <c r="F203" s="217" t="s">
        <v>318</v>
      </c>
      <c r="G203" s="218" t="s">
        <v>319</v>
      </c>
      <c r="H203" s="219">
        <v>1</v>
      </c>
      <c r="I203" s="220"/>
      <c r="J203" s="221">
        <f>ROUND(I203*H203,2)</f>
        <v>0</v>
      </c>
      <c r="K203" s="217" t="s">
        <v>19</v>
      </c>
      <c r="L203" s="46"/>
      <c r="M203" s="222" t="s">
        <v>19</v>
      </c>
      <c r="N203" s="223" t="s">
        <v>47</v>
      </c>
      <c r="O203" s="86"/>
      <c r="P203" s="224">
        <f>O203*H203</f>
        <v>0</v>
      </c>
      <c r="Q203" s="224">
        <v>0</v>
      </c>
      <c r="R203" s="224">
        <f>Q203*H203</f>
        <v>0</v>
      </c>
      <c r="S203" s="224">
        <v>0</v>
      </c>
      <c r="T203" s="225">
        <f>S203*H203</f>
        <v>0</v>
      </c>
      <c r="U203" s="40"/>
      <c r="V203" s="40"/>
      <c r="W203" s="40"/>
      <c r="X203" s="40"/>
      <c r="Y203" s="40"/>
      <c r="Z203" s="40"/>
      <c r="AA203" s="40"/>
      <c r="AB203" s="40"/>
      <c r="AC203" s="40"/>
      <c r="AD203" s="40"/>
      <c r="AE203" s="40"/>
      <c r="AR203" s="226" t="s">
        <v>198</v>
      </c>
      <c r="AT203" s="226" t="s">
        <v>183</v>
      </c>
      <c r="AU203" s="226" t="s">
        <v>85</v>
      </c>
      <c r="AY203" s="19" t="s">
        <v>180</v>
      </c>
      <c r="BE203" s="227">
        <f>IF(N203="základní",J203,0)</f>
        <v>0</v>
      </c>
      <c r="BF203" s="227">
        <f>IF(N203="snížená",J203,0)</f>
        <v>0</v>
      </c>
      <c r="BG203" s="227">
        <f>IF(N203="zákl. přenesená",J203,0)</f>
        <v>0</v>
      </c>
      <c r="BH203" s="227">
        <f>IF(N203="sníž. přenesená",J203,0)</f>
        <v>0</v>
      </c>
      <c r="BI203" s="227">
        <f>IF(N203="nulová",J203,0)</f>
        <v>0</v>
      </c>
      <c r="BJ203" s="19" t="s">
        <v>83</v>
      </c>
      <c r="BK203" s="227">
        <f>ROUND(I203*H203,2)</f>
        <v>0</v>
      </c>
      <c r="BL203" s="19" t="s">
        <v>198</v>
      </c>
      <c r="BM203" s="226" t="s">
        <v>320</v>
      </c>
    </row>
    <row r="204" s="2" customFormat="1">
      <c r="A204" s="40"/>
      <c r="B204" s="41"/>
      <c r="C204" s="42"/>
      <c r="D204" s="228" t="s">
        <v>190</v>
      </c>
      <c r="E204" s="42"/>
      <c r="F204" s="229" t="s">
        <v>321</v>
      </c>
      <c r="G204" s="42"/>
      <c r="H204" s="42"/>
      <c r="I204" s="230"/>
      <c r="J204" s="42"/>
      <c r="K204" s="42"/>
      <c r="L204" s="46"/>
      <c r="M204" s="231"/>
      <c r="N204" s="232"/>
      <c r="O204" s="86"/>
      <c r="P204" s="86"/>
      <c r="Q204" s="86"/>
      <c r="R204" s="86"/>
      <c r="S204" s="86"/>
      <c r="T204" s="87"/>
      <c r="U204" s="40"/>
      <c r="V204" s="40"/>
      <c r="W204" s="40"/>
      <c r="X204" s="40"/>
      <c r="Y204" s="40"/>
      <c r="Z204" s="40"/>
      <c r="AA204" s="40"/>
      <c r="AB204" s="40"/>
      <c r="AC204" s="40"/>
      <c r="AD204" s="40"/>
      <c r="AE204" s="40"/>
      <c r="AT204" s="19" t="s">
        <v>190</v>
      </c>
      <c r="AU204" s="19" t="s">
        <v>85</v>
      </c>
    </row>
    <row r="205" s="12" customFormat="1" ht="22.8" customHeight="1">
      <c r="A205" s="12"/>
      <c r="B205" s="199"/>
      <c r="C205" s="200"/>
      <c r="D205" s="201" t="s">
        <v>75</v>
      </c>
      <c r="E205" s="213" t="s">
        <v>322</v>
      </c>
      <c r="F205" s="213" t="s">
        <v>323</v>
      </c>
      <c r="G205" s="200"/>
      <c r="H205" s="200"/>
      <c r="I205" s="203"/>
      <c r="J205" s="214">
        <f>BK205</f>
        <v>0</v>
      </c>
      <c r="K205" s="200"/>
      <c r="L205" s="205"/>
      <c r="M205" s="206"/>
      <c r="N205" s="207"/>
      <c r="O205" s="207"/>
      <c r="P205" s="208">
        <f>SUM(P206:P239)</f>
        <v>0</v>
      </c>
      <c r="Q205" s="207"/>
      <c r="R205" s="208">
        <f>SUM(R206:R239)</f>
        <v>0</v>
      </c>
      <c r="S205" s="207"/>
      <c r="T205" s="209">
        <f>SUM(T206:T239)</f>
        <v>0</v>
      </c>
      <c r="U205" s="12"/>
      <c r="V205" s="12"/>
      <c r="W205" s="12"/>
      <c r="X205" s="12"/>
      <c r="Y205" s="12"/>
      <c r="Z205" s="12"/>
      <c r="AA205" s="12"/>
      <c r="AB205" s="12"/>
      <c r="AC205" s="12"/>
      <c r="AD205" s="12"/>
      <c r="AE205" s="12"/>
      <c r="AR205" s="210" t="s">
        <v>83</v>
      </c>
      <c r="AT205" s="211" t="s">
        <v>75</v>
      </c>
      <c r="AU205" s="211" t="s">
        <v>83</v>
      </c>
      <c r="AY205" s="210" t="s">
        <v>180</v>
      </c>
      <c r="BK205" s="212">
        <f>SUM(BK206:BK239)</f>
        <v>0</v>
      </c>
    </row>
    <row r="206" s="2" customFormat="1" ht="21.75" customHeight="1">
      <c r="A206" s="40"/>
      <c r="B206" s="41"/>
      <c r="C206" s="215" t="s">
        <v>324</v>
      </c>
      <c r="D206" s="215" t="s">
        <v>183</v>
      </c>
      <c r="E206" s="216" t="s">
        <v>325</v>
      </c>
      <c r="F206" s="217" t="s">
        <v>326</v>
      </c>
      <c r="G206" s="218" t="s">
        <v>327</v>
      </c>
      <c r="H206" s="219">
        <v>300.76400000000001</v>
      </c>
      <c r="I206" s="220"/>
      <c r="J206" s="221">
        <f>ROUND(I206*H206,2)</f>
        <v>0</v>
      </c>
      <c r="K206" s="217" t="s">
        <v>187</v>
      </c>
      <c r="L206" s="46"/>
      <c r="M206" s="222" t="s">
        <v>19</v>
      </c>
      <c r="N206" s="223" t="s">
        <v>47</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198</v>
      </c>
      <c r="AT206" s="226" t="s">
        <v>183</v>
      </c>
      <c r="AU206" s="226" t="s">
        <v>85</v>
      </c>
      <c r="AY206" s="19" t="s">
        <v>180</v>
      </c>
      <c r="BE206" s="227">
        <f>IF(N206="základní",J206,0)</f>
        <v>0</v>
      </c>
      <c r="BF206" s="227">
        <f>IF(N206="snížená",J206,0)</f>
        <v>0</v>
      </c>
      <c r="BG206" s="227">
        <f>IF(N206="zákl. přenesená",J206,0)</f>
        <v>0</v>
      </c>
      <c r="BH206" s="227">
        <f>IF(N206="sníž. přenesená",J206,0)</f>
        <v>0</v>
      </c>
      <c r="BI206" s="227">
        <f>IF(N206="nulová",J206,0)</f>
        <v>0</v>
      </c>
      <c r="BJ206" s="19" t="s">
        <v>83</v>
      </c>
      <c r="BK206" s="227">
        <f>ROUND(I206*H206,2)</f>
        <v>0</v>
      </c>
      <c r="BL206" s="19" t="s">
        <v>198</v>
      </c>
      <c r="BM206" s="226" t="s">
        <v>328</v>
      </c>
    </row>
    <row r="207" s="2" customFormat="1">
      <c r="A207" s="40"/>
      <c r="B207" s="41"/>
      <c r="C207" s="42"/>
      <c r="D207" s="228" t="s">
        <v>190</v>
      </c>
      <c r="E207" s="42"/>
      <c r="F207" s="229" t="s">
        <v>329</v>
      </c>
      <c r="G207" s="42"/>
      <c r="H207" s="42"/>
      <c r="I207" s="230"/>
      <c r="J207" s="42"/>
      <c r="K207" s="42"/>
      <c r="L207" s="46"/>
      <c r="M207" s="231"/>
      <c r="N207" s="232"/>
      <c r="O207" s="86"/>
      <c r="P207" s="86"/>
      <c r="Q207" s="86"/>
      <c r="R207" s="86"/>
      <c r="S207" s="86"/>
      <c r="T207" s="87"/>
      <c r="U207" s="40"/>
      <c r="V207" s="40"/>
      <c r="W207" s="40"/>
      <c r="X207" s="40"/>
      <c r="Y207" s="40"/>
      <c r="Z207" s="40"/>
      <c r="AA207" s="40"/>
      <c r="AB207" s="40"/>
      <c r="AC207" s="40"/>
      <c r="AD207" s="40"/>
      <c r="AE207" s="40"/>
      <c r="AT207" s="19" t="s">
        <v>190</v>
      </c>
      <c r="AU207" s="19" t="s">
        <v>85</v>
      </c>
    </row>
    <row r="208" s="2" customFormat="1" ht="16.5" customHeight="1">
      <c r="A208" s="40"/>
      <c r="B208" s="41"/>
      <c r="C208" s="215" t="s">
        <v>330</v>
      </c>
      <c r="D208" s="215" t="s">
        <v>183</v>
      </c>
      <c r="E208" s="216" t="s">
        <v>331</v>
      </c>
      <c r="F208" s="217" t="s">
        <v>332</v>
      </c>
      <c r="G208" s="218" t="s">
        <v>249</v>
      </c>
      <c r="H208" s="219">
        <v>7.5999999999999996</v>
      </c>
      <c r="I208" s="220"/>
      <c r="J208" s="221">
        <f>ROUND(I208*H208,2)</f>
        <v>0</v>
      </c>
      <c r="K208" s="217" t="s">
        <v>187</v>
      </c>
      <c r="L208" s="46"/>
      <c r="M208" s="222" t="s">
        <v>19</v>
      </c>
      <c r="N208" s="223" t="s">
        <v>47</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198</v>
      </c>
      <c r="AT208" s="226" t="s">
        <v>183</v>
      </c>
      <c r="AU208" s="226" t="s">
        <v>85</v>
      </c>
      <c r="AY208" s="19" t="s">
        <v>180</v>
      </c>
      <c r="BE208" s="227">
        <f>IF(N208="základní",J208,0)</f>
        <v>0</v>
      </c>
      <c r="BF208" s="227">
        <f>IF(N208="snížená",J208,0)</f>
        <v>0</v>
      </c>
      <c r="BG208" s="227">
        <f>IF(N208="zákl. přenesená",J208,0)</f>
        <v>0</v>
      </c>
      <c r="BH208" s="227">
        <f>IF(N208="sníž. přenesená",J208,0)</f>
        <v>0</v>
      </c>
      <c r="BI208" s="227">
        <f>IF(N208="nulová",J208,0)</f>
        <v>0</v>
      </c>
      <c r="BJ208" s="19" t="s">
        <v>83</v>
      </c>
      <c r="BK208" s="227">
        <f>ROUND(I208*H208,2)</f>
        <v>0</v>
      </c>
      <c r="BL208" s="19" t="s">
        <v>198</v>
      </c>
      <c r="BM208" s="226" t="s">
        <v>333</v>
      </c>
    </row>
    <row r="209" s="2" customFormat="1">
      <c r="A209" s="40"/>
      <c r="B209" s="41"/>
      <c r="C209" s="42"/>
      <c r="D209" s="228" t="s">
        <v>190</v>
      </c>
      <c r="E209" s="42"/>
      <c r="F209" s="229" t="s">
        <v>334</v>
      </c>
      <c r="G209" s="42"/>
      <c r="H209" s="42"/>
      <c r="I209" s="230"/>
      <c r="J209" s="42"/>
      <c r="K209" s="42"/>
      <c r="L209" s="46"/>
      <c r="M209" s="231"/>
      <c r="N209" s="232"/>
      <c r="O209" s="86"/>
      <c r="P209" s="86"/>
      <c r="Q209" s="86"/>
      <c r="R209" s="86"/>
      <c r="S209" s="86"/>
      <c r="T209" s="87"/>
      <c r="U209" s="40"/>
      <c r="V209" s="40"/>
      <c r="W209" s="40"/>
      <c r="X209" s="40"/>
      <c r="Y209" s="40"/>
      <c r="Z209" s="40"/>
      <c r="AA209" s="40"/>
      <c r="AB209" s="40"/>
      <c r="AC209" s="40"/>
      <c r="AD209" s="40"/>
      <c r="AE209" s="40"/>
      <c r="AT209" s="19" t="s">
        <v>190</v>
      </c>
      <c r="AU209" s="19" t="s">
        <v>85</v>
      </c>
    </row>
    <row r="210" s="2" customFormat="1" ht="16.5" customHeight="1">
      <c r="A210" s="40"/>
      <c r="B210" s="41"/>
      <c r="C210" s="215" t="s">
        <v>335</v>
      </c>
      <c r="D210" s="215" t="s">
        <v>183</v>
      </c>
      <c r="E210" s="216" t="s">
        <v>336</v>
      </c>
      <c r="F210" s="217" t="s">
        <v>337</v>
      </c>
      <c r="G210" s="218" t="s">
        <v>249</v>
      </c>
      <c r="H210" s="219">
        <v>304</v>
      </c>
      <c r="I210" s="220"/>
      <c r="J210" s="221">
        <f>ROUND(I210*H210,2)</f>
        <v>0</v>
      </c>
      <c r="K210" s="217" t="s">
        <v>187</v>
      </c>
      <c r="L210" s="46"/>
      <c r="M210" s="222" t="s">
        <v>19</v>
      </c>
      <c r="N210" s="223" t="s">
        <v>47</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198</v>
      </c>
      <c r="AT210" s="226" t="s">
        <v>183</v>
      </c>
      <c r="AU210" s="226" t="s">
        <v>85</v>
      </c>
      <c r="AY210" s="19" t="s">
        <v>180</v>
      </c>
      <c r="BE210" s="227">
        <f>IF(N210="základní",J210,0)</f>
        <v>0</v>
      </c>
      <c r="BF210" s="227">
        <f>IF(N210="snížená",J210,0)</f>
        <v>0</v>
      </c>
      <c r="BG210" s="227">
        <f>IF(N210="zákl. přenesená",J210,0)</f>
        <v>0</v>
      </c>
      <c r="BH210" s="227">
        <f>IF(N210="sníž. přenesená",J210,0)</f>
        <v>0</v>
      </c>
      <c r="BI210" s="227">
        <f>IF(N210="nulová",J210,0)</f>
        <v>0</v>
      </c>
      <c r="BJ210" s="19" t="s">
        <v>83</v>
      </c>
      <c r="BK210" s="227">
        <f>ROUND(I210*H210,2)</f>
        <v>0</v>
      </c>
      <c r="BL210" s="19" t="s">
        <v>198</v>
      </c>
      <c r="BM210" s="226" t="s">
        <v>338</v>
      </c>
    </row>
    <row r="211" s="2" customFormat="1">
      <c r="A211" s="40"/>
      <c r="B211" s="41"/>
      <c r="C211" s="42"/>
      <c r="D211" s="228" t="s">
        <v>190</v>
      </c>
      <c r="E211" s="42"/>
      <c r="F211" s="229" t="s">
        <v>339</v>
      </c>
      <c r="G211" s="42"/>
      <c r="H211" s="42"/>
      <c r="I211" s="230"/>
      <c r="J211" s="42"/>
      <c r="K211" s="42"/>
      <c r="L211" s="46"/>
      <c r="M211" s="231"/>
      <c r="N211" s="232"/>
      <c r="O211" s="86"/>
      <c r="P211" s="86"/>
      <c r="Q211" s="86"/>
      <c r="R211" s="86"/>
      <c r="S211" s="86"/>
      <c r="T211" s="87"/>
      <c r="U211" s="40"/>
      <c r="V211" s="40"/>
      <c r="W211" s="40"/>
      <c r="X211" s="40"/>
      <c r="Y211" s="40"/>
      <c r="Z211" s="40"/>
      <c r="AA211" s="40"/>
      <c r="AB211" s="40"/>
      <c r="AC211" s="40"/>
      <c r="AD211" s="40"/>
      <c r="AE211" s="40"/>
      <c r="AT211" s="19" t="s">
        <v>190</v>
      </c>
      <c r="AU211" s="19" t="s">
        <v>85</v>
      </c>
    </row>
    <row r="212" s="13" customFormat="1">
      <c r="A212" s="13"/>
      <c r="B212" s="233"/>
      <c r="C212" s="234"/>
      <c r="D212" s="228" t="s">
        <v>192</v>
      </c>
      <c r="E212" s="235" t="s">
        <v>19</v>
      </c>
      <c r="F212" s="236" t="s">
        <v>340</v>
      </c>
      <c r="G212" s="234"/>
      <c r="H212" s="237">
        <v>304</v>
      </c>
      <c r="I212" s="238"/>
      <c r="J212" s="234"/>
      <c r="K212" s="234"/>
      <c r="L212" s="239"/>
      <c r="M212" s="240"/>
      <c r="N212" s="241"/>
      <c r="O212" s="241"/>
      <c r="P212" s="241"/>
      <c r="Q212" s="241"/>
      <c r="R212" s="241"/>
      <c r="S212" s="241"/>
      <c r="T212" s="242"/>
      <c r="U212" s="13"/>
      <c r="V212" s="13"/>
      <c r="W212" s="13"/>
      <c r="X212" s="13"/>
      <c r="Y212" s="13"/>
      <c r="Z212" s="13"/>
      <c r="AA212" s="13"/>
      <c r="AB212" s="13"/>
      <c r="AC212" s="13"/>
      <c r="AD212" s="13"/>
      <c r="AE212" s="13"/>
      <c r="AT212" s="243" t="s">
        <v>192</v>
      </c>
      <c r="AU212" s="243" t="s">
        <v>85</v>
      </c>
      <c r="AV212" s="13" t="s">
        <v>85</v>
      </c>
      <c r="AW212" s="13" t="s">
        <v>37</v>
      </c>
      <c r="AX212" s="13" t="s">
        <v>83</v>
      </c>
      <c r="AY212" s="243" t="s">
        <v>180</v>
      </c>
    </row>
    <row r="213" s="2" customFormat="1" ht="16.5" customHeight="1">
      <c r="A213" s="40"/>
      <c r="B213" s="41"/>
      <c r="C213" s="215" t="s">
        <v>7</v>
      </c>
      <c r="D213" s="215" t="s">
        <v>183</v>
      </c>
      <c r="E213" s="216" t="s">
        <v>341</v>
      </c>
      <c r="F213" s="217" t="s">
        <v>342</v>
      </c>
      <c r="G213" s="218" t="s">
        <v>327</v>
      </c>
      <c r="H213" s="219">
        <v>300.76400000000001</v>
      </c>
      <c r="I213" s="220"/>
      <c r="J213" s="221">
        <f>ROUND(I213*H213,2)</f>
        <v>0</v>
      </c>
      <c r="K213" s="217" t="s">
        <v>187</v>
      </c>
      <c r="L213" s="46"/>
      <c r="M213" s="222" t="s">
        <v>19</v>
      </c>
      <c r="N213" s="223" t="s">
        <v>47</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198</v>
      </c>
      <c r="AT213" s="226" t="s">
        <v>183</v>
      </c>
      <c r="AU213" s="226" t="s">
        <v>85</v>
      </c>
      <c r="AY213" s="19" t="s">
        <v>180</v>
      </c>
      <c r="BE213" s="227">
        <f>IF(N213="základní",J213,0)</f>
        <v>0</v>
      </c>
      <c r="BF213" s="227">
        <f>IF(N213="snížená",J213,0)</f>
        <v>0</v>
      </c>
      <c r="BG213" s="227">
        <f>IF(N213="zákl. přenesená",J213,0)</f>
        <v>0</v>
      </c>
      <c r="BH213" s="227">
        <f>IF(N213="sníž. přenesená",J213,0)</f>
        <v>0</v>
      </c>
      <c r="BI213" s="227">
        <f>IF(N213="nulová",J213,0)</f>
        <v>0</v>
      </c>
      <c r="BJ213" s="19" t="s">
        <v>83</v>
      </c>
      <c r="BK213" s="227">
        <f>ROUND(I213*H213,2)</f>
        <v>0</v>
      </c>
      <c r="BL213" s="19" t="s">
        <v>198</v>
      </c>
      <c r="BM213" s="226" t="s">
        <v>343</v>
      </c>
    </row>
    <row r="214" s="2" customFormat="1">
      <c r="A214" s="40"/>
      <c r="B214" s="41"/>
      <c r="C214" s="42"/>
      <c r="D214" s="228" t="s">
        <v>190</v>
      </c>
      <c r="E214" s="42"/>
      <c r="F214" s="229" t="s">
        <v>344</v>
      </c>
      <c r="G214" s="42"/>
      <c r="H214" s="42"/>
      <c r="I214" s="230"/>
      <c r="J214" s="42"/>
      <c r="K214" s="42"/>
      <c r="L214" s="46"/>
      <c r="M214" s="231"/>
      <c r="N214" s="232"/>
      <c r="O214" s="86"/>
      <c r="P214" s="86"/>
      <c r="Q214" s="86"/>
      <c r="R214" s="86"/>
      <c r="S214" s="86"/>
      <c r="T214" s="87"/>
      <c r="U214" s="40"/>
      <c r="V214" s="40"/>
      <c r="W214" s="40"/>
      <c r="X214" s="40"/>
      <c r="Y214" s="40"/>
      <c r="Z214" s="40"/>
      <c r="AA214" s="40"/>
      <c r="AB214" s="40"/>
      <c r="AC214" s="40"/>
      <c r="AD214" s="40"/>
      <c r="AE214" s="40"/>
      <c r="AT214" s="19" t="s">
        <v>190</v>
      </c>
      <c r="AU214" s="19" t="s">
        <v>85</v>
      </c>
    </row>
    <row r="215" s="2" customFormat="1" ht="16.5" customHeight="1">
      <c r="A215" s="40"/>
      <c r="B215" s="41"/>
      <c r="C215" s="215" t="s">
        <v>345</v>
      </c>
      <c r="D215" s="215" t="s">
        <v>183</v>
      </c>
      <c r="E215" s="216" t="s">
        <v>346</v>
      </c>
      <c r="F215" s="217" t="s">
        <v>347</v>
      </c>
      <c r="G215" s="218" t="s">
        <v>327</v>
      </c>
      <c r="H215" s="219">
        <v>2706.8760000000002</v>
      </c>
      <c r="I215" s="220"/>
      <c r="J215" s="221">
        <f>ROUND(I215*H215,2)</f>
        <v>0</v>
      </c>
      <c r="K215" s="217" t="s">
        <v>187</v>
      </c>
      <c r="L215" s="46"/>
      <c r="M215" s="222" t="s">
        <v>19</v>
      </c>
      <c r="N215" s="223" t="s">
        <v>47</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198</v>
      </c>
      <c r="AT215" s="226" t="s">
        <v>183</v>
      </c>
      <c r="AU215" s="226" t="s">
        <v>85</v>
      </c>
      <c r="AY215" s="19" t="s">
        <v>180</v>
      </c>
      <c r="BE215" s="227">
        <f>IF(N215="základní",J215,0)</f>
        <v>0</v>
      </c>
      <c r="BF215" s="227">
        <f>IF(N215="snížená",J215,0)</f>
        <v>0</v>
      </c>
      <c r="BG215" s="227">
        <f>IF(N215="zákl. přenesená",J215,0)</f>
        <v>0</v>
      </c>
      <c r="BH215" s="227">
        <f>IF(N215="sníž. přenesená",J215,0)</f>
        <v>0</v>
      </c>
      <c r="BI215" s="227">
        <f>IF(N215="nulová",J215,0)</f>
        <v>0</v>
      </c>
      <c r="BJ215" s="19" t="s">
        <v>83</v>
      </c>
      <c r="BK215" s="227">
        <f>ROUND(I215*H215,2)</f>
        <v>0</v>
      </c>
      <c r="BL215" s="19" t="s">
        <v>198</v>
      </c>
      <c r="BM215" s="226" t="s">
        <v>348</v>
      </c>
    </row>
    <row r="216" s="2" customFormat="1">
      <c r="A216" s="40"/>
      <c r="B216" s="41"/>
      <c r="C216" s="42"/>
      <c r="D216" s="228" t="s">
        <v>190</v>
      </c>
      <c r="E216" s="42"/>
      <c r="F216" s="229" t="s">
        <v>349</v>
      </c>
      <c r="G216" s="42"/>
      <c r="H216" s="42"/>
      <c r="I216" s="230"/>
      <c r="J216" s="42"/>
      <c r="K216" s="42"/>
      <c r="L216" s="46"/>
      <c r="M216" s="231"/>
      <c r="N216" s="232"/>
      <c r="O216" s="86"/>
      <c r="P216" s="86"/>
      <c r="Q216" s="86"/>
      <c r="R216" s="86"/>
      <c r="S216" s="86"/>
      <c r="T216" s="87"/>
      <c r="U216" s="40"/>
      <c r="V216" s="40"/>
      <c r="W216" s="40"/>
      <c r="X216" s="40"/>
      <c r="Y216" s="40"/>
      <c r="Z216" s="40"/>
      <c r="AA216" s="40"/>
      <c r="AB216" s="40"/>
      <c r="AC216" s="40"/>
      <c r="AD216" s="40"/>
      <c r="AE216" s="40"/>
      <c r="AT216" s="19" t="s">
        <v>190</v>
      </c>
      <c r="AU216" s="19" t="s">
        <v>85</v>
      </c>
    </row>
    <row r="217" s="13" customFormat="1">
      <c r="A217" s="13"/>
      <c r="B217" s="233"/>
      <c r="C217" s="234"/>
      <c r="D217" s="228" t="s">
        <v>192</v>
      </c>
      <c r="E217" s="234"/>
      <c r="F217" s="236" t="s">
        <v>350</v>
      </c>
      <c r="G217" s="234"/>
      <c r="H217" s="237">
        <v>2706.8760000000002</v>
      </c>
      <c r="I217" s="238"/>
      <c r="J217" s="234"/>
      <c r="K217" s="234"/>
      <c r="L217" s="239"/>
      <c r="M217" s="240"/>
      <c r="N217" s="241"/>
      <c r="O217" s="241"/>
      <c r="P217" s="241"/>
      <c r="Q217" s="241"/>
      <c r="R217" s="241"/>
      <c r="S217" s="241"/>
      <c r="T217" s="242"/>
      <c r="U217" s="13"/>
      <c r="V217" s="13"/>
      <c r="W217" s="13"/>
      <c r="X217" s="13"/>
      <c r="Y217" s="13"/>
      <c r="Z217" s="13"/>
      <c r="AA217" s="13"/>
      <c r="AB217" s="13"/>
      <c r="AC217" s="13"/>
      <c r="AD217" s="13"/>
      <c r="AE217" s="13"/>
      <c r="AT217" s="243" t="s">
        <v>192</v>
      </c>
      <c r="AU217" s="243" t="s">
        <v>85</v>
      </c>
      <c r="AV217" s="13" t="s">
        <v>85</v>
      </c>
      <c r="AW217" s="13" t="s">
        <v>4</v>
      </c>
      <c r="AX217" s="13" t="s">
        <v>83</v>
      </c>
      <c r="AY217" s="243" t="s">
        <v>180</v>
      </c>
    </row>
    <row r="218" s="2" customFormat="1" ht="21.75" customHeight="1">
      <c r="A218" s="40"/>
      <c r="B218" s="41"/>
      <c r="C218" s="215" t="s">
        <v>351</v>
      </c>
      <c r="D218" s="215" t="s">
        <v>183</v>
      </c>
      <c r="E218" s="216" t="s">
        <v>352</v>
      </c>
      <c r="F218" s="217" t="s">
        <v>353</v>
      </c>
      <c r="G218" s="218" t="s">
        <v>327</v>
      </c>
      <c r="H218" s="219">
        <v>21.510000000000002</v>
      </c>
      <c r="I218" s="220"/>
      <c r="J218" s="221">
        <f>ROUND(I218*H218,2)</f>
        <v>0</v>
      </c>
      <c r="K218" s="217" t="s">
        <v>187</v>
      </c>
      <c r="L218" s="46"/>
      <c r="M218" s="222" t="s">
        <v>19</v>
      </c>
      <c r="N218" s="223" t="s">
        <v>47</v>
      </c>
      <c r="O218" s="86"/>
      <c r="P218" s="224">
        <f>O218*H218</f>
        <v>0</v>
      </c>
      <c r="Q218" s="224">
        <v>0</v>
      </c>
      <c r="R218" s="224">
        <f>Q218*H218</f>
        <v>0</v>
      </c>
      <c r="S218" s="224">
        <v>0</v>
      </c>
      <c r="T218" s="225">
        <f>S218*H218</f>
        <v>0</v>
      </c>
      <c r="U218" s="40"/>
      <c r="V218" s="40"/>
      <c r="W218" s="40"/>
      <c r="X218" s="40"/>
      <c r="Y218" s="40"/>
      <c r="Z218" s="40"/>
      <c r="AA218" s="40"/>
      <c r="AB218" s="40"/>
      <c r="AC218" s="40"/>
      <c r="AD218" s="40"/>
      <c r="AE218" s="40"/>
      <c r="AR218" s="226" t="s">
        <v>198</v>
      </c>
      <c r="AT218" s="226" t="s">
        <v>183</v>
      </c>
      <c r="AU218" s="226" t="s">
        <v>85</v>
      </c>
      <c r="AY218" s="19" t="s">
        <v>180</v>
      </c>
      <c r="BE218" s="227">
        <f>IF(N218="základní",J218,0)</f>
        <v>0</v>
      </c>
      <c r="BF218" s="227">
        <f>IF(N218="snížená",J218,0)</f>
        <v>0</v>
      </c>
      <c r="BG218" s="227">
        <f>IF(N218="zákl. přenesená",J218,0)</f>
        <v>0</v>
      </c>
      <c r="BH218" s="227">
        <f>IF(N218="sníž. přenesená",J218,0)</f>
        <v>0</v>
      </c>
      <c r="BI218" s="227">
        <f>IF(N218="nulová",J218,0)</f>
        <v>0</v>
      </c>
      <c r="BJ218" s="19" t="s">
        <v>83</v>
      </c>
      <c r="BK218" s="227">
        <f>ROUND(I218*H218,2)</f>
        <v>0</v>
      </c>
      <c r="BL218" s="19" t="s">
        <v>198</v>
      </c>
      <c r="BM218" s="226" t="s">
        <v>354</v>
      </c>
    </row>
    <row r="219" s="2" customFormat="1">
      <c r="A219" s="40"/>
      <c r="B219" s="41"/>
      <c r="C219" s="42"/>
      <c r="D219" s="228" t="s">
        <v>190</v>
      </c>
      <c r="E219" s="42"/>
      <c r="F219" s="229" t="s">
        <v>355</v>
      </c>
      <c r="G219" s="42"/>
      <c r="H219" s="42"/>
      <c r="I219" s="230"/>
      <c r="J219" s="42"/>
      <c r="K219" s="42"/>
      <c r="L219" s="46"/>
      <c r="M219" s="231"/>
      <c r="N219" s="232"/>
      <c r="O219" s="86"/>
      <c r="P219" s="86"/>
      <c r="Q219" s="86"/>
      <c r="R219" s="86"/>
      <c r="S219" s="86"/>
      <c r="T219" s="87"/>
      <c r="U219" s="40"/>
      <c r="V219" s="40"/>
      <c r="W219" s="40"/>
      <c r="X219" s="40"/>
      <c r="Y219" s="40"/>
      <c r="Z219" s="40"/>
      <c r="AA219" s="40"/>
      <c r="AB219" s="40"/>
      <c r="AC219" s="40"/>
      <c r="AD219" s="40"/>
      <c r="AE219" s="40"/>
      <c r="AT219" s="19" t="s">
        <v>190</v>
      </c>
      <c r="AU219" s="19" t="s">
        <v>85</v>
      </c>
    </row>
    <row r="220" s="13" customFormat="1">
      <c r="A220" s="13"/>
      <c r="B220" s="233"/>
      <c r="C220" s="234"/>
      <c r="D220" s="228" t="s">
        <v>192</v>
      </c>
      <c r="E220" s="235" t="s">
        <v>19</v>
      </c>
      <c r="F220" s="236" t="s">
        <v>356</v>
      </c>
      <c r="G220" s="234"/>
      <c r="H220" s="237">
        <v>21.510000000000002</v>
      </c>
      <c r="I220" s="238"/>
      <c r="J220" s="234"/>
      <c r="K220" s="234"/>
      <c r="L220" s="239"/>
      <c r="M220" s="240"/>
      <c r="N220" s="241"/>
      <c r="O220" s="241"/>
      <c r="P220" s="241"/>
      <c r="Q220" s="241"/>
      <c r="R220" s="241"/>
      <c r="S220" s="241"/>
      <c r="T220" s="242"/>
      <c r="U220" s="13"/>
      <c r="V220" s="13"/>
      <c r="W220" s="13"/>
      <c r="X220" s="13"/>
      <c r="Y220" s="13"/>
      <c r="Z220" s="13"/>
      <c r="AA220" s="13"/>
      <c r="AB220" s="13"/>
      <c r="AC220" s="13"/>
      <c r="AD220" s="13"/>
      <c r="AE220" s="13"/>
      <c r="AT220" s="243" t="s">
        <v>192</v>
      </c>
      <c r="AU220" s="243" t="s">
        <v>85</v>
      </c>
      <c r="AV220" s="13" t="s">
        <v>85</v>
      </c>
      <c r="AW220" s="13" t="s">
        <v>37</v>
      </c>
      <c r="AX220" s="13" t="s">
        <v>83</v>
      </c>
      <c r="AY220" s="243" t="s">
        <v>180</v>
      </c>
    </row>
    <row r="221" s="2" customFormat="1" ht="21.75" customHeight="1">
      <c r="A221" s="40"/>
      <c r="B221" s="41"/>
      <c r="C221" s="215" t="s">
        <v>357</v>
      </c>
      <c r="D221" s="215" t="s">
        <v>183</v>
      </c>
      <c r="E221" s="216" t="s">
        <v>358</v>
      </c>
      <c r="F221" s="217" t="s">
        <v>359</v>
      </c>
      <c r="G221" s="218" t="s">
        <v>327</v>
      </c>
      <c r="H221" s="219">
        <v>70.822999999999993</v>
      </c>
      <c r="I221" s="220"/>
      <c r="J221" s="221">
        <f>ROUND(I221*H221,2)</f>
        <v>0</v>
      </c>
      <c r="K221" s="217" t="s">
        <v>187</v>
      </c>
      <c r="L221" s="46"/>
      <c r="M221" s="222" t="s">
        <v>19</v>
      </c>
      <c r="N221" s="223" t="s">
        <v>47</v>
      </c>
      <c r="O221" s="86"/>
      <c r="P221" s="224">
        <f>O221*H221</f>
        <v>0</v>
      </c>
      <c r="Q221" s="224">
        <v>0</v>
      </c>
      <c r="R221" s="224">
        <f>Q221*H221</f>
        <v>0</v>
      </c>
      <c r="S221" s="224">
        <v>0</v>
      </c>
      <c r="T221" s="225">
        <f>S221*H221</f>
        <v>0</v>
      </c>
      <c r="U221" s="40"/>
      <c r="V221" s="40"/>
      <c r="W221" s="40"/>
      <c r="X221" s="40"/>
      <c r="Y221" s="40"/>
      <c r="Z221" s="40"/>
      <c r="AA221" s="40"/>
      <c r="AB221" s="40"/>
      <c r="AC221" s="40"/>
      <c r="AD221" s="40"/>
      <c r="AE221" s="40"/>
      <c r="AR221" s="226" t="s">
        <v>198</v>
      </c>
      <c r="AT221" s="226" t="s">
        <v>183</v>
      </c>
      <c r="AU221" s="226" t="s">
        <v>85</v>
      </c>
      <c r="AY221" s="19" t="s">
        <v>180</v>
      </c>
      <c r="BE221" s="227">
        <f>IF(N221="základní",J221,0)</f>
        <v>0</v>
      </c>
      <c r="BF221" s="227">
        <f>IF(N221="snížená",J221,0)</f>
        <v>0</v>
      </c>
      <c r="BG221" s="227">
        <f>IF(N221="zákl. přenesená",J221,0)</f>
        <v>0</v>
      </c>
      <c r="BH221" s="227">
        <f>IF(N221="sníž. přenesená",J221,0)</f>
        <v>0</v>
      </c>
      <c r="BI221" s="227">
        <f>IF(N221="nulová",J221,0)</f>
        <v>0</v>
      </c>
      <c r="BJ221" s="19" t="s">
        <v>83</v>
      </c>
      <c r="BK221" s="227">
        <f>ROUND(I221*H221,2)</f>
        <v>0</v>
      </c>
      <c r="BL221" s="19" t="s">
        <v>198</v>
      </c>
      <c r="BM221" s="226" t="s">
        <v>360</v>
      </c>
    </row>
    <row r="222" s="2" customFormat="1">
      <c r="A222" s="40"/>
      <c r="B222" s="41"/>
      <c r="C222" s="42"/>
      <c r="D222" s="228" t="s">
        <v>190</v>
      </c>
      <c r="E222" s="42"/>
      <c r="F222" s="229" t="s">
        <v>361</v>
      </c>
      <c r="G222" s="42"/>
      <c r="H222" s="42"/>
      <c r="I222" s="230"/>
      <c r="J222" s="42"/>
      <c r="K222" s="42"/>
      <c r="L222" s="46"/>
      <c r="M222" s="231"/>
      <c r="N222" s="232"/>
      <c r="O222" s="86"/>
      <c r="P222" s="86"/>
      <c r="Q222" s="86"/>
      <c r="R222" s="86"/>
      <c r="S222" s="86"/>
      <c r="T222" s="87"/>
      <c r="U222" s="40"/>
      <c r="V222" s="40"/>
      <c r="W222" s="40"/>
      <c r="X222" s="40"/>
      <c r="Y222" s="40"/>
      <c r="Z222" s="40"/>
      <c r="AA222" s="40"/>
      <c r="AB222" s="40"/>
      <c r="AC222" s="40"/>
      <c r="AD222" s="40"/>
      <c r="AE222" s="40"/>
      <c r="AT222" s="19" t="s">
        <v>190</v>
      </c>
      <c r="AU222" s="19" t="s">
        <v>85</v>
      </c>
    </row>
    <row r="223" s="13" customFormat="1">
      <c r="A223" s="13"/>
      <c r="B223" s="233"/>
      <c r="C223" s="234"/>
      <c r="D223" s="228" t="s">
        <v>192</v>
      </c>
      <c r="E223" s="235" t="s">
        <v>19</v>
      </c>
      <c r="F223" s="236" t="s">
        <v>362</v>
      </c>
      <c r="G223" s="234"/>
      <c r="H223" s="237">
        <v>70.822999999999993</v>
      </c>
      <c r="I223" s="238"/>
      <c r="J223" s="234"/>
      <c r="K223" s="234"/>
      <c r="L223" s="239"/>
      <c r="M223" s="240"/>
      <c r="N223" s="241"/>
      <c r="O223" s="241"/>
      <c r="P223" s="241"/>
      <c r="Q223" s="241"/>
      <c r="R223" s="241"/>
      <c r="S223" s="241"/>
      <c r="T223" s="242"/>
      <c r="U223" s="13"/>
      <c r="V223" s="13"/>
      <c r="W223" s="13"/>
      <c r="X223" s="13"/>
      <c r="Y223" s="13"/>
      <c r="Z223" s="13"/>
      <c r="AA223" s="13"/>
      <c r="AB223" s="13"/>
      <c r="AC223" s="13"/>
      <c r="AD223" s="13"/>
      <c r="AE223" s="13"/>
      <c r="AT223" s="243" t="s">
        <v>192</v>
      </c>
      <c r="AU223" s="243" t="s">
        <v>85</v>
      </c>
      <c r="AV223" s="13" t="s">
        <v>85</v>
      </c>
      <c r="AW223" s="13" t="s">
        <v>37</v>
      </c>
      <c r="AX223" s="13" t="s">
        <v>83</v>
      </c>
      <c r="AY223" s="243" t="s">
        <v>180</v>
      </c>
    </row>
    <row r="224" s="2" customFormat="1" ht="21.75" customHeight="1">
      <c r="A224" s="40"/>
      <c r="B224" s="41"/>
      <c r="C224" s="215" t="s">
        <v>363</v>
      </c>
      <c r="D224" s="215" t="s">
        <v>183</v>
      </c>
      <c r="E224" s="216" t="s">
        <v>364</v>
      </c>
      <c r="F224" s="217" t="s">
        <v>365</v>
      </c>
      <c r="G224" s="218" t="s">
        <v>327</v>
      </c>
      <c r="H224" s="219">
        <v>6.9720000000000004</v>
      </c>
      <c r="I224" s="220"/>
      <c r="J224" s="221">
        <f>ROUND(I224*H224,2)</f>
        <v>0</v>
      </c>
      <c r="K224" s="217" t="s">
        <v>187</v>
      </c>
      <c r="L224" s="46"/>
      <c r="M224" s="222" t="s">
        <v>19</v>
      </c>
      <c r="N224" s="223" t="s">
        <v>47</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198</v>
      </c>
      <c r="AT224" s="226" t="s">
        <v>183</v>
      </c>
      <c r="AU224" s="226" t="s">
        <v>85</v>
      </c>
      <c r="AY224" s="19" t="s">
        <v>180</v>
      </c>
      <c r="BE224" s="227">
        <f>IF(N224="základní",J224,0)</f>
        <v>0</v>
      </c>
      <c r="BF224" s="227">
        <f>IF(N224="snížená",J224,0)</f>
        <v>0</v>
      </c>
      <c r="BG224" s="227">
        <f>IF(N224="zákl. přenesená",J224,0)</f>
        <v>0</v>
      </c>
      <c r="BH224" s="227">
        <f>IF(N224="sníž. přenesená",J224,0)</f>
        <v>0</v>
      </c>
      <c r="BI224" s="227">
        <f>IF(N224="nulová",J224,0)</f>
        <v>0</v>
      </c>
      <c r="BJ224" s="19" t="s">
        <v>83</v>
      </c>
      <c r="BK224" s="227">
        <f>ROUND(I224*H224,2)</f>
        <v>0</v>
      </c>
      <c r="BL224" s="19" t="s">
        <v>198</v>
      </c>
      <c r="BM224" s="226" t="s">
        <v>366</v>
      </c>
    </row>
    <row r="225" s="2" customFormat="1">
      <c r="A225" s="40"/>
      <c r="B225" s="41"/>
      <c r="C225" s="42"/>
      <c r="D225" s="228" t="s">
        <v>190</v>
      </c>
      <c r="E225" s="42"/>
      <c r="F225" s="229" t="s">
        <v>367</v>
      </c>
      <c r="G225" s="42"/>
      <c r="H225" s="42"/>
      <c r="I225" s="230"/>
      <c r="J225" s="42"/>
      <c r="K225" s="42"/>
      <c r="L225" s="46"/>
      <c r="M225" s="231"/>
      <c r="N225" s="232"/>
      <c r="O225" s="86"/>
      <c r="P225" s="86"/>
      <c r="Q225" s="86"/>
      <c r="R225" s="86"/>
      <c r="S225" s="86"/>
      <c r="T225" s="87"/>
      <c r="U225" s="40"/>
      <c r="V225" s="40"/>
      <c r="W225" s="40"/>
      <c r="X225" s="40"/>
      <c r="Y225" s="40"/>
      <c r="Z225" s="40"/>
      <c r="AA225" s="40"/>
      <c r="AB225" s="40"/>
      <c r="AC225" s="40"/>
      <c r="AD225" s="40"/>
      <c r="AE225" s="40"/>
      <c r="AT225" s="19" t="s">
        <v>190</v>
      </c>
      <c r="AU225" s="19" t="s">
        <v>85</v>
      </c>
    </row>
    <row r="226" s="13" customFormat="1">
      <c r="A226" s="13"/>
      <c r="B226" s="233"/>
      <c r="C226" s="234"/>
      <c r="D226" s="228" t="s">
        <v>192</v>
      </c>
      <c r="E226" s="235" t="s">
        <v>19</v>
      </c>
      <c r="F226" s="236" t="s">
        <v>368</v>
      </c>
      <c r="G226" s="234"/>
      <c r="H226" s="237">
        <v>6.9720000000000004</v>
      </c>
      <c r="I226" s="238"/>
      <c r="J226" s="234"/>
      <c r="K226" s="234"/>
      <c r="L226" s="239"/>
      <c r="M226" s="240"/>
      <c r="N226" s="241"/>
      <c r="O226" s="241"/>
      <c r="P226" s="241"/>
      <c r="Q226" s="241"/>
      <c r="R226" s="241"/>
      <c r="S226" s="241"/>
      <c r="T226" s="242"/>
      <c r="U226" s="13"/>
      <c r="V226" s="13"/>
      <c r="W226" s="13"/>
      <c r="X226" s="13"/>
      <c r="Y226" s="13"/>
      <c r="Z226" s="13"/>
      <c r="AA226" s="13"/>
      <c r="AB226" s="13"/>
      <c r="AC226" s="13"/>
      <c r="AD226" s="13"/>
      <c r="AE226" s="13"/>
      <c r="AT226" s="243" t="s">
        <v>192</v>
      </c>
      <c r="AU226" s="243" t="s">
        <v>85</v>
      </c>
      <c r="AV226" s="13" t="s">
        <v>85</v>
      </c>
      <c r="AW226" s="13" t="s">
        <v>37</v>
      </c>
      <c r="AX226" s="13" t="s">
        <v>76</v>
      </c>
      <c r="AY226" s="243" t="s">
        <v>180</v>
      </c>
    </row>
    <row r="227" s="14" customFormat="1">
      <c r="A227" s="14"/>
      <c r="B227" s="244"/>
      <c r="C227" s="245"/>
      <c r="D227" s="228" t="s">
        <v>192</v>
      </c>
      <c r="E227" s="246" t="s">
        <v>19</v>
      </c>
      <c r="F227" s="247" t="s">
        <v>197</v>
      </c>
      <c r="G227" s="245"/>
      <c r="H227" s="248">
        <v>6.9720000000000004</v>
      </c>
      <c r="I227" s="249"/>
      <c r="J227" s="245"/>
      <c r="K227" s="245"/>
      <c r="L227" s="250"/>
      <c r="M227" s="251"/>
      <c r="N227" s="252"/>
      <c r="O227" s="252"/>
      <c r="P227" s="252"/>
      <c r="Q227" s="252"/>
      <c r="R227" s="252"/>
      <c r="S227" s="252"/>
      <c r="T227" s="253"/>
      <c r="U227" s="14"/>
      <c r="V227" s="14"/>
      <c r="W227" s="14"/>
      <c r="X227" s="14"/>
      <c r="Y227" s="14"/>
      <c r="Z227" s="14"/>
      <c r="AA227" s="14"/>
      <c r="AB227" s="14"/>
      <c r="AC227" s="14"/>
      <c r="AD227" s="14"/>
      <c r="AE227" s="14"/>
      <c r="AT227" s="254" t="s">
        <v>192</v>
      </c>
      <c r="AU227" s="254" t="s">
        <v>85</v>
      </c>
      <c r="AV227" s="14" t="s">
        <v>198</v>
      </c>
      <c r="AW227" s="14" t="s">
        <v>37</v>
      </c>
      <c r="AX227" s="14" t="s">
        <v>83</v>
      </c>
      <c r="AY227" s="254" t="s">
        <v>180</v>
      </c>
    </row>
    <row r="228" s="2" customFormat="1" ht="21.75" customHeight="1">
      <c r="A228" s="40"/>
      <c r="B228" s="41"/>
      <c r="C228" s="215" t="s">
        <v>369</v>
      </c>
      <c r="D228" s="215" t="s">
        <v>183</v>
      </c>
      <c r="E228" s="216" t="s">
        <v>370</v>
      </c>
      <c r="F228" s="217" t="s">
        <v>371</v>
      </c>
      <c r="G228" s="218" t="s">
        <v>327</v>
      </c>
      <c r="H228" s="219">
        <v>169.262</v>
      </c>
      <c r="I228" s="220"/>
      <c r="J228" s="221">
        <f>ROUND(I228*H228,2)</f>
        <v>0</v>
      </c>
      <c r="K228" s="217" t="s">
        <v>187</v>
      </c>
      <c r="L228" s="46"/>
      <c r="M228" s="222" t="s">
        <v>19</v>
      </c>
      <c r="N228" s="223" t="s">
        <v>47</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198</v>
      </c>
      <c r="AT228" s="226" t="s">
        <v>183</v>
      </c>
      <c r="AU228" s="226" t="s">
        <v>85</v>
      </c>
      <c r="AY228" s="19" t="s">
        <v>180</v>
      </c>
      <c r="BE228" s="227">
        <f>IF(N228="základní",J228,0)</f>
        <v>0</v>
      </c>
      <c r="BF228" s="227">
        <f>IF(N228="snížená",J228,0)</f>
        <v>0</v>
      </c>
      <c r="BG228" s="227">
        <f>IF(N228="zákl. přenesená",J228,0)</f>
        <v>0</v>
      </c>
      <c r="BH228" s="227">
        <f>IF(N228="sníž. přenesená",J228,0)</f>
        <v>0</v>
      </c>
      <c r="BI228" s="227">
        <f>IF(N228="nulová",J228,0)</f>
        <v>0</v>
      </c>
      <c r="BJ228" s="19" t="s">
        <v>83</v>
      </c>
      <c r="BK228" s="227">
        <f>ROUND(I228*H228,2)</f>
        <v>0</v>
      </c>
      <c r="BL228" s="19" t="s">
        <v>198</v>
      </c>
      <c r="BM228" s="226" t="s">
        <v>372</v>
      </c>
    </row>
    <row r="229" s="2" customFormat="1">
      <c r="A229" s="40"/>
      <c r="B229" s="41"/>
      <c r="C229" s="42"/>
      <c r="D229" s="228" t="s">
        <v>190</v>
      </c>
      <c r="E229" s="42"/>
      <c r="F229" s="229" t="s">
        <v>373</v>
      </c>
      <c r="G229" s="42"/>
      <c r="H229" s="42"/>
      <c r="I229" s="230"/>
      <c r="J229" s="42"/>
      <c r="K229" s="42"/>
      <c r="L229" s="46"/>
      <c r="M229" s="231"/>
      <c r="N229" s="232"/>
      <c r="O229" s="86"/>
      <c r="P229" s="86"/>
      <c r="Q229" s="86"/>
      <c r="R229" s="86"/>
      <c r="S229" s="86"/>
      <c r="T229" s="87"/>
      <c r="U229" s="40"/>
      <c r="V229" s="40"/>
      <c r="W229" s="40"/>
      <c r="X229" s="40"/>
      <c r="Y229" s="40"/>
      <c r="Z229" s="40"/>
      <c r="AA229" s="40"/>
      <c r="AB229" s="40"/>
      <c r="AC229" s="40"/>
      <c r="AD229" s="40"/>
      <c r="AE229" s="40"/>
      <c r="AT229" s="19" t="s">
        <v>190</v>
      </c>
      <c r="AU229" s="19" t="s">
        <v>85</v>
      </c>
    </row>
    <row r="230" s="13" customFormat="1">
      <c r="A230" s="13"/>
      <c r="B230" s="233"/>
      <c r="C230" s="234"/>
      <c r="D230" s="228" t="s">
        <v>192</v>
      </c>
      <c r="E230" s="235" t="s">
        <v>19</v>
      </c>
      <c r="F230" s="236" t="s">
        <v>374</v>
      </c>
      <c r="G230" s="234"/>
      <c r="H230" s="237">
        <v>169.262</v>
      </c>
      <c r="I230" s="238"/>
      <c r="J230" s="234"/>
      <c r="K230" s="234"/>
      <c r="L230" s="239"/>
      <c r="M230" s="240"/>
      <c r="N230" s="241"/>
      <c r="O230" s="241"/>
      <c r="P230" s="241"/>
      <c r="Q230" s="241"/>
      <c r="R230" s="241"/>
      <c r="S230" s="241"/>
      <c r="T230" s="242"/>
      <c r="U230" s="13"/>
      <c r="V230" s="13"/>
      <c r="W230" s="13"/>
      <c r="X230" s="13"/>
      <c r="Y230" s="13"/>
      <c r="Z230" s="13"/>
      <c r="AA230" s="13"/>
      <c r="AB230" s="13"/>
      <c r="AC230" s="13"/>
      <c r="AD230" s="13"/>
      <c r="AE230" s="13"/>
      <c r="AT230" s="243" t="s">
        <v>192</v>
      </c>
      <c r="AU230" s="243" t="s">
        <v>85</v>
      </c>
      <c r="AV230" s="13" t="s">
        <v>85</v>
      </c>
      <c r="AW230" s="13" t="s">
        <v>37</v>
      </c>
      <c r="AX230" s="13" t="s">
        <v>76</v>
      </c>
      <c r="AY230" s="243" t="s">
        <v>180</v>
      </c>
    </row>
    <row r="231" s="14" customFormat="1">
      <c r="A231" s="14"/>
      <c r="B231" s="244"/>
      <c r="C231" s="245"/>
      <c r="D231" s="228" t="s">
        <v>192</v>
      </c>
      <c r="E231" s="246" t="s">
        <v>19</v>
      </c>
      <c r="F231" s="247" t="s">
        <v>197</v>
      </c>
      <c r="G231" s="245"/>
      <c r="H231" s="248">
        <v>169.262</v>
      </c>
      <c r="I231" s="249"/>
      <c r="J231" s="245"/>
      <c r="K231" s="245"/>
      <c r="L231" s="250"/>
      <c r="M231" s="251"/>
      <c r="N231" s="252"/>
      <c r="O231" s="252"/>
      <c r="P231" s="252"/>
      <c r="Q231" s="252"/>
      <c r="R231" s="252"/>
      <c r="S231" s="252"/>
      <c r="T231" s="253"/>
      <c r="U231" s="14"/>
      <c r="V231" s="14"/>
      <c r="W231" s="14"/>
      <c r="X231" s="14"/>
      <c r="Y231" s="14"/>
      <c r="Z231" s="14"/>
      <c r="AA231" s="14"/>
      <c r="AB231" s="14"/>
      <c r="AC231" s="14"/>
      <c r="AD231" s="14"/>
      <c r="AE231" s="14"/>
      <c r="AT231" s="254" t="s">
        <v>192</v>
      </c>
      <c r="AU231" s="254" t="s">
        <v>85</v>
      </c>
      <c r="AV231" s="14" t="s">
        <v>198</v>
      </c>
      <c r="AW231" s="14" t="s">
        <v>37</v>
      </c>
      <c r="AX231" s="14" t="s">
        <v>83</v>
      </c>
      <c r="AY231" s="254" t="s">
        <v>180</v>
      </c>
    </row>
    <row r="232" s="2" customFormat="1" ht="16.5" customHeight="1">
      <c r="A232" s="40"/>
      <c r="B232" s="41"/>
      <c r="C232" s="215" t="s">
        <v>375</v>
      </c>
      <c r="D232" s="215" t="s">
        <v>183</v>
      </c>
      <c r="E232" s="216" t="s">
        <v>376</v>
      </c>
      <c r="F232" s="217" t="s">
        <v>377</v>
      </c>
      <c r="G232" s="218" t="s">
        <v>327</v>
      </c>
      <c r="H232" s="219">
        <v>42.462000000000003</v>
      </c>
      <c r="I232" s="220"/>
      <c r="J232" s="221">
        <f>ROUND(I232*H232,2)</f>
        <v>0</v>
      </c>
      <c r="K232" s="217" t="s">
        <v>187</v>
      </c>
      <c r="L232" s="46"/>
      <c r="M232" s="222" t="s">
        <v>19</v>
      </c>
      <c r="N232" s="223" t="s">
        <v>47</v>
      </c>
      <c r="O232" s="86"/>
      <c r="P232" s="224">
        <f>O232*H232</f>
        <v>0</v>
      </c>
      <c r="Q232" s="224">
        <v>0</v>
      </c>
      <c r="R232" s="224">
        <f>Q232*H232</f>
        <v>0</v>
      </c>
      <c r="S232" s="224">
        <v>0</v>
      </c>
      <c r="T232" s="225">
        <f>S232*H232</f>
        <v>0</v>
      </c>
      <c r="U232" s="40"/>
      <c r="V232" s="40"/>
      <c r="W232" s="40"/>
      <c r="X232" s="40"/>
      <c r="Y232" s="40"/>
      <c r="Z232" s="40"/>
      <c r="AA232" s="40"/>
      <c r="AB232" s="40"/>
      <c r="AC232" s="40"/>
      <c r="AD232" s="40"/>
      <c r="AE232" s="40"/>
      <c r="AR232" s="226" t="s">
        <v>198</v>
      </c>
      <c r="AT232" s="226" t="s">
        <v>183</v>
      </c>
      <c r="AU232" s="226" t="s">
        <v>85</v>
      </c>
      <c r="AY232" s="19" t="s">
        <v>180</v>
      </c>
      <c r="BE232" s="227">
        <f>IF(N232="základní",J232,0)</f>
        <v>0</v>
      </c>
      <c r="BF232" s="227">
        <f>IF(N232="snížená",J232,0)</f>
        <v>0</v>
      </c>
      <c r="BG232" s="227">
        <f>IF(N232="zákl. přenesená",J232,0)</f>
        <v>0</v>
      </c>
      <c r="BH232" s="227">
        <f>IF(N232="sníž. přenesená",J232,0)</f>
        <v>0</v>
      </c>
      <c r="BI232" s="227">
        <f>IF(N232="nulová",J232,0)</f>
        <v>0</v>
      </c>
      <c r="BJ232" s="19" t="s">
        <v>83</v>
      </c>
      <c r="BK232" s="227">
        <f>ROUND(I232*H232,2)</f>
        <v>0</v>
      </c>
      <c r="BL232" s="19" t="s">
        <v>198</v>
      </c>
      <c r="BM232" s="226" t="s">
        <v>378</v>
      </c>
    </row>
    <row r="233" s="2" customFormat="1">
      <c r="A233" s="40"/>
      <c r="B233" s="41"/>
      <c r="C233" s="42"/>
      <c r="D233" s="228" t="s">
        <v>190</v>
      </c>
      <c r="E233" s="42"/>
      <c r="F233" s="229" t="s">
        <v>379</v>
      </c>
      <c r="G233" s="42"/>
      <c r="H233" s="42"/>
      <c r="I233" s="230"/>
      <c r="J233" s="42"/>
      <c r="K233" s="42"/>
      <c r="L233" s="46"/>
      <c r="M233" s="231"/>
      <c r="N233" s="232"/>
      <c r="O233" s="86"/>
      <c r="P233" s="86"/>
      <c r="Q233" s="86"/>
      <c r="R233" s="86"/>
      <c r="S233" s="86"/>
      <c r="T233" s="87"/>
      <c r="U233" s="40"/>
      <c r="V233" s="40"/>
      <c r="W233" s="40"/>
      <c r="X233" s="40"/>
      <c r="Y233" s="40"/>
      <c r="Z233" s="40"/>
      <c r="AA233" s="40"/>
      <c r="AB233" s="40"/>
      <c r="AC233" s="40"/>
      <c r="AD233" s="40"/>
      <c r="AE233" s="40"/>
      <c r="AT233" s="19" t="s">
        <v>190</v>
      </c>
      <c r="AU233" s="19" t="s">
        <v>85</v>
      </c>
    </row>
    <row r="234" s="2" customFormat="1" ht="16.5" customHeight="1">
      <c r="A234" s="40"/>
      <c r="B234" s="41"/>
      <c r="C234" s="215" t="s">
        <v>380</v>
      </c>
      <c r="D234" s="215" t="s">
        <v>183</v>
      </c>
      <c r="E234" s="216" t="s">
        <v>381</v>
      </c>
      <c r="F234" s="217" t="s">
        <v>382</v>
      </c>
      <c r="G234" s="218" t="s">
        <v>327</v>
      </c>
      <c r="H234" s="219">
        <v>0.0040000000000000001</v>
      </c>
      <c r="I234" s="220"/>
      <c r="J234" s="221">
        <f>ROUND(I234*H234,2)</f>
        <v>0</v>
      </c>
      <c r="K234" s="217" t="s">
        <v>187</v>
      </c>
      <c r="L234" s="46"/>
      <c r="M234" s="222" t="s">
        <v>19</v>
      </c>
      <c r="N234" s="223" t="s">
        <v>47</v>
      </c>
      <c r="O234" s="86"/>
      <c r="P234" s="224">
        <f>O234*H234</f>
        <v>0</v>
      </c>
      <c r="Q234" s="224">
        <v>0</v>
      </c>
      <c r="R234" s="224">
        <f>Q234*H234</f>
        <v>0</v>
      </c>
      <c r="S234" s="224">
        <v>0</v>
      </c>
      <c r="T234" s="225">
        <f>S234*H234</f>
        <v>0</v>
      </c>
      <c r="U234" s="40"/>
      <c r="V234" s="40"/>
      <c r="W234" s="40"/>
      <c r="X234" s="40"/>
      <c r="Y234" s="40"/>
      <c r="Z234" s="40"/>
      <c r="AA234" s="40"/>
      <c r="AB234" s="40"/>
      <c r="AC234" s="40"/>
      <c r="AD234" s="40"/>
      <c r="AE234" s="40"/>
      <c r="AR234" s="226" t="s">
        <v>198</v>
      </c>
      <c r="AT234" s="226" t="s">
        <v>183</v>
      </c>
      <c r="AU234" s="226" t="s">
        <v>85</v>
      </c>
      <c r="AY234" s="19" t="s">
        <v>180</v>
      </c>
      <c r="BE234" s="227">
        <f>IF(N234="základní",J234,0)</f>
        <v>0</v>
      </c>
      <c r="BF234" s="227">
        <f>IF(N234="snížená",J234,0)</f>
        <v>0</v>
      </c>
      <c r="BG234" s="227">
        <f>IF(N234="zákl. přenesená",J234,0)</f>
        <v>0</v>
      </c>
      <c r="BH234" s="227">
        <f>IF(N234="sníž. přenesená",J234,0)</f>
        <v>0</v>
      </c>
      <c r="BI234" s="227">
        <f>IF(N234="nulová",J234,0)</f>
        <v>0</v>
      </c>
      <c r="BJ234" s="19" t="s">
        <v>83</v>
      </c>
      <c r="BK234" s="227">
        <f>ROUND(I234*H234,2)</f>
        <v>0</v>
      </c>
      <c r="BL234" s="19" t="s">
        <v>198</v>
      </c>
      <c r="BM234" s="226" t="s">
        <v>383</v>
      </c>
    </row>
    <row r="235" s="2" customFormat="1">
      <c r="A235" s="40"/>
      <c r="B235" s="41"/>
      <c r="C235" s="42"/>
      <c r="D235" s="228" t="s">
        <v>190</v>
      </c>
      <c r="E235" s="42"/>
      <c r="F235" s="229" t="s">
        <v>384</v>
      </c>
      <c r="G235" s="42"/>
      <c r="H235" s="42"/>
      <c r="I235" s="230"/>
      <c r="J235" s="42"/>
      <c r="K235" s="42"/>
      <c r="L235" s="46"/>
      <c r="M235" s="231"/>
      <c r="N235" s="232"/>
      <c r="O235" s="86"/>
      <c r="P235" s="86"/>
      <c r="Q235" s="86"/>
      <c r="R235" s="86"/>
      <c r="S235" s="86"/>
      <c r="T235" s="87"/>
      <c r="U235" s="40"/>
      <c r="V235" s="40"/>
      <c r="W235" s="40"/>
      <c r="X235" s="40"/>
      <c r="Y235" s="40"/>
      <c r="Z235" s="40"/>
      <c r="AA235" s="40"/>
      <c r="AB235" s="40"/>
      <c r="AC235" s="40"/>
      <c r="AD235" s="40"/>
      <c r="AE235" s="40"/>
      <c r="AT235" s="19" t="s">
        <v>190</v>
      </c>
      <c r="AU235" s="19" t="s">
        <v>85</v>
      </c>
    </row>
    <row r="236" s="2" customFormat="1" ht="21.75" customHeight="1">
      <c r="A236" s="40"/>
      <c r="B236" s="41"/>
      <c r="C236" s="215" t="s">
        <v>385</v>
      </c>
      <c r="D236" s="215" t="s">
        <v>183</v>
      </c>
      <c r="E236" s="216" t="s">
        <v>386</v>
      </c>
      <c r="F236" s="217" t="s">
        <v>387</v>
      </c>
      <c r="G236" s="218" t="s">
        <v>327</v>
      </c>
      <c r="H236" s="219">
        <v>2.7650000000000001</v>
      </c>
      <c r="I236" s="220"/>
      <c r="J236" s="221">
        <f>ROUND(I236*H236,2)</f>
        <v>0</v>
      </c>
      <c r="K236" s="217" t="s">
        <v>187</v>
      </c>
      <c r="L236" s="46"/>
      <c r="M236" s="222" t="s">
        <v>19</v>
      </c>
      <c r="N236" s="223" t="s">
        <v>47</v>
      </c>
      <c r="O236" s="86"/>
      <c r="P236" s="224">
        <f>O236*H236</f>
        <v>0</v>
      </c>
      <c r="Q236" s="224">
        <v>0</v>
      </c>
      <c r="R236" s="224">
        <f>Q236*H236</f>
        <v>0</v>
      </c>
      <c r="S236" s="224">
        <v>0</v>
      </c>
      <c r="T236" s="225">
        <f>S236*H236</f>
        <v>0</v>
      </c>
      <c r="U236" s="40"/>
      <c r="V236" s="40"/>
      <c r="W236" s="40"/>
      <c r="X236" s="40"/>
      <c r="Y236" s="40"/>
      <c r="Z236" s="40"/>
      <c r="AA236" s="40"/>
      <c r="AB236" s="40"/>
      <c r="AC236" s="40"/>
      <c r="AD236" s="40"/>
      <c r="AE236" s="40"/>
      <c r="AR236" s="226" t="s">
        <v>198</v>
      </c>
      <c r="AT236" s="226" t="s">
        <v>183</v>
      </c>
      <c r="AU236" s="226" t="s">
        <v>85</v>
      </c>
      <c r="AY236" s="19" t="s">
        <v>180</v>
      </c>
      <c r="BE236" s="227">
        <f>IF(N236="základní",J236,0)</f>
        <v>0</v>
      </c>
      <c r="BF236" s="227">
        <f>IF(N236="snížená",J236,0)</f>
        <v>0</v>
      </c>
      <c r="BG236" s="227">
        <f>IF(N236="zákl. přenesená",J236,0)</f>
        <v>0</v>
      </c>
      <c r="BH236" s="227">
        <f>IF(N236="sníž. přenesená",J236,0)</f>
        <v>0</v>
      </c>
      <c r="BI236" s="227">
        <f>IF(N236="nulová",J236,0)</f>
        <v>0</v>
      </c>
      <c r="BJ236" s="19" t="s">
        <v>83</v>
      </c>
      <c r="BK236" s="227">
        <f>ROUND(I236*H236,2)</f>
        <v>0</v>
      </c>
      <c r="BL236" s="19" t="s">
        <v>198</v>
      </c>
      <c r="BM236" s="226" t="s">
        <v>388</v>
      </c>
    </row>
    <row r="237" s="2" customFormat="1">
      <c r="A237" s="40"/>
      <c r="B237" s="41"/>
      <c r="C237" s="42"/>
      <c r="D237" s="228" t="s">
        <v>190</v>
      </c>
      <c r="E237" s="42"/>
      <c r="F237" s="229" t="s">
        <v>389</v>
      </c>
      <c r="G237" s="42"/>
      <c r="H237" s="42"/>
      <c r="I237" s="230"/>
      <c r="J237" s="42"/>
      <c r="K237" s="42"/>
      <c r="L237" s="46"/>
      <c r="M237" s="231"/>
      <c r="N237" s="232"/>
      <c r="O237" s="86"/>
      <c r="P237" s="86"/>
      <c r="Q237" s="86"/>
      <c r="R237" s="86"/>
      <c r="S237" s="86"/>
      <c r="T237" s="87"/>
      <c r="U237" s="40"/>
      <c r="V237" s="40"/>
      <c r="W237" s="40"/>
      <c r="X237" s="40"/>
      <c r="Y237" s="40"/>
      <c r="Z237" s="40"/>
      <c r="AA237" s="40"/>
      <c r="AB237" s="40"/>
      <c r="AC237" s="40"/>
      <c r="AD237" s="40"/>
      <c r="AE237" s="40"/>
      <c r="AT237" s="19" t="s">
        <v>190</v>
      </c>
      <c r="AU237" s="19" t="s">
        <v>85</v>
      </c>
    </row>
    <row r="238" s="2" customFormat="1" ht="16.5" customHeight="1">
      <c r="A238" s="40"/>
      <c r="B238" s="41"/>
      <c r="C238" s="215" t="s">
        <v>390</v>
      </c>
      <c r="D238" s="215" t="s">
        <v>183</v>
      </c>
      <c r="E238" s="216" t="s">
        <v>391</v>
      </c>
      <c r="F238" s="217" t="s">
        <v>392</v>
      </c>
      <c r="G238" s="218" t="s">
        <v>327</v>
      </c>
      <c r="H238" s="219">
        <v>0.91000000000000003</v>
      </c>
      <c r="I238" s="220"/>
      <c r="J238" s="221">
        <f>ROUND(I238*H238,2)</f>
        <v>0</v>
      </c>
      <c r="K238" s="217" t="s">
        <v>187</v>
      </c>
      <c r="L238" s="46"/>
      <c r="M238" s="222" t="s">
        <v>19</v>
      </c>
      <c r="N238" s="223" t="s">
        <v>47</v>
      </c>
      <c r="O238" s="86"/>
      <c r="P238" s="224">
        <f>O238*H238</f>
        <v>0</v>
      </c>
      <c r="Q238" s="224">
        <v>0</v>
      </c>
      <c r="R238" s="224">
        <f>Q238*H238</f>
        <v>0</v>
      </c>
      <c r="S238" s="224">
        <v>0</v>
      </c>
      <c r="T238" s="225">
        <f>S238*H238</f>
        <v>0</v>
      </c>
      <c r="U238" s="40"/>
      <c r="V238" s="40"/>
      <c r="W238" s="40"/>
      <c r="X238" s="40"/>
      <c r="Y238" s="40"/>
      <c r="Z238" s="40"/>
      <c r="AA238" s="40"/>
      <c r="AB238" s="40"/>
      <c r="AC238" s="40"/>
      <c r="AD238" s="40"/>
      <c r="AE238" s="40"/>
      <c r="AR238" s="226" t="s">
        <v>198</v>
      </c>
      <c r="AT238" s="226" t="s">
        <v>183</v>
      </c>
      <c r="AU238" s="226" t="s">
        <v>85</v>
      </c>
      <c r="AY238" s="19" t="s">
        <v>180</v>
      </c>
      <c r="BE238" s="227">
        <f>IF(N238="základní",J238,0)</f>
        <v>0</v>
      </c>
      <c r="BF238" s="227">
        <f>IF(N238="snížená",J238,0)</f>
        <v>0</v>
      </c>
      <c r="BG238" s="227">
        <f>IF(N238="zákl. přenesená",J238,0)</f>
        <v>0</v>
      </c>
      <c r="BH238" s="227">
        <f>IF(N238="sníž. přenesená",J238,0)</f>
        <v>0</v>
      </c>
      <c r="BI238" s="227">
        <f>IF(N238="nulová",J238,0)</f>
        <v>0</v>
      </c>
      <c r="BJ238" s="19" t="s">
        <v>83</v>
      </c>
      <c r="BK238" s="227">
        <f>ROUND(I238*H238,2)</f>
        <v>0</v>
      </c>
      <c r="BL238" s="19" t="s">
        <v>198</v>
      </c>
      <c r="BM238" s="226" t="s">
        <v>393</v>
      </c>
    </row>
    <row r="239" s="2" customFormat="1">
      <c r="A239" s="40"/>
      <c r="B239" s="41"/>
      <c r="C239" s="42"/>
      <c r="D239" s="228" t="s">
        <v>190</v>
      </c>
      <c r="E239" s="42"/>
      <c r="F239" s="229" t="s">
        <v>394</v>
      </c>
      <c r="G239" s="42"/>
      <c r="H239" s="42"/>
      <c r="I239" s="230"/>
      <c r="J239" s="42"/>
      <c r="K239" s="42"/>
      <c r="L239" s="46"/>
      <c r="M239" s="231"/>
      <c r="N239" s="232"/>
      <c r="O239" s="86"/>
      <c r="P239" s="86"/>
      <c r="Q239" s="86"/>
      <c r="R239" s="86"/>
      <c r="S239" s="86"/>
      <c r="T239" s="87"/>
      <c r="U239" s="40"/>
      <c r="V239" s="40"/>
      <c r="W239" s="40"/>
      <c r="X239" s="40"/>
      <c r="Y239" s="40"/>
      <c r="Z239" s="40"/>
      <c r="AA239" s="40"/>
      <c r="AB239" s="40"/>
      <c r="AC239" s="40"/>
      <c r="AD239" s="40"/>
      <c r="AE239" s="40"/>
      <c r="AT239" s="19" t="s">
        <v>190</v>
      </c>
      <c r="AU239" s="19" t="s">
        <v>85</v>
      </c>
    </row>
    <row r="240" s="12" customFormat="1" ht="25.92" customHeight="1">
      <c r="A240" s="12"/>
      <c r="B240" s="199"/>
      <c r="C240" s="200"/>
      <c r="D240" s="201" t="s">
        <v>75</v>
      </c>
      <c r="E240" s="202" t="s">
        <v>395</v>
      </c>
      <c r="F240" s="202" t="s">
        <v>396</v>
      </c>
      <c r="G240" s="200"/>
      <c r="H240" s="200"/>
      <c r="I240" s="203"/>
      <c r="J240" s="204">
        <f>BK240</f>
        <v>0</v>
      </c>
      <c r="K240" s="200"/>
      <c r="L240" s="205"/>
      <c r="M240" s="206"/>
      <c r="N240" s="207"/>
      <c r="O240" s="207"/>
      <c r="P240" s="208">
        <f>P241+P249+P252+P263+P283+P297+P303+P312</f>
        <v>0</v>
      </c>
      <c r="Q240" s="207"/>
      <c r="R240" s="208">
        <f>R241+R249+R252+R263+R283+R297+R303+R312</f>
        <v>0</v>
      </c>
      <c r="S240" s="207"/>
      <c r="T240" s="209">
        <f>T241+T249+T252+T263+T283+T297+T303+T312</f>
        <v>60.773616060000002</v>
      </c>
      <c r="U240" s="12"/>
      <c r="V240" s="12"/>
      <c r="W240" s="12"/>
      <c r="X240" s="12"/>
      <c r="Y240" s="12"/>
      <c r="Z240" s="12"/>
      <c r="AA240" s="12"/>
      <c r="AB240" s="12"/>
      <c r="AC240" s="12"/>
      <c r="AD240" s="12"/>
      <c r="AE240" s="12"/>
      <c r="AR240" s="210" t="s">
        <v>85</v>
      </c>
      <c r="AT240" s="211" t="s">
        <v>75</v>
      </c>
      <c r="AU240" s="211" t="s">
        <v>76</v>
      </c>
      <c r="AY240" s="210" t="s">
        <v>180</v>
      </c>
      <c r="BK240" s="212">
        <f>BK241+BK249+BK252+BK263+BK283+BK297+BK303+BK312</f>
        <v>0</v>
      </c>
    </row>
    <row r="241" s="12" customFormat="1" ht="22.8" customHeight="1">
      <c r="A241" s="12"/>
      <c r="B241" s="199"/>
      <c r="C241" s="200"/>
      <c r="D241" s="201" t="s">
        <v>75</v>
      </c>
      <c r="E241" s="213" t="s">
        <v>397</v>
      </c>
      <c r="F241" s="213" t="s">
        <v>398</v>
      </c>
      <c r="G241" s="200"/>
      <c r="H241" s="200"/>
      <c r="I241" s="203"/>
      <c r="J241" s="214">
        <f>BK241</f>
        <v>0</v>
      </c>
      <c r="K241" s="200"/>
      <c r="L241" s="205"/>
      <c r="M241" s="206"/>
      <c r="N241" s="207"/>
      <c r="O241" s="207"/>
      <c r="P241" s="208">
        <f>SUM(P242:P248)</f>
        <v>0</v>
      </c>
      <c r="Q241" s="207"/>
      <c r="R241" s="208">
        <f>SUM(R242:R248)</f>
        <v>0</v>
      </c>
      <c r="S241" s="207"/>
      <c r="T241" s="209">
        <f>SUM(T242:T248)</f>
        <v>50.550000000000004</v>
      </c>
      <c r="U241" s="12"/>
      <c r="V241" s="12"/>
      <c r="W241" s="12"/>
      <c r="X241" s="12"/>
      <c r="Y241" s="12"/>
      <c r="Z241" s="12"/>
      <c r="AA241" s="12"/>
      <c r="AB241" s="12"/>
      <c r="AC241" s="12"/>
      <c r="AD241" s="12"/>
      <c r="AE241" s="12"/>
      <c r="AR241" s="210" t="s">
        <v>85</v>
      </c>
      <c r="AT241" s="211" t="s">
        <v>75</v>
      </c>
      <c r="AU241" s="211" t="s">
        <v>83</v>
      </c>
      <c r="AY241" s="210" t="s">
        <v>180</v>
      </c>
      <c r="BK241" s="212">
        <f>SUM(BK242:BK248)</f>
        <v>0</v>
      </c>
    </row>
    <row r="242" s="2" customFormat="1" ht="16.5" customHeight="1">
      <c r="A242" s="40"/>
      <c r="B242" s="41"/>
      <c r="C242" s="215" t="s">
        <v>399</v>
      </c>
      <c r="D242" s="215" t="s">
        <v>183</v>
      </c>
      <c r="E242" s="216" t="s">
        <v>400</v>
      </c>
      <c r="F242" s="217" t="s">
        <v>401</v>
      </c>
      <c r="G242" s="218" t="s">
        <v>201</v>
      </c>
      <c r="H242" s="219">
        <v>505.5</v>
      </c>
      <c r="I242" s="220"/>
      <c r="J242" s="221">
        <f>ROUND(I242*H242,2)</f>
        <v>0</v>
      </c>
      <c r="K242" s="217" t="s">
        <v>187</v>
      </c>
      <c r="L242" s="46"/>
      <c r="M242" s="222" t="s">
        <v>19</v>
      </c>
      <c r="N242" s="223" t="s">
        <v>47</v>
      </c>
      <c r="O242" s="86"/>
      <c r="P242" s="224">
        <f>O242*H242</f>
        <v>0</v>
      </c>
      <c r="Q242" s="224">
        <v>0</v>
      </c>
      <c r="R242" s="224">
        <f>Q242*H242</f>
        <v>0</v>
      </c>
      <c r="S242" s="224">
        <v>0.014</v>
      </c>
      <c r="T242" s="225">
        <f>S242*H242</f>
        <v>7.077</v>
      </c>
      <c r="U242" s="40"/>
      <c r="V242" s="40"/>
      <c r="W242" s="40"/>
      <c r="X242" s="40"/>
      <c r="Y242" s="40"/>
      <c r="Z242" s="40"/>
      <c r="AA242" s="40"/>
      <c r="AB242" s="40"/>
      <c r="AC242" s="40"/>
      <c r="AD242" s="40"/>
      <c r="AE242" s="40"/>
      <c r="AR242" s="226" t="s">
        <v>188</v>
      </c>
      <c r="AT242" s="226" t="s">
        <v>183</v>
      </c>
      <c r="AU242" s="226" t="s">
        <v>85</v>
      </c>
      <c r="AY242" s="19" t="s">
        <v>180</v>
      </c>
      <c r="BE242" s="227">
        <f>IF(N242="základní",J242,0)</f>
        <v>0</v>
      </c>
      <c r="BF242" s="227">
        <f>IF(N242="snížená",J242,0)</f>
        <v>0</v>
      </c>
      <c r="BG242" s="227">
        <f>IF(N242="zákl. přenesená",J242,0)</f>
        <v>0</v>
      </c>
      <c r="BH242" s="227">
        <f>IF(N242="sníž. přenesená",J242,0)</f>
        <v>0</v>
      </c>
      <c r="BI242" s="227">
        <f>IF(N242="nulová",J242,0)</f>
        <v>0</v>
      </c>
      <c r="BJ242" s="19" t="s">
        <v>83</v>
      </c>
      <c r="BK242" s="227">
        <f>ROUND(I242*H242,2)</f>
        <v>0</v>
      </c>
      <c r="BL242" s="19" t="s">
        <v>188</v>
      </c>
      <c r="BM242" s="226" t="s">
        <v>402</v>
      </c>
    </row>
    <row r="243" s="2" customFormat="1">
      <c r="A243" s="40"/>
      <c r="B243" s="41"/>
      <c r="C243" s="42"/>
      <c r="D243" s="228" t="s">
        <v>190</v>
      </c>
      <c r="E243" s="42"/>
      <c r="F243" s="229" t="s">
        <v>403</v>
      </c>
      <c r="G243" s="42"/>
      <c r="H243" s="42"/>
      <c r="I243" s="230"/>
      <c r="J243" s="42"/>
      <c r="K243" s="42"/>
      <c r="L243" s="46"/>
      <c r="M243" s="231"/>
      <c r="N243" s="232"/>
      <c r="O243" s="86"/>
      <c r="P243" s="86"/>
      <c r="Q243" s="86"/>
      <c r="R243" s="86"/>
      <c r="S243" s="86"/>
      <c r="T243" s="87"/>
      <c r="U243" s="40"/>
      <c r="V243" s="40"/>
      <c r="W243" s="40"/>
      <c r="X243" s="40"/>
      <c r="Y243" s="40"/>
      <c r="Z243" s="40"/>
      <c r="AA243" s="40"/>
      <c r="AB243" s="40"/>
      <c r="AC243" s="40"/>
      <c r="AD243" s="40"/>
      <c r="AE243" s="40"/>
      <c r="AT243" s="19" t="s">
        <v>190</v>
      </c>
      <c r="AU243" s="19" t="s">
        <v>85</v>
      </c>
    </row>
    <row r="244" s="13" customFormat="1">
      <c r="A244" s="13"/>
      <c r="B244" s="233"/>
      <c r="C244" s="234"/>
      <c r="D244" s="228" t="s">
        <v>192</v>
      </c>
      <c r="E244" s="235" t="s">
        <v>19</v>
      </c>
      <c r="F244" s="236" t="s">
        <v>404</v>
      </c>
      <c r="G244" s="234"/>
      <c r="H244" s="237">
        <v>505.5</v>
      </c>
      <c r="I244" s="238"/>
      <c r="J244" s="234"/>
      <c r="K244" s="234"/>
      <c r="L244" s="239"/>
      <c r="M244" s="240"/>
      <c r="N244" s="241"/>
      <c r="O244" s="241"/>
      <c r="P244" s="241"/>
      <c r="Q244" s="241"/>
      <c r="R244" s="241"/>
      <c r="S244" s="241"/>
      <c r="T244" s="242"/>
      <c r="U244" s="13"/>
      <c r="V244" s="13"/>
      <c r="W244" s="13"/>
      <c r="X244" s="13"/>
      <c r="Y244" s="13"/>
      <c r="Z244" s="13"/>
      <c r="AA244" s="13"/>
      <c r="AB244" s="13"/>
      <c r="AC244" s="13"/>
      <c r="AD244" s="13"/>
      <c r="AE244" s="13"/>
      <c r="AT244" s="243" t="s">
        <v>192</v>
      </c>
      <c r="AU244" s="243" t="s">
        <v>85</v>
      </c>
      <c r="AV244" s="13" t="s">
        <v>85</v>
      </c>
      <c r="AW244" s="13" t="s">
        <v>37</v>
      </c>
      <c r="AX244" s="13" t="s">
        <v>83</v>
      </c>
      <c r="AY244" s="243" t="s">
        <v>180</v>
      </c>
    </row>
    <row r="245" s="2" customFormat="1" ht="16.5" customHeight="1">
      <c r="A245" s="40"/>
      <c r="B245" s="41"/>
      <c r="C245" s="215" t="s">
        <v>405</v>
      </c>
      <c r="D245" s="215" t="s">
        <v>183</v>
      </c>
      <c r="E245" s="216" t="s">
        <v>406</v>
      </c>
      <c r="F245" s="217" t="s">
        <v>407</v>
      </c>
      <c r="G245" s="218" t="s">
        <v>201</v>
      </c>
      <c r="H245" s="219">
        <v>505.5</v>
      </c>
      <c r="I245" s="220"/>
      <c r="J245" s="221">
        <f>ROUND(I245*H245,2)</f>
        <v>0</v>
      </c>
      <c r="K245" s="217" t="s">
        <v>187</v>
      </c>
      <c r="L245" s="46"/>
      <c r="M245" s="222" t="s">
        <v>19</v>
      </c>
      <c r="N245" s="223" t="s">
        <v>47</v>
      </c>
      <c r="O245" s="86"/>
      <c r="P245" s="224">
        <f>O245*H245</f>
        <v>0</v>
      </c>
      <c r="Q245" s="224">
        <v>0</v>
      </c>
      <c r="R245" s="224">
        <f>Q245*H245</f>
        <v>0</v>
      </c>
      <c r="S245" s="224">
        <v>0.002</v>
      </c>
      <c r="T245" s="225">
        <f>S245*H245</f>
        <v>1.0110000000000001</v>
      </c>
      <c r="U245" s="40"/>
      <c r="V245" s="40"/>
      <c r="W245" s="40"/>
      <c r="X245" s="40"/>
      <c r="Y245" s="40"/>
      <c r="Z245" s="40"/>
      <c r="AA245" s="40"/>
      <c r="AB245" s="40"/>
      <c r="AC245" s="40"/>
      <c r="AD245" s="40"/>
      <c r="AE245" s="40"/>
      <c r="AR245" s="226" t="s">
        <v>188</v>
      </c>
      <c r="AT245" s="226" t="s">
        <v>183</v>
      </c>
      <c r="AU245" s="226" t="s">
        <v>85</v>
      </c>
      <c r="AY245" s="19" t="s">
        <v>180</v>
      </c>
      <c r="BE245" s="227">
        <f>IF(N245="základní",J245,0)</f>
        <v>0</v>
      </c>
      <c r="BF245" s="227">
        <f>IF(N245="snížená",J245,0)</f>
        <v>0</v>
      </c>
      <c r="BG245" s="227">
        <f>IF(N245="zákl. přenesená",J245,0)</f>
        <v>0</v>
      </c>
      <c r="BH245" s="227">
        <f>IF(N245="sníž. přenesená",J245,0)</f>
        <v>0</v>
      </c>
      <c r="BI245" s="227">
        <f>IF(N245="nulová",J245,0)</f>
        <v>0</v>
      </c>
      <c r="BJ245" s="19" t="s">
        <v>83</v>
      </c>
      <c r="BK245" s="227">
        <f>ROUND(I245*H245,2)</f>
        <v>0</v>
      </c>
      <c r="BL245" s="19" t="s">
        <v>188</v>
      </c>
      <c r="BM245" s="226" t="s">
        <v>408</v>
      </c>
    </row>
    <row r="246" s="2" customFormat="1">
      <c r="A246" s="40"/>
      <c r="B246" s="41"/>
      <c r="C246" s="42"/>
      <c r="D246" s="228" t="s">
        <v>190</v>
      </c>
      <c r="E246" s="42"/>
      <c r="F246" s="229" t="s">
        <v>409</v>
      </c>
      <c r="G246" s="42"/>
      <c r="H246" s="42"/>
      <c r="I246" s="230"/>
      <c r="J246" s="42"/>
      <c r="K246" s="42"/>
      <c r="L246" s="46"/>
      <c r="M246" s="231"/>
      <c r="N246" s="232"/>
      <c r="O246" s="86"/>
      <c r="P246" s="86"/>
      <c r="Q246" s="86"/>
      <c r="R246" s="86"/>
      <c r="S246" s="86"/>
      <c r="T246" s="87"/>
      <c r="U246" s="40"/>
      <c r="V246" s="40"/>
      <c r="W246" s="40"/>
      <c r="X246" s="40"/>
      <c r="Y246" s="40"/>
      <c r="Z246" s="40"/>
      <c r="AA246" s="40"/>
      <c r="AB246" s="40"/>
      <c r="AC246" s="40"/>
      <c r="AD246" s="40"/>
      <c r="AE246" s="40"/>
      <c r="AT246" s="19" t="s">
        <v>190</v>
      </c>
      <c r="AU246" s="19" t="s">
        <v>85</v>
      </c>
    </row>
    <row r="247" s="2" customFormat="1" ht="16.5" customHeight="1">
      <c r="A247" s="40"/>
      <c r="B247" s="41"/>
      <c r="C247" s="215" t="s">
        <v>410</v>
      </c>
      <c r="D247" s="215" t="s">
        <v>183</v>
      </c>
      <c r="E247" s="216" t="s">
        <v>411</v>
      </c>
      <c r="F247" s="217" t="s">
        <v>412</v>
      </c>
      <c r="G247" s="218" t="s">
        <v>201</v>
      </c>
      <c r="H247" s="219">
        <v>505.5</v>
      </c>
      <c r="I247" s="220"/>
      <c r="J247" s="221">
        <f>ROUND(I247*H247,2)</f>
        <v>0</v>
      </c>
      <c r="K247" s="217" t="s">
        <v>187</v>
      </c>
      <c r="L247" s="46"/>
      <c r="M247" s="222" t="s">
        <v>19</v>
      </c>
      <c r="N247" s="223" t="s">
        <v>47</v>
      </c>
      <c r="O247" s="86"/>
      <c r="P247" s="224">
        <f>O247*H247</f>
        <v>0</v>
      </c>
      <c r="Q247" s="224">
        <v>0</v>
      </c>
      <c r="R247" s="224">
        <f>Q247*H247</f>
        <v>0</v>
      </c>
      <c r="S247" s="224">
        <v>0.084000000000000005</v>
      </c>
      <c r="T247" s="225">
        <f>S247*H247</f>
        <v>42.462000000000003</v>
      </c>
      <c r="U247" s="40"/>
      <c r="V247" s="40"/>
      <c r="W247" s="40"/>
      <c r="X247" s="40"/>
      <c r="Y247" s="40"/>
      <c r="Z247" s="40"/>
      <c r="AA247" s="40"/>
      <c r="AB247" s="40"/>
      <c r="AC247" s="40"/>
      <c r="AD247" s="40"/>
      <c r="AE247" s="40"/>
      <c r="AR247" s="226" t="s">
        <v>188</v>
      </c>
      <c r="AT247" s="226" t="s">
        <v>183</v>
      </c>
      <c r="AU247" s="226" t="s">
        <v>85</v>
      </c>
      <c r="AY247" s="19" t="s">
        <v>180</v>
      </c>
      <c r="BE247" s="227">
        <f>IF(N247="základní",J247,0)</f>
        <v>0</v>
      </c>
      <c r="BF247" s="227">
        <f>IF(N247="snížená",J247,0)</f>
        <v>0</v>
      </c>
      <c r="BG247" s="227">
        <f>IF(N247="zákl. přenesená",J247,0)</f>
        <v>0</v>
      </c>
      <c r="BH247" s="227">
        <f>IF(N247="sníž. přenesená",J247,0)</f>
        <v>0</v>
      </c>
      <c r="BI247" s="227">
        <f>IF(N247="nulová",J247,0)</f>
        <v>0</v>
      </c>
      <c r="BJ247" s="19" t="s">
        <v>83</v>
      </c>
      <c r="BK247" s="227">
        <f>ROUND(I247*H247,2)</f>
        <v>0</v>
      </c>
      <c r="BL247" s="19" t="s">
        <v>188</v>
      </c>
      <c r="BM247" s="226" t="s">
        <v>413</v>
      </c>
    </row>
    <row r="248" s="2" customFormat="1">
      <c r="A248" s="40"/>
      <c r="B248" s="41"/>
      <c r="C248" s="42"/>
      <c r="D248" s="228" t="s">
        <v>190</v>
      </c>
      <c r="E248" s="42"/>
      <c r="F248" s="229" t="s">
        <v>414</v>
      </c>
      <c r="G248" s="42"/>
      <c r="H248" s="42"/>
      <c r="I248" s="230"/>
      <c r="J248" s="42"/>
      <c r="K248" s="42"/>
      <c r="L248" s="46"/>
      <c r="M248" s="231"/>
      <c r="N248" s="232"/>
      <c r="O248" s="86"/>
      <c r="P248" s="86"/>
      <c r="Q248" s="86"/>
      <c r="R248" s="86"/>
      <c r="S248" s="86"/>
      <c r="T248" s="87"/>
      <c r="U248" s="40"/>
      <c r="V248" s="40"/>
      <c r="W248" s="40"/>
      <c r="X248" s="40"/>
      <c r="Y248" s="40"/>
      <c r="Z248" s="40"/>
      <c r="AA248" s="40"/>
      <c r="AB248" s="40"/>
      <c r="AC248" s="40"/>
      <c r="AD248" s="40"/>
      <c r="AE248" s="40"/>
      <c r="AT248" s="19" t="s">
        <v>190</v>
      </c>
      <c r="AU248" s="19" t="s">
        <v>85</v>
      </c>
    </row>
    <row r="249" s="12" customFormat="1" ht="22.8" customHeight="1">
      <c r="A249" s="12"/>
      <c r="B249" s="199"/>
      <c r="C249" s="200"/>
      <c r="D249" s="201" t="s">
        <v>75</v>
      </c>
      <c r="E249" s="213" t="s">
        <v>415</v>
      </c>
      <c r="F249" s="213" t="s">
        <v>416</v>
      </c>
      <c r="G249" s="200"/>
      <c r="H249" s="200"/>
      <c r="I249" s="203"/>
      <c r="J249" s="214">
        <f>BK249</f>
        <v>0</v>
      </c>
      <c r="K249" s="200"/>
      <c r="L249" s="205"/>
      <c r="M249" s="206"/>
      <c r="N249" s="207"/>
      <c r="O249" s="207"/>
      <c r="P249" s="208">
        <f>SUM(P250:P251)</f>
        <v>0</v>
      </c>
      <c r="Q249" s="207"/>
      <c r="R249" s="208">
        <f>SUM(R250:R251)</f>
        <v>0</v>
      </c>
      <c r="S249" s="207"/>
      <c r="T249" s="209">
        <f>SUM(T250:T251)</f>
        <v>0.90989999999999993</v>
      </c>
      <c r="U249" s="12"/>
      <c r="V249" s="12"/>
      <c r="W249" s="12"/>
      <c r="X249" s="12"/>
      <c r="Y249" s="12"/>
      <c r="Z249" s="12"/>
      <c r="AA249" s="12"/>
      <c r="AB249" s="12"/>
      <c r="AC249" s="12"/>
      <c r="AD249" s="12"/>
      <c r="AE249" s="12"/>
      <c r="AR249" s="210" t="s">
        <v>85</v>
      </c>
      <c r="AT249" s="211" t="s">
        <v>75</v>
      </c>
      <c r="AU249" s="211" t="s">
        <v>83</v>
      </c>
      <c r="AY249" s="210" t="s">
        <v>180</v>
      </c>
      <c r="BK249" s="212">
        <f>SUM(BK250:BK251)</f>
        <v>0</v>
      </c>
    </row>
    <row r="250" s="2" customFormat="1" ht="16.5" customHeight="1">
      <c r="A250" s="40"/>
      <c r="B250" s="41"/>
      <c r="C250" s="215" t="s">
        <v>417</v>
      </c>
      <c r="D250" s="215" t="s">
        <v>183</v>
      </c>
      <c r="E250" s="216" t="s">
        <v>418</v>
      </c>
      <c r="F250" s="217" t="s">
        <v>419</v>
      </c>
      <c r="G250" s="218" t="s">
        <v>201</v>
      </c>
      <c r="H250" s="219">
        <v>505.5</v>
      </c>
      <c r="I250" s="220"/>
      <c r="J250" s="221">
        <f>ROUND(I250*H250,2)</f>
        <v>0</v>
      </c>
      <c r="K250" s="217" t="s">
        <v>187</v>
      </c>
      <c r="L250" s="46"/>
      <c r="M250" s="222" t="s">
        <v>19</v>
      </c>
      <c r="N250" s="223" t="s">
        <v>47</v>
      </c>
      <c r="O250" s="86"/>
      <c r="P250" s="224">
        <f>O250*H250</f>
        <v>0</v>
      </c>
      <c r="Q250" s="224">
        <v>0</v>
      </c>
      <c r="R250" s="224">
        <f>Q250*H250</f>
        <v>0</v>
      </c>
      <c r="S250" s="224">
        <v>0.0018</v>
      </c>
      <c r="T250" s="225">
        <f>S250*H250</f>
        <v>0.90989999999999993</v>
      </c>
      <c r="U250" s="40"/>
      <c r="V250" s="40"/>
      <c r="W250" s="40"/>
      <c r="X250" s="40"/>
      <c r="Y250" s="40"/>
      <c r="Z250" s="40"/>
      <c r="AA250" s="40"/>
      <c r="AB250" s="40"/>
      <c r="AC250" s="40"/>
      <c r="AD250" s="40"/>
      <c r="AE250" s="40"/>
      <c r="AR250" s="226" t="s">
        <v>188</v>
      </c>
      <c r="AT250" s="226" t="s">
        <v>183</v>
      </c>
      <c r="AU250" s="226" t="s">
        <v>85</v>
      </c>
      <c r="AY250" s="19" t="s">
        <v>180</v>
      </c>
      <c r="BE250" s="227">
        <f>IF(N250="základní",J250,0)</f>
        <v>0</v>
      </c>
      <c r="BF250" s="227">
        <f>IF(N250="snížená",J250,0)</f>
        <v>0</v>
      </c>
      <c r="BG250" s="227">
        <f>IF(N250="zákl. přenesená",J250,0)</f>
        <v>0</v>
      </c>
      <c r="BH250" s="227">
        <f>IF(N250="sníž. přenesená",J250,0)</f>
        <v>0</v>
      </c>
      <c r="BI250" s="227">
        <f>IF(N250="nulová",J250,0)</f>
        <v>0</v>
      </c>
      <c r="BJ250" s="19" t="s">
        <v>83</v>
      </c>
      <c r="BK250" s="227">
        <f>ROUND(I250*H250,2)</f>
        <v>0</v>
      </c>
      <c r="BL250" s="19" t="s">
        <v>188</v>
      </c>
      <c r="BM250" s="226" t="s">
        <v>420</v>
      </c>
    </row>
    <row r="251" s="2" customFormat="1">
      <c r="A251" s="40"/>
      <c r="B251" s="41"/>
      <c r="C251" s="42"/>
      <c r="D251" s="228" t="s">
        <v>190</v>
      </c>
      <c r="E251" s="42"/>
      <c r="F251" s="229" t="s">
        <v>421</v>
      </c>
      <c r="G251" s="42"/>
      <c r="H251" s="42"/>
      <c r="I251" s="230"/>
      <c r="J251" s="42"/>
      <c r="K251" s="42"/>
      <c r="L251" s="46"/>
      <c r="M251" s="231"/>
      <c r="N251" s="232"/>
      <c r="O251" s="86"/>
      <c r="P251" s="86"/>
      <c r="Q251" s="86"/>
      <c r="R251" s="86"/>
      <c r="S251" s="86"/>
      <c r="T251" s="87"/>
      <c r="U251" s="40"/>
      <c r="V251" s="40"/>
      <c r="W251" s="40"/>
      <c r="X251" s="40"/>
      <c r="Y251" s="40"/>
      <c r="Z251" s="40"/>
      <c r="AA251" s="40"/>
      <c r="AB251" s="40"/>
      <c r="AC251" s="40"/>
      <c r="AD251" s="40"/>
      <c r="AE251" s="40"/>
      <c r="AT251" s="19" t="s">
        <v>190</v>
      </c>
      <c r="AU251" s="19" t="s">
        <v>85</v>
      </c>
    </row>
    <row r="252" s="12" customFormat="1" ht="22.8" customHeight="1">
      <c r="A252" s="12"/>
      <c r="B252" s="199"/>
      <c r="C252" s="200"/>
      <c r="D252" s="201" t="s">
        <v>75</v>
      </c>
      <c r="E252" s="213" t="s">
        <v>422</v>
      </c>
      <c r="F252" s="213" t="s">
        <v>423</v>
      </c>
      <c r="G252" s="200"/>
      <c r="H252" s="200"/>
      <c r="I252" s="203"/>
      <c r="J252" s="214">
        <f>BK252</f>
        <v>0</v>
      </c>
      <c r="K252" s="200"/>
      <c r="L252" s="205"/>
      <c r="M252" s="206"/>
      <c r="N252" s="207"/>
      <c r="O252" s="207"/>
      <c r="P252" s="208">
        <f>SUM(P253:P262)</f>
        <v>0</v>
      </c>
      <c r="Q252" s="207"/>
      <c r="R252" s="208">
        <f>SUM(R253:R262)</f>
        <v>0</v>
      </c>
      <c r="S252" s="207"/>
      <c r="T252" s="209">
        <f>SUM(T253:T262)</f>
        <v>0.60819799999999991</v>
      </c>
      <c r="U252" s="12"/>
      <c r="V252" s="12"/>
      <c r="W252" s="12"/>
      <c r="X252" s="12"/>
      <c r="Y252" s="12"/>
      <c r="Z252" s="12"/>
      <c r="AA252" s="12"/>
      <c r="AB252" s="12"/>
      <c r="AC252" s="12"/>
      <c r="AD252" s="12"/>
      <c r="AE252" s="12"/>
      <c r="AR252" s="210" t="s">
        <v>85</v>
      </c>
      <c r="AT252" s="211" t="s">
        <v>75</v>
      </c>
      <c r="AU252" s="211" t="s">
        <v>83</v>
      </c>
      <c r="AY252" s="210" t="s">
        <v>180</v>
      </c>
      <c r="BK252" s="212">
        <f>SUM(BK253:BK262)</f>
        <v>0</v>
      </c>
    </row>
    <row r="253" s="2" customFormat="1" ht="16.5" customHeight="1">
      <c r="A253" s="40"/>
      <c r="B253" s="41"/>
      <c r="C253" s="215" t="s">
        <v>424</v>
      </c>
      <c r="D253" s="215" t="s">
        <v>183</v>
      </c>
      <c r="E253" s="216" t="s">
        <v>425</v>
      </c>
      <c r="F253" s="217" t="s">
        <v>426</v>
      </c>
      <c r="G253" s="218" t="s">
        <v>249</v>
      </c>
      <c r="H253" s="219">
        <v>133</v>
      </c>
      <c r="I253" s="220"/>
      <c r="J253" s="221">
        <f>ROUND(I253*H253,2)</f>
        <v>0</v>
      </c>
      <c r="K253" s="217" t="s">
        <v>187</v>
      </c>
      <c r="L253" s="46"/>
      <c r="M253" s="222" t="s">
        <v>19</v>
      </c>
      <c r="N253" s="223" t="s">
        <v>47</v>
      </c>
      <c r="O253" s="86"/>
      <c r="P253" s="224">
        <f>O253*H253</f>
        <v>0</v>
      </c>
      <c r="Q253" s="224">
        <v>0</v>
      </c>
      <c r="R253" s="224">
        <f>Q253*H253</f>
        <v>0</v>
      </c>
      <c r="S253" s="224">
        <v>0.00167</v>
      </c>
      <c r="T253" s="225">
        <f>S253*H253</f>
        <v>0.22211</v>
      </c>
      <c r="U253" s="40"/>
      <c r="V253" s="40"/>
      <c r="W253" s="40"/>
      <c r="X253" s="40"/>
      <c r="Y253" s="40"/>
      <c r="Z253" s="40"/>
      <c r="AA253" s="40"/>
      <c r="AB253" s="40"/>
      <c r="AC253" s="40"/>
      <c r="AD253" s="40"/>
      <c r="AE253" s="40"/>
      <c r="AR253" s="226" t="s">
        <v>188</v>
      </c>
      <c r="AT253" s="226" t="s">
        <v>183</v>
      </c>
      <c r="AU253" s="226" t="s">
        <v>85</v>
      </c>
      <c r="AY253" s="19" t="s">
        <v>180</v>
      </c>
      <c r="BE253" s="227">
        <f>IF(N253="základní",J253,0)</f>
        <v>0</v>
      </c>
      <c r="BF253" s="227">
        <f>IF(N253="snížená",J253,0)</f>
        <v>0</v>
      </c>
      <c r="BG253" s="227">
        <f>IF(N253="zákl. přenesená",J253,0)</f>
        <v>0</v>
      </c>
      <c r="BH253" s="227">
        <f>IF(N253="sníž. přenesená",J253,0)</f>
        <v>0</v>
      </c>
      <c r="BI253" s="227">
        <f>IF(N253="nulová",J253,0)</f>
        <v>0</v>
      </c>
      <c r="BJ253" s="19" t="s">
        <v>83</v>
      </c>
      <c r="BK253" s="227">
        <f>ROUND(I253*H253,2)</f>
        <v>0</v>
      </c>
      <c r="BL253" s="19" t="s">
        <v>188</v>
      </c>
      <c r="BM253" s="226" t="s">
        <v>427</v>
      </c>
    </row>
    <row r="254" s="2" customFormat="1">
      <c r="A254" s="40"/>
      <c r="B254" s="41"/>
      <c r="C254" s="42"/>
      <c r="D254" s="228" t="s">
        <v>190</v>
      </c>
      <c r="E254" s="42"/>
      <c r="F254" s="229" t="s">
        <v>428</v>
      </c>
      <c r="G254" s="42"/>
      <c r="H254" s="42"/>
      <c r="I254" s="230"/>
      <c r="J254" s="42"/>
      <c r="K254" s="42"/>
      <c r="L254" s="46"/>
      <c r="M254" s="231"/>
      <c r="N254" s="232"/>
      <c r="O254" s="86"/>
      <c r="P254" s="86"/>
      <c r="Q254" s="86"/>
      <c r="R254" s="86"/>
      <c r="S254" s="86"/>
      <c r="T254" s="87"/>
      <c r="U254" s="40"/>
      <c r="V254" s="40"/>
      <c r="W254" s="40"/>
      <c r="X254" s="40"/>
      <c r="Y254" s="40"/>
      <c r="Z254" s="40"/>
      <c r="AA254" s="40"/>
      <c r="AB254" s="40"/>
      <c r="AC254" s="40"/>
      <c r="AD254" s="40"/>
      <c r="AE254" s="40"/>
      <c r="AT254" s="19" t="s">
        <v>190</v>
      </c>
      <c r="AU254" s="19" t="s">
        <v>85</v>
      </c>
    </row>
    <row r="255" s="2" customFormat="1" ht="16.5" customHeight="1">
      <c r="A255" s="40"/>
      <c r="B255" s="41"/>
      <c r="C255" s="215" t="s">
        <v>429</v>
      </c>
      <c r="D255" s="215" t="s">
        <v>183</v>
      </c>
      <c r="E255" s="216" t="s">
        <v>430</v>
      </c>
      <c r="F255" s="217" t="s">
        <v>431</v>
      </c>
      <c r="G255" s="218" t="s">
        <v>249</v>
      </c>
      <c r="H255" s="219">
        <v>131.22</v>
      </c>
      <c r="I255" s="220"/>
      <c r="J255" s="221">
        <f>ROUND(I255*H255,2)</f>
        <v>0</v>
      </c>
      <c r="K255" s="217" t="s">
        <v>187</v>
      </c>
      <c r="L255" s="46"/>
      <c r="M255" s="222" t="s">
        <v>19</v>
      </c>
      <c r="N255" s="223" t="s">
        <v>47</v>
      </c>
      <c r="O255" s="86"/>
      <c r="P255" s="224">
        <f>O255*H255</f>
        <v>0</v>
      </c>
      <c r="Q255" s="224">
        <v>0</v>
      </c>
      <c r="R255" s="224">
        <f>Q255*H255</f>
        <v>0</v>
      </c>
      <c r="S255" s="224">
        <v>0.0025999999999999999</v>
      </c>
      <c r="T255" s="225">
        <f>S255*H255</f>
        <v>0.34117199999999998</v>
      </c>
      <c r="U255" s="40"/>
      <c r="V255" s="40"/>
      <c r="W255" s="40"/>
      <c r="X255" s="40"/>
      <c r="Y255" s="40"/>
      <c r="Z255" s="40"/>
      <c r="AA255" s="40"/>
      <c r="AB255" s="40"/>
      <c r="AC255" s="40"/>
      <c r="AD255" s="40"/>
      <c r="AE255" s="40"/>
      <c r="AR255" s="226" t="s">
        <v>188</v>
      </c>
      <c r="AT255" s="226" t="s">
        <v>183</v>
      </c>
      <c r="AU255" s="226" t="s">
        <v>85</v>
      </c>
      <c r="AY255" s="19" t="s">
        <v>180</v>
      </c>
      <c r="BE255" s="227">
        <f>IF(N255="základní",J255,0)</f>
        <v>0</v>
      </c>
      <c r="BF255" s="227">
        <f>IF(N255="snížená",J255,0)</f>
        <v>0</v>
      </c>
      <c r="BG255" s="227">
        <f>IF(N255="zákl. přenesená",J255,0)</f>
        <v>0</v>
      </c>
      <c r="BH255" s="227">
        <f>IF(N255="sníž. přenesená",J255,0)</f>
        <v>0</v>
      </c>
      <c r="BI255" s="227">
        <f>IF(N255="nulová",J255,0)</f>
        <v>0</v>
      </c>
      <c r="BJ255" s="19" t="s">
        <v>83</v>
      </c>
      <c r="BK255" s="227">
        <f>ROUND(I255*H255,2)</f>
        <v>0</v>
      </c>
      <c r="BL255" s="19" t="s">
        <v>188</v>
      </c>
      <c r="BM255" s="226" t="s">
        <v>432</v>
      </c>
    </row>
    <row r="256" s="2" customFormat="1">
      <c r="A256" s="40"/>
      <c r="B256" s="41"/>
      <c r="C256" s="42"/>
      <c r="D256" s="228" t="s">
        <v>190</v>
      </c>
      <c r="E256" s="42"/>
      <c r="F256" s="229" t="s">
        <v>433</v>
      </c>
      <c r="G256" s="42"/>
      <c r="H256" s="42"/>
      <c r="I256" s="230"/>
      <c r="J256" s="42"/>
      <c r="K256" s="42"/>
      <c r="L256" s="46"/>
      <c r="M256" s="231"/>
      <c r="N256" s="232"/>
      <c r="O256" s="86"/>
      <c r="P256" s="86"/>
      <c r="Q256" s="86"/>
      <c r="R256" s="86"/>
      <c r="S256" s="86"/>
      <c r="T256" s="87"/>
      <c r="U256" s="40"/>
      <c r="V256" s="40"/>
      <c r="W256" s="40"/>
      <c r="X256" s="40"/>
      <c r="Y256" s="40"/>
      <c r="Z256" s="40"/>
      <c r="AA256" s="40"/>
      <c r="AB256" s="40"/>
      <c r="AC256" s="40"/>
      <c r="AD256" s="40"/>
      <c r="AE256" s="40"/>
      <c r="AT256" s="19" t="s">
        <v>190</v>
      </c>
      <c r="AU256" s="19" t="s">
        <v>85</v>
      </c>
    </row>
    <row r="257" s="13" customFormat="1">
      <c r="A257" s="13"/>
      <c r="B257" s="233"/>
      <c r="C257" s="234"/>
      <c r="D257" s="228" t="s">
        <v>192</v>
      </c>
      <c r="E257" s="235" t="s">
        <v>19</v>
      </c>
      <c r="F257" s="236" t="s">
        <v>434</v>
      </c>
      <c r="G257" s="234"/>
      <c r="H257" s="237">
        <v>83.620000000000005</v>
      </c>
      <c r="I257" s="238"/>
      <c r="J257" s="234"/>
      <c r="K257" s="234"/>
      <c r="L257" s="239"/>
      <c r="M257" s="240"/>
      <c r="N257" s="241"/>
      <c r="O257" s="241"/>
      <c r="P257" s="241"/>
      <c r="Q257" s="241"/>
      <c r="R257" s="241"/>
      <c r="S257" s="241"/>
      <c r="T257" s="242"/>
      <c r="U257" s="13"/>
      <c r="V257" s="13"/>
      <c r="W257" s="13"/>
      <c r="X257" s="13"/>
      <c r="Y257" s="13"/>
      <c r="Z257" s="13"/>
      <c r="AA257" s="13"/>
      <c r="AB257" s="13"/>
      <c r="AC257" s="13"/>
      <c r="AD257" s="13"/>
      <c r="AE257" s="13"/>
      <c r="AT257" s="243" t="s">
        <v>192</v>
      </c>
      <c r="AU257" s="243" t="s">
        <v>85</v>
      </c>
      <c r="AV257" s="13" t="s">
        <v>85</v>
      </c>
      <c r="AW257" s="13" t="s">
        <v>37</v>
      </c>
      <c r="AX257" s="13" t="s">
        <v>76</v>
      </c>
      <c r="AY257" s="243" t="s">
        <v>180</v>
      </c>
    </row>
    <row r="258" s="13" customFormat="1">
      <c r="A258" s="13"/>
      <c r="B258" s="233"/>
      <c r="C258" s="234"/>
      <c r="D258" s="228" t="s">
        <v>192</v>
      </c>
      <c r="E258" s="235" t="s">
        <v>19</v>
      </c>
      <c r="F258" s="236" t="s">
        <v>435</v>
      </c>
      <c r="G258" s="234"/>
      <c r="H258" s="237">
        <v>47.600000000000001</v>
      </c>
      <c r="I258" s="238"/>
      <c r="J258" s="234"/>
      <c r="K258" s="234"/>
      <c r="L258" s="239"/>
      <c r="M258" s="240"/>
      <c r="N258" s="241"/>
      <c r="O258" s="241"/>
      <c r="P258" s="241"/>
      <c r="Q258" s="241"/>
      <c r="R258" s="241"/>
      <c r="S258" s="241"/>
      <c r="T258" s="242"/>
      <c r="U258" s="13"/>
      <c r="V258" s="13"/>
      <c r="W258" s="13"/>
      <c r="X258" s="13"/>
      <c r="Y258" s="13"/>
      <c r="Z258" s="13"/>
      <c r="AA258" s="13"/>
      <c r="AB258" s="13"/>
      <c r="AC258" s="13"/>
      <c r="AD258" s="13"/>
      <c r="AE258" s="13"/>
      <c r="AT258" s="243" t="s">
        <v>192</v>
      </c>
      <c r="AU258" s="243" t="s">
        <v>85</v>
      </c>
      <c r="AV258" s="13" t="s">
        <v>85</v>
      </c>
      <c r="AW258" s="13" t="s">
        <v>37</v>
      </c>
      <c r="AX258" s="13" t="s">
        <v>76</v>
      </c>
      <c r="AY258" s="243" t="s">
        <v>180</v>
      </c>
    </row>
    <row r="259" s="14" customFormat="1">
      <c r="A259" s="14"/>
      <c r="B259" s="244"/>
      <c r="C259" s="245"/>
      <c r="D259" s="228" t="s">
        <v>192</v>
      </c>
      <c r="E259" s="246" t="s">
        <v>19</v>
      </c>
      <c r="F259" s="247" t="s">
        <v>197</v>
      </c>
      <c r="G259" s="245"/>
      <c r="H259" s="248">
        <v>131.22</v>
      </c>
      <c r="I259" s="249"/>
      <c r="J259" s="245"/>
      <c r="K259" s="245"/>
      <c r="L259" s="250"/>
      <c r="M259" s="251"/>
      <c r="N259" s="252"/>
      <c r="O259" s="252"/>
      <c r="P259" s="252"/>
      <c r="Q259" s="252"/>
      <c r="R259" s="252"/>
      <c r="S259" s="252"/>
      <c r="T259" s="253"/>
      <c r="U259" s="14"/>
      <c r="V259" s="14"/>
      <c r="W259" s="14"/>
      <c r="X259" s="14"/>
      <c r="Y259" s="14"/>
      <c r="Z259" s="14"/>
      <c r="AA259" s="14"/>
      <c r="AB259" s="14"/>
      <c r="AC259" s="14"/>
      <c r="AD259" s="14"/>
      <c r="AE259" s="14"/>
      <c r="AT259" s="254" t="s">
        <v>192</v>
      </c>
      <c r="AU259" s="254" t="s">
        <v>85</v>
      </c>
      <c r="AV259" s="14" t="s">
        <v>198</v>
      </c>
      <c r="AW259" s="14" t="s">
        <v>37</v>
      </c>
      <c r="AX259" s="14" t="s">
        <v>83</v>
      </c>
      <c r="AY259" s="254" t="s">
        <v>180</v>
      </c>
    </row>
    <row r="260" s="2" customFormat="1" ht="16.5" customHeight="1">
      <c r="A260" s="40"/>
      <c r="B260" s="41"/>
      <c r="C260" s="215" t="s">
        <v>436</v>
      </c>
      <c r="D260" s="215" t="s">
        <v>183</v>
      </c>
      <c r="E260" s="216" t="s">
        <v>437</v>
      </c>
      <c r="F260" s="217" t="s">
        <v>438</v>
      </c>
      <c r="G260" s="218" t="s">
        <v>249</v>
      </c>
      <c r="H260" s="219">
        <v>11.4</v>
      </c>
      <c r="I260" s="220"/>
      <c r="J260" s="221">
        <f>ROUND(I260*H260,2)</f>
        <v>0</v>
      </c>
      <c r="K260" s="217" t="s">
        <v>187</v>
      </c>
      <c r="L260" s="46"/>
      <c r="M260" s="222" t="s">
        <v>19</v>
      </c>
      <c r="N260" s="223" t="s">
        <v>47</v>
      </c>
      <c r="O260" s="86"/>
      <c r="P260" s="224">
        <f>O260*H260</f>
        <v>0</v>
      </c>
      <c r="Q260" s="224">
        <v>0</v>
      </c>
      <c r="R260" s="224">
        <f>Q260*H260</f>
        <v>0</v>
      </c>
      <c r="S260" s="224">
        <v>0.0039399999999999999</v>
      </c>
      <c r="T260" s="225">
        <f>S260*H260</f>
        <v>0.044915999999999998</v>
      </c>
      <c r="U260" s="40"/>
      <c r="V260" s="40"/>
      <c r="W260" s="40"/>
      <c r="X260" s="40"/>
      <c r="Y260" s="40"/>
      <c r="Z260" s="40"/>
      <c r="AA260" s="40"/>
      <c r="AB260" s="40"/>
      <c r="AC260" s="40"/>
      <c r="AD260" s="40"/>
      <c r="AE260" s="40"/>
      <c r="AR260" s="226" t="s">
        <v>188</v>
      </c>
      <c r="AT260" s="226" t="s">
        <v>183</v>
      </c>
      <c r="AU260" s="226" t="s">
        <v>85</v>
      </c>
      <c r="AY260" s="19" t="s">
        <v>180</v>
      </c>
      <c r="BE260" s="227">
        <f>IF(N260="základní",J260,0)</f>
        <v>0</v>
      </c>
      <c r="BF260" s="227">
        <f>IF(N260="snížená",J260,0)</f>
        <v>0</v>
      </c>
      <c r="BG260" s="227">
        <f>IF(N260="zákl. přenesená",J260,0)</f>
        <v>0</v>
      </c>
      <c r="BH260" s="227">
        <f>IF(N260="sníž. přenesená",J260,0)</f>
        <v>0</v>
      </c>
      <c r="BI260" s="227">
        <f>IF(N260="nulová",J260,0)</f>
        <v>0</v>
      </c>
      <c r="BJ260" s="19" t="s">
        <v>83</v>
      </c>
      <c r="BK260" s="227">
        <f>ROUND(I260*H260,2)</f>
        <v>0</v>
      </c>
      <c r="BL260" s="19" t="s">
        <v>188</v>
      </c>
      <c r="BM260" s="226" t="s">
        <v>439</v>
      </c>
    </row>
    <row r="261" s="2" customFormat="1">
      <c r="A261" s="40"/>
      <c r="B261" s="41"/>
      <c r="C261" s="42"/>
      <c r="D261" s="228" t="s">
        <v>190</v>
      </c>
      <c r="E261" s="42"/>
      <c r="F261" s="229" t="s">
        <v>440</v>
      </c>
      <c r="G261" s="42"/>
      <c r="H261" s="42"/>
      <c r="I261" s="230"/>
      <c r="J261" s="42"/>
      <c r="K261" s="42"/>
      <c r="L261" s="46"/>
      <c r="M261" s="231"/>
      <c r="N261" s="232"/>
      <c r="O261" s="86"/>
      <c r="P261" s="86"/>
      <c r="Q261" s="86"/>
      <c r="R261" s="86"/>
      <c r="S261" s="86"/>
      <c r="T261" s="87"/>
      <c r="U261" s="40"/>
      <c r="V261" s="40"/>
      <c r="W261" s="40"/>
      <c r="X261" s="40"/>
      <c r="Y261" s="40"/>
      <c r="Z261" s="40"/>
      <c r="AA261" s="40"/>
      <c r="AB261" s="40"/>
      <c r="AC261" s="40"/>
      <c r="AD261" s="40"/>
      <c r="AE261" s="40"/>
      <c r="AT261" s="19" t="s">
        <v>190</v>
      </c>
      <c r="AU261" s="19" t="s">
        <v>85</v>
      </c>
    </row>
    <row r="262" s="13" customFormat="1">
      <c r="A262" s="13"/>
      <c r="B262" s="233"/>
      <c r="C262" s="234"/>
      <c r="D262" s="228" t="s">
        <v>192</v>
      </c>
      <c r="E262" s="235" t="s">
        <v>19</v>
      </c>
      <c r="F262" s="236" t="s">
        <v>441</v>
      </c>
      <c r="G262" s="234"/>
      <c r="H262" s="237">
        <v>11.4</v>
      </c>
      <c r="I262" s="238"/>
      <c r="J262" s="234"/>
      <c r="K262" s="234"/>
      <c r="L262" s="239"/>
      <c r="M262" s="240"/>
      <c r="N262" s="241"/>
      <c r="O262" s="241"/>
      <c r="P262" s="241"/>
      <c r="Q262" s="241"/>
      <c r="R262" s="241"/>
      <c r="S262" s="241"/>
      <c r="T262" s="242"/>
      <c r="U262" s="13"/>
      <c r="V262" s="13"/>
      <c r="W262" s="13"/>
      <c r="X262" s="13"/>
      <c r="Y262" s="13"/>
      <c r="Z262" s="13"/>
      <c r="AA262" s="13"/>
      <c r="AB262" s="13"/>
      <c r="AC262" s="13"/>
      <c r="AD262" s="13"/>
      <c r="AE262" s="13"/>
      <c r="AT262" s="243" t="s">
        <v>192</v>
      </c>
      <c r="AU262" s="243" t="s">
        <v>85</v>
      </c>
      <c r="AV262" s="13" t="s">
        <v>85</v>
      </c>
      <c r="AW262" s="13" t="s">
        <v>37</v>
      </c>
      <c r="AX262" s="13" t="s">
        <v>83</v>
      </c>
      <c r="AY262" s="243" t="s">
        <v>180</v>
      </c>
    </row>
    <row r="263" s="12" customFormat="1" ht="22.8" customHeight="1">
      <c r="A263" s="12"/>
      <c r="B263" s="199"/>
      <c r="C263" s="200"/>
      <c r="D263" s="201" t="s">
        <v>75</v>
      </c>
      <c r="E263" s="213" t="s">
        <v>442</v>
      </c>
      <c r="F263" s="213" t="s">
        <v>443</v>
      </c>
      <c r="G263" s="200"/>
      <c r="H263" s="200"/>
      <c r="I263" s="203"/>
      <c r="J263" s="214">
        <f>BK263</f>
        <v>0</v>
      </c>
      <c r="K263" s="200"/>
      <c r="L263" s="205"/>
      <c r="M263" s="206"/>
      <c r="N263" s="207"/>
      <c r="O263" s="207"/>
      <c r="P263" s="208">
        <f>SUM(P264:P282)</f>
        <v>0</v>
      </c>
      <c r="Q263" s="207"/>
      <c r="R263" s="208">
        <f>SUM(R264:R282)</f>
        <v>0</v>
      </c>
      <c r="S263" s="207"/>
      <c r="T263" s="209">
        <f>SUM(T264:T282)</f>
        <v>2.7651330599999997</v>
      </c>
      <c r="U263" s="12"/>
      <c r="V263" s="12"/>
      <c r="W263" s="12"/>
      <c r="X263" s="12"/>
      <c r="Y263" s="12"/>
      <c r="Z263" s="12"/>
      <c r="AA263" s="12"/>
      <c r="AB263" s="12"/>
      <c r="AC263" s="12"/>
      <c r="AD263" s="12"/>
      <c r="AE263" s="12"/>
      <c r="AR263" s="210" t="s">
        <v>85</v>
      </c>
      <c r="AT263" s="211" t="s">
        <v>75</v>
      </c>
      <c r="AU263" s="211" t="s">
        <v>83</v>
      </c>
      <c r="AY263" s="210" t="s">
        <v>180</v>
      </c>
      <c r="BK263" s="212">
        <f>SUM(BK264:BK282)</f>
        <v>0</v>
      </c>
    </row>
    <row r="264" s="2" customFormat="1" ht="16.5" customHeight="1">
      <c r="A264" s="40"/>
      <c r="B264" s="41"/>
      <c r="C264" s="215" t="s">
        <v>444</v>
      </c>
      <c r="D264" s="215" t="s">
        <v>183</v>
      </c>
      <c r="E264" s="216" t="s">
        <v>445</v>
      </c>
      <c r="F264" s="217" t="s">
        <v>446</v>
      </c>
      <c r="G264" s="218" t="s">
        <v>201</v>
      </c>
      <c r="H264" s="219">
        <v>126.697</v>
      </c>
      <c r="I264" s="220"/>
      <c r="J264" s="221">
        <f>ROUND(I264*H264,2)</f>
        <v>0</v>
      </c>
      <c r="K264" s="217" t="s">
        <v>187</v>
      </c>
      <c r="L264" s="46"/>
      <c r="M264" s="222" t="s">
        <v>19</v>
      </c>
      <c r="N264" s="223" t="s">
        <v>47</v>
      </c>
      <c r="O264" s="86"/>
      <c r="P264" s="224">
        <f>O264*H264</f>
        <v>0</v>
      </c>
      <c r="Q264" s="224">
        <v>0</v>
      </c>
      <c r="R264" s="224">
        <f>Q264*H264</f>
        <v>0</v>
      </c>
      <c r="S264" s="224">
        <v>0.01098</v>
      </c>
      <c r="T264" s="225">
        <f>S264*H264</f>
        <v>1.39113306</v>
      </c>
      <c r="U264" s="40"/>
      <c r="V264" s="40"/>
      <c r="W264" s="40"/>
      <c r="X264" s="40"/>
      <c r="Y264" s="40"/>
      <c r="Z264" s="40"/>
      <c r="AA264" s="40"/>
      <c r="AB264" s="40"/>
      <c r="AC264" s="40"/>
      <c r="AD264" s="40"/>
      <c r="AE264" s="40"/>
      <c r="AR264" s="226" t="s">
        <v>188</v>
      </c>
      <c r="AT264" s="226" t="s">
        <v>183</v>
      </c>
      <c r="AU264" s="226" t="s">
        <v>85</v>
      </c>
      <c r="AY264" s="19" t="s">
        <v>180</v>
      </c>
      <c r="BE264" s="227">
        <f>IF(N264="základní",J264,0)</f>
        <v>0</v>
      </c>
      <c r="BF264" s="227">
        <f>IF(N264="snížená",J264,0)</f>
        <v>0</v>
      </c>
      <c r="BG264" s="227">
        <f>IF(N264="zákl. přenesená",J264,0)</f>
        <v>0</v>
      </c>
      <c r="BH264" s="227">
        <f>IF(N264="sníž. přenesená",J264,0)</f>
        <v>0</v>
      </c>
      <c r="BI264" s="227">
        <f>IF(N264="nulová",J264,0)</f>
        <v>0</v>
      </c>
      <c r="BJ264" s="19" t="s">
        <v>83</v>
      </c>
      <c r="BK264" s="227">
        <f>ROUND(I264*H264,2)</f>
        <v>0</v>
      </c>
      <c r="BL264" s="19" t="s">
        <v>188</v>
      </c>
      <c r="BM264" s="226" t="s">
        <v>447</v>
      </c>
    </row>
    <row r="265" s="2" customFormat="1">
      <c r="A265" s="40"/>
      <c r="B265" s="41"/>
      <c r="C265" s="42"/>
      <c r="D265" s="228" t="s">
        <v>190</v>
      </c>
      <c r="E265" s="42"/>
      <c r="F265" s="229" t="s">
        <v>448</v>
      </c>
      <c r="G265" s="42"/>
      <c r="H265" s="42"/>
      <c r="I265" s="230"/>
      <c r="J265" s="42"/>
      <c r="K265" s="42"/>
      <c r="L265" s="46"/>
      <c r="M265" s="231"/>
      <c r="N265" s="232"/>
      <c r="O265" s="86"/>
      <c r="P265" s="86"/>
      <c r="Q265" s="86"/>
      <c r="R265" s="86"/>
      <c r="S265" s="86"/>
      <c r="T265" s="87"/>
      <c r="U265" s="40"/>
      <c r="V265" s="40"/>
      <c r="W265" s="40"/>
      <c r="X265" s="40"/>
      <c r="Y265" s="40"/>
      <c r="Z265" s="40"/>
      <c r="AA265" s="40"/>
      <c r="AB265" s="40"/>
      <c r="AC265" s="40"/>
      <c r="AD265" s="40"/>
      <c r="AE265" s="40"/>
      <c r="AT265" s="19" t="s">
        <v>190</v>
      </c>
      <c r="AU265" s="19" t="s">
        <v>85</v>
      </c>
    </row>
    <row r="266" s="13" customFormat="1">
      <c r="A266" s="13"/>
      <c r="B266" s="233"/>
      <c r="C266" s="234"/>
      <c r="D266" s="228" t="s">
        <v>192</v>
      </c>
      <c r="E266" s="235" t="s">
        <v>19</v>
      </c>
      <c r="F266" s="236" t="s">
        <v>449</v>
      </c>
      <c r="G266" s="234"/>
      <c r="H266" s="237">
        <v>12.66</v>
      </c>
      <c r="I266" s="238"/>
      <c r="J266" s="234"/>
      <c r="K266" s="234"/>
      <c r="L266" s="239"/>
      <c r="M266" s="240"/>
      <c r="N266" s="241"/>
      <c r="O266" s="241"/>
      <c r="P266" s="241"/>
      <c r="Q266" s="241"/>
      <c r="R266" s="241"/>
      <c r="S266" s="241"/>
      <c r="T266" s="242"/>
      <c r="U266" s="13"/>
      <c r="V266" s="13"/>
      <c r="W266" s="13"/>
      <c r="X266" s="13"/>
      <c r="Y266" s="13"/>
      <c r="Z266" s="13"/>
      <c r="AA266" s="13"/>
      <c r="AB266" s="13"/>
      <c r="AC266" s="13"/>
      <c r="AD266" s="13"/>
      <c r="AE266" s="13"/>
      <c r="AT266" s="243" t="s">
        <v>192</v>
      </c>
      <c r="AU266" s="243" t="s">
        <v>85</v>
      </c>
      <c r="AV266" s="13" t="s">
        <v>85</v>
      </c>
      <c r="AW266" s="13" t="s">
        <v>37</v>
      </c>
      <c r="AX266" s="13" t="s">
        <v>76</v>
      </c>
      <c r="AY266" s="243" t="s">
        <v>180</v>
      </c>
    </row>
    <row r="267" s="13" customFormat="1">
      <c r="A267" s="13"/>
      <c r="B267" s="233"/>
      <c r="C267" s="234"/>
      <c r="D267" s="228" t="s">
        <v>192</v>
      </c>
      <c r="E267" s="235" t="s">
        <v>19</v>
      </c>
      <c r="F267" s="236" t="s">
        <v>450</v>
      </c>
      <c r="G267" s="234"/>
      <c r="H267" s="237">
        <v>6.4370000000000003</v>
      </c>
      <c r="I267" s="238"/>
      <c r="J267" s="234"/>
      <c r="K267" s="234"/>
      <c r="L267" s="239"/>
      <c r="M267" s="240"/>
      <c r="N267" s="241"/>
      <c r="O267" s="241"/>
      <c r="P267" s="241"/>
      <c r="Q267" s="241"/>
      <c r="R267" s="241"/>
      <c r="S267" s="241"/>
      <c r="T267" s="242"/>
      <c r="U267" s="13"/>
      <c r="V267" s="13"/>
      <c r="W267" s="13"/>
      <c r="X267" s="13"/>
      <c r="Y267" s="13"/>
      <c r="Z267" s="13"/>
      <c r="AA267" s="13"/>
      <c r="AB267" s="13"/>
      <c r="AC267" s="13"/>
      <c r="AD267" s="13"/>
      <c r="AE267" s="13"/>
      <c r="AT267" s="243" t="s">
        <v>192</v>
      </c>
      <c r="AU267" s="243" t="s">
        <v>85</v>
      </c>
      <c r="AV267" s="13" t="s">
        <v>85</v>
      </c>
      <c r="AW267" s="13" t="s">
        <v>37</v>
      </c>
      <c r="AX267" s="13" t="s">
        <v>76</v>
      </c>
      <c r="AY267" s="243" t="s">
        <v>180</v>
      </c>
    </row>
    <row r="268" s="13" customFormat="1">
      <c r="A268" s="13"/>
      <c r="B268" s="233"/>
      <c r="C268" s="234"/>
      <c r="D268" s="228" t="s">
        <v>192</v>
      </c>
      <c r="E268" s="235" t="s">
        <v>19</v>
      </c>
      <c r="F268" s="236" t="s">
        <v>451</v>
      </c>
      <c r="G268" s="234"/>
      <c r="H268" s="237">
        <v>30.899999999999999</v>
      </c>
      <c r="I268" s="238"/>
      <c r="J268" s="234"/>
      <c r="K268" s="234"/>
      <c r="L268" s="239"/>
      <c r="M268" s="240"/>
      <c r="N268" s="241"/>
      <c r="O268" s="241"/>
      <c r="P268" s="241"/>
      <c r="Q268" s="241"/>
      <c r="R268" s="241"/>
      <c r="S268" s="241"/>
      <c r="T268" s="242"/>
      <c r="U268" s="13"/>
      <c r="V268" s="13"/>
      <c r="W268" s="13"/>
      <c r="X268" s="13"/>
      <c r="Y268" s="13"/>
      <c r="Z268" s="13"/>
      <c r="AA268" s="13"/>
      <c r="AB268" s="13"/>
      <c r="AC268" s="13"/>
      <c r="AD268" s="13"/>
      <c r="AE268" s="13"/>
      <c r="AT268" s="243" t="s">
        <v>192</v>
      </c>
      <c r="AU268" s="243" t="s">
        <v>85</v>
      </c>
      <c r="AV268" s="13" t="s">
        <v>85</v>
      </c>
      <c r="AW268" s="13" t="s">
        <v>37</v>
      </c>
      <c r="AX268" s="13" t="s">
        <v>76</v>
      </c>
      <c r="AY268" s="243" t="s">
        <v>180</v>
      </c>
    </row>
    <row r="269" s="13" customFormat="1">
      <c r="A269" s="13"/>
      <c r="B269" s="233"/>
      <c r="C269" s="234"/>
      <c r="D269" s="228" t="s">
        <v>192</v>
      </c>
      <c r="E269" s="235" t="s">
        <v>19</v>
      </c>
      <c r="F269" s="236" t="s">
        <v>452</v>
      </c>
      <c r="G269" s="234"/>
      <c r="H269" s="237">
        <v>93.870000000000005</v>
      </c>
      <c r="I269" s="238"/>
      <c r="J269" s="234"/>
      <c r="K269" s="234"/>
      <c r="L269" s="239"/>
      <c r="M269" s="240"/>
      <c r="N269" s="241"/>
      <c r="O269" s="241"/>
      <c r="P269" s="241"/>
      <c r="Q269" s="241"/>
      <c r="R269" s="241"/>
      <c r="S269" s="241"/>
      <c r="T269" s="242"/>
      <c r="U269" s="13"/>
      <c r="V269" s="13"/>
      <c r="W269" s="13"/>
      <c r="X269" s="13"/>
      <c r="Y269" s="13"/>
      <c r="Z269" s="13"/>
      <c r="AA269" s="13"/>
      <c r="AB269" s="13"/>
      <c r="AC269" s="13"/>
      <c r="AD269" s="13"/>
      <c r="AE269" s="13"/>
      <c r="AT269" s="243" t="s">
        <v>192</v>
      </c>
      <c r="AU269" s="243" t="s">
        <v>85</v>
      </c>
      <c r="AV269" s="13" t="s">
        <v>85</v>
      </c>
      <c r="AW269" s="13" t="s">
        <v>37</v>
      </c>
      <c r="AX269" s="13" t="s">
        <v>76</v>
      </c>
      <c r="AY269" s="243" t="s">
        <v>180</v>
      </c>
    </row>
    <row r="270" s="13" customFormat="1">
      <c r="A270" s="13"/>
      <c r="B270" s="233"/>
      <c r="C270" s="234"/>
      <c r="D270" s="228" t="s">
        <v>192</v>
      </c>
      <c r="E270" s="235" t="s">
        <v>19</v>
      </c>
      <c r="F270" s="236" t="s">
        <v>453</v>
      </c>
      <c r="G270" s="234"/>
      <c r="H270" s="237">
        <v>-19.998000000000001</v>
      </c>
      <c r="I270" s="238"/>
      <c r="J270" s="234"/>
      <c r="K270" s="234"/>
      <c r="L270" s="239"/>
      <c r="M270" s="240"/>
      <c r="N270" s="241"/>
      <c r="O270" s="241"/>
      <c r="P270" s="241"/>
      <c r="Q270" s="241"/>
      <c r="R270" s="241"/>
      <c r="S270" s="241"/>
      <c r="T270" s="242"/>
      <c r="U270" s="13"/>
      <c r="V270" s="13"/>
      <c r="W270" s="13"/>
      <c r="X270" s="13"/>
      <c r="Y270" s="13"/>
      <c r="Z270" s="13"/>
      <c r="AA270" s="13"/>
      <c r="AB270" s="13"/>
      <c r="AC270" s="13"/>
      <c r="AD270" s="13"/>
      <c r="AE270" s="13"/>
      <c r="AT270" s="243" t="s">
        <v>192</v>
      </c>
      <c r="AU270" s="243" t="s">
        <v>85</v>
      </c>
      <c r="AV270" s="13" t="s">
        <v>85</v>
      </c>
      <c r="AW270" s="13" t="s">
        <v>37</v>
      </c>
      <c r="AX270" s="13" t="s">
        <v>76</v>
      </c>
      <c r="AY270" s="243" t="s">
        <v>180</v>
      </c>
    </row>
    <row r="271" s="13" customFormat="1">
      <c r="A271" s="13"/>
      <c r="B271" s="233"/>
      <c r="C271" s="234"/>
      <c r="D271" s="228" t="s">
        <v>192</v>
      </c>
      <c r="E271" s="235" t="s">
        <v>19</v>
      </c>
      <c r="F271" s="236" t="s">
        <v>454</v>
      </c>
      <c r="G271" s="234"/>
      <c r="H271" s="237">
        <v>2.8279999999999998</v>
      </c>
      <c r="I271" s="238"/>
      <c r="J271" s="234"/>
      <c r="K271" s="234"/>
      <c r="L271" s="239"/>
      <c r="M271" s="240"/>
      <c r="N271" s="241"/>
      <c r="O271" s="241"/>
      <c r="P271" s="241"/>
      <c r="Q271" s="241"/>
      <c r="R271" s="241"/>
      <c r="S271" s="241"/>
      <c r="T271" s="242"/>
      <c r="U271" s="13"/>
      <c r="V271" s="13"/>
      <c r="W271" s="13"/>
      <c r="X271" s="13"/>
      <c r="Y271" s="13"/>
      <c r="Z271" s="13"/>
      <c r="AA271" s="13"/>
      <c r="AB271" s="13"/>
      <c r="AC271" s="13"/>
      <c r="AD271" s="13"/>
      <c r="AE271" s="13"/>
      <c r="AT271" s="243" t="s">
        <v>192</v>
      </c>
      <c r="AU271" s="243" t="s">
        <v>85</v>
      </c>
      <c r="AV271" s="13" t="s">
        <v>85</v>
      </c>
      <c r="AW271" s="13" t="s">
        <v>37</v>
      </c>
      <c r="AX271" s="13" t="s">
        <v>76</v>
      </c>
      <c r="AY271" s="243" t="s">
        <v>180</v>
      </c>
    </row>
    <row r="272" s="14" customFormat="1">
      <c r="A272" s="14"/>
      <c r="B272" s="244"/>
      <c r="C272" s="245"/>
      <c r="D272" s="228" t="s">
        <v>192</v>
      </c>
      <c r="E272" s="246" t="s">
        <v>19</v>
      </c>
      <c r="F272" s="247" t="s">
        <v>197</v>
      </c>
      <c r="G272" s="245"/>
      <c r="H272" s="248">
        <v>126.69700000000002</v>
      </c>
      <c r="I272" s="249"/>
      <c r="J272" s="245"/>
      <c r="K272" s="245"/>
      <c r="L272" s="250"/>
      <c r="M272" s="251"/>
      <c r="N272" s="252"/>
      <c r="O272" s="252"/>
      <c r="P272" s="252"/>
      <c r="Q272" s="252"/>
      <c r="R272" s="252"/>
      <c r="S272" s="252"/>
      <c r="T272" s="253"/>
      <c r="U272" s="14"/>
      <c r="V272" s="14"/>
      <c r="W272" s="14"/>
      <c r="X272" s="14"/>
      <c r="Y272" s="14"/>
      <c r="Z272" s="14"/>
      <c r="AA272" s="14"/>
      <c r="AB272" s="14"/>
      <c r="AC272" s="14"/>
      <c r="AD272" s="14"/>
      <c r="AE272" s="14"/>
      <c r="AT272" s="254" t="s">
        <v>192</v>
      </c>
      <c r="AU272" s="254" t="s">
        <v>85</v>
      </c>
      <c r="AV272" s="14" t="s">
        <v>198</v>
      </c>
      <c r="AW272" s="14" t="s">
        <v>37</v>
      </c>
      <c r="AX272" s="14" t="s">
        <v>83</v>
      </c>
      <c r="AY272" s="254" t="s">
        <v>180</v>
      </c>
    </row>
    <row r="273" s="2" customFormat="1" ht="16.5" customHeight="1">
      <c r="A273" s="40"/>
      <c r="B273" s="41"/>
      <c r="C273" s="215" t="s">
        <v>455</v>
      </c>
      <c r="D273" s="215" t="s">
        <v>183</v>
      </c>
      <c r="E273" s="216" t="s">
        <v>456</v>
      </c>
      <c r="F273" s="217" t="s">
        <v>457</v>
      </c>
      <c r="G273" s="218" t="s">
        <v>319</v>
      </c>
      <c r="H273" s="219">
        <v>1</v>
      </c>
      <c r="I273" s="220"/>
      <c r="J273" s="221">
        <f>ROUND(I273*H273,2)</f>
        <v>0</v>
      </c>
      <c r="K273" s="217" t="s">
        <v>19</v>
      </c>
      <c r="L273" s="46"/>
      <c r="M273" s="222" t="s">
        <v>19</v>
      </c>
      <c r="N273" s="223" t="s">
        <v>47</v>
      </c>
      <c r="O273" s="86"/>
      <c r="P273" s="224">
        <f>O273*H273</f>
        <v>0</v>
      </c>
      <c r="Q273" s="224">
        <v>0</v>
      </c>
      <c r="R273" s="224">
        <f>Q273*H273</f>
        <v>0</v>
      </c>
      <c r="S273" s="224">
        <v>0</v>
      </c>
      <c r="T273" s="225">
        <f>S273*H273</f>
        <v>0</v>
      </c>
      <c r="U273" s="40"/>
      <c r="V273" s="40"/>
      <c r="W273" s="40"/>
      <c r="X273" s="40"/>
      <c r="Y273" s="40"/>
      <c r="Z273" s="40"/>
      <c r="AA273" s="40"/>
      <c r="AB273" s="40"/>
      <c r="AC273" s="40"/>
      <c r="AD273" s="40"/>
      <c r="AE273" s="40"/>
      <c r="AR273" s="226" t="s">
        <v>188</v>
      </c>
      <c r="AT273" s="226" t="s">
        <v>183</v>
      </c>
      <c r="AU273" s="226" t="s">
        <v>85</v>
      </c>
      <c r="AY273" s="19" t="s">
        <v>180</v>
      </c>
      <c r="BE273" s="227">
        <f>IF(N273="základní",J273,0)</f>
        <v>0</v>
      </c>
      <c r="BF273" s="227">
        <f>IF(N273="snížená",J273,0)</f>
        <v>0</v>
      </c>
      <c r="BG273" s="227">
        <f>IF(N273="zákl. přenesená",J273,0)</f>
        <v>0</v>
      </c>
      <c r="BH273" s="227">
        <f>IF(N273="sníž. přenesená",J273,0)</f>
        <v>0</v>
      </c>
      <c r="BI273" s="227">
        <f>IF(N273="nulová",J273,0)</f>
        <v>0</v>
      </c>
      <c r="BJ273" s="19" t="s">
        <v>83</v>
      </c>
      <c r="BK273" s="227">
        <f>ROUND(I273*H273,2)</f>
        <v>0</v>
      </c>
      <c r="BL273" s="19" t="s">
        <v>188</v>
      </c>
      <c r="BM273" s="226" t="s">
        <v>458</v>
      </c>
    </row>
    <row r="274" s="2" customFormat="1">
      <c r="A274" s="40"/>
      <c r="B274" s="41"/>
      <c r="C274" s="42"/>
      <c r="D274" s="228" t="s">
        <v>190</v>
      </c>
      <c r="E274" s="42"/>
      <c r="F274" s="229" t="s">
        <v>457</v>
      </c>
      <c r="G274" s="42"/>
      <c r="H274" s="42"/>
      <c r="I274" s="230"/>
      <c r="J274" s="42"/>
      <c r="K274" s="42"/>
      <c r="L274" s="46"/>
      <c r="M274" s="231"/>
      <c r="N274" s="232"/>
      <c r="O274" s="86"/>
      <c r="P274" s="86"/>
      <c r="Q274" s="86"/>
      <c r="R274" s="86"/>
      <c r="S274" s="86"/>
      <c r="T274" s="87"/>
      <c r="U274" s="40"/>
      <c r="V274" s="40"/>
      <c r="W274" s="40"/>
      <c r="X274" s="40"/>
      <c r="Y274" s="40"/>
      <c r="Z274" s="40"/>
      <c r="AA274" s="40"/>
      <c r="AB274" s="40"/>
      <c r="AC274" s="40"/>
      <c r="AD274" s="40"/>
      <c r="AE274" s="40"/>
      <c r="AT274" s="19" t="s">
        <v>190</v>
      </c>
      <c r="AU274" s="19" t="s">
        <v>85</v>
      </c>
    </row>
    <row r="275" s="2" customFormat="1" ht="16.5" customHeight="1">
      <c r="A275" s="40"/>
      <c r="B275" s="41"/>
      <c r="C275" s="215" t="s">
        <v>459</v>
      </c>
      <c r="D275" s="215" t="s">
        <v>183</v>
      </c>
      <c r="E275" s="216" t="s">
        <v>460</v>
      </c>
      <c r="F275" s="217" t="s">
        <v>461</v>
      </c>
      <c r="G275" s="218" t="s">
        <v>462</v>
      </c>
      <c r="H275" s="219">
        <v>1</v>
      </c>
      <c r="I275" s="220"/>
      <c r="J275" s="221">
        <f>ROUND(I275*H275,2)</f>
        <v>0</v>
      </c>
      <c r="K275" s="217" t="s">
        <v>187</v>
      </c>
      <c r="L275" s="46"/>
      <c r="M275" s="222" t="s">
        <v>19</v>
      </c>
      <c r="N275" s="223" t="s">
        <v>47</v>
      </c>
      <c r="O275" s="86"/>
      <c r="P275" s="224">
        <f>O275*H275</f>
        <v>0</v>
      </c>
      <c r="Q275" s="224">
        <v>0</v>
      </c>
      <c r="R275" s="224">
        <f>Q275*H275</f>
        <v>0</v>
      </c>
      <c r="S275" s="224">
        <v>0</v>
      </c>
      <c r="T275" s="225">
        <f>S275*H275</f>
        <v>0</v>
      </c>
      <c r="U275" s="40"/>
      <c r="V275" s="40"/>
      <c r="W275" s="40"/>
      <c r="X275" s="40"/>
      <c r="Y275" s="40"/>
      <c r="Z275" s="40"/>
      <c r="AA275" s="40"/>
      <c r="AB275" s="40"/>
      <c r="AC275" s="40"/>
      <c r="AD275" s="40"/>
      <c r="AE275" s="40"/>
      <c r="AR275" s="226" t="s">
        <v>188</v>
      </c>
      <c r="AT275" s="226" t="s">
        <v>183</v>
      </c>
      <c r="AU275" s="226" t="s">
        <v>85</v>
      </c>
      <c r="AY275" s="19" t="s">
        <v>180</v>
      </c>
      <c r="BE275" s="227">
        <f>IF(N275="základní",J275,0)</f>
        <v>0</v>
      </c>
      <c r="BF275" s="227">
        <f>IF(N275="snížená",J275,0)</f>
        <v>0</v>
      </c>
      <c r="BG275" s="227">
        <f>IF(N275="zákl. přenesená",J275,0)</f>
        <v>0</v>
      </c>
      <c r="BH275" s="227">
        <f>IF(N275="sníž. přenesená",J275,0)</f>
        <v>0</v>
      </c>
      <c r="BI275" s="227">
        <f>IF(N275="nulová",J275,0)</f>
        <v>0</v>
      </c>
      <c r="BJ275" s="19" t="s">
        <v>83</v>
      </c>
      <c r="BK275" s="227">
        <f>ROUND(I275*H275,2)</f>
        <v>0</v>
      </c>
      <c r="BL275" s="19" t="s">
        <v>188</v>
      </c>
      <c r="BM275" s="226" t="s">
        <v>463</v>
      </c>
    </row>
    <row r="276" s="2" customFormat="1">
      <c r="A276" s="40"/>
      <c r="B276" s="41"/>
      <c r="C276" s="42"/>
      <c r="D276" s="228" t="s">
        <v>190</v>
      </c>
      <c r="E276" s="42"/>
      <c r="F276" s="229" t="s">
        <v>464</v>
      </c>
      <c r="G276" s="42"/>
      <c r="H276" s="42"/>
      <c r="I276" s="230"/>
      <c r="J276" s="42"/>
      <c r="K276" s="42"/>
      <c r="L276" s="46"/>
      <c r="M276" s="231"/>
      <c r="N276" s="232"/>
      <c r="O276" s="86"/>
      <c r="P276" s="86"/>
      <c r="Q276" s="86"/>
      <c r="R276" s="86"/>
      <c r="S276" s="86"/>
      <c r="T276" s="87"/>
      <c r="U276" s="40"/>
      <c r="V276" s="40"/>
      <c r="W276" s="40"/>
      <c r="X276" s="40"/>
      <c r="Y276" s="40"/>
      <c r="Z276" s="40"/>
      <c r="AA276" s="40"/>
      <c r="AB276" s="40"/>
      <c r="AC276" s="40"/>
      <c r="AD276" s="40"/>
      <c r="AE276" s="40"/>
      <c r="AT276" s="19" t="s">
        <v>190</v>
      </c>
      <c r="AU276" s="19" t="s">
        <v>85</v>
      </c>
    </row>
    <row r="277" s="2" customFormat="1" ht="16.5" customHeight="1">
      <c r="A277" s="40"/>
      <c r="B277" s="41"/>
      <c r="C277" s="215" t="s">
        <v>465</v>
      </c>
      <c r="D277" s="215" t="s">
        <v>183</v>
      </c>
      <c r="E277" s="216" t="s">
        <v>466</v>
      </c>
      <c r="F277" s="217" t="s">
        <v>467</v>
      </c>
      <c r="G277" s="218" t="s">
        <v>462</v>
      </c>
      <c r="H277" s="219">
        <v>43</v>
      </c>
      <c r="I277" s="220"/>
      <c r="J277" s="221">
        <f>ROUND(I277*H277,2)</f>
        <v>0</v>
      </c>
      <c r="K277" s="217" t="s">
        <v>187</v>
      </c>
      <c r="L277" s="46"/>
      <c r="M277" s="222" t="s">
        <v>19</v>
      </c>
      <c r="N277" s="223" t="s">
        <v>47</v>
      </c>
      <c r="O277" s="86"/>
      <c r="P277" s="224">
        <f>O277*H277</f>
        <v>0</v>
      </c>
      <c r="Q277" s="224">
        <v>0</v>
      </c>
      <c r="R277" s="224">
        <f>Q277*H277</f>
        <v>0</v>
      </c>
      <c r="S277" s="224">
        <v>0.024</v>
      </c>
      <c r="T277" s="225">
        <f>S277*H277</f>
        <v>1.032</v>
      </c>
      <c r="U277" s="40"/>
      <c r="V277" s="40"/>
      <c r="W277" s="40"/>
      <c r="X277" s="40"/>
      <c r="Y277" s="40"/>
      <c r="Z277" s="40"/>
      <c r="AA277" s="40"/>
      <c r="AB277" s="40"/>
      <c r="AC277" s="40"/>
      <c r="AD277" s="40"/>
      <c r="AE277" s="40"/>
      <c r="AR277" s="226" t="s">
        <v>188</v>
      </c>
      <c r="AT277" s="226" t="s">
        <v>183</v>
      </c>
      <c r="AU277" s="226" t="s">
        <v>85</v>
      </c>
      <c r="AY277" s="19" t="s">
        <v>180</v>
      </c>
      <c r="BE277" s="227">
        <f>IF(N277="základní",J277,0)</f>
        <v>0</v>
      </c>
      <c r="BF277" s="227">
        <f>IF(N277="snížená",J277,0)</f>
        <v>0</v>
      </c>
      <c r="BG277" s="227">
        <f>IF(N277="zákl. přenesená",J277,0)</f>
        <v>0</v>
      </c>
      <c r="BH277" s="227">
        <f>IF(N277="sníž. přenesená",J277,0)</f>
        <v>0</v>
      </c>
      <c r="BI277" s="227">
        <f>IF(N277="nulová",J277,0)</f>
        <v>0</v>
      </c>
      <c r="BJ277" s="19" t="s">
        <v>83</v>
      </c>
      <c r="BK277" s="227">
        <f>ROUND(I277*H277,2)</f>
        <v>0</v>
      </c>
      <c r="BL277" s="19" t="s">
        <v>188</v>
      </c>
      <c r="BM277" s="226" t="s">
        <v>468</v>
      </c>
    </row>
    <row r="278" s="2" customFormat="1">
      <c r="A278" s="40"/>
      <c r="B278" s="41"/>
      <c r="C278" s="42"/>
      <c r="D278" s="228" t="s">
        <v>190</v>
      </c>
      <c r="E278" s="42"/>
      <c r="F278" s="229" t="s">
        <v>469</v>
      </c>
      <c r="G278" s="42"/>
      <c r="H278" s="42"/>
      <c r="I278" s="230"/>
      <c r="J278" s="42"/>
      <c r="K278" s="42"/>
      <c r="L278" s="46"/>
      <c r="M278" s="231"/>
      <c r="N278" s="232"/>
      <c r="O278" s="86"/>
      <c r="P278" s="86"/>
      <c r="Q278" s="86"/>
      <c r="R278" s="86"/>
      <c r="S278" s="86"/>
      <c r="T278" s="87"/>
      <c r="U278" s="40"/>
      <c r="V278" s="40"/>
      <c r="W278" s="40"/>
      <c r="X278" s="40"/>
      <c r="Y278" s="40"/>
      <c r="Z278" s="40"/>
      <c r="AA278" s="40"/>
      <c r="AB278" s="40"/>
      <c r="AC278" s="40"/>
      <c r="AD278" s="40"/>
      <c r="AE278" s="40"/>
      <c r="AT278" s="19" t="s">
        <v>190</v>
      </c>
      <c r="AU278" s="19" t="s">
        <v>85</v>
      </c>
    </row>
    <row r="279" s="2" customFormat="1" ht="16.5" customHeight="1">
      <c r="A279" s="40"/>
      <c r="B279" s="41"/>
      <c r="C279" s="215" t="s">
        <v>470</v>
      </c>
      <c r="D279" s="215" t="s">
        <v>183</v>
      </c>
      <c r="E279" s="216" t="s">
        <v>471</v>
      </c>
      <c r="F279" s="217" t="s">
        <v>472</v>
      </c>
      <c r="G279" s="218" t="s">
        <v>462</v>
      </c>
      <c r="H279" s="219">
        <v>6</v>
      </c>
      <c r="I279" s="220"/>
      <c r="J279" s="221">
        <f>ROUND(I279*H279,2)</f>
        <v>0</v>
      </c>
      <c r="K279" s="217" t="s">
        <v>187</v>
      </c>
      <c r="L279" s="46"/>
      <c r="M279" s="222" t="s">
        <v>19</v>
      </c>
      <c r="N279" s="223" t="s">
        <v>47</v>
      </c>
      <c r="O279" s="86"/>
      <c r="P279" s="224">
        <f>O279*H279</f>
        <v>0</v>
      </c>
      <c r="Q279" s="224">
        <v>0</v>
      </c>
      <c r="R279" s="224">
        <f>Q279*H279</f>
        <v>0</v>
      </c>
      <c r="S279" s="224">
        <v>0.028000000000000001</v>
      </c>
      <c r="T279" s="225">
        <f>S279*H279</f>
        <v>0.16800000000000001</v>
      </c>
      <c r="U279" s="40"/>
      <c r="V279" s="40"/>
      <c r="W279" s="40"/>
      <c r="X279" s="40"/>
      <c r="Y279" s="40"/>
      <c r="Z279" s="40"/>
      <c r="AA279" s="40"/>
      <c r="AB279" s="40"/>
      <c r="AC279" s="40"/>
      <c r="AD279" s="40"/>
      <c r="AE279" s="40"/>
      <c r="AR279" s="226" t="s">
        <v>188</v>
      </c>
      <c r="AT279" s="226" t="s">
        <v>183</v>
      </c>
      <c r="AU279" s="226" t="s">
        <v>85</v>
      </c>
      <c r="AY279" s="19" t="s">
        <v>180</v>
      </c>
      <c r="BE279" s="227">
        <f>IF(N279="základní",J279,0)</f>
        <v>0</v>
      </c>
      <c r="BF279" s="227">
        <f>IF(N279="snížená",J279,0)</f>
        <v>0</v>
      </c>
      <c r="BG279" s="227">
        <f>IF(N279="zákl. přenesená",J279,0)</f>
        <v>0</v>
      </c>
      <c r="BH279" s="227">
        <f>IF(N279="sníž. přenesená",J279,0)</f>
        <v>0</v>
      </c>
      <c r="BI279" s="227">
        <f>IF(N279="nulová",J279,0)</f>
        <v>0</v>
      </c>
      <c r="BJ279" s="19" t="s">
        <v>83</v>
      </c>
      <c r="BK279" s="227">
        <f>ROUND(I279*H279,2)</f>
        <v>0</v>
      </c>
      <c r="BL279" s="19" t="s">
        <v>188</v>
      </c>
      <c r="BM279" s="226" t="s">
        <v>473</v>
      </c>
    </row>
    <row r="280" s="2" customFormat="1">
      <c r="A280" s="40"/>
      <c r="B280" s="41"/>
      <c r="C280" s="42"/>
      <c r="D280" s="228" t="s">
        <v>190</v>
      </c>
      <c r="E280" s="42"/>
      <c r="F280" s="229" t="s">
        <v>474</v>
      </c>
      <c r="G280" s="42"/>
      <c r="H280" s="42"/>
      <c r="I280" s="230"/>
      <c r="J280" s="42"/>
      <c r="K280" s="42"/>
      <c r="L280" s="46"/>
      <c r="M280" s="231"/>
      <c r="N280" s="232"/>
      <c r="O280" s="86"/>
      <c r="P280" s="86"/>
      <c r="Q280" s="86"/>
      <c r="R280" s="86"/>
      <c r="S280" s="86"/>
      <c r="T280" s="87"/>
      <c r="U280" s="40"/>
      <c r="V280" s="40"/>
      <c r="W280" s="40"/>
      <c r="X280" s="40"/>
      <c r="Y280" s="40"/>
      <c r="Z280" s="40"/>
      <c r="AA280" s="40"/>
      <c r="AB280" s="40"/>
      <c r="AC280" s="40"/>
      <c r="AD280" s="40"/>
      <c r="AE280" s="40"/>
      <c r="AT280" s="19" t="s">
        <v>190</v>
      </c>
      <c r="AU280" s="19" t="s">
        <v>85</v>
      </c>
    </row>
    <row r="281" s="2" customFormat="1" ht="16.5" customHeight="1">
      <c r="A281" s="40"/>
      <c r="B281" s="41"/>
      <c r="C281" s="215" t="s">
        <v>475</v>
      </c>
      <c r="D281" s="215" t="s">
        <v>183</v>
      </c>
      <c r="E281" s="216" t="s">
        <v>476</v>
      </c>
      <c r="F281" s="217" t="s">
        <v>477</v>
      </c>
      <c r="G281" s="218" t="s">
        <v>462</v>
      </c>
      <c r="H281" s="219">
        <v>1</v>
      </c>
      <c r="I281" s="220"/>
      <c r="J281" s="221">
        <f>ROUND(I281*H281,2)</f>
        <v>0</v>
      </c>
      <c r="K281" s="217" t="s">
        <v>187</v>
      </c>
      <c r="L281" s="46"/>
      <c r="M281" s="222" t="s">
        <v>19</v>
      </c>
      <c r="N281" s="223" t="s">
        <v>47</v>
      </c>
      <c r="O281" s="86"/>
      <c r="P281" s="224">
        <f>O281*H281</f>
        <v>0</v>
      </c>
      <c r="Q281" s="224">
        <v>0</v>
      </c>
      <c r="R281" s="224">
        <f>Q281*H281</f>
        <v>0</v>
      </c>
      <c r="S281" s="224">
        <v>0.17399999999999999</v>
      </c>
      <c r="T281" s="225">
        <f>S281*H281</f>
        <v>0.17399999999999999</v>
      </c>
      <c r="U281" s="40"/>
      <c r="V281" s="40"/>
      <c r="W281" s="40"/>
      <c r="X281" s="40"/>
      <c r="Y281" s="40"/>
      <c r="Z281" s="40"/>
      <c r="AA281" s="40"/>
      <c r="AB281" s="40"/>
      <c r="AC281" s="40"/>
      <c r="AD281" s="40"/>
      <c r="AE281" s="40"/>
      <c r="AR281" s="226" t="s">
        <v>188</v>
      </c>
      <c r="AT281" s="226" t="s">
        <v>183</v>
      </c>
      <c r="AU281" s="226" t="s">
        <v>85</v>
      </c>
      <c r="AY281" s="19" t="s">
        <v>180</v>
      </c>
      <c r="BE281" s="227">
        <f>IF(N281="základní",J281,0)</f>
        <v>0</v>
      </c>
      <c r="BF281" s="227">
        <f>IF(N281="snížená",J281,0)</f>
        <v>0</v>
      </c>
      <c r="BG281" s="227">
        <f>IF(N281="zákl. přenesená",J281,0)</f>
        <v>0</v>
      </c>
      <c r="BH281" s="227">
        <f>IF(N281="sníž. přenesená",J281,0)</f>
        <v>0</v>
      </c>
      <c r="BI281" s="227">
        <f>IF(N281="nulová",J281,0)</f>
        <v>0</v>
      </c>
      <c r="BJ281" s="19" t="s">
        <v>83</v>
      </c>
      <c r="BK281" s="227">
        <f>ROUND(I281*H281,2)</f>
        <v>0</v>
      </c>
      <c r="BL281" s="19" t="s">
        <v>188</v>
      </c>
      <c r="BM281" s="226" t="s">
        <v>478</v>
      </c>
    </row>
    <row r="282" s="2" customFormat="1">
      <c r="A282" s="40"/>
      <c r="B282" s="41"/>
      <c r="C282" s="42"/>
      <c r="D282" s="228" t="s">
        <v>190</v>
      </c>
      <c r="E282" s="42"/>
      <c r="F282" s="229" t="s">
        <v>479</v>
      </c>
      <c r="G282" s="42"/>
      <c r="H282" s="42"/>
      <c r="I282" s="230"/>
      <c r="J282" s="42"/>
      <c r="K282" s="42"/>
      <c r="L282" s="46"/>
      <c r="M282" s="231"/>
      <c r="N282" s="232"/>
      <c r="O282" s="86"/>
      <c r="P282" s="86"/>
      <c r="Q282" s="86"/>
      <c r="R282" s="86"/>
      <c r="S282" s="86"/>
      <c r="T282" s="87"/>
      <c r="U282" s="40"/>
      <c r="V282" s="40"/>
      <c r="W282" s="40"/>
      <c r="X282" s="40"/>
      <c r="Y282" s="40"/>
      <c r="Z282" s="40"/>
      <c r="AA282" s="40"/>
      <c r="AB282" s="40"/>
      <c r="AC282" s="40"/>
      <c r="AD282" s="40"/>
      <c r="AE282" s="40"/>
      <c r="AT282" s="19" t="s">
        <v>190</v>
      </c>
      <c r="AU282" s="19" t="s">
        <v>85</v>
      </c>
    </row>
    <row r="283" s="12" customFormat="1" ht="22.8" customHeight="1">
      <c r="A283" s="12"/>
      <c r="B283" s="199"/>
      <c r="C283" s="200"/>
      <c r="D283" s="201" t="s">
        <v>75</v>
      </c>
      <c r="E283" s="213" t="s">
        <v>480</v>
      </c>
      <c r="F283" s="213" t="s">
        <v>481</v>
      </c>
      <c r="G283" s="200"/>
      <c r="H283" s="200"/>
      <c r="I283" s="203"/>
      <c r="J283" s="214">
        <f>BK283</f>
        <v>0</v>
      </c>
      <c r="K283" s="200"/>
      <c r="L283" s="205"/>
      <c r="M283" s="206"/>
      <c r="N283" s="207"/>
      <c r="O283" s="207"/>
      <c r="P283" s="208">
        <f>SUM(P284:P296)</f>
        <v>0</v>
      </c>
      <c r="Q283" s="207"/>
      <c r="R283" s="208">
        <f>SUM(R284:R296)</f>
        <v>0</v>
      </c>
      <c r="S283" s="207"/>
      <c r="T283" s="209">
        <f>SUM(T284:T296)</f>
        <v>2.46732</v>
      </c>
      <c r="U283" s="12"/>
      <c r="V283" s="12"/>
      <c r="W283" s="12"/>
      <c r="X283" s="12"/>
      <c r="Y283" s="12"/>
      <c r="Z283" s="12"/>
      <c r="AA283" s="12"/>
      <c r="AB283" s="12"/>
      <c r="AC283" s="12"/>
      <c r="AD283" s="12"/>
      <c r="AE283" s="12"/>
      <c r="AR283" s="210" t="s">
        <v>85</v>
      </c>
      <c r="AT283" s="211" t="s">
        <v>75</v>
      </c>
      <c r="AU283" s="211" t="s">
        <v>83</v>
      </c>
      <c r="AY283" s="210" t="s">
        <v>180</v>
      </c>
      <c r="BK283" s="212">
        <f>SUM(BK284:BK296)</f>
        <v>0</v>
      </c>
    </row>
    <row r="284" s="2" customFormat="1" ht="16.5" customHeight="1">
      <c r="A284" s="40"/>
      <c r="B284" s="41"/>
      <c r="C284" s="215" t="s">
        <v>482</v>
      </c>
      <c r="D284" s="215" t="s">
        <v>183</v>
      </c>
      <c r="E284" s="216" t="s">
        <v>483</v>
      </c>
      <c r="F284" s="217" t="s">
        <v>484</v>
      </c>
      <c r="G284" s="218" t="s">
        <v>249</v>
      </c>
      <c r="H284" s="219">
        <v>1.8</v>
      </c>
      <c r="I284" s="220"/>
      <c r="J284" s="221">
        <f>ROUND(I284*H284,2)</f>
        <v>0</v>
      </c>
      <c r="K284" s="217" t="s">
        <v>187</v>
      </c>
      <c r="L284" s="46"/>
      <c r="M284" s="222" t="s">
        <v>19</v>
      </c>
      <c r="N284" s="223" t="s">
        <v>47</v>
      </c>
      <c r="O284" s="86"/>
      <c r="P284" s="224">
        <f>O284*H284</f>
        <v>0</v>
      </c>
      <c r="Q284" s="224">
        <v>0</v>
      </c>
      <c r="R284" s="224">
        <f>Q284*H284</f>
        <v>0</v>
      </c>
      <c r="S284" s="224">
        <v>0.016</v>
      </c>
      <c r="T284" s="225">
        <f>S284*H284</f>
        <v>0.028800000000000003</v>
      </c>
      <c r="U284" s="40"/>
      <c r="V284" s="40"/>
      <c r="W284" s="40"/>
      <c r="X284" s="40"/>
      <c r="Y284" s="40"/>
      <c r="Z284" s="40"/>
      <c r="AA284" s="40"/>
      <c r="AB284" s="40"/>
      <c r="AC284" s="40"/>
      <c r="AD284" s="40"/>
      <c r="AE284" s="40"/>
      <c r="AR284" s="226" t="s">
        <v>188</v>
      </c>
      <c r="AT284" s="226" t="s">
        <v>183</v>
      </c>
      <c r="AU284" s="226" t="s">
        <v>85</v>
      </c>
      <c r="AY284" s="19" t="s">
        <v>180</v>
      </c>
      <c r="BE284" s="227">
        <f>IF(N284="základní",J284,0)</f>
        <v>0</v>
      </c>
      <c r="BF284" s="227">
        <f>IF(N284="snížená",J284,0)</f>
        <v>0</v>
      </c>
      <c r="BG284" s="227">
        <f>IF(N284="zákl. přenesená",J284,0)</f>
        <v>0</v>
      </c>
      <c r="BH284" s="227">
        <f>IF(N284="sníž. přenesená",J284,0)</f>
        <v>0</v>
      </c>
      <c r="BI284" s="227">
        <f>IF(N284="nulová",J284,0)</f>
        <v>0</v>
      </c>
      <c r="BJ284" s="19" t="s">
        <v>83</v>
      </c>
      <c r="BK284" s="227">
        <f>ROUND(I284*H284,2)</f>
        <v>0</v>
      </c>
      <c r="BL284" s="19" t="s">
        <v>188</v>
      </c>
      <c r="BM284" s="226" t="s">
        <v>485</v>
      </c>
    </row>
    <row r="285" s="2" customFormat="1">
      <c r="A285" s="40"/>
      <c r="B285" s="41"/>
      <c r="C285" s="42"/>
      <c r="D285" s="228" t="s">
        <v>190</v>
      </c>
      <c r="E285" s="42"/>
      <c r="F285" s="229" t="s">
        <v>486</v>
      </c>
      <c r="G285" s="42"/>
      <c r="H285" s="42"/>
      <c r="I285" s="230"/>
      <c r="J285" s="42"/>
      <c r="K285" s="42"/>
      <c r="L285" s="46"/>
      <c r="M285" s="231"/>
      <c r="N285" s="232"/>
      <c r="O285" s="86"/>
      <c r="P285" s="86"/>
      <c r="Q285" s="86"/>
      <c r="R285" s="86"/>
      <c r="S285" s="86"/>
      <c r="T285" s="87"/>
      <c r="U285" s="40"/>
      <c r="V285" s="40"/>
      <c r="W285" s="40"/>
      <c r="X285" s="40"/>
      <c r="Y285" s="40"/>
      <c r="Z285" s="40"/>
      <c r="AA285" s="40"/>
      <c r="AB285" s="40"/>
      <c r="AC285" s="40"/>
      <c r="AD285" s="40"/>
      <c r="AE285" s="40"/>
      <c r="AT285" s="19" t="s">
        <v>190</v>
      </c>
      <c r="AU285" s="19" t="s">
        <v>85</v>
      </c>
    </row>
    <row r="286" s="2" customFormat="1" ht="16.5" customHeight="1">
      <c r="A286" s="40"/>
      <c r="B286" s="41"/>
      <c r="C286" s="215" t="s">
        <v>487</v>
      </c>
      <c r="D286" s="215" t="s">
        <v>183</v>
      </c>
      <c r="E286" s="216" t="s">
        <v>488</v>
      </c>
      <c r="F286" s="217" t="s">
        <v>489</v>
      </c>
      <c r="G286" s="218" t="s">
        <v>201</v>
      </c>
      <c r="H286" s="219">
        <v>114.426</v>
      </c>
      <c r="I286" s="220"/>
      <c r="J286" s="221">
        <f>ROUND(I286*H286,2)</f>
        <v>0</v>
      </c>
      <c r="K286" s="217" t="s">
        <v>187</v>
      </c>
      <c r="L286" s="46"/>
      <c r="M286" s="222" t="s">
        <v>19</v>
      </c>
      <c r="N286" s="223" t="s">
        <v>47</v>
      </c>
      <c r="O286" s="86"/>
      <c r="P286" s="224">
        <f>O286*H286</f>
        <v>0</v>
      </c>
      <c r="Q286" s="224">
        <v>0</v>
      </c>
      <c r="R286" s="224">
        <f>Q286*H286</f>
        <v>0</v>
      </c>
      <c r="S286" s="224">
        <v>0.02</v>
      </c>
      <c r="T286" s="225">
        <f>S286*H286</f>
        <v>2.2885200000000001</v>
      </c>
      <c r="U286" s="40"/>
      <c r="V286" s="40"/>
      <c r="W286" s="40"/>
      <c r="X286" s="40"/>
      <c r="Y286" s="40"/>
      <c r="Z286" s="40"/>
      <c r="AA286" s="40"/>
      <c r="AB286" s="40"/>
      <c r="AC286" s="40"/>
      <c r="AD286" s="40"/>
      <c r="AE286" s="40"/>
      <c r="AR286" s="226" t="s">
        <v>188</v>
      </c>
      <c r="AT286" s="226" t="s">
        <v>183</v>
      </c>
      <c r="AU286" s="226" t="s">
        <v>85</v>
      </c>
      <c r="AY286" s="19" t="s">
        <v>180</v>
      </c>
      <c r="BE286" s="227">
        <f>IF(N286="základní",J286,0)</f>
        <v>0</v>
      </c>
      <c r="BF286" s="227">
        <f>IF(N286="snížená",J286,0)</f>
        <v>0</v>
      </c>
      <c r="BG286" s="227">
        <f>IF(N286="zákl. přenesená",J286,0)</f>
        <v>0</v>
      </c>
      <c r="BH286" s="227">
        <f>IF(N286="sníž. přenesená",J286,0)</f>
        <v>0</v>
      </c>
      <c r="BI286" s="227">
        <f>IF(N286="nulová",J286,0)</f>
        <v>0</v>
      </c>
      <c r="BJ286" s="19" t="s">
        <v>83</v>
      </c>
      <c r="BK286" s="227">
        <f>ROUND(I286*H286,2)</f>
        <v>0</v>
      </c>
      <c r="BL286" s="19" t="s">
        <v>188</v>
      </c>
      <c r="BM286" s="226" t="s">
        <v>490</v>
      </c>
    </row>
    <row r="287" s="2" customFormat="1">
      <c r="A287" s="40"/>
      <c r="B287" s="41"/>
      <c r="C287" s="42"/>
      <c r="D287" s="228" t="s">
        <v>190</v>
      </c>
      <c r="E287" s="42"/>
      <c r="F287" s="229" t="s">
        <v>489</v>
      </c>
      <c r="G287" s="42"/>
      <c r="H287" s="42"/>
      <c r="I287" s="230"/>
      <c r="J287" s="42"/>
      <c r="K287" s="42"/>
      <c r="L287" s="46"/>
      <c r="M287" s="231"/>
      <c r="N287" s="232"/>
      <c r="O287" s="86"/>
      <c r="P287" s="86"/>
      <c r="Q287" s="86"/>
      <c r="R287" s="86"/>
      <c r="S287" s="86"/>
      <c r="T287" s="87"/>
      <c r="U287" s="40"/>
      <c r="V287" s="40"/>
      <c r="W287" s="40"/>
      <c r="X287" s="40"/>
      <c r="Y287" s="40"/>
      <c r="Z287" s="40"/>
      <c r="AA287" s="40"/>
      <c r="AB287" s="40"/>
      <c r="AC287" s="40"/>
      <c r="AD287" s="40"/>
      <c r="AE287" s="40"/>
      <c r="AT287" s="19" t="s">
        <v>190</v>
      </c>
      <c r="AU287" s="19" t="s">
        <v>85</v>
      </c>
    </row>
    <row r="288" s="13" customFormat="1">
      <c r="A288" s="13"/>
      <c r="B288" s="233"/>
      <c r="C288" s="234"/>
      <c r="D288" s="228" t="s">
        <v>192</v>
      </c>
      <c r="E288" s="235" t="s">
        <v>19</v>
      </c>
      <c r="F288" s="236" t="s">
        <v>491</v>
      </c>
      <c r="G288" s="234"/>
      <c r="H288" s="237">
        <v>98</v>
      </c>
      <c r="I288" s="238"/>
      <c r="J288" s="234"/>
      <c r="K288" s="234"/>
      <c r="L288" s="239"/>
      <c r="M288" s="240"/>
      <c r="N288" s="241"/>
      <c r="O288" s="241"/>
      <c r="P288" s="241"/>
      <c r="Q288" s="241"/>
      <c r="R288" s="241"/>
      <c r="S288" s="241"/>
      <c r="T288" s="242"/>
      <c r="U288" s="13"/>
      <c r="V288" s="13"/>
      <c r="W288" s="13"/>
      <c r="X288" s="13"/>
      <c r="Y288" s="13"/>
      <c r="Z288" s="13"/>
      <c r="AA288" s="13"/>
      <c r="AB288" s="13"/>
      <c r="AC288" s="13"/>
      <c r="AD288" s="13"/>
      <c r="AE288" s="13"/>
      <c r="AT288" s="243" t="s">
        <v>192</v>
      </c>
      <c r="AU288" s="243" t="s">
        <v>85</v>
      </c>
      <c r="AV288" s="13" t="s">
        <v>85</v>
      </c>
      <c r="AW288" s="13" t="s">
        <v>37</v>
      </c>
      <c r="AX288" s="13" t="s">
        <v>76</v>
      </c>
      <c r="AY288" s="243" t="s">
        <v>180</v>
      </c>
    </row>
    <row r="289" s="13" customFormat="1">
      <c r="A289" s="13"/>
      <c r="B289" s="233"/>
      <c r="C289" s="234"/>
      <c r="D289" s="228" t="s">
        <v>192</v>
      </c>
      <c r="E289" s="235" t="s">
        <v>19</v>
      </c>
      <c r="F289" s="236" t="s">
        <v>492</v>
      </c>
      <c r="G289" s="234"/>
      <c r="H289" s="237">
        <v>0.71999999999999997</v>
      </c>
      <c r="I289" s="238"/>
      <c r="J289" s="234"/>
      <c r="K289" s="234"/>
      <c r="L289" s="239"/>
      <c r="M289" s="240"/>
      <c r="N289" s="241"/>
      <c r="O289" s="241"/>
      <c r="P289" s="241"/>
      <c r="Q289" s="241"/>
      <c r="R289" s="241"/>
      <c r="S289" s="241"/>
      <c r="T289" s="242"/>
      <c r="U289" s="13"/>
      <c r="V289" s="13"/>
      <c r="W289" s="13"/>
      <c r="X289" s="13"/>
      <c r="Y289" s="13"/>
      <c r="Z289" s="13"/>
      <c r="AA289" s="13"/>
      <c r="AB289" s="13"/>
      <c r="AC289" s="13"/>
      <c r="AD289" s="13"/>
      <c r="AE289" s="13"/>
      <c r="AT289" s="243" t="s">
        <v>192</v>
      </c>
      <c r="AU289" s="243" t="s">
        <v>85</v>
      </c>
      <c r="AV289" s="13" t="s">
        <v>85</v>
      </c>
      <c r="AW289" s="13" t="s">
        <v>37</v>
      </c>
      <c r="AX289" s="13" t="s">
        <v>76</v>
      </c>
      <c r="AY289" s="243" t="s">
        <v>180</v>
      </c>
    </row>
    <row r="290" s="13" customFormat="1">
      <c r="A290" s="13"/>
      <c r="B290" s="233"/>
      <c r="C290" s="234"/>
      <c r="D290" s="228" t="s">
        <v>192</v>
      </c>
      <c r="E290" s="235" t="s">
        <v>19</v>
      </c>
      <c r="F290" s="236" t="s">
        <v>493</v>
      </c>
      <c r="G290" s="234"/>
      <c r="H290" s="237">
        <v>4.9500000000000002</v>
      </c>
      <c r="I290" s="238"/>
      <c r="J290" s="234"/>
      <c r="K290" s="234"/>
      <c r="L290" s="239"/>
      <c r="M290" s="240"/>
      <c r="N290" s="241"/>
      <c r="O290" s="241"/>
      <c r="P290" s="241"/>
      <c r="Q290" s="241"/>
      <c r="R290" s="241"/>
      <c r="S290" s="241"/>
      <c r="T290" s="242"/>
      <c r="U290" s="13"/>
      <c r="V290" s="13"/>
      <c r="W290" s="13"/>
      <c r="X290" s="13"/>
      <c r="Y290" s="13"/>
      <c r="Z290" s="13"/>
      <c r="AA290" s="13"/>
      <c r="AB290" s="13"/>
      <c r="AC290" s="13"/>
      <c r="AD290" s="13"/>
      <c r="AE290" s="13"/>
      <c r="AT290" s="243" t="s">
        <v>192</v>
      </c>
      <c r="AU290" s="243" t="s">
        <v>85</v>
      </c>
      <c r="AV290" s="13" t="s">
        <v>85</v>
      </c>
      <c r="AW290" s="13" t="s">
        <v>37</v>
      </c>
      <c r="AX290" s="13" t="s">
        <v>76</v>
      </c>
      <c r="AY290" s="243" t="s">
        <v>180</v>
      </c>
    </row>
    <row r="291" s="13" customFormat="1">
      <c r="A291" s="13"/>
      <c r="B291" s="233"/>
      <c r="C291" s="234"/>
      <c r="D291" s="228" t="s">
        <v>192</v>
      </c>
      <c r="E291" s="235" t="s">
        <v>19</v>
      </c>
      <c r="F291" s="236" t="s">
        <v>494</v>
      </c>
      <c r="G291" s="234"/>
      <c r="H291" s="237">
        <v>10.756</v>
      </c>
      <c r="I291" s="238"/>
      <c r="J291" s="234"/>
      <c r="K291" s="234"/>
      <c r="L291" s="239"/>
      <c r="M291" s="240"/>
      <c r="N291" s="241"/>
      <c r="O291" s="241"/>
      <c r="P291" s="241"/>
      <c r="Q291" s="241"/>
      <c r="R291" s="241"/>
      <c r="S291" s="241"/>
      <c r="T291" s="242"/>
      <c r="U291" s="13"/>
      <c r="V291" s="13"/>
      <c r="W291" s="13"/>
      <c r="X291" s="13"/>
      <c r="Y291" s="13"/>
      <c r="Z291" s="13"/>
      <c r="AA291" s="13"/>
      <c r="AB291" s="13"/>
      <c r="AC291" s="13"/>
      <c r="AD291" s="13"/>
      <c r="AE291" s="13"/>
      <c r="AT291" s="243" t="s">
        <v>192</v>
      </c>
      <c r="AU291" s="243" t="s">
        <v>85</v>
      </c>
      <c r="AV291" s="13" t="s">
        <v>85</v>
      </c>
      <c r="AW291" s="13" t="s">
        <v>37</v>
      </c>
      <c r="AX291" s="13" t="s">
        <v>76</v>
      </c>
      <c r="AY291" s="243" t="s">
        <v>180</v>
      </c>
    </row>
    <row r="292" s="14" customFormat="1">
      <c r="A292" s="14"/>
      <c r="B292" s="244"/>
      <c r="C292" s="245"/>
      <c r="D292" s="228" t="s">
        <v>192</v>
      </c>
      <c r="E292" s="246" t="s">
        <v>19</v>
      </c>
      <c r="F292" s="247" t="s">
        <v>197</v>
      </c>
      <c r="G292" s="245"/>
      <c r="H292" s="248">
        <v>114.426</v>
      </c>
      <c r="I292" s="249"/>
      <c r="J292" s="245"/>
      <c r="K292" s="245"/>
      <c r="L292" s="250"/>
      <c r="M292" s="251"/>
      <c r="N292" s="252"/>
      <c r="O292" s="252"/>
      <c r="P292" s="252"/>
      <c r="Q292" s="252"/>
      <c r="R292" s="252"/>
      <c r="S292" s="252"/>
      <c r="T292" s="253"/>
      <c r="U292" s="14"/>
      <c r="V292" s="14"/>
      <c r="W292" s="14"/>
      <c r="X292" s="14"/>
      <c r="Y292" s="14"/>
      <c r="Z292" s="14"/>
      <c r="AA292" s="14"/>
      <c r="AB292" s="14"/>
      <c r="AC292" s="14"/>
      <c r="AD292" s="14"/>
      <c r="AE292" s="14"/>
      <c r="AT292" s="254" t="s">
        <v>192</v>
      </c>
      <c r="AU292" s="254" t="s">
        <v>85</v>
      </c>
      <c r="AV292" s="14" t="s">
        <v>198</v>
      </c>
      <c r="AW292" s="14" t="s">
        <v>37</v>
      </c>
      <c r="AX292" s="14" t="s">
        <v>83</v>
      </c>
      <c r="AY292" s="254" t="s">
        <v>180</v>
      </c>
    </row>
    <row r="293" s="2" customFormat="1" ht="16.5" customHeight="1">
      <c r="A293" s="40"/>
      <c r="B293" s="41"/>
      <c r="C293" s="215" t="s">
        <v>495</v>
      </c>
      <c r="D293" s="215" t="s">
        <v>183</v>
      </c>
      <c r="E293" s="216" t="s">
        <v>496</v>
      </c>
      <c r="F293" s="217" t="s">
        <v>497</v>
      </c>
      <c r="G293" s="218" t="s">
        <v>249</v>
      </c>
      <c r="H293" s="219">
        <v>5</v>
      </c>
      <c r="I293" s="220"/>
      <c r="J293" s="221">
        <f>ROUND(I293*H293,2)</f>
        <v>0</v>
      </c>
      <c r="K293" s="217" t="s">
        <v>187</v>
      </c>
      <c r="L293" s="46"/>
      <c r="M293" s="222" t="s">
        <v>19</v>
      </c>
      <c r="N293" s="223" t="s">
        <v>47</v>
      </c>
      <c r="O293" s="86"/>
      <c r="P293" s="224">
        <f>O293*H293</f>
        <v>0</v>
      </c>
      <c r="Q293" s="224">
        <v>0</v>
      </c>
      <c r="R293" s="224">
        <f>Q293*H293</f>
        <v>0</v>
      </c>
      <c r="S293" s="224">
        <v>0.029999999999999999</v>
      </c>
      <c r="T293" s="225">
        <f>S293*H293</f>
        <v>0.14999999999999999</v>
      </c>
      <c r="U293" s="40"/>
      <c r="V293" s="40"/>
      <c r="W293" s="40"/>
      <c r="X293" s="40"/>
      <c r="Y293" s="40"/>
      <c r="Z293" s="40"/>
      <c r="AA293" s="40"/>
      <c r="AB293" s="40"/>
      <c r="AC293" s="40"/>
      <c r="AD293" s="40"/>
      <c r="AE293" s="40"/>
      <c r="AR293" s="226" t="s">
        <v>188</v>
      </c>
      <c r="AT293" s="226" t="s">
        <v>183</v>
      </c>
      <c r="AU293" s="226" t="s">
        <v>85</v>
      </c>
      <c r="AY293" s="19" t="s">
        <v>180</v>
      </c>
      <c r="BE293" s="227">
        <f>IF(N293="základní",J293,0)</f>
        <v>0</v>
      </c>
      <c r="BF293" s="227">
        <f>IF(N293="snížená",J293,0)</f>
        <v>0</v>
      </c>
      <c r="BG293" s="227">
        <f>IF(N293="zákl. přenesená",J293,0)</f>
        <v>0</v>
      </c>
      <c r="BH293" s="227">
        <f>IF(N293="sníž. přenesená",J293,0)</f>
        <v>0</v>
      </c>
      <c r="BI293" s="227">
        <f>IF(N293="nulová",J293,0)</f>
        <v>0</v>
      </c>
      <c r="BJ293" s="19" t="s">
        <v>83</v>
      </c>
      <c r="BK293" s="227">
        <f>ROUND(I293*H293,2)</f>
        <v>0</v>
      </c>
      <c r="BL293" s="19" t="s">
        <v>188</v>
      </c>
      <c r="BM293" s="226" t="s">
        <v>498</v>
      </c>
    </row>
    <row r="294" s="2" customFormat="1">
      <c r="A294" s="40"/>
      <c r="B294" s="41"/>
      <c r="C294" s="42"/>
      <c r="D294" s="228" t="s">
        <v>190</v>
      </c>
      <c r="E294" s="42"/>
      <c r="F294" s="229" t="s">
        <v>497</v>
      </c>
      <c r="G294" s="42"/>
      <c r="H294" s="42"/>
      <c r="I294" s="230"/>
      <c r="J294" s="42"/>
      <c r="K294" s="42"/>
      <c r="L294" s="46"/>
      <c r="M294" s="231"/>
      <c r="N294" s="232"/>
      <c r="O294" s="86"/>
      <c r="P294" s="86"/>
      <c r="Q294" s="86"/>
      <c r="R294" s="86"/>
      <c r="S294" s="86"/>
      <c r="T294" s="87"/>
      <c r="U294" s="40"/>
      <c r="V294" s="40"/>
      <c r="W294" s="40"/>
      <c r="X294" s="40"/>
      <c r="Y294" s="40"/>
      <c r="Z294" s="40"/>
      <c r="AA294" s="40"/>
      <c r="AB294" s="40"/>
      <c r="AC294" s="40"/>
      <c r="AD294" s="40"/>
      <c r="AE294" s="40"/>
      <c r="AT294" s="19" t="s">
        <v>190</v>
      </c>
      <c r="AU294" s="19" t="s">
        <v>85</v>
      </c>
    </row>
    <row r="295" s="2" customFormat="1" ht="16.5" customHeight="1">
      <c r="A295" s="40"/>
      <c r="B295" s="41"/>
      <c r="C295" s="215" t="s">
        <v>499</v>
      </c>
      <c r="D295" s="215" t="s">
        <v>183</v>
      </c>
      <c r="E295" s="216" t="s">
        <v>500</v>
      </c>
      <c r="F295" s="217" t="s">
        <v>501</v>
      </c>
      <c r="G295" s="218" t="s">
        <v>462</v>
      </c>
      <c r="H295" s="219">
        <v>2</v>
      </c>
      <c r="I295" s="220"/>
      <c r="J295" s="221">
        <f>ROUND(I295*H295,2)</f>
        <v>0</v>
      </c>
      <c r="K295" s="217" t="s">
        <v>19</v>
      </c>
      <c r="L295" s="46"/>
      <c r="M295" s="222" t="s">
        <v>19</v>
      </c>
      <c r="N295" s="223" t="s">
        <v>47</v>
      </c>
      <c r="O295" s="86"/>
      <c r="P295" s="224">
        <f>O295*H295</f>
        <v>0</v>
      </c>
      <c r="Q295" s="224">
        <v>0</v>
      </c>
      <c r="R295" s="224">
        <f>Q295*H295</f>
        <v>0</v>
      </c>
      <c r="S295" s="224">
        <v>0</v>
      </c>
      <c r="T295" s="225">
        <f>S295*H295</f>
        <v>0</v>
      </c>
      <c r="U295" s="40"/>
      <c r="V295" s="40"/>
      <c r="W295" s="40"/>
      <c r="X295" s="40"/>
      <c r="Y295" s="40"/>
      <c r="Z295" s="40"/>
      <c r="AA295" s="40"/>
      <c r="AB295" s="40"/>
      <c r="AC295" s="40"/>
      <c r="AD295" s="40"/>
      <c r="AE295" s="40"/>
      <c r="AR295" s="226" t="s">
        <v>188</v>
      </c>
      <c r="AT295" s="226" t="s">
        <v>183</v>
      </c>
      <c r="AU295" s="226" t="s">
        <v>85</v>
      </c>
      <c r="AY295" s="19" t="s">
        <v>180</v>
      </c>
      <c r="BE295" s="227">
        <f>IF(N295="základní",J295,0)</f>
        <v>0</v>
      </c>
      <c r="BF295" s="227">
        <f>IF(N295="snížená",J295,0)</f>
        <v>0</v>
      </c>
      <c r="BG295" s="227">
        <f>IF(N295="zákl. přenesená",J295,0)</f>
        <v>0</v>
      </c>
      <c r="BH295" s="227">
        <f>IF(N295="sníž. přenesená",J295,0)</f>
        <v>0</v>
      </c>
      <c r="BI295" s="227">
        <f>IF(N295="nulová",J295,0)</f>
        <v>0</v>
      </c>
      <c r="BJ295" s="19" t="s">
        <v>83</v>
      </c>
      <c r="BK295" s="227">
        <f>ROUND(I295*H295,2)</f>
        <v>0</v>
      </c>
      <c r="BL295" s="19" t="s">
        <v>188</v>
      </c>
      <c r="BM295" s="226" t="s">
        <v>502</v>
      </c>
    </row>
    <row r="296" s="2" customFormat="1">
      <c r="A296" s="40"/>
      <c r="B296" s="41"/>
      <c r="C296" s="42"/>
      <c r="D296" s="228" t="s">
        <v>190</v>
      </c>
      <c r="E296" s="42"/>
      <c r="F296" s="229" t="s">
        <v>503</v>
      </c>
      <c r="G296" s="42"/>
      <c r="H296" s="42"/>
      <c r="I296" s="230"/>
      <c r="J296" s="42"/>
      <c r="K296" s="42"/>
      <c r="L296" s="46"/>
      <c r="M296" s="231"/>
      <c r="N296" s="232"/>
      <c r="O296" s="86"/>
      <c r="P296" s="86"/>
      <c r="Q296" s="86"/>
      <c r="R296" s="86"/>
      <c r="S296" s="86"/>
      <c r="T296" s="87"/>
      <c r="U296" s="40"/>
      <c r="V296" s="40"/>
      <c r="W296" s="40"/>
      <c r="X296" s="40"/>
      <c r="Y296" s="40"/>
      <c r="Z296" s="40"/>
      <c r="AA296" s="40"/>
      <c r="AB296" s="40"/>
      <c r="AC296" s="40"/>
      <c r="AD296" s="40"/>
      <c r="AE296" s="40"/>
      <c r="AT296" s="19" t="s">
        <v>190</v>
      </c>
      <c r="AU296" s="19" t="s">
        <v>85</v>
      </c>
    </row>
    <row r="297" s="12" customFormat="1" ht="22.8" customHeight="1">
      <c r="A297" s="12"/>
      <c r="B297" s="199"/>
      <c r="C297" s="200"/>
      <c r="D297" s="201" t="s">
        <v>75</v>
      </c>
      <c r="E297" s="213" t="s">
        <v>504</v>
      </c>
      <c r="F297" s="213" t="s">
        <v>505</v>
      </c>
      <c r="G297" s="200"/>
      <c r="H297" s="200"/>
      <c r="I297" s="203"/>
      <c r="J297" s="214">
        <f>BK297</f>
        <v>0</v>
      </c>
      <c r="K297" s="200"/>
      <c r="L297" s="205"/>
      <c r="M297" s="206"/>
      <c r="N297" s="207"/>
      <c r="O297" s="207"/>
      <c r="P297" s="208">
        <f>SUM(P298:P302)</f>
        <v>0</v>
      </c>
      <c r="Q297" s="207"/>
      <c r="R297" s="208">
        <f>SUM(R298:R302)</f>
        <v>0</v>
      </c>
      <c r="S297" s="207"/>
      <c r="T297" s="209">
        <f>SUM(T298:T302)</f>
        <v>1.8373649999999997</v>
      </c>
      <c r="U297" s="12"/>
      <c r="V297" s="12"/>
      <c r="W297" s="12"/>
      <c r="X297" s="12"/>
      <c r="Y297" s="12"/>
      <c r="Z297" s="12"/>
      <c r="AA297" s="12"/>
      <c r="AB297" s="12"/>
      <c r="AC297" s="12"/>
      <c r="AD297" s="12"/>
      <c r="AE297" s="12"/>
      <c r="AR297" s="210" t="s">
        <v>85</v>
      </c>
      <c r="AT297" s="211" t="s">
        <v>75</v>
      </c>
      <c r="AU297" s="211" t="s">
        <v>83</v>
      </c>
      <c r="AY297" s="210" t="s">
        <v>180</v>
      </c>
      <c r="BK297" s="212">
        <f>SUM(BK298:BK302)</f>
        <v>0</v>
      </c>
    </row>
    <row r="298" s="2" customFormat="1" ht="16.5" customHeight="1">
      <c r="A298" s="40"/>
      <c r="B298" s="41"/>
      <c r="C298" s="215" t="s">
        <v>506</v>
      </c>
      <c r="D298" s="215" t="s">
        <v>183</v>
      </c>
      <c r="E298" s="216" t="s">
        <v>507</v>
      </c>
      <c r="F298" s="217" t="s">
        <v>508</v>
      </c>
      <c r="G298" s="218" t="s">
        <v>201</v>
      </c>
      <c r="H298" s="219">
        <v>52.049999999999997</v>
      </c>
      <c r="I298" s="220"/>
      <c r="J298" s="221">
        <f>ROUND(I298*H298,2)</f>
        <v>0</v>
      </c>
      <c r="K298" s="217" t="s">
        <v>187</v>
      </c>
      <c r="L298" s="46"/>
      <c r="M298" s="222" t="s">
        <v>19</v>
      </c>
      <c r="N298" s="223" t="s">
        <v>47</v>
      </c>
      <c r="O298" s="86"/>
      <c r="P298" s="224">
        <f>O298*H298</f>
        <v>0</v>
      </c>
      <c r="Q298" s="224">
        <v>0</v>
      </c>
      <c r="R298" s="224">
        <f>Q298*H298</f>
        <v>0</v>
      </c>
      <c r="S298" s="224">
        <v>0.035299999999999998</v>
      </c>
      <c r="T298" s="225">
        <f>S298*H298</f>
        <v>1.8373649999999997</v>
      </c>
      <c r="U298" s="40"/>
      <c r="V298" s="40"/>
      <c r="W298" s="40"/>
      <c r="X298" s="40"/>
      <c r="Y298" s="40"/>
      <c r="Z298" s="40"/>
      <c r="AA298" s="40"/>
      <c r="AB298" s="40"/>
      <c r="AC298" s="40"/>
      <c r="AD298" s="40"/>
      <c r="AE298" s="40"/>
      <c r="AR298" s="226" t="s">
        <v>188</v>
      </c>
      <c r="AT298" s="226" t="s">
        <v>183</v>
      </c>
      <c r="AU298" s="226" t="s">
        <v>85</v>
      </c>
      <c r="AY298" s="19" t="s">
        <v>180</v>
      </c>
      <c r="BE298" s="227">
        <f>IF(N298="základní",J298,0)</f>
        <v>0</v>
      </c>
      <c r="BF298" s="227">
        <f>IF(N298="snížená",J298,0)</f>
        <v>0</v>
      </c>
      <c r="BG298" s="227">
        <f>IF(N298="zákl. přenesená",J298,0)</f>
        <v>0</v>
      </c>
      <c r="BH298" s="227">
        <f>IF(N298="sníž. přenesená",J298,0)</f>
        <v>0</v>
      </c>
      <c r="BI298" s="227">
        <f>IF(N298="nulová",J298,0)</f>
        <v>0</v>
      </c>
      <c r="BJ298" s="19" t="s">
        <v>83</v>
      </c>
      <c r="BK298" s="227">
        <f>ROUND(I298*H298,2)</f>
        <v>0</v>
      </c>
      <c r="BL298" s="19" t="s">
        <v>188</v>
      </c>
      <c r="BM298" s="226" t="s">
        <v>509</v>
      </c>
    </row>
    <row r="299" s="2" customFormat="1">
      <c r="A299" s="40"/>
      <c r="B299" s="41"/>
      <c r="C299" s="42"/>
      <c r="D299" s="228" t="s">
        <v>190</v>
      </c>
      <c r="E299" s="42"/>
      <c r="F299" s="229" t="s">
        <v>508</v>
      </c>
      <c r="G299" s="42"/>
      <c r="H299" s="42"/>
      <c r="I299" s="230"/>
      <c r="J299" s="42"/>
      <c r="K299" s="42"/>
      <c r="L299" s="46"/>
      <c r="M299" s="231"/>
      <c r="N299" s="232"/>
      <c r="O299" s="86"/>
      <c r="P299" s="86"/>
      <c r="Q299" s="86"/>
      <c r="R299" s="86"/>
      <c r="S299" s="86"/>
      <c r="T299" s="87"/>
      <c r="U299" s="40"/>
      <c r="V299" s="40"/>
      <c r="W299" s="40"/>
      <c r="X299" s="40"/>
      <c r="Y299" s="40"/>
      <c r="Z299" s="40"/>
      <c r="AA299" s="40"/>
      <c r="AB299" s="40"/>
      <c r="AC299" s="40"/>
      <c r="AD299" s="40"/>
      <c r="AE299" s="40"/>
      <c r="AT299" s="19" t="s">
        <v>190</v>
      </c>
      <c r="AU299" s="19" t="s">
        <v>85</v>
      </c>
    </row>
    <row r="300" s="13" customFormat="1">
      <c r="A300" s="13"/>
      <c r="B300" s="233"/>
      <c r="C300" s="234"/>
      <c r="D300" s="228" t="s">
        <v>192</v>
      </c>
      <c r="E300" s="235" t="s">
        <v>19</v>
      </c>
      <c r="F300" s="236" t="s">
        <v>510</v>
      </c>
      <c r="G300" s="234"/>
      <c r="H300" s="237">
        <v>20.789999999999999</v>
      </c>
      <c r="I300" s="238"/>
      <c r="J300" s="234"/>
      <c r="K300" s="234"/>
      <c r="L300" s="239"/>
      <c r="M300" s="240"/>
      <c r="N300" s="241"/>
      <c r="O300" s="241"/>
      <c r="P300" s="241"/>
      <c r="Q300" s="241"/>
      <c r="R300" s="241"/>
      <c r="S300" s="241"/>
      <c r="T300" s="242"/>
      <c r="U300" s="13"/>
      <c r="V300" s="13"/>
      <c r="W300" s="13"/>
      <c r="X300" s="13"/>
      <c r="Y300" s="13"/>
      <c r="Z300" s="13"/>
      <c r="AA300" s="13"/>
      <c r="AB300" s="13"/>
      <c r="AC300" s="13"/>
      <c r="AD300" s="13"/>
      <c r="AE300" s="13"/>
      <c r="AT300" s="243" t="s">
        <v>192</v>
      </c>
      <c r="AU300" s="243" t="s">
        <v>85</v>
      </c>
      <c r="AV300" s="13" t="s">
        <v>85</v>
      </c>
      <c r="AW300" s="13" t="s">
        <v>37</v>
      </c>
      <c r="AX300" s="13" t="s">
        <v>76</v>
      </c>
      <c r="AY300" s="243" t="s">
        <v>180</v>
      </c>
    </row>
    <row r="301" s="13" customFormat="1">
      <c r="A301" s="13"/>
      <c r="B301" s="233"/>
      <c r="C301" s="234"/>
      <c r="D301" s="228" t="s">
        <v>192</v>
      </c>
      <c r="E301" s="235" t="s">
        <v>19</v>
      </c>
      <c r="F301" s="236" t="s">
        <v>511</v>
      </c>
      <c r="G301" s="234"/>
      <c r="H301" s="237">
        <v>31.260000000000002</v>
      </c>
      <c r="I301" s="238"/>
      <c r="J301" s="234"/>
      <c r="K301" s="234"/>
      <c r="L301" s="239"/>
      <c r="M301" s="240"/>
      <c r="N301" s="241"/>
      <c r="O301" s="241"/>
      <c r="P301" s="241"/>
      <c r="Q301" s="241"/>
      <c r="R301" s="241"/>
      <c r="S301" s="241"/>
      <c r="T301" s="242"/>
      <c r="U301" s="13"/>
      <c r="V301" s="13"/>
      <c r="W301" s="13"/>
      <c r="X301" s="13"/>
      <c r="Y301" s="13"/>
      <c r="Z301" s="13"/>
      <c r="AA301" s="13"/>
      <c r="AB301" s="13"/>
      <c r="AC301" s="13"/>
      <c r="AD301" s="13"/>
      <c r="AE301" s="13"/>
      <c r="AT301" s="243" t="s">
        <v>192</v>
      </c>
      <c r="AU301" s="243" t="s">
        <v>85</v>
      </c>
      <c r="AV301" s="13" t="s">
        <v>85</v>
      </c>
      <c r="AW301" s="13" t="s">
        <v>37</v>
      </c>
      <c r="AX301" s="13" t="s">
        <v>76</v>
      </c>
      <c r="AY301" s="243" t="s">
        <v>180</v>
      </c>
    </row>
    <row r="302" s="14" customFormat="1">
      <c r="A302" s="14"/>
      <c r="B302" s="244"/>
      <c r="C302" s="245"/>
      <c r="D302" s="228" t="s">
        <v>192</v>
      </c>
      <c r="E302" s="246" t="s">
        <v>19</v>
      </c>
      <c r="F302" s="247" t="s">
        <v>197</v>
      </c>
      <c r="G302" s="245"/>
      <c r="H302" s="248">
        <v>52.049999999999997</v>
      </c>
      <c r="I302" s="249"/>
      <c r="J302" s="245"/>
      <c r="K302" s="245"/>
      <c r="L302" s="250"/>
      <c r="M302" s="251"/>
      <c r="N302" s="252"/>
      <c r="O302" s="252"/>
      <c r="P302" s="252"/>
      <c r="Q302" s="252"/>
      <c r="R302" s="252"/>
      <c r="S302" s="252"/>
      <c r="T302" s="253"/>
      <c r="U302" s="14"/>
      <c r="V302" s="14"/>
      <c r="W302" s="14"/>
      <c r="X302" s="14"/>
      <c r="Y302" s="14"/>
      <c r="Z302" s="14"/>
      <c r="AA302" s="14"/>
      <c r="AB302" s="14"/>
      <c r="AC302" s="14"/>
      <c r="AD302" s="14"/>
      <c r="AE302" s="14"/>
      <c r="AT302" s="254" t="s">
        <v>192</v>
      </c>
      <c r="AU302" s="254" t="s">
        <v>85</v>
      </c>
      <c r="AV302" s="14" t="s">
        <v>198</v>
      </c>
      <c r="AW302" s="14" t="s">
        <v>37</v>
      </c>
      <c r="AX302" s="14" t="s">
        <v>83</v>
      </c>
      <c r="AY302" s="254" t="s">
        <v>180</v>
      </c>
    </row>
    <row r="303" s="12" customFormat="1" ht="22.8" customHeight="1">
      <c r="A303" s="12"/>
      <c r="B303" s="199"/>
      <c r="C303" s="200"/>
      <c r="D303" s="201" t="s">
        <v>75</v>
      </c>
      <c r="E303" s="213" t="s">
        <v>512</v>
      </c>
      <c r="F303" s="213" t="s">
        <v>513</v>
      </c>
      <c r="G303" s="200"/>
      <c r="H303" s="200"/>
      <c r="I303" s="203"/>
      <c r="J303" s="214">
        <f>BK303</f>
        <v>0</v>
      </c>
      <c r="K303" s="200"/>
      <c r="L303" s="205"/>
      <c r="M303" s="206"/>
      <c r="N303" s="207"/>
      <c r="O303" s="207"/>
      <c r="P303" s="208">
        <f>SUM(P304:P311)</f>
        <v>0</v>
      </c>
      <c r="Q303" s="207"/>
      <c r="R303" s="208">
        <f>SUM(R304:R311)</f>
        <v>0</v>
      </c>
      <c r="S303" s="207"/>
      <c r="T303" s="209">
        <f>SUM(T304:T311)</f>
        <v>1.6322000000000001</v>
      </c>
      <c r="U303" s="12"/>
      <c r="V303" s="12"/>
      <c r="W303" s="12"/>
      <c r="X303" s="12"/>
      <c r="Y303" s="12"/>
      <c r="Z303" s="12"/>
      <c r="AA303" s="12"/>
      <c r="AB303" s="12"/>
      <c r="AC303" s="12"/>
      <c r="AD303" s="12"/>
      <c r="AE303" s="12"/>
      <c r="AR303" s="210" t="s">
        <v>85</v>
      </c>
      <c r="AT303" s="211" t="s">
        <v>75</v>
      </c>
      <c r="AU303" s="211" t="s">
        <v>83</v>
      </c>
      <c r="AY303" s="210" t="s">
        <v>180</v>
      </c>
      <c r="BK303" s="212">
        <f>SUM(BK304:BK311)</f>
        <v>0</v>
      </c>
    </row>
    <row r="304" s="2" customFormat="1" ht="16.5" customHeight="1">
      <c r="A304" s="40"/>
      <c r="B304" s="41"/>
      <c r="C304" s="215" t="s">
        <v>514</v>
      </c>
      <c r="D304" s="215" t="s">
        <v>183</v>
      </c>
      <c r="E304" s="216" t="s">
        <v>515</v>
      </c>
      <c r="F304" s="217" t="s">
        <v>516</v>
      </c>
      <c r="G304" s="218" t="s">
        <v>201</v>
      </c>
      <c r="H304" s="219">
        <v>622.51999999999998</v>
      </c>
      <c r="I304" s="220"/>
      <c r="J304" s="221">
        <f>ROUND(I304*H304,2)</f>
        <v>0</v>
      </c>
      <c r="K304" s="217" t="s">
        <v>187</v>
      </c>
      <c r="L304" s="46"/>
      <c r="M304" s="222" t="s">
        <v>19</v>
      </c>
      <c r="N304" s="223" t="s">
        <v>47</v>
      </c>
      <c r="O304" s="86"/>
      <c r="P304" s="224">
        <f>O304*H304</f>
        <v>0</v>
      </c>
      <c r="Q304" s="224">
        <v>0</v>
      </c>
      <c r="R304" s="224">
        <f>Q304*H304</f>
        <v>0</v>
      </c>
      <c r="S304" s="224">
        <v>0.0025000000000000001</v>
      </c>
      <c r="T304" s="225">
        <f>S304*H304</f>
        <v>1.5563</v>
      </c>
      <c r="U304" s="40"/>
      <c r="V304" s="40"/>
      <c r="W304" s="40"/>
      <c r="X304" s="40"/>
      <c r="Y304" s="40"/>
      <c r="Z304" s="40"/>
      <c r="AA304" s="40"/>
      <c r="AB304" s="40"/>
      <c r="AC304" s="40"/>
      <c r="AD304" s="40"/>
      <c r="AE304" s="40"/>
      <c r="AR304" s="226" t="s">
        <v>188</v>
      </c>
      <c r="AT304" s="226" t="s">
        <v>183</v>
      </c>
      <c r="AU304" s="226" t="s">
        <v>85</v>
      </c>
      <c r="AY304" s="19" t="s">
        <v>180</v>
      </c>
      <c r="BE304" s="227">
        <f>IF(N304="základní",J304,0)</f>
        <v>0</v>
      </c>
      <c r="BF304" s="227">
        <f>IF(N304="snížená",J304,0)</f>
        <v>0</v>
      </c>
      <c r="BG304" s="227">
        <f>IF(N304="zákl. přenesená",J304,0)</f>
        <v>0</v>
      </c>
      <c r="BH304" s="227">
        <f>IF(N304="sníž. přenesená",J304,0)</f>
        <v>0</v>
      </c>
      <c r="BI304" s="227">
        <f>IF(N304="nulová",J304,0)</f>
        <v>0</v>
      </c>
      <c r="BJ304" s="19" t="s">
        <v>83</v>
      </c>
      <c r="BK304" s="227">
        <f>ROUND(I304*H304,2)</f>
        <v>0</v>
      </c>
      <c r="BL304" s="19" t="s">
        <v>188</v>
      </c>
      <c r="BM304" s="226" t="s">
        <v>517</v>
      </c>
    </row>
    <row r="305" s="2" customFormat="1">
      <c r="A305" s="40"/>
      <c r="B305" s="41"/>
      <c r="C305" s="42"/>
      <c r="D305" s="228" t="s">
        <v>190</v>
      </c>
      <c r="E305" s="42"/>
      <c r="F305" s="229" t="s">
        <v>518</v>
      </c>
      <c r="G305" s="42"/>
      <c r="H305" s="42"/>
      <c r="I305" s="230"/>
      <c r="J305" s="42"/>
      <c r="K305" s="42"/>
      <c r="L305" s="46"/>
      <c r="M305" s="231"/>
      <c r="N305" s="232"/>
      <c r="O305" s="86"/>
      <c r="P305" s="86"/>
      <c r="Q305" s="86"/>
      <c r="R305" s="86"/>
      <c r="S305" s="86"/>
      <c r="T305" s="87"/>
      <c r="U305" s="40"/>
      <c r="V305" s="40"/>
      <c r="W305" s="40"/>
      <c r="X305" s="40"/>
      <c r="Y305" s="40"/>
      <c r="Z305" s="40"/>
      <c r="AA305" s="40"/>
      <c r="AB305" s="40"/>
      <c r="AC305" s="40"/>
      <c r="AD305" s="40"/>
      <c r="AE305" s="40"/>
      <c r="AT305" s="19" t="s">
        <v>190</v>
      </c>
      <c r="AU305" s="19" t="s">
        <v>85</v>
      </c>
    </row>
    <row r="306" s="13" customFormat="1">
      <c r="A306" s="13"/>
      <c r="B306" s="233"/>
      <c r="C306" s="234"/>
      <c r="D306" s="228" t="s">
        <v>192</v>
      </c>
      <c r="E306" s="235" t="s">
        <v>19</v>
      </c>
      <c r="F306" s="236" t="s">
        <v>519</v>
      </c>
      <c r="G306" s="234"/>
      <c r="H306" s="237">
        <v>399.62</v>
      </c>
      <c r="I306" s="238"/>
      <c r="J306" s="234"/>
      <c r="K306" s="234"/>
      <c r="L306" s="239"/>
      <c r="M306" s="240"/>
      <c r="N306" s="241"/>
      <c r="O306" s="241"/>
      <c r="P306" s="241"/>
      <c r="Q306" s="241"/>
      <c r="R306" s="241"/>
      <c r="S306" s="241"/>
      <c r="T306" s="242"/>
      <c r="U306" s="13"/>
      <c r="V306" s="13"/>
      <c r="W306" s="13"/>
      <c r="X306" s="13"/>
      <c r="Y306" s="13"/>
      <c r="Z306" s="13"/>
      <c r="AA306" s="13"/>
      <c r="AB306" s="13"/>
      <c r="AC306" s="13"/>
      <c r="AD306" s="13"/>
      <c r="AE306" s="13"/>
      <c r="AT306" s="243" t="s">
        <v>192</v>
      </c>
      <c r="AU306" s="243" t="s">
        <v>85</v>
      </c>
      <c r="AV306" s="13" t="s">
        <v>85</v>
      </c>
      <c r="AW306" s="13" t="s">
        <v>37</v>
      </c>
      <c r="AX306" s="13" t="s">
        <v>76</v>
      </c>
      <c r="AY306" s="243" t="s">
        <v>180</v>
      </c>
    </row>
    <row r="307" s="13" customFormat="1">
      <c r="A307" s="13"/>
      <c r="B307" s="233"/>
      <c r="C307" s="234"/>
      <c r="D307" s="228" t="s">
        <v>192</v>
      </c>
      <c r="E307" s="235" t="s">
        <v>19</v>
      </c>
      <c r="F307" s="236" t="s">
        <v>520</v>
      </c>
      <c r="G307" s="234"/>
      <c r="H307" s="237">
        <v>222.90000000000001</v>
      </c>
      <c r="I307" s="238"/>
      <c r="J307" s="234"/>
      <c r="K307" s="234"/>
      <c r="L307" s="239"/>
      <c r="M307" s="240"/>
      <c r="N307" s="241"/>
      <c r="O307" s="241"/>
      <c r="P307" s="241"/>
      <c r="Q307" s="241"/>
      <c r="R307" s="241"/>
      <c r="S307" s="241"/>
      <c r="T307" s="242"/>
      <c r="U307" s="13"/>
      <c r="V307" s="13"/>
      <c r="W307" s="13"/>
      <c r="X307" s="13"/>
      <c r="Y307" s="13"/>
      <c r="Z307" s="13"/>
      <c r="AA307" s="13"/>
      <c r="AB307" s="13"/>
      <c r="AC307" s="13"/>
      <c r="AD307" s="13"/>
      <c r="AE307" s="13"/>
      <c r="AT307" s="243" t="s">
        <v>192</v>
      </c>
      <c r="AU307" s="243" t="s">
        <v>85</v>
      </c>
      <c r="AV307" s="13" t="s">
        <v>85</v>
      </c>
      <c r="AW307" s="13" t="s">
        <v>37</v>
      </c>
      <c r="AX307" s="13" t="s">
        <v>76</v>
      </c>
      <c r="AY307" s="243" t="s">
        <v>180</v>
      </c>
    </row>
    <row r="308" s="14" customFormat="1">
      <c r="A308" s="14"/>
      <c r="B308" s="244"/>
      <c r="C308" s="245"/>
      <c r="D308" s="228" t="s">
        <v>192</v>
      </c>
      <c r="E308" s="246" t="s">
        <v>19</v>
      </c>
      <c r="F308" s="247" t="s">
        <v>197</v>
      </c>
      <c r="G308" s="245"/>
      <c r="H308" s="248">
        <v>622.51999999999998</v>
      </c>
      <c r="I308" s="249"/>
      <c r="J308" s="245"/>
      <c r="K308" s="245"/>
      <c r="L308" s="250"/>
      <c r="M308" s="251"/>
      <c r="N308" s="252"/>
      <c r="O308" s="252"/>
      <c r="P308" s="252"/>
      <c r="Q308" s="252"/>
      <c r="R308" s="252"/>
      <c r="S308" s="252"/>
      <c r="T308" s="253"/>
      <c r="U308" s="14"/>
      <c r="V308" s="14"/>
      <c r="W308" s="14"/>
      <c r="X308" s="14"/>
      <c r="Y308" s="14"/>
      <c r="Z308" s="14"/>
      <c r="AA308" s="14"/>
      <c r="AB308" s="14"/>
      <c r="AC308" s="14"/>
      <c r="AD308" s="14"/>
      <c r="AE308" s="14"/>
      <c r="AT308" s="254" t="s">
        <v>192</v>
      </c>
      <c r="AU308" s="254" t="s">
        <v>85</v>
      </c>
      <c r="AV308" s="14" t="s">
        <v>198</v>
      </c>
      <c r="AW308" s="14" t="s">
        <v>37</v>
      </c>
      <c r="AX308" s="14" t="s">
        <v>83</v>
      </c>
      <c r="AY308" s="254" t="s">
        <v>180</v>
      </c>
    </row>
    <row r="309" s="2" customFormat="1" ht="16.5" customHeight="1">
      <c r="A309" s="40"/>
      <c r="B309" s="41"/>
      <c r="C309" s="215" t="s">
        <v>521</v>
      </c>
      <c r="D309" s="215" t="s">
        <v>183</v>
      </c>
      <c r="E309" s="216" t="s">
        <v>522</v>
      </c>
      <c r="F309" s="217" t="s">
        <v>523</v>
      </c>
      <c r="G309" s="218" t="s">
        <v>249</v>
      </c>
      <c r="H309" s="219">
        <v>33</v>
      </c>
      <c r="I309" s="220"/>
      <c r="J309" s="221">
        <f>ROUND(I309*H309,2)</f>
        <v>0</v>
      </c>
      <c r="K309" s="217" t="s">
        <v>187</v>
      </c>
      <c r="L309" s="46"/>
      <c r="M309" s="222" t="s">
        <v>19</v>
      </c>
      <c r="N309" s="223" t="s">
        <v>47</v>
      </c>
      <c r="O309" s="86"/>
      <c r="P309" s="224">
        <f>O309*H309</f>
        <v>0</v>
      </c>
      <c r="Q309" s="224">
        <v>0</v>
      </c>
      <c r="R309" s="224">
        <f>Q309*H309</f>
        <v>0</v>
      </c>
      <c r="S309" s="224">
        <v>0.0023</v>
      </c>
      <c r="T309" s="225">
        <f>S309*H309</f>
        <v>0.075899999999999995</v>
      </c>
      <c r="U309" s="40"/>
      <c r="V309" s="40"/>
      <c r="W309" s="40"/>
      <c r="X309" s="40"/>
      <c r="Y309" s="40"/>
      <c r="Z309" s="40"/>
      <c r="AA309" s="40"/>
      <c r="AB309" s="40"/>
      <c r="AC309" s="40"/>
      <c r="AD309" s="40"/>
      <c r="AE309" s="40"/>
      <c r="AR309" s="226" t="s">
        <v>188</v>
      </c>
      <c r="AT309" s="226" t="s">
        <v>183</v>
      </c>
      <c r="AU309" s="226" t="s">
        <v>85</v>
      </c>
      <c r="AY309" s="19" t="s">
        <v>180</v>
      </c>
      <c r="BE309" s="227">
        <f>IF(N309="základní",J309,0)</f>
        <v>0</v>
      </c>
      <c r="BF309" s="227">
        <f>IF(N309="snížená",J309,0)</f>
        <v>0</v>
      </c>
      <c r="BG309" s="227">
        <f>IF(N309="zákl. přenesená",J309,0)</f>
        <v>0</v>
      </c>
      <c r="BH309" s="227">
        <f>IF(N309="sníž. přenesená",J309,0)</f>
        <v>0</v>
      </c>
      <c r="BI309" s="227">
        <f>IF(N309="nulová",J309,0)</f>
        <v>0</v>
      </c>
      <c r="BJ309" s="19" t="s">
        <v>83</v>
      </c>
      <c r="BK309" s="227">
        <f>ROUND(I309*H309,2)</f>
        <v>0</v>
      </c>
      <c r="BL309" s="19" t="s">
        <v>188</v>
      </c>
      <c r="BM309" s="226" t="s">
        <v>524</v>
      </c>
    </row>
    <row r="310" s="2" customFormat="1">
      <c r="A310" s="40"/>
      <c r="B310" s="41"/>
      <c r="C310" s="42"/>
      <c r="D310" s="228" t="s">
        <v>190</v>
      </c>
      <c r="E310" s="42"/>
      <c r="F310" s="229" t="s">
        <v>525</v>
      </c>
      <c r="G310" s="42"/>
      <c r="H310" s="42"/>
      <c r="I310" s="230"/>
      <c r="J310" s="42"/>
      <c r="K310" s="42"/>
      <c r="L310" s="46"/>
      <c r="M310" s="231"/>
      <c r="N310" s="232"/>
      <c r="O310" s="86"/>
      <c r="P310" s="86"/>
      <c r="Q310" s="86"/>
      <c r="R310" s="86"/>
      <c r="S310" s="86"/>
      <c r="T310" s="87"/>
      <c r="U310" s="40"/>
      <c r="V310" s="40"/>
      <c r="W310" s="40"/>
      <c r="X310" s="40"/>
      <c r="Y310" s="40"/>
      <c r="Z310" s="40"/>
      <c r="AA310" s="40"/>
      <c r="AB310" s="40"/>
      <c r="AC310" s="40"/>
      <c r="AD310" s="40"/>
      <c r="AE310" s="40"/>
      <c r="AT310" s="19" t="s">
        <v>190</v>
      </c>
      <c r="AU310" s="19" t="s">
        <v>85</v>
      </c>
    </row>
    <row r="311" s="13" customFormat="1">
      <c r="A311" s="13"/>
      <c r="B311" s="233"/>
      <c r="C311" s="234"/>
      <c r="D311" s="228" t="s">
        <v>192</v>
      </c>
      <c r="E311" s="235" t="s">
        <v>19</v>
      </c>
      <c r="F311" s="236" t="s">
        <v>526</v>
      </c>
      <c r="G311" s="234"/>
      <c r="H311" s="237">
        <v>33</v>
      </c>
      <c r="I311" s="238"/>
      <c r="J311" s="234"/>
      <c r="K311" s="234"/>
      <c r="L311" s="239"/>
      <c r="M311" s="240"/>
      <c r="N311" s="241"/>
      <c r="O311" s="241"/>
      <c r="P311" s="241"/>
      <c r="Q311" s="241"/>
      <c r="R311" s="241"/>
      <c r="S311" s="241"/>
      <c r="T311" s="242"/>
      <c r="U311" s="13"/>
      <c r="V311" s="13"/>
      <c r="W311" s="13"/>
      <c r="X311" s="13"/>
      <c r="Y311" s="13"/>
      <c r="Z311" s="13"/>
      <c r="AA311" s="13"/>
      <c r="AB311" s="13"/>
      <c r="AC311" s="13"/>
      <c r="AD311" s="13"/>
      <c r="AE311" s="13"/>
      <c r="AT311" s="243" t="s">
        <v>192</v>
      </c>
      <c r="AU311" s="243" t="s">
        <v>85</v>
      </c>
      <c r="AV311" s="13" t="s">
        <v>85</v>
      </c>
      <c r="AW311" s="13" t="s">
        <v>37</v>
      </c>
      <c r="AX311" s="13" t="s">
        <v>83</v>
      </c>
      <c r="AY311" s="243" t="s">
        <v>180</v>
      </c>
    </row>
    <row r="312" s="12" customFormat="1" ht="22.8" customHeight="1">
      <c r="A312" s="12"/>
      <c r="B312" s="199"/>
      <c r="C312" s="200"/>
      <c r="D312" s="201" t="s">
        <v>75</v>
      </c>
      <c r="E312" s="213" t="s">
        <v>527</v>
      </c>
      <c r="F312" s="213" t="s">
        <v>528</v>
      </c>
      <c r="G312" s="200"/>
      <c r="H312" s="200"/>
      <c r="I312" s="203"/>
      <c r="J312" s="214">
        <f>BK312</f>
        <v>0</v>
      </c>
      <c r="K312" s="200"/>
      <c r="L312" s="205"/>
      <c r="M312" s="206"/>
      <c r="N312" s="207"/>
      <c r="O312" s="207"/>
      <c r="P312" s="208">
        <f>SUM(P313:P314)</f>
        <v>0</v>
      </c>
      <c r="Q312" s="207"/>
      <c r="R312" s="208">
        <f>SUM(R313:R314)</f>
        <v>0</v>
      </c>
      <c r="S312" s="207"/>
      <c r="T312" s="209">
        <f>SUM(T313:T314)</f>
        <v>0.0035000000000000001</v>
      </c>
      <c r="U312" s="12"/>
      <c r="V312" s="12"/>
      <c r="W312" s="12"/>
      <c r="X312" s="12"/>
      <c r="Y312" s="12"/>
      <c r="Z312" s="12"/>
      <c r="AA312" s="12"/>
      <c r="AB312" s="12"/>
      <c r="AC312" s="12"/>
      <c r="AD312" s="12"/>
      <c r="AE312" s="12"/>
      <c r="AR312" s="210" t="s">
        <v>85</v>
      </c>
      <c r="AT312" s="211" t="s">
        <v>75</v>
      </c>
      <c r="AU312" s="211" t="s">
        <v>83</v>
      </c>
      <c r="AY312" s="210" t="s">
        <v>180</v>
      </c>
      <c r="BK312" s="212">
        <f>SUM(BK313:BK314)</f>
        <v>0</v>
      </c>
    </row>
    <row r="313" s="2" customFormat="1" ht="16.5" customHeight="1">
      <c r="A313" s="40"/>
      <c r="B313" s="41"/>
      <c r="C313" s="215" t="s">
        <v>529</v>
      </c>
      <c r="D313" s="215" t="s">
        <v>183</v>
      </c>
      <c r="E313" s="216" t="s">
        <v>530</v>
      </c>
      <c r="F313" s="217" t="s">
        <v>531</v>
      </c>
      <c r="G313" s="218" t="s">
        <v>201</v>
      </c>
      <c r="H313" s="219">
        <v>0.25</v>
      </c>
      <c r="I313" s="220"/>
      <c r="J313" s="221">
        <f>ROUND(I313*H313,2)</f>
        <v>0</v>
      </c>
      <c r="K313" s="217" t="s">
        <v>187</v>
      </c>
      <c r="L313" s="46"/>
      <c r="M313" s="222" t="s">
        <v>19</v>
      </c>
      <c r="N313" s="223" t="s">
        <v>47</v>
      </c>
      <c r="O313" s="86"/>
      <c r="P313" s="224">
        <f>O313*H313</f>
        <v>0</v>
      </c>
      <c r="Q313" s="224">
        <v>0</v>
      </c>
      <c r="R313" s="224">
        <f>Q313*H313</f>
        <v>0</v>
      </c>
      <c r="S313" s="224">
        <v>0.014</v>
      </c>
      <c r="T313" s="225">
        <f>S313*H313</f>
        <v>0.0035000000000000001</v>
      </c>
      <c r="U313" s="40"/>
      <c r="V313" s="40"/>
      <c r="W313" s="40"/>
      <c r="X313" s="40"/>
      <c r="Y313" s="40"/>
      <c r="Z313" s="40"/>
      <c r="AA313" s="40"/>
      <c r="AB313" s="40"/>
      <c r="AC313" s="40"/>
      <c r="AD313" s="40"/>
      <c r="AE313" s="40"/>
      <c r="AR313" s="226" t="s">
        <v>188</v>
      </c>
      <c r="AT313" s="226" t="s">
        <v>183</v>
      </c>
      <c r="AU313" s="226" t="s">
        <v>85</v>
      </c>
      <c r="AY313" s="19" t="s">
        <v>180</v>
      </c>
      <c r="BE313" s="227">
        <f>IF(N313="základní",J313,0)</f>
        <v>0</v>
      </c>
      <c r="BF313" s="227">
        <f>IF(N313="snížená",J313,0)</f>
        <v>0</v>
      </c>
      <c r="BG313" s="227">
        <f>IF(N313="zákl. přenesená",J313,0)</f>
        <v>0</v>
      </c>
      <c r="BH313" s="227">
        <f>IF(N313="sníž. přenesená",J313,0)</f>
        <v>0</v>
      </c>
      <c r="BI313" s="227">
        <f>IF(N313="nulová",J313,0)</f>
        <v>0</v>
      </c>
      <c r="BJ313" s="19" t="s">
        <v>83</v>
      </c>
      <c r="BK313" s="227">
        <f>ROUND(I313*H313,2)</f>
        <v>0</v>
      </c>
      <c r="BL313" s="19" t="s">
        <v>188</v>
      </c>
      <c r="BM313" s="226" t="s">
        <v>532</v>
      </c>
    </row>
    <row r="314" s="2" customFormat="1">
      <c r="A314" s="40"/>
      <c r="B314" s="41"/>
      <c r="C314" s="42"/>
      <c r="D314" s="228" t="s">
        <v>190</v>
      </c>
      <c r="E314" s="42"/>
      <c r="F314" s="229" t="s">
        <v>533</v>
      </c>
      <c r="G314" s="42"/>
      <c r="H314" s="42"/>
      <c r="I314" s="230"/>
      <c r="J314" s="42"/>
      <c r="K314" s="42"/>
      <c r="L314" s="46"/>
      <c r="M314" s="265"/>
      <c r="N314" s="266"/>
      <c r="O314" s="267"/>
      <c r="P314" s="267"/>
      <c r="Q314" s="267"/>
      <c r="R314" s="267"/>
      <c r="S314" s="267"/>
      <c r="T314" s="268"/>
      <c r="U314" s="40"/>
      <c r="V314" s="40"/>
      <c r="W314" s="40"/>
      <c r="X314" s="40"/>
      <c r="Y314" s="40"/>
      <c r="Z314" s="40"/>
      <c r="AA314" s="40"/>
      <c r="AB314" s="40"/>
      <c r="AC314" s="40"/>
      <c r="AD314" s="40"/>
      <c r="AE314" s="40"/>
      <c r="AT314" s="19" t="s">
        <v>190</v>
      </c>
      <c r="AU314" s="19" t="s">
        <v>85</v>
      </c>
    </row>
    <row r="315" s="2" customFormat="1" ht="6.96" customHeight="1">
      <c r="A315" s="40"/>
      <c r="B315" s="61"/>
      <c r="C315" s="62"/>
      <c r="D315" s="62"/>
      <c r="E315" s="62"/>
      <c r="F315" s="62"/>
      <c r="G315" s="62"/>
      <c r="H315" s="62"/>
      <c r="I315" s="62"/>
      <c r="J315" s="62"/>
      <c r="K315" s="62"/>
      <c r="L315" s="46"/>
      <c r="M315" s="40"/>
      <c r="O315" s="40"/>
      <c r="P315" s="40"/>
      <c r="Q315" s="40"/>
      <c r="R315" s="40"/>
      <c r="S315" s="40"/>
      <c r="T315" s="40"/>
      <c r="U315" s="40"/>
      <c r="V315" s="40"/>
      <c r="W315" s="40"/>
      <c r="X315" s="40"/>
      <c r="Y315" s="40"/>
      <c r="Z315" s="40"/>
      <c r="AA315" s="40"/>
      <c r="AB315" s="40"/>
      <c r="AC315" s="40"/>
      <c r="AD315" s="40"/>
      <c r="AE315" s="40"/>
    </row>
  </sheetData>
  <sheetProtection sheet="1" autoFilter="0" formatColumns="0" formatRows="0" objects="1" scenarios="1" spinCount="100000" saltValue="uG35oWykZbwcesK+g9eNbNGdR4pdf5NieFF8jPabOXjFlH3xY/9OlybnZUMaudTC3iBLlzDGmJJOkdiHce2gyw==" hashValue="5JXd7mRT3a5IoNpRNj76Y4DQA6TFGVWllezU7yY819wjWeFWkMpjQHv9XOHF7zuyba/hyzxy4CWtM4bjoyN6yQ==" algorithmName="SHA-512" password="CC35"/>
  <autoFilter ref="C96:K314"/>
  <mergeCells count="12">
    <mergeCell ref="E7:H7"/>
    <mergeCell ref="E9:H9"/>
    <mergeCell ref="E11:H11"/>
    <mergeCell ref="E20:H20"/>
    <mergeCell ref="E29:H29"/>
    <mergeCell ref="E50:H50"/>
    <mergeCell ref="E52:H52"/>
    <mergeCell ref="E54:H54"/>
    <mergeCell ref="E85:H85"/>
    <mergeCell ref="E87:H87"/>
    <mergeCell ref="E89:H8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93</v>
      </c>
    </row>
    <row r="3" s="1" customFormat="1" ht="6.96" customHeight="1">
      <c r="B3" s="141"/>
      <c r="C3" s="142"/>
      <c r="D3" s="142"/>
      <c r="E3" s="142"/>
      <c r="F3" s="142"/>
      <c r="G3" s="142"/>
      <c r="H3" s="142"/>
      <c r="I3" s="142"/>
      <c r="J3" s="142"/>
      <c r="K3" s="142"/>
      <c r="L3" s="22"/>
      <c r="AT3" s="19" t="s">
        <v>85</v>
      </c>
    </row>
    <row r="4" s="1" customFormat="1" ht="24.96" customHeight="1">
      <c r="B4" s="22"/>
      <c r="D4" s="143" t="s">
        <v>144</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Stavební úpravy objektu Bojanovická 2848/1, Praha 4</v>
      </c>
      <c r="F7" s="145"/>
      <c r="G7" s="145"/>
      <c r="H7" s="145"/>
      <c r="L7" s="22"/>
    </row>
    <row r="8" s="1" customFormat="1" ht="12" customHeight="1">
      <c r="B8" s="22"/>
      <c r="D8" s="145" t="s">
        <v>145</v>
      </c>
      <c r="L8" s="22"/>
    </row>
    <row r="9" s="2" customFormat="1" ht="16.5" customHeight="1">
      <c r="A9" s="40"/>
      <c r="B9" s="46"/>
      <c r="C9" s="40"/>
      <c r="D9" s="40"/>
      <c r="E9" s="146" t="s">
        <v>146</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147</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534</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8. 6. 2021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27</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30</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31</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33</v>
      </c>
      <c r="E22" s="40"/>
      <c r="F22" s="40"/>
      <c r="G22" s="40"/>
      <c r="H22" s="40"/>
      <c r="I22" s="145" t="s">
        <v>26</v>
      </c>
      <c r="J22" s="135" t="s">
        <v>34</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35</v>
      </c>
      <c r="F23" s="40"/>
      <c r="G23" s="40"/>
      <c r="H23" s="40"/>
      <c r="I23" s="145" t="s">
        <v>29</v>
      </c>
      <c r="J23" s="135" t="s">
        <v>36</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38</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5" t="s">
        <v>29</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40</v>
      </c>
      <c r="E28" s="40"/>
      <c r="F28" s="40"/>
      <c r="G28" s="40"/>
      <c r="H28" s="40"/>
      <c r="I28" s="40"/>
      <c r="J28" s="40"/>
      <c r="K28" s="40"/>
      <c r="L28" s="147"/>
      <c r="S28" s="40"/>
      <c r="T28" s="40"/>
      <c r="U28" s="40"/>
      <c r="V28" s="40"/>
      <c r="W28" s="40"/>
      <c r="X28" s="40"/>
      <c r="Y28" s="40"/>
      <c r="Z28" s="40"/>
      <c r="AA28" s="40"/>
      <c r="AB28" s="40"/>
      <c r="AC28" s="40"/>
      <c r="AD28" s="40"/>
      <c r="AE28" s="40"/>
    </row>
    <row r="29" s="8" customFormat="1" ht="143.25" customHeight="1">
      <c r="A29" s="150"/>
      <c r="B29" s="151"/>
      <c r="C29" s="150"/>
      <c r="D29" s="150"/>
      <c r="E29" s="152" t="s">
        <v>41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42</v>
      </c>
      <c r="E32" s="40"/>
      <c r="F32" s="40"/>
      <c r="G32" s="40"/>
      <c r="H32" s="40"/>
      <c r="I32" s="40"/>
      <c r="J32" s="156">
        <f>ROUND(J105,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44</v>
      </c>
      <c r="G34" s="40"/>
      <c r="H34" s="40"/>
      <c r="I34" s="157" t="s">
        <v>43</v>
      </c>
      <c r="J34" s="157" t="s">
        <v>45</v>
      </c>
      <c r="K34" s="40"/>
      <c r="L34" s="147"/>
      <c r="S34" s="40"/>
      <c r="T34" s="40"/>
      <c r="U34" s="40"/>
      <c r="V34" s="40"/>
      <c r="W34" s="40"/>
      <c r="X34" s="40"/>
      <c r="Y34" s="40"/>
      <c r="Z34" s="40"/>
      <c r="AA34" s="40"/>
      <c r="AB34" s="40"/>
      <c r="AC34" s="40"/>
      <c r="AD34" s="40"/>
      <c r="AE34" s="40"/>
    </row>
    <row r="35" s="2" customFormat="1" ht="14.4" customHeight="1">
      <c r="A35" s="40"/>
      <c r="B35" s="46"/>
      <c r="C35" s="40"/>
      <c r="D35" s="158" t="s">
        <v>46</v>
      </c>
      <c r="E35" s="145" t="s">
        <v>47</v>
      </c>
      <c r="F35" s="159">
        <f>ROUND((SUM(BE105:BE805)),  2)</f>
        <v>0</v>
      </c>
      <c r="G35" s="40"/>
      <c r="H35" s="40"/>
      <c r="I35" s="160">
        <v>0.20999999999999999</v>
      </c>
      <c r="J35" s="159">
        <f>ROUND(((SUM(BE105:BE805))*I35),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48</v>
      </c>
      <c r="F36" s="159">
        <f>ROUND((SUM(BF105:BF805)),  2)</f>
        <v>0</v>
      </c>
      <c r="G36" s="40"/>
      <c r="H36" s="40"/>
      <c r="I36" s="160">
        <v>0.14999999999999999</v>
      </c>
      <c r="J36" s="159">
        <f>ROUND(((SUM(BF105:BF805))*I36),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49</v>
      </c>
      <c r="F37" s="159">
        <f>ROUND((SUM(BG105:BG805)),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50</v>
      </c>
      <c r="F38" s="159">
        <f>ROUND((SUM(BH105:BH805)),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51</v>
      </c>
      <c r="F39" s="159">
        <f>ROUND((SUM(BI105:BI805)),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52</v>
      </c>
      <c r="E41" s="163"/>
      <c r="F41" s="163"/>
      <c r="G41" s="164" t="s">
        <v>53</v>
      </c>
      <c r="H41" s="165" t="s">
        <v>54</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149</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Stavební úpravy objektu Bojanovická 2848/1, Praha 4</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145</v>
      </c>
      <c r="D51" s="24"/>
      <c r="E51" s="24"/>
      <c r="F51" s="24"/>
      <c r="G51" s="24"/>
      <c r="H51" s="24"/>
      <c r="I51" s="24"/>
      <c r="J51" s="24"/>
      <c r="K51" s="24"/>
      <c r="L51" s="22"/>
    </row>
    <row r="52" s="2" customFormat="1" ht="16.5" customHeight="1">
      <c r="A52" s="40"/>
      <c r="B52" s="41"/>
      <c r="C52" s="42"/>
      <c r="D52" s="42"/>
      <c r="E52" s="172" t="s">
        <v>146</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147</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B - Stavební řešení</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Záběhlice ‐ 732117</v>
      </c>
      <c r="G56" s="42"/>
      <c r="H56" s="42"/>
      <c r="I56" s="34" t="s">
        <v>23</v>
      </c>
      <c r="J56" s="74" t="str">
        <f>IF(J14="","",J14)</f>
        <v>8. 6. 2021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Městská část Praha 4, Antala Staška 2059/80b, Krč,</v>
      </c>
      <c r="G58" s="42"/>
      <c r="H58" s="42"/>
      <c r="I58" s="34" t="s">
        <v>33</v>
      </c>
      <c r="J58" s="38" t="str">
        <f>E23</f>
        <v>Archdynamic, s.r.o., Na Strži 290/10, 140 00 Praha</v>
      </c>
      <c r="K58" s="42"/>
      <c r="L58" s="147"/>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38</v>
      </c>
      <c r="J59" s="38" t="str">
        <f>E26</f>
        <v xml:space="preserve"> </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150</v>
      </c>
      <c r="D61" s="174"/>
      <c r="E61" s="174"/>
      <c r="F61" s="174"/>
      <c r="G61" s="174"/>
      <c r="H61" s="174"/>
      <c r="I61" s="174"/>
      <c r="J61" s="175" t="s">
        <v>151</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74</v>
      </c>
      <c r="D63" s="42"/>
      <c r="E63" s="42"/>
      <c r="F63" s="42"/>
      <c r="G63" s="42"/>
      <c r="H63" s="42"/>
      <c r="I63" s="42"/>
      <c r="J63" s="104">
        <f>J105</f>
        <v>0</v>
      </c>
      <c r="K63" s="42"/>
      <c r="L63" s="147"/>
      <c r="S63" s="40"/>
      <c r="T63" s="40"/>
      <c r="U63" s="40"/>
      <c r="V63" s="40"/>
      <c r="W63" s="40"/>
      <c r="X63" s="40"/>
      <c r="Y63" s="40"/>
      <c r="Z63" s="40"/>
      <c r="AA63" s="40"/>
      <c r="AB63" s="40"/>
      <c r="AC63" s="40"/>
      <c r="AD63" s="40"/>
      <c r="AE63" s="40"/>
      <c r="AU63" s="19" t="s">
        <v>152</v>
      </c>
    </row>
    <row r="64" s="9" customFormat="1" ht="24.96" customHeight="1">
      <c r="A64" s="9"/>
      <c r="B64" s="177"/>
      <c r="C64" s="178"/>
      <c r="D64" s="179" t="s">
        <v>153</v>
      </c>
      <c r="E64" s="180"/>
      <c r="F64" s="180"/>
      <c r="G64" s="180"/>
      <c r="H64" s="180"/>
      <c r="I64" s="180"/>
      <c r="J64" s="181">
        <f>J106</f>
        <v>0</v>
      </c>
      <c r="K64" s="178"/>
      <c r="L64" s="182"/>
      <c r="S64" s="9"/>
      <c r="T64" s="9"/>
      <c r="U64" s="9"/>
      <c r="V64" s="9"/>
      <c r="W64" s="9"/>
      <c r="X64" s="9"/>
      <c r="Y64" s="9"/>
      <c r="Z64" s="9"/>
      <c r="AA64" s="9"/>
      <c r="AB64" s="9"/>
      <c r="AC64" s="9"/>
      <c r="AD64" s="9"/>
      <c r="AE64" s="9"/>
    </row>
    <row r="65" s="10" customFormat="1" ht="19.92" customHeight="1">
      <c r="A65" s="10"/>
      <c r="B65" s="183"/>
      <c r="C65" s="127"/>
      <c r="D65" s="184" t="s">
        <v>535</v>
      </c>
      <c r="E65" s="185"/>
      <c r="F65" s="185"/>
      <c r="G65" s="185"/>
      <c r="H65" s="185"/>
      <c r="I65" s="185"/>
      <c r="J65" s="186">
        <f>J107</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536</v>
      </c>
      <c r="E66" s="185"/>
      <c r="F66" s="185"/>
      <c r="G66" s="185"/>
      <c r="H66" s="185"/>
      <c r="I66" s="185"/>
      <c r="J66" s="186">
        <f>J115</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537</v>
      </c>
      <c r="E67" s="185"/>
      <c r="F67" s="185"/>
      <c r="G67" s="185"/>
      <c r="H67" s="185"/>
      <c r="I67" s="185"/>
      <c r="J67" s="186">
        <f>J203</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538</v>
      </c>
      <c r="E68" s="185"/>
      <c r="F68" s="185"/>
      <c r="G68" s="185"/>
      <c r="H68" s="185"/>
      <c r="I68" s="185"/>
      <c r="J68" s="186">
        <f>J224</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154</v>
      </c>
      <c r="E69" s="185"/>
      <c r="F69" s="185"/>
      <c r="G69" s="185"/>
      <c r="H69" s="185"/>
      <c r="I69" s="185"/>
      <c r="J69" s="186">
        <f>J360</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155</v>
      </c>
      <c r="E70" s="185"/>
      <c r="F70" s="185"/>
      <c r="G70" s="185"/>
      <c r="H70" s="185"/>
      <c r="I70" s="185"/>
      <c r="J70" s="186">
        <f>J447</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539</v>
      </c>
      <c r="E71" s="185"/>
      <c r="F71" s="185"/>
      <c r="G71" s="185"/>
      <c r="H71" s="185"/>
      <c r="I71" s="185"/>
      <c r="J71" s="186">
        <f>J456</f>
        <v>0</v>
      </c>
      <c r="K71" s="127"/>
      <c r="L71" s="187"/>
      <c r="S71" s="10"/>
      <c r="T71" s="10"/>
      <c r="U71" s="10"/>
      <c r="V71" s="10"/>
      <c r="W71" s="10"/>
      <c r="X71" s="10"/>
      <c r="Y71" s="10"/>
      <c r="Z71" s="10"/>
      <c r="AA71" s="10"/>
      <c r="AB71" s="10"/>
      <c r="AC71" s="10"/>
      <c r="AD71" s="10"/>
      <c r="AE71" s="10"/>
    </row>
    <row r="72" s="9" customFormat="1" ht="24.96" customHeight="1">
      <c r="A72" s="9"/>
      <c r="B72" s="177"/>
      <c r="C72" s="178"/>
      <c r="D72" s="179" t="s">
        <v>156</v>
      </c>
      <c r="E72" s="180"/>
      <c r="F72" s="180"/>
      <c r="G72" s="180"/>
      <c r="H72" s="180"/>
      <c r="I72" s="180"/>
      <c r="J72" s="181">
        <f>J461</f>
        <v>0</v>
      </c>
      <c r="K72" s="178"/>
      <c r="L72" s="182"/>
      <c r="S72" s="9"/>
      <c r="T72" s="9"/>
      <c r="U72" s="9"/>
      <c r="V72" s="9"/>
      <c r="W72" s="9"/>
      <c r="X72" s="9"/>
      <c r="Y72" s="9"/>
      <c r="Z72" s="9"/>
      <c r="AA72" s="9"/>
      <c r="AB72" s="9"/>
      <c r="AC72" s="9"/>
      <c r="AD72" s="9"/>
      <c r="AE72" s="9"/>
    </row>
    <row r="73" s="10" customFormat="1" ht="19.92" customHeight="1">
      <c r="A73" s="10"/>
      <c r="B73" s="183"/>
      <c r="C73" s="127"/>
      <c r="D73" s="184" t="s">
        <v>157</v>
      </c>
      <c r="E73" s="185"/>
      <c r="F73" s="185"/>
      <c r="G73" s="185"/>
      <c r="H73" s="185"/>
      <c r="I73" s="185"/>
      <c r="J73" s="186">
        <f>J462</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158</v>
      </c>
      <c r="E74" s="185"/>
      <c r="F74" s="185"/>
      <c r="G74" s="185"/>
      <c r="H74" s="185"/>
      <c r="I74" s="185"/>
      <c r="J74" s="186">
        <f>J503</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540</v>
      </c>
      <c r="E75" s="185"/>
      <c r="F75" s="185"/>
      <c r="G75" s="185"/>
      <c r="H75" s="185"/>
      <c r="I75" s="185"/>
      <c r="J75" s="186">
        <f>J517</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159</v>
      </c>
      <c r="E76" s="185"/>
      <c r="F76" s="185"/>
      <c r="G76" s="185"/>
      <c r="H76" s="185"/>
      <c r="I76" s="185"/>
      <c r="J76" s="186">
        <f>J561</f>
        <v>0</v>
      </c>
      <c r="K76" s="127"/>
      <c r="L76" s="187"/>
      <c r="S76" s="10"/>
      <c r="T76" s="10"/>
      <c r="U76" s="10"/>
      <c r="V76" s="10"/>
      <c r="W76" s="10"/>
      <c r="X76" s="10"/>
      <c r="Y76" s="10"/>
      <c r="Z76" s="10"/>
      <c r="AA76" s="10"/>
      <c r="AB76" s="10"/>
      <c r="AC76" s="10"/>
      <c r="AD76" s="10"/>
      <c r="AE76" s="10"/>
    </row>
    <row r="77" s="10" customFormat="1" ht="19.92" customHeight="1">
      <c r="A77" s="10"/>
      <c r="B77" s="183"/>
      <c r="C77" s="127"/>
      <c r="D77" s="184" t="s">
        <v>160</v>
      </c>
      <c r="E77" s="185"/>
      <c r="F77" s="185"/>
      <c r="G77" s="185"/>
      <c r="H77" s="185"/>
      <c r="I77" s="185"/>
      <c r="J77" s="186">
        <f>J592</f>
        <v>0</v>
      </c>
      <c r="K77" s="127"/>
      <c r="L77" s="187"/>
      <c r="S77" s="10"/>
      <c r="T77" s="10"/>
      <c r="U77" s="10"/>
      <c r="V77" s="10"/>
      <c r="W77" s="10"/>
      <c r="X77" s="10"/>
      <c r="Y77" s="10"/>
      <c r="Z77" s="10"/>
      <c r="AA77" s="10"/>
      <c r="AB77" s="10"/>
      <c r="AC77" s="10"/>
      <c r="AD77" s="10"/>
      <c r="AE77" s="10"/>
    </row>
    <row r="78" s="10" customFormat="1" ht="19.92" customHeight="1">
      <c r="A78" s="10"/>
      <c r="B78" s="183"/>
      <c r="C78" s="127"/>
      <c r="D78" s="184" t="s">
        <v>161</v>
      </c>
      <c r="E78" s="185"/>
      <c r="F78" s="185"/>
      <c r="G78" s="185"/>
      <c r="H78" s="185"/>
      <c r="I78" s="185"/>
      <c r="J78" s="186">
        <f>J621</f>
        <v>0</v>
      </c>
      <c r="K78" s="127"/>
      <c r="L78" s="187"/>
      <c r="S78" s="10"/>
      <c r="T78" s="10"/>
      <c r="U78" s="10"/>
      <c r="V78" s="10"/>
      <c r="W78" s="10"/>
      <c r="X78" s="10"/>
      <c r="Y78" s="10"/>
      <c r="Z78" s="10"/>
      <c r="AA78" s="10"/>
      <c r="AB78" s="10"/>
      <c r="AC78" s="10"/>
      <c r="AD78" s="10"/>
      <c r="AE78" s="10"/>
    </row>
    <row r="79" s="10" customFormat="1" ht="19.92" customHeight="1">
      <c r="A79" s="10"/>
      <c r="B79" s="183"/>
      <c r="C79" s="127"/>
      <c r="D79" s="184" t="s">
        <v>162</v>
      </c>
      <c r="E79" s="185"/>
      <c r="F79" s="185"/>
      <c r="G79" s="185"/>
      <c r="H79" s="185"/>
      <c r="I79" s="185"/>
      <c r="J79" s="186">
        <f>J696</f>
        <v>0</v>
      </c>
      <c r="K79" s="127"/>
      <c r="L79" s="187"/>
      <c r="S79" s="10"/>
      <c r="T79" s="10"/>
      <c r="U79" s="10"/>
      <c r="V79" s="10"/>
      <c r="W79" s="10"/>
      <c r="X79" s="10"/>
      <c r="Y79" s="10"/>
      <c r="Z79" s="10"/>
      <c r="AA79" s="10"/>
      <c r="AB79" s="10"/>
      <c r="AC79" s="10"/>
      <c r="AD79" s="10"/>
      <c r="AE79" s="10"/>
    </row>
    <row r="80" s="10" customFormat="1" ht="19.92" customHeight="1">
      <c r="A80" s="10"/>
      <c r="B80" s="183"/>
      <c r="C80" s="127"/>
      <c r="D80" s="184" t="s">
        <v>163</v>
      </c>
      <c r="E80" s="185"/>
      <c r="F80" s="185"/>
      <c r="G80" s="185"/>
      <c r="H80" s="185"/>
      <c r="I80" s="185"/>
      <c r="J80" s="186">
        <f>J735</f>
        <v>0</v>
      </c>
      <c r="K80" s="127"/>
      <c r="L80" s="187"/>
      <c r="S80" s="10"/>
      <c r="T80" s="10"/>
      <c r="U80" s="10"/>
      <c r="V80" s="10"/>
      <c r="W80" s="10"/>
      <c r="X80" s="10"/>
      <c r="Y80" s="10"/>
      <c r="Z80" s="10"/>
      <c r="AA80" s="10"/>
      <c r="AB80" s="10"/>
      <c r="AC80" s="10"/>
      <c r="AD80" s="10"/>
      <c r="AE80" s="10"/>
    </row>
    <row r="81" s="10" customFormat="1" ht="19.92" customHeight="1">
      <c r="A81" s="10"/>
      <c r="B81" s="183"/>
      <c r="C81" s="127"/>
      <c r="D81" s="184" t="s">
        <v>541</v>
      </c>
      <c r="E81" s="185"/>
      <c r="F81" s="185"/>
      <c r="G81" s="185"/>
      <c r="H81" s="185"/>
      <c r="I81" s="185"/>
      <c r="J81" s="186">
        <f>J767</f>
        <v>0</v>
      </c>
      <c r="K81" s="127"/>
      <c r="L81" s="187"/>
      <c r="S81" s="10"/>
      <c r="T81" s="10"/>
      <c r="U81" s="10"/>
      <c r="V81" s="10"/>
      <c r="W81" s="10"/>
      <c r="X81" s="10"/>
      <c r="Y81" s="10"/>
      <c r="Z81" s="10"/>
      <c r="AA81" s="10"/>
      <c r="AB81" s="10"/>
      <c r="AC81" s="10"/>
      <c r="AD81" s="10"/>
      <c r="AE81" s="10"/>
    </row>
    <row r="82" s="10" customFormat="1" ht="19.92" customHeight="1">
      <c r="A82" s="10"/>
      <c r="B82" s="183"/>
      <c r="C82" s="127"/>
      <c r="D82" s="184" t="s">
        <v>542</v>
      </c>
      <c r="E82" s="185"/>
      <c r="F82" s="185"/>
      <c r="G82" s="185"/>
      <c r="H82" s="185"/>
      <c r="I82" s="185"/>
      <c r="J82" s="186">
        <f>J793</f>
        <v>0</v>
      </c>
      <c r="K82" s="127"/>
      <c r="L82" s="187"/>
      <c r="S82" s="10"/>
      <c r="T82" s="10"/>
      <c r="U82" s="10"/>
      <c r="V82" s="10"/>
      <c r="W82" s="10"/>
      <c r="X82" s="10"/>
      <c r="Y82" s="10"/>
      <c r="Z82" s="10"/>
      <c r="AA82" s="10"/>
      <c r="AB82" s="10"/>
      <c r="AC82" s="10"/>
      <c r="AD82" s="10"/>
      <c r="AE82" s="10"/>
    </row>
    <row r="83" s="10" customFormat="1" ht="19.92" customHeight="1">
      <c r="A83" s="10"/>
      <c r="B83" s="183"/>
      <c r="C83" s="127"/>
      <c r="D83" s="184" t="s">
        <v>543</v>
      </c>
      <c r="E83" s="185"/>
      <c r="F83" s="185"/>
      <c r="G83" s="185"/>
      <c r="H83" s="185"/>
      <c r="I83" s="185"/>
      <c r="J83" s="186">
        <f>J796</f>
        <v>0</v>
      </c>
      <c r="K83" s="127"/>
      <c r="L83" s="187"/>
      <c r="S83" s="10"/>
      <c r="T83" s="10"/>
      <c r="U83" s="10"/>
      <c r="V83" s="10"/>
      <c r="W83" s="10"/>
      <c r="X83" s="10"/>
      <c r="Y83" s="10"/>
      <c r="Z83" s="10"/>
      <c r="AA83" s="10"/>
      <c r="AB83" s="10"/>
      <c r="AC83" s="10"/>
      <c r="AD83" s="10"/>
      <c r="AE83" s="10"/>
    </row>
    <row r="84" s="2" customFormat="1" ht="21.84"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6.96" customHeight="1">
      <c r="A85" s="40"/>
      <c r="B85" s="61"/>
      <c r="C85" s="62"/>
      <c r="D85" s="62"/>
      <c r="E85" s="62"/>
      <c r="F85" s="62"/>
      <c r="G85" s="62"/>
      <c r="H85" s="62"/>
      <c r="I85" s="62"/>
      <c r="J85" s="62"/>
      <c r="K85" s="62"/>
      <c r="L85" s="147"/>
      <c r="S85" s="40"/>
      <c r="T85" s="40"/>
      <c r="U85" s="40"/>
      <c r="V85" s="40"/>
      <c r="W85" s="40"/>
      <c r="X85" s="40"/>
      <c r="Y85" s="40"/>
      <c r="Z85" s="40"/>
      <c r="AA85" s="40"/>
      <c r="AB85" s="40"/>
      <c r="AC85" s="40"/>
      <c r="AD85" s="40"/>
      <c r="AE85" s="40"/>
    </row>
    <row r="89" s="2" customFormat="1" ht="6.96" customHeight="1">
      <c r="A89" s="40"/>
      <c r="B89" s="63"/>
      <c r="C89" s="64"/>
      <c r="D89" s="64"/>
      <c r="E89" s="64"/>
      <c r="F89" s="64"/>
      <c r="G89" s="64"/>
      <c r="H89" s="64"/>
      <c r="I89" s="64"/>
      <c r="J89" s="64"/>
      <c r="K89" s="64"/>
      <c r="L89" s="147"/>
      <c r="S89" s="40"/>
      <c r="T89" s="40"/>
      <c r="U89" s="40"/>
      <c r="V89" s="40"/>
      <c r="W89" s="40"/>
      <c r="X89" s="40"/>
      <c r="Y89" s="40"/>
      <c r="Z89" s="40"/>
      <c r="AA89" s="40"/>
      <c r="AB89" s="40"/>
      <c r="AC89" s="40"/>
      <c r="AD89" s="40"/>
      <c r="AE89" s="40"/>
    </row>
    <row r="90" s="2" customFormat="1" ht="24.96" customHeight="1">
      <c r="A90" s="40"/>
      <c r="B90" s="41"/>
      <c r="C90" s="25" t="s">
        <v>165</v>
      </c>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2" customFormat="1" ht="12" customHeight="1">
      <c r="A92" s="40"/>
      <c r="B92" s="41"/>
      <c r="C92" s="34" t="s">
        <v>16</v>
      </c>
      <c r="D92" s="42"/>
      <c r="E92" s="42"/>
      <c r="F92" s="42"/>
      <c r="G92" s="42"/>
      <c r="H92" s="42"/>
      <c r="I92" s="42"/>
      <c r="J92" s="42"/>
      <c r="K92" s="42"/>
      <c r="L92" s="147"/>
      <c r="S92" s="40"/>
      <c r="T92" s="40"/>
      <c r="U92" s="40"/>
      <c r="V92" s="40"/>
      <c r="W92" s="40"/>
      <c r="X92" s="40"/>
      <c r="Y92" s="40"/>
      <c r="Z92" s="40"/>
      <c r="AA92" s="40"/>
      <c r="AB92" s="40"/>
      <c r="AC92" s="40"/>
      <c r="AD92" s="40"/>
      <c r="AE92" s="40"/>
    </row>
    <row r="93" s="2" customFormat="1" ht="16.5" customHeight="1">
      <c r="A93" s="40"/>
      <c r="B93" s="41"/>
      <c r="C93" s="42"/>
      <c r="D93" s="42"/>
      <c r="E93" s="172" t="str">
        <f>E7</f>
        <v>Stavební úpravy objektu Bojanovická 2848/1, Praha 4</v>
      </c>
      <c r="F93" s="34"/>
      <c r="G93" s="34"/>
      <c r="H93" s="34"/>
      <c r="I93" s="42"/>
      <c r="J93" s="42"/>
      <c r="K93" s="42"/>
      <c r="L93" s="147"/>
      <c r="S93" s="40"/>
      <c r="T93" s="40"/>
      <c r="U93" s="40"/>
      <c r="V93" s="40"/>
      <c r="W93" s="40"/>
      <c r="X93" s="40"/>
      <c r="Y93" s="40"/>
      <c r="Z93" s="40"/>
      <c r="AA93" s="40"/>
      <c r="AB93" s="40"/>
      <c r="AC93" s="40"/>
      <c r="AD93" s="40"/>
      <c r="AE93" s="40"/>
    </row>
    <row r="94" s="1" customFormat="1" ht="12" customHeight="1">
      <c r="B94" s="23"/>
      <c r="C94" s="34" t="s">
        <v>145</v>
      </c>
      <c r="D94" s="24"/>
      <c r="E94" s="24"/>
      <c r="F94" s="24"/>
      <c r="G94" s="24"/>
      <c r="H94" s="24"/>
      <c r="I94" s="24"/>
      <c r="J94" s="24"/>
      <c r="K94" s="24"/>
      <c r="L94" s="22"/>
    </row>
    <row r="95" s="2" customFormat="1" ht="16.5" customHeight="1">
      <c r="A95" s="40"/>
      <c r="B95" s="41"/>
      <c r="C95" s="42"/>
      <c r="D95" s="42"/>
      <c r="E95" s="172" t="s">
        <v>146</v>
      </c>
      <c r="F95" s="42"/>
      <c r="G95" s="42"/>
      <c r="H95" s="42"/>
      <c r="I95" s="42"/>
      <c r="J95" s="42"/>
      <c r="K95" s="42"/>
      <c r="L95" s="147"/>
      <c r="S95" s="40"/>
      <c r="T95" s="40"/>
      <c r="U95" s="40"/>
      <c r="V95" s="40"/>
      <c r="W95" s="40"/>
      <c r="X95" s="40"/>
      <c r="Y95" s="40"/>
      <c r="Z95" s="40"/>
      <c r="AA95" s="40"/>
      <c r="AB95" s="40"/>
      <c r="AC95" s="40"/>
      <c r="AD95" s="40"/>
      <c r="AE95" s="40"/>
    </row>
    <row r="96" s="2" customFormat="1" ht="12" customHeight="1">
      <c r="A96" s="40"/>
      <c r="B96" s="41"/>
      <c r="C96" s="34" t="s">
        <v>147</v>
      </c>
      <c r="D96" s="42"/>
      <c r="E96" s="42"/>
      <c r="F96" s="42"/>
      <c r="G96" s="42"/>
      <c r="H96" s="42"/>
      <c r="I96" s="42"/>
      <c r="J96" s="42"/>
      <c r="K96" s="42"/>
      <c r="L96" s="147"/>
      <c r="S96" s="40"/>
      <c r="T96" s="40"/>
      <c r="U96" s="40"/>
      <c r="V96" s="40"/>
      <c r="W96" s="40"/>
      <c r="X96" s="40"/>
      <c r="Y96" s="40"/>
      <c r="Z96" s="40"/>
      <c r="AA96" s="40"/>
      <c r="AB96" s="40"/>
      <c r="AC96" s="40"/>
      <c r="AD96" s="40"/>
      <c r="AE96" s="40"/>
    </row>
    <row r="97" s="2" customFormat="1" ht="16.5" customHeight="1">
      <c r="A97" s="40"/>
      <c r="B97" s="41"/>
      <c r="C97" s="42"/>
      <c r="D97" s="42"/>
      <c r="E97" s="71" t="str">
        <f>E11</f>
        <v>B - Stavební řešení</v>
      </c>
      <c r="F97" s="42"/>
      <c r="G97" s="42"/>
      <c r="H97" s="42"/>
      <c r="I97" s="42"/>
      <c r="J97" s="42"/>
      <c r="K97" s="42"/>
      <c r="L97" s="147"/>
      <c r="S97" s="40"/>
      <c r="T97" s="40"/>
      <c r="U97" s="40"/>
      <c r="V97" s="40"/>
      <c r="W97" s="40"/>
      <c r="X97" s="40"/>
      <c r="Y97" s="40"/>
      <c r="Z97" s="40"/>
      <c r="AA97" s="40"/>
      <c r="AB97" s="40"/>
      <c r="AC97" s="40"/>
      <c r="AD97" s="40"/>
      <c r="AE97" s="40"/>
    </row>
    <row r="98" s="2" customFormat="1" ht="6.96" customHeight="1">
      <c r="A98" s="40"/>
      <c r="B98" s="41"/>
      <c r="C98" s="42"/>
      <c r="D98" s="42"/>
      <c r="E98" s="42"/>
      <c r="F98" s="42"/>
      <c r="G98" s="42"/>
      <c r="H98" s="42"/>
      <c r="I98" s="42"/>
      <c r="J98" s="42"/>
      <c r="K98" s="42"/>
      <c r="L98" s="147"/>
      <c r="S98" s="40"/>
      <c r="T98" s="40"/>
      <c r="U98" s="40"/>
      <c r="V98" s="40"/>
      <c r="W98" s="40"/>
      <c r="X98" s="40"/>
      <c r="Y98" s="40"/>
      <c r="Z98" s="40"/>
      <c r="AA98" s="40"/>
      <c r="AB98" s="40"/>
      <c r="AC98" s="40"/>
      <c r="AD98" s="40"/>
      <c r="AE98" s="40"/>
    </row>
    <row r="99" s="2" customFormat="1" ht="12" customHeight="1">
      <c r="A99" s="40"/>
      <c r="B99" s="41"/>
      <c r="C99" s="34" t="s">
        <v>21</v>
      </c>
      <c r="D99" s="42"/>
      <c r="E99" s="42"/>
      <c r="F99" s="29" t="str">
        <f>F14</f>
        <v>Záběhlice ‐ 732117</v>
      </c>
      <c r="G99" s="42"/>
      <c r="H99" s="42"/>
      <c r="I99" s="34" t="s">
        <v>23</v>
      </c>
      <c r="J99" s="74" t="str">
        <f>IF(J14="","",J14)</f>
        <v>8. 6. 2021</v>
      </c>
      <c r="K99" s="42"/>
      <c r="L99" s="147"/>
      <c r="S99" s="40"/>
      <c r="T99" s="40"/>
      <c r="U99" s="40"/>
      <c r="V99" s="40"/>
      <c r="W99" s="40"/>
      <c r="X99" s="40"/>
      <c r="Y99" s="40"/>
      <c r="Z99" s="40"/>
      <c r="AA99" s="40"/>
      <c r="AB99" s="40"/>
      <c r="AC99" s="40"/>
      <c r="AD99" s="40"/>
      <c r="AE99" s="40"/>
    </row>
    <row r="100" s="2" customFormat="1" ht="6.96" customHeight="1">
      <c r="A100" s="40"/>
      <c r="B100" s="41"/>
      <c r="C100" s="42"/>
      <c r="D100" s="42"/>
      <c r="E100" s="42"/>
      <c r="F100" s="42"/>
      <c r="G100" s="42"/>
      <c r="H100" s="42"/>
      <c r="I100" s="42"/>
      <c r="J100" s="42"/>
      <c r="K100" s="42"/>
      <c r="L100" s="147"/>
      <c r="S100" s="40"/>
      <c r="T100" s="40"/>
      <c r="U100" s="40"/>
      <c r="V100" s="40"/>
      <c r="W100" s="40"/>
      <c r="X100" s="40"/>
      <c r="Y100" s="40"/>
      <c r="Z100" s="40"/>
      <c r="AA100" s="40"/>
      <c r="AB100" s="40"/>
      <c r="AC100" s="40"/>
      <c r="AD100" s="40"/>
      <c r="AE100" s="40"/>
    </row>
    <row r="101" s="2" customFormat="1" ht="40.05" customHeight="1">
      <c r="A101" s="40"/>
      <c r="B101" s="41"/>
      <c r="C101" s="34" t="s">
        <v>25</v>
      </c>
      <c r="D101" s="42"/>
      <c r="E101" s="42"/>
      <c r="F101" s="29" t="str">
        <f>E17</f>
        <v>Městská část Praha 4, Antala Staška 2059/80b, Krč,</v>
      </c>
      <c r="G101" s="42"/>
      <c r="H101" s="42"/>
      <c r="I101" s="34" t="s">
        <v>33</v>
      </c>
      <c r="J101" s="38" t="str">
        <f>E23</f>
        <v>Archdynamic, s.r.o., Na Strži 290/10, 140 00 Praha</v>
      </c>
      <c r="K101" s="42"/>
      <c r="L101" s="147"/>
      <c r="S101" s="40"/>
      <c r="T101" s="40"/>
      <c r="U101" s="40"/>
      <c r="V101" s="40"/>
      <c r="W101" s="40"/>
      <c r="X101" s="40"/>
      <c r="Y101" s="40"/>
      <c r="Z101" s="40"/>
      <c r="AA101" s="40"/>
      <c r="AB101" s="40"/>
      <c r="AC101" s="40"/>
      <c r="AD101" s="40"/>
      <c r="AE101" s="40"/>
    </row>
    <row r="102" s="2" customFormat="1" ht="15.15" customHeight="1">
      <c r="A102" s="40"/>
      <c r="B102" s="41"/>
      <c r="C102" s="34" t="s">
        <v>31</v>
      </c>
      <c r="D102" s="42"/>
      <c r="E102" s="42"/>
      <c r="F102" s="29" t="str">
        <f>IF(E20="","",E20)</f>
        <v>Vyplň údaj</v>
      </c>
      <c r="G102" s="42"/>
      <c r="H102" s="42"/>
      <c r="I102" s="34" t="s">
        <v>38</v>
      </c>
      <c r="J102" s="38" t="str">
        <f>E26</f>
        <v xml:space="preserve"> </v>
      </c>
      <c r="K102" s="42"/>
      <c r="L102" s="147"/>
      <c r="S102" s="40"/>
      <c r="T102" s="40"/>
      <c r="U102" s="40"/>
      <c r="V102" s="40"/>
      <c r="W102" s="40"/>
      <c r="X102" s="40"/>
      <c r="Y102" s="40"/>
      <c r="Z102" s="40"/>
      <c r="AA102" s="40"/>
      <c r="AB102" s="40"/>
      <c r="AC102" s="40"/>
      <c r="AD102" s="40"/>
      <c r="AE102" s="40"/>
    </row>
    <row r="103" s="2" customFormat="1" ht="10.32" customHeight="1">
      <c r="A103" s="40"/>
      <c r="B103" s="41"/>
      <c r="C103" s="42"/>
      <c r="D103" s="42"/>
      <c r="E103" s="42"/>
      <c r="F103" s="42"/>
      <c r="G103" s="42"/>
      <c r="H103" s="42"/>
      <c r="I103" s="42"/>
      <c r="J103" s="42"/>
      <c r="K103" s="42"/>
      <c r="L103" s="147"/>
      <c r="S103" s="40"/>
      <c r="T103" s="40"/>
      <c r="U103" s="40"/>
      <c r="V103" s="40"/>
      <c r="W103" s="40"/>
      <c r="X103" s="40"/>
      <c r="Y103" s="40"/>
      <c r="Z103" s="40"/>
      <c r="AA103" s="40"/>
      <c r="AB103" s="40"/>
      <c r="AC103" s="40"/>
      <c r="AD103" s="40"/>
      <c r="AE103" s="40"/>
    </row>
    <row r="104" s="11" customFormat="1" ht="29.28" customHeight="1">
      <c r="A104" s="188"/>
      <c r="B104" s="189"/>
      <c r="C104" s="190" t="s">
        <v>166</v>
      </c>
      <c r="D104" s="191" t="s">
        <v>61</v>
      </c>
      <c r="E104" s="191" t="s">
        <v>57</v>
      </c>
      <c r="F104" s="191" t="s">
        <v>58</v>
      </c>
      <c r="G104" s="191" t="s">
        <v>167</v>
      </c>
      <c r="H104" s="191" t="s">
        <v>168</v>
      </c>
      <c r="I104" s="191" t="s">
        <v>169</v>
      </c>
      <c r="J104" s="191" t="s">
        <v>151</v>
      </c>
      <c r="K104" s="192" t="s">
        <v>170</v>
      </c>
      <c r="L104" s="193"/>
      <c r="M104" s="94" t="s">
        <v>19</v>
      </c>
      <c r="N104" s="95" t="s">
        <v>46</v>
      </c>
      <c r="O104" s="95" t="s">
        <v>171</v>
      </c>
      <c r="P104" s="95" t="s">
        <v>172</v>
      </c>
      <c r="Q104" s="95" t="s">
        <v>173</v>
      </c>
      <c r="R104" s="95" t="s">
        <v>174</v>
      </c>
      <c r="S104" s="95" t="s">
        <v>175</v>
      </c>
      <c r="T104" s="96" t="s">
        <v>176</v>
      </c>
      <c r="U104" s="188"/>
      <c r="V104" s="188"/>
      <c r="W104" s="188"/>
      <c r="X104" s="188"/>
      <c r="Y104" s="188"/>
      <c r="Z104" s="188"/>
      <c r="AA104" s="188"/>
      <c r="AB104" s="188"/>
      <c r="AC104" s="188"/>
      <c r="AD104" s="188"/>
      <c r="AE104" s="188"/>
    </row>
    <row r="105" s="2" customFormat="1" ht="22.8" customHeight="1">
      <c r="A105" s="40"/>
      <c r="B105" s="41"/>
      <c r="C105" s="101" t="s">
        <v>177</v>
      </c>
      <c r="D105" s="42"/>
      <c r="E105" s="42"/>
      <c r="F105" s="42"/>
      <c r="G105" s="42"/>
      <c r="H105" s="42"/>
      <c r="I105" s="42"/>
      <c r="J105" s="194">
        <f>BK105</f>
        <v>0</v>
      </c>
      <c r="K105" s="42"/>
      <c r="L105" s="46"/>
      <c r="M105" s="97"/>
      <c r="N105" s="195"/>
      <c r="O105" s="98"/>
      <c r="P105" s="196">
        <f>P106+P461</f>
        <v>0</v>
      </c>
      <c r="Q105" s="98"/>
      <c r="R105" s="196">
        <f>R106+R461</f>
        <v>253.85977902999997</v>
      </c>
      <c r="S105" s="98"/>
      <c r="T105" s="197">
        <f>T106+T461</f>
        <v>109.15519999999999</v>
      </c>
      <c r="U105" s="40"/>
      <c r="V105" s="40"/>
      <c r="W105" s="40"/>
      <c r="X105" s="40"/>
      <c r="Y105" s="40"/>
      <c r="Z105" s="40"/>
      <c r="AA105" s="40"/>
      <c r="AB105" s="40"/>
      <c r="AC105" s="40"/>
      <c r="AD105" s="40"/>
      <c r="AE105" s="40"/>
      <c r="AT105" s="19" t="s">
        <v>75</v>
      </c>
      <c r="AU105" s="19" t="s">
        <v>152</v>
      </c>
      <c r="BK105" s="198">
        <f>BK106+BK461</f>
        <v>0</v>
      </c>
    </row>
    <row r="106" s="12" customFormat="1" ht="25.92" customHeight="1">
      <c r="A106" s="12"/>
      <c r="B106" s="199"/>
      <c r="C106" s="200"/>
      <c r="D106" s="201" t="s">
        <v>75</v>
      </c>
      <c r="E106" s="202" t="s">
        <v>178</v>
      </c>
      <c r="F106" s="202" t="s">
        <v>179</v>
      </c>
      <c r="G106" s="200"/>
      <c r="H106" s="200"/>
      <c r="I106" s="203"/>
      <c r="J106" s="204">
        <f>BK106</f>
        <v>0</v>
      </c>
      <c r="K106" s="200"/>
      <c r="L106" s="205"/>
      <c r="M106" s="206"/>
      <c r="N106" s="207"/>
      <c r="O106" s="207"/>
      <c r="P106" s="208">
        <f>P107+P115+P203+P224+P360+P447+P456</f>
        <v>0</v>
      </c>
      <c r="Q106" s="207"/>
      <c r="R106" s="208">
        <f>R107+R115+R203+R224+R360+R447+R456</f>
        <v>169.73962247999998</v>
      </c>
      <c r="S106" s="207"/>
      <c r="T106" s="209">
        <f>T107+T115+T203+T224+T360+T447+T456</f>
        <v>109.15519999999999</v>
      </c>
      <c r="U106" s="12"/>
      <c r="V106" s="12"/>
      <c r="W106" s="12"/>
      <c r="X106" s="12"/>
      <c r="Y106" s="12"/>
      <c r="Z106" s="12"/>
      <c r="AA106" s="12"/>
      <c r="AB106" s="12"/>
      <c r="AC106" s="12"/>
      <c r="AD106" s="12"/>
      <c r="AE106" s="12"/>
      <c r="AR106" s="210" t="s">
        <v>83</v>
      </c>
      <c r="AT106" s="211" t="s">
        <v>75</v>
      </c>
      <c r="AU106" s="211" t="s">
        <v>76</v>
      </c>
      <c r="AY106" s="210" t="s">
        <v>180</v>
      </c>
      <c r="BK106" s="212">
        <f>BK107+BK115+BK203+BK224+BK360+BK447+BK456</f>
        <v>0</v>
      </c>
    </row>
    <row r="107" s="12" customFormat="1" ht="22.8" customHeight="1">
      <c r="A107" s="12"/>
      <c r="B107" s="199"/>
      <c r="C107" s="200"/>
      <c r="D107" s="201" t="s">
        <v>75</v>
      </c>
      <c r="E107" s="213" t="s">
        <v>83</v>
      </c>
      <c r="F107" s="213" t="s">
        <v>544</v>
      </c>
      <c r="G107" s="200"/>
      <c r="H107" s="200"/>
      <c r="I107" s="203"/>
      <c r="J107" s="214">
        <f>BK107</f>
        <v>0</v>
      </c>
      <c r="K107" s="200"/>
      <c r="L107" s="205"/>
      <c r="M107" s="206"/>
      <c r="N107" s="207"/>
      <c r="O107" s="207"/>
      <c r="P107" s="208">
        <f>SUM(P108:P114)</f>
        <v>0</v>
      </c>
      <c r="Q107" s="207"/>
      <c r="R107" s="208">
        <f>SUM(R108:R114)</f>
        <v>0</v>
      </c>
      <c r="S107" s="207"/>
      <c r="T107" s="209">
        <f>SUM(T108:T114)</f>
        <v>109.15519999999999</v>
      </c>
      <c r="U107" s="12"/>
      <c r="V107" s="12"/>
      <c r="W107" s="12"/>
      <c r="X107" s="12"/>
      <c r="Y107" s="12"/>
      <c r="Z107" s="12"/>
      <c r="AA107" s="12"/>
      <c r="AB107" s="12"/>
      <c r="AC107" s="12"/>
      <c r="AD107" s="12"/>
      <c r="AE107" s="12"/>
      <c r="AR107" s="210" t="s">
        <v>83</v>
      </c>
      <c r="AT107" s="211" t="s">
        <v>75</v>
      </c>
      <c r="AU107" s="211" t="s">
        <v>83</v>
      </c>
      <c r="AY107" s="210" t="s">
        <v>180</v>
      </c>
      <c r="BK107" s="212">
        <f>SUM(BK108:BK114)</f>
        <v>0</v>
      </c>
    </row>
    <row r="108" s="2" customFormat="1" ht="16.5" customHeight="1">
      <c r="A108" s="40"/>
      <c r="B108" s="41"/>
      <c r="C108" s="215" t="s">
        <v>545</v>
      </c>
      <c r="D108" s="215" t="s">
        <v>183</v>
      </c>
      <c r="E108" s="216" t="s">
        <v>546</v>
      </c>
      <c r="F108" s="217" t="s">
        <v>547</v>
      </c>
      <c r="G108" s="218" t="s">
        <v>201</v>
      </c>
      <c r="H108" s="219">
        <v>177.19999999999999</v>
      </c>
      <c r="I108" s="220"/>
      <c r="J108" s="221">
        <f>ROUND(I108*H108,2)</f>
        <v>0</v>
      </c>
      <c r="K108" s="217" t="s">
        <v>548</v>
      </c>
      <c r="L108" s="46"/>
      <c r="M108" s="222" t="s">
        <v>19</v>
      </c>
      <c r="N108" s="223" t="s">
        <v>47</v>
      </c>
      <c r="O108" s="86"/>
      <c r="P108" s="224">
        <f>O108*H108</f>
        <v>0</v>
      </c>
      <c r="Q108" s="224">
        <v>0</v>
      </c>
      <c r="R108" s="224">
        <f>Q108*H108</f>
        <v>0</v>
      </c>
      <c r="S108" s="224">
        <v>0.316</v>
      </c>
      <c r="T108" s="225">
        <f>S108*H108</f>
        <v>55.995199999999997</v>
      </c>
      <c r="U108" s="40"/>
      <c r="V108" s="40"/>
      <c r="W108" s="40"/>
      <c r="X108" s="40"/>
      <c r="Y108" s="40"/>
      <c r="Z108" s="40"/>
      <c r="AA108" s="40"/>
      <c r="AB108" s="40"/>
      <c r="AC108" s="40"/>
      <c r="AD108" s="40"/>
      <c r="AE108" s="40"/>
      <c r="AR108" s="226" t="s">
        <v>198</v>
      </c>
      <c r="AT108" s="226" t="s">
        <v>183</v>
      </c>
      <c r="AU108" s="226" t="s">
        <v>85</v>
      </c>
      <c r="AY108" s="19" t="s">
        <v>180</v>
      </c>
      <c r="BE108" s="227">
        <f>IF(N108="základní",J108,0)</f>
        <v>0</v>
      </c>
      <c r="BF108" s="227">
        <f>IF(N108="snížená",J108,0)</f>
        <v>0</v>
      </c>
      <c r="BG108" s="227">
        <f>IF(N108="zákl. přenesená",J108,0)</f>
        <v>0</v>
      </c>
      <c r="BH108" s="227">
        <f>IF(N108="sníž. přenesená",J108,0)</f>
        <v>0</v>
      </c>
      <c r="BI108" s="227">
        <f>IF(N108="nulová",J108,0)</f>
        <v>0</v>
      </c>
      <c r="BJ108" s="19" t="s">
        <v>83</v>
      </c>
      <c r="BK108" s="227">
        <f>ROUND(I108*H108,2)</f>
        <v>0</v>
      </c>
      <c r="BL108" s="19" t="s">
        <v>198</v>
      </c>
      <c r="BM108" s="226" t="s">
        <v>549</v>
      </c>
    </row>
    <row r="109" s="2" customFormat="1">
      <c r="A109" s="40"/>
      <c r="B109" s="41"/>
      <c r="C109" s="42"/>
      <c r="D109" s="228" t="s">
        <v>190</v>
      </c>
      <c r="E109" s="42"/>
      <c r="F109" s="229" t="s">
        <v>550</v>
      </c>
      <c r="G109" s="42"/>
      <c r="H109" s="42"/>
      <c r="I109" s="230"/>
      <c r="J109" s="42"/>
      <c r="K109" s="42"/>
      <c r="L109" s="46"/>
      <c r="M109" s="231"/>
      <c r="N109" s="232"/>
      <c r="O109" s="86"/>
      <c r="P109" s="86"/>
      <c r="Q109" s="86"/>
      <c r="R109" s="86"/>
      <c r="S109" s="86"/>
      <c r="T109" s="87"/>
      <c r="U109" s="40"/>
      <c r="V109" s="40"/>
      <c r="W109" s="40"/>
      <c r="X109" s="40"/>
      <c r="Y109" s="40"/>
      <c r="Z109" s="40"/>
      <c r="AA109" s="40"/>
      <c r="AB109" s="40"/>
      <c r="AC109" s="40"/>
      <c r="AD109" s="40"/>
      <c r="AE109" s="40"/>
      <c r="AT109" s="19" t="s">
        <v>190</v>
      </c>
      <c r="AU109" s="19" t="s">
        <v>85</v>
      </c>
    </row>
    <row r="110" s="13" customFormat="1">
      <c r="A110" s="13"/>
      <c r="B110" s="233"/>
      <c r="C110" s="234"/>
      <c r="D110" s="228" t="s">
        <v>192</v>
      </c>
      <c r="E110" s="235" t="s">
        <v>19</v>
      </c>
      <c r="F110" s="236" t="s">
        <v>551</v>
      </c>
      <c r="G110" s="234"/>
      <c r="H110" s="237">
        <v>177.19999999999999</v>
      </c>
      <c r="I110" s="238"/>
      <c r="J110" s="234"/>
      <c r="K110" s="234"/>
      <c r="L110" s="239"/>
      <c r="M110" s="240"/>
      <c r="N110" s="241"/>
      <c r="O110" s="241"/>
      <c r="P110" s="241"/>
      <c r="Q110" s="241"/>
      <c r="R110" s="241"/>
      <c r="S110" s="241"/>
      <c r="T110" s="242"/>
      <c r="U110" s="13"/>
      <c r="V110" s="13"/>
      <c r="W110" s="13"/>
      <c r="X110" s="13"/>
      <c r="Y110" s="13"/>
      <c r="Z110" s="13"/>
      <c r="AA110" s="13"/>
      <c r="AB110" s="13"/>
      <c r="AC110" s="13"/>
      <c r="AD110" s="13"/>
      <c r="AE110" s="13"/>
      <c r="AT110" s="243" t="s">
        <v>192</v>
      </c>
      <c r="AU110" s="243" t="s">
        <v>85</v>
      </c>
      <c r="AV110" s="13" t="s">
        <v>85</v>
      </c>
      <c r="AW110" s="13" t="s">
        <v>37</v>
      </c>
      <c r="AX110" s="13" t="s">
        <v>83</v>
      </c>
      <c r="AY110" s="243" t="s">
        <v>180</v>
      </c>
    </row>
    <row r="111" s="2" customFormat="1" ht="16.5" customHeight="1">
      <c r="A111" s="40"/>
      <c r="B111" s="41"/>
      <c r="C111" s="215" t="s">
        <v>552</v>
      </c>
      <c r="D111" s="215" t="s">
        <v>183</v>
      </c>
      <c r="E111" s="216" t="s">
        <v>553</v>
      </c>
      <c r="F111" s="217" t="s">
        <v>554</v>
      </c>
      <c r="G111" s="218" t="s">
        <v>201</v>
      </c>
      <c r="H111" s="219">
        <v>177.19999999999999</v>
      </c>
      <c r="I111" s="220"/>
      <c r="J111" s="221">
        <f>ROUND(I111*H111,2)</f>
        <v>0</v>
      </c>
      <c r="K111" s="217" t="s">
        <v>555</v>
      </c>
      <c r="L111" s="46"/>
      <c r="M111" s="222" t="s">
        <v>19</v>
      </c>
      <c r="N111" s="223" t="s">
        <v>47</v>
      </c>
      <c r="O111" s="86"/>
      <c r="P111" s="224">
        <f>O111*H111</f>
        <v>0</v>
      </c>
      <c r="Q111" s="224">
        <v>0</v>
      </c>
      <c r="R111" s="224">
        <f>Q111*H111</f>
        <v>0</v>
      </c>
      <c r="S111" s="224">
        <v>0.29999999999999999</v>
      </c>
      <c r="T111" s="225">
        <f>S111*H111</f>
        <v>53.159999999999997</v>
      </c>
      <c r="U111" s="40"/>
      <c r="V111" s="40"/>
      <c r="W111" s="40"/>
      <c r="X111" s="40"/>
      <c r="Y111" s="40"/>
      <c r="Z111" s="40"/>
      <c r="AA111" s="40"/>
      <c r="AB111" s="40"/>
      <c r="AC111" s="40"/>
      <c r="AD111" s="40"/>
      <c r="AE111" s="40"/>
      <c r="AR111" s="226" t="s">
        <v>198</v>
      </c>
      <c r="AT111" s="226" t="s">
        <v>183</v>
      </c>
      <c r="AU111" s="226" t="s">
        <v>85</v>
      </c>
      <c r="AY111" s="19" t="s">
        <v>180</v>
      </c>
      <c r="BE111" s="227">
        <f>IF(N111="základní",J111,0)</f>
        <v>0</v>
      </c>
      <c r="BF111" s="227">
        <f>IF(N111="snížená",J111,0)</f>
        <v>0</v>
      </c>
      <c r="BG111" s="227">
        <f>IF(N111="zákl. přenesená",J111,0)</f>
        <v>0</v>
      </c>
      <c r="BH111" s="227">
        <f>IF(N111="sníž. přenesená",J111,0)</f>
        <v>0</v>
      </c>
      <c r="BI111" s="227">
        <f>IF(N111="nulová",J111,0)</f>
        <v>0</v>
      </c>
      <c r="BJ111" s="19" t="s">
        <v>83</v>
      </c>
      <c r="BK111" s="227">
        <f>ROUND(I111*H111,2)</f>
        <v>0</v>
      </c>
      <c r="BL111" s="19" t="s">
        <v>198</v>
      </c>
      <c r="BM111" s="226" t="s">
        <v>556</v>
      </c>
    </row>
    <row r="112" s="2" customFormat="1">
      <c r="A112" s="40"/>
      <c r="B112" s="41"/>
      <c r="C112" s="42"/>
      <c r="D112" s="228" t="s">
        <v>190</v>
      </c>
      <c r="E112" s="42"/>
      <c r="F112" s="229" t="s">
        <v>557</v>
      </c>
      <c r="G112" s="42"/>
      <c r="H112" s="42"/>
      <c r="I112" s="230"/>
      <c r="J112" s="42"/>
      <c r="K112" s="42"/>
      <c r="L112" s="46"/>
      <c r="M112" s="231"/>
      <c r="N112" s="232"/>
      <c r="O112" s="86"/>
      <c r="P112" s="86"/>
      <c r="Q112" s="86"/>
      <c r="R112" s="86"/>
      <c r="S112" s="86"/>
      <c r="T112" s="87"/>
      <c r="U112" s="40"/>
      <c r="V112" s="40"/>
      <c r="W112" s="40"/>
      <c r="X112" s="40"/>
      <c r="Y112" s="40"/>
      <c r="Z112" s="40"/>
      <c r="AA112" s="40"/>
      <c r="AB112" s="40"/>
      <c r="AC112" s="40"/>
      <c r="AD112" s="40"/>
      <c r="AE112" s="40"/>
      <c r="AT112" s="19" t="s">
        <v>190</v>
      </c>
      <c r="AU112" s="19" t="s">
        <v>85</v>
      </c>
    </row>
    <row r="113" s="2" customFormat="1" ht="16.5" customHeight="1">
      <c r="A113" s="40"/>
      <c r="B113" s="41"/>
      <c r="C113" s="215" t="s">
        <v>558</v>
      </c>
      <c r="D113" s="215" t="s">
        <v>183</v>
      </c>
      <c r="E113" s="216" t="s">
        <v>559</v>
      </c>
      <c r="F113" s="217" t="s">
        <v>560</v>
      </c>
      <c r="G113" s="218" t="s">
        <v>201</v>
      </c>
      <c r="H113" s="219">
        <v>60</v>
      </c>
      <c r="I113" s="220"/>
      <c r="J113" s="221">
        <f>ROUND(I113*H113,2)</f>
        <v>0</v>
      </c>
      <c r="K113" s="217" t="s">
        <v>187</v>
      </c>
      <c r="L113" s="46"/>
      <c r="M113" s="222" t="s">
        <v>19</v>
      </c>
      <c r="N113" s="223" t="s">
        <v>47</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198</v>
      </c>
      <c r="AT113" s="226" t="s">
        <v>183</v>
      </c>
      <c r="AU113" s="226" t="s">
        <v>85</v>
      </c>
      <c r="AY113" s="19" t="s">
        <v>180</v>
      </c>
      <c r="BE113" s="227">
        <f>IF(N113="základní",J113,0)</f>
        <v>0</v>
      </c>
      <c r="BF113" s="227">
        <f>IF(N113="snížená",J113,0)</f>
        <v>0</v>
      </c>
      <c r="BG113" s="227">
        <f>IF(N113="zákl. přenesená",J113,0)</f>
        <v>0</v>
      </c>
      <c r="BH113" s="227">
        <f>IF(N113="sníž. přenesená",J113,0)</f>
        <v>0</v>
      </c>
      <c r="BI113" s="227">
        <f>IF(N113="nulová",J113,0)</f>
        <v>0</v>
      </c>
      <c r="BJ113" s="19" t="s">
        <v>83</v>
      </c>
      <c r="BK113" s="227">
        <f>ROUND(I113*H113,2)</f>
        <v>0</v>
      </c>
      <c r="BL113" s="19" t="s">
        <v>198</v>
      </c>
      <c r="BM113" s="226" t="s">
        <v>561</v>
      </c>
    </row>
    <row r="114" s="2" customFormat="1">
      <c r="A114" s="40"/>
      <c r="B114" s="41"/>
      <c r="C114" s="42"/>
      <c r="D114" s="228" t="s">
        <v>190</v>
      </c>
      <c r="E114" s="42"/>
      <c r="F114" s="229" t="s">
        <v>562</v>
      </c>
      <c r="G114" s="42"/>
      <c r="H114" s="42"/>
      <c r="I114" s="230"/>
      <c r="J114" s="42"/>
      <c r="K114" s="42"/>
      <c r="L114" s="46"/>
      <c r="M114" s="231"/>
      <c r="N114" s="232"/>
      <c r="O114" s="86"/>
      <c r="P114" s="86"/>
      <c r="Q114" s="86"/>
      <c r="R114" s="86"/>
      <c r="S114" s="86"/>
      <c r="T114" s="87"/>
      <c r="U114" s="40"/>
      <c r="V114" s="40"/>
      <c r="W114" s="40"/>
      <c r="X114" s="40"/>
      <c r="Y114" s="40"/>
      <c r="Z114" s="40"/>
      <c r="AA114" s="40"/>
      <c r="AB114" s="40"/>
      <c r="AC114" s="40"/>
      <c r="AD114" s="40"/>
      <c r="AE114" s="40"/>
      <c r="AT114" s="19" t="s">
        <v>190</v>
      </c>
      <c r="AU114" s="19" t="s">
        <v>85</v>
      </c>
    </row>
    <row r="115" s="12" customFormat="1" ht="22.8" customHeight="1">
      <c r="A115" s="12"/>
      <c r="B115" s="199"/>
      <c r="C115" s="200"/>
      <c r="D115" s="201" t="s">
        <v>75</v>
      </c>
      <c r="E115" s="213" t="s">
        <v>113</v>
      </c>
      <c r="F115" s="213" t="s">
        <v>563</v>
      </c>
      <c r="G115" s="200"/>
      <c r="H115" s="200"/>
      <c r="I115" s="203"/>
      <c r="J115" s="214">
        <f>BK115</f>
        <v>0</v>
      </c>
      <c r="K115" s="200"/>
      <c r="L115" s="205"/>
      <c r="M115" s="206"/>
      <c r="N115" s="207"/>
      <c r="O115" s="207"/>
      <c r="P115" s="208">
        <f>SUM(P116:P202)</f>
        <v>0</v>
      </c>
      <c r="Q115" s="207"/>
      <c r="R115" s="208">
        <f>SUM(R116:R202)</f>
        <v>66.913949549999984</v>
      </c>
      <c r="S115" s="207"/>
      <c r="T115" s="209">
        <f>SUM(T116:T202)</f>
        <v>0</v>
      </c>
      <c r="U115" s="12"/>
      <c r="V115" s="12"/>
      <c r="W115" s="12"/>
      <c r="X115" s="12"/>
      <c r="Y115" s="12"/>
      <c r="Z115" s="12"/>
      <c r="AA115" s="12"/>
      <c r="AB115" s="12"/>
      <c r="AC115" s="12"/>
      <c r="AD115" s="12"/>
      <c r="AE115" s="12"/>
      <c r="AR115" s="210" t="s">
        <v>83</v>
      </c>
      <c r="AT115" s="211" t="s">
        <v>75</v>
      </c>
      <c r="AU115" s="211" t="s">
        <v>83</v>
      </c>
      <c r="AY115" s="210" t="s">
        <v>180</v>
      </c>
      <c r="BK115" s="212">
        <f>SUM(BK116:BK202)</f>
        <v>0</v>
      </c>
    </row>
    <row r="116" s="2" customFormat="1" ht="16.5" customHeight="1">
      <c r="A116" s="40"/>
      <c r="B116" s="41"/>
      <c r="C116" s="215" t="s">
        <v>83</v>
      </c>
      <c r="D116" s="215" t="s">
        <v>183</v>
      </c>
      <c r="E116" s="216" t="s">
        <v>564</v>
      </c>
      <c r="F116" s="217" t="s">
        <v>565</v>
      </c>
      <c r="G116" s="218" t="s">
        <v>186</v>
      </c>
      <c r="H116" s="219">
        <v>0.13500000000000001</v>
      </c>
      <c r="I116" s="220"/>
      <c r="J116" s="221">
        <f>ROUND(I116*H116,2)</f>
        <v>0</v>
      </c>
      <c r="K116" s="217" t="s">
        <v>187</v>
      </c>
      <c r="L116" s="46"/>
      <c r="M116" s="222" t="s">
        <v>19</v>
      </c>
      <c r="N116" s="223" t="s">
        <v>47</v>
      </c>
      <c r="O116" s="86"/>
      <c r="P116" s="224">
        <f>O116*H116</f>
        <v>0</v>
      </c>
      <c r="Q116" s="224">
        <v>1.8775</v>
      </c>
      <c r="R116" s="224">
        <f>Q116*H116</f>
        <v>0.25346250000000004</v>
      </c>
      <c r="S116" s="224">
        <v>0</v>
      </c>
      <c r="T116" s="225">
        <f>S116*H116</f>
        <v>0</v>
      </c>
      <c r="U116" s="40"/>
      <c r="V116" s="40"/>
      <c r="W116" s="40"/>
      <c r="X116" s="40"/>
      <c r="Y116" s="40"/>
      <c r="Z116" s="40"/>
      <c r="AA116" s="40"/>
      <c r="AB116" s="40"/>
      <c r="AC116" s="40"/>
      <c r="AD116" s="40"/>
      <c r="AE116" s="40"/>
      <c r="AR116" s="226" t="s">
        <v>198</v>
      </c>
      <c r="AT116" s="226" t="s">
        <v>183</v>
      </c>
      <c r="AU116" s="226" t="s">
        <v>85</v>
      </c>
      <c r="AY116" s="19" t="s">
        <v>180</v>
      </c>
      <c r="BE116" s="227">
        <f>IF(N116="základní",J116,0)</f>
        <v>0</v>
      </c>
      <c r="BF116" s="227">
        <f>IF(N116="snížená",J116,0)</f>
        <v>0</v>
      </c>
      <c r="BG116" s="227">
        <f>IF(N116="zákl. přenesená",J116,0)</f>
        <v>0</v>
      </c>
      <c r="BH116" s="227">
        <f>IF(N116="sníž. přenesená",J116,0)</f>
        <v>0</v>
      </c>
      <c r="BI116" s="227">
        <f>IF(N116="nulová",J116,0)</f>
        <v>0</v>
      </c>
      <c r="BJ116" s="19" t="s">
        <v>83</v>
      </c>
      <c r="BK116" s="227">
        <f>ROUND(I116*H116,2)</f>
        <v>0</v>
      </c>
      <c r="BL116" s="19" t="s">
        <v>198</v>
      </c>
      <c r="BM116" s="226" t="s">
        <v>566</v>
      </c>
    </row>
    <row r="117" s="2" customFormat="1">
      <c r="A117" s="40"/>
      <c r="B117" s="41"/>
      <c r="C117" s="42"/>
      <c r="D117" s="228" t="s">
        <v>190</v>
      </c>
      <c r="E117" s="42"/>
      <c r="F117" s="229" t="s">
        <v>567</v>
      </c>
      <c r="G117" s="42"/>
      <c r="H117" s="42"/>
      <c r="I117" s="230"/>
      <c r="J117" s="42"/>
      <c r="K117" s="42"/>
      <c r="L117" s="46"/>
      <c r="M117" s="231"/>
      <c r="N117" s="232"/>
      <c r="O117" s="86"/>
      <c r="P117" s="86"/>
      <c r="Q117" s="86"/>
      <c r="R117" s="86"/>
      <c r="S117" s="86"/>
      <c r="T117" s="87"/>
      <c r="U117" s="40"/>
      <c r="V117" s="40"/>
      <c r="W117" s="40"/>
      <c r="X117" s="40"/>
      <c r="Y117" s="40"/>
      <c r="Z117" s="40"/>
      <c r="AA117" s="40"/>
      <c r="AB117" s="40"/>
      <c r="AC117" s="40"/>
      <c r="AD117" s="40"/>
      <c r="AE117" s="40"/>
      <c r="AT117" s="19" t="s">
        <v>190</v>
      </c>
      <c r="AU117" s="19" t="s">
        <v>85</v>
      </c>
    </row>
    <row r="118" s="13" customFormat="1">
      <c r="A118" s="13"/>
      <c r="B118" s="233"/>
      <c r="C118" s="234"/>
      <c r="D118" s="228" t="s">
        <v>192</v>
      </c>
      <c r="E118" s="235" t="s">
        <v>19</v>
      </c>
      <c r="F118" s="236" t="s">
        <v>568</v>
      </c>
      <c r="G118" s="234"/>
      <c r="H118" s="237">
        <v>0.13500000000000001</v>
      </c>
      <c r="I118" s="238"/>
      <c r="J118" s="234"/>
      <c r="K118" s="234"/>
      <c r="L118" s="239"/>
      <c r="M118" s="240"/>
      <c r="N118" s="241"/>
      <c r="O118" s="241"/>
      <c r="P118" s="241"/>
      <c r="Q118" s="241"/>
      <c r="R118" s="241"/>
      <c r="S118" s="241"/>
      <c r="T118" s="242"/>
      <c r="U118" s="13"/>
      <c r="V118" s="13"/>
      <c r="W118" s="13"/>
      <c r="X118" s="13"/>
      <c r="Y118" s="13"/>
      <c r="Z118" s="13"/>
      <c r="AA118" s="13"/>
      <c r="AB118" s="13"/>
      <c r="AC118" s="13"/>
      <c r="AD118" s="13"/>
      <c r="AE118" s="13"/>
      <c r="AT118" s="243" t="s">
        <v>192</v>
      </c>
      <c r="AU118" s="243" t="s">
        <v>85</v>
      </c>
      <c r="AV118" s="13" t="s">
        <v>85</v>
      </c>
      <c r="AW118" s="13" t="s">
        <v>37</v>
      </c>
      <c r="AX118" s="13" t="s">
        <v>83</v>
      </c>
      <c r="AY118" s="243" t="s">
        <v>180</v>
      </c>
    </row>
    <row r="119" s="2" customFormat="1" ht="16.5" customHeight="1">
      <c r="A119" s="40"/>
      <c r="B119" s="41"/>
      <c r="C119" s="215" t="s">
        <v>85</v>
      </c>
      <c r="D119" s="215" t="s">
        <v>183</v>
      </c>
      <c r="E119" s="216" t="s">
        <v>569</v>
      </c>
      <c r="F119" s="217" t="s">
        <v>570</v>
      </c>
      <c r="G119" s="218" t="s">
        <v>462</v>
      </c>
      <c r="H119" s="219">
        <v>14</v>
      </c>
      <c r="I119" s="220"/>
      <c r="J119" s="221">
        <f>ROUND(I119*H119,2)</f>
        <v>0</v>
      </c>
      <c r="K119" s="217" t="s">
        <v>187</v>
      </c>
      <c r="L119" s="46"/>
      <c r="M119" s="222" t="s">
        <v>19</v>
      </c>
      <c r="N119" s="223" t="s">
        <v>47</v>
      </c>
      <c r="O119" s="86"/>
      <c r="P119" s="224">
        <f>O119*H119</f>
        <v>0</v>
      </c>
      <c r="Q119" s="224">
        <v>0.017940000000000001</v>
      </c>
      <c r="R119" s="224">
        <f>Q119*H119</f>
        <v>0.25115999999999999</v>
      </c>
      <c r="S119" s="224">
        <v>0</v>
      </c>
      <c r="T119" s="225">
        <f>S119*H119</f>
        <v>0</v>
      </c>
      <c r="U119" s="40"/>
      <c r="V119" s="40"/>
      <c r="W119" s="40"/>
      <c r="X119" s="40"/>
      <c r="Y119" s="40"/>
      <c r="Z119" s="40"/>
      <c r="AA119" s="40"/>
      <c r="AB119" s="40"/>
      <c r="AC119" s="40"/>
      <c r="AD119" s="40"/>
      <c r="AE119" s="40"/>
      <c r="AR119" s="226" t="s">
        <v>198</v>
      </c>
      <c r="AT119" s="226" t="s">
        <v>183</v>
      </c>
      <c r="AU119" s="226" t="s">
        <v>85</v>
      </c>
      <c r="AY119" s="19" t="s">
        <v>180</v>
      </c>
      <c r="BE119" s="227">
        <f>IF(N119="základní",J119,0)</f>
        <v>0</v>
      </c>
      <c r="BF119" s="227">
        <f>IF(N119="snížená",J119,0)</f>
        <v>0</v>
      </c>
      <c r="BG119" s="227">
        <f>IF(N119="zákl. přenesená",J119,0)</f>
        <v>0</v>
      </c>
      <c r="BH119" s="227">
        <f>IF(N119="sníž. přenesená",J119,0)</f>
        <v>0</v>
      </c>
      <c r="BI119" s="227">
        <f>IF(N119="nulová",J119,0)</f>
        <v>0</v>
      </c>
      <c r="BJ119" s="19" t="s">
        <v>83</v>
      </c>
      <c r="BK119" s="227">
        <f>ROUND(I119*H119,2)</f>
        <v>0</v>
      </c>
      <c r="BL119" s="19" t="s">
        <v>198</v>
      </c>
      <c r="BM119" s="226" t="s">
        <v>571</v>
      </c>
    </row>
    <row r="120" s="2" customFormat="1">
      <c r="A120" s="40"/>
      <c r="B120" s="41"/>
      <c r="C120" s="42"/>
      <c r="D120" s="228" t="s">
        <v>190</v>
      </c>
      <c r="E120" s="42"/>
      <c r="F120" s="229" t="s">
        <v>572</v>
      </c>
      <c r="G120" s="42"/>
      <c r="H120" s="42"/>
      <c r="I120" s="230"/>
      <c r="J120" s="42"/>
      <c r="K120" s="42"/>
      <c r="L120" s="46"/>
      <c r="M120" s="231"/>
      <c r="N120" s="232"/>
      <c r="O120" s="86"/>
      <c r="P120" s="86"/>
      <c r="Q120" s="86"/>
      <c r="R120" s="86"/>
      <c r="S120" s="86"/>
      <c r="T120" s="87"/>
      <c r="U120" s="40"/>
      <c r="V120" s="40"/>
      <c r="W120" s="40"/>
      <c r="X120" s="40"/>
      <c r="Y120" s="40"/>
      <c r="Z120" s="40"/>
      <c r="AA120" s="40"/>
      <c r="AB120" s="40"/>
      <c r="AC120" s="40"/>
      <c r="AD120" s="40"/>
      <c r="AE120" s="40"/>
      <c r="AT120" s="19" t="s">
        <v>190</v>
      </c>
      <c r="AU120" s="19" t="s">
        <v>85</v>
      </c>
    </row>
    <row r="121" s="2" customFormat="1" ht="16.5" customHeight="1">
      <c r="A121" s="40"/>
      <c r="B121" s="41"/>
      <c r="C121" s="215" t="s">
        <v>113</v>
      </c>
      <c r="D121" s="215" t="s">
        <v>183</v>
      </c>
      <c r="E121" s="216" t="s">
        <v>573</v>
      </c>
      <c r="F121" s="217" t="s">
        <v>574</v>
      </c>
      <c r="G121" s="218" t="s">
        <v>462</v>
      </c>
      <c r="H121" s="219">
        <v>4</v>
      </c>
      <c r="I121" s="220"/>
      <c r="J121" s="221">
        <f>ROUND(I121*H121,2)</f>
        <v>0</v>
      </c>
      <c r="K121" s="217" t="s">
        <v>187</v>
      </c>
      <c r="L121" s="46"/>
      <c r="M121" s="222" t="s">
        <v>19</v>
      </c>
      <c r="N121" s="223" t="s">
        <v>47</v>
      </c>
      <c r="O121" s="86"/>
      <c r="P121" s="224">
        <f>O121*H121</f>
        <v>0</v>
      </c>
      <c r="Q121" s="224">
        <v>0.022780000000000002</v>
      </c>
      <c r="R121" s="224">
        <f>Q121*H121</f>
        <v>0.091120000000000007</v>
      </c>
      <c r="S121" s="224">
        <v>0</v>
      </c>
      <c r="T121" s="225">
        <f>S121*H121</f>
        <v>0</v>
      </c>
      <c r="U121" s="40"/>
      <c r="V121" s="40"/>
      <c r="W121" s="40"/>
      <c r="X121" s="40"/>
      <c r="Y121" s="40"/>
      <c r="Z121" s="40"/>
      <c r="AA121" s="40"/>
      <c r="AB121" s="40"/>
      <c r="AC121" s="40"/>
      <c r="AD121" s="40"/>
      <c r="AE121" s="40"/>
      <c r="AR121" s="226" t="s">
        <v>198</v>
      </c>
      <c r="AT121" s="226" t="s">
        <v>183</v>
      </c>
      <c r="AU121" s="226" t="s">
        <v>85</v>
      </c>
      <c r="AY121" s="19" t="s">
        <v>180</v>
      </c>
      <c r="BE121" s="227">
        <f>IF(N121="základní",J121,0)</f>
        <v>0</v>
      </c>
      <c r="BF121" s="227">
        <f>IF(N121="snížená",J121,0)</f>
        <v>0</v>
      </c>
      <c r="BG121" s="227">
        <f>IF(N121="zákl. přenesená",J121,0)</f>
        <v>0</v>
      </c>
      <c r="BH121" s="227">
        <f>IF(N121="sníž. přenesená",J121,0)</f>
        <v>0</v>
      </c>
      <c r="BI121" s="227">
        <f>IF(N121="nulová",J121,0)</f>
        <v>0</v>
      </c>
      <c r="BJ121" s="19" t="s">
        <v>83</v>
      </c>
      <c r="BK121" s="227">
        <f>ROUND(I121*H121,2)</f>
        <v>0</v>
      </c>
      <c r="BL121" s="19" t="s">
        <v>198</v>
      </c>
      <c r="BM121" s="226" t="s">
        <v>575</v>
      </c>
    </row>
    <row r="122" s="2" customFormat="1">
      <c r="A122" s="40"/>
      <c r="B122" s="41"/>
      <c r="C122" s="42"/>
      <c r="D122" s="228" t="s">
        <v>190</v>
      </c>
      <c r="E122" s="42"/>
      <c r="F122" s="229" t="s">
        <v>576</v>
      </c>
      <c r="G122" s="42"/>
      <c r="H122" s="42"/>
      <c r="I122" s="230"/>
      <c r="J122" s="42"/>
      <c r="K122" s="42"/>
      <c r="L122" s="46"/>
      <c r="M122" s="231"/>
      <c r="N122" s="232"/>
      <c r="O122" s="86"/>
      <c r="P122" s="86"/>
      <c r="Q122" s="86"/>
      <c r="R122" s="86"/>
      <c r="S122" s="86"/>
      <c r="T122" s="87"/>
      <c r="U122" s="40"/>
      <c r="V122" s="40"/>
      <c r="W122" s="40"/>
      <c r="X122" s="40"/>
      <c r="Y122" s="40"/>
      <c r="Z122" s="40"/>
      <c r="AA122" s="40"/>
      <c r="AB122" s="40"/>
      <c r="AC122" s="40"/>
      <c r="AD122" s="40"/>
      <c r="AE122" s="40"/>
      <c r="AT122" s="19" t="s">
        <v>190</v>
      </c>
      <c r="AU122" s="19" t="s">
        <v>85</v>
      </c>
    </row>
    <row r="123" s="2" customFormat="1" ht="16.5" customHeight="1">
      <c r="A123" s="40"/>
      <c r="B123" s="41"/>
      <c r="C123" s="215" t="s">
        <v>198</v>
      </c>
      <c r="D123" s="215" t="s">
        <v>183</v>
      </c>
      <c r="E123" s="216" t="s">
        <v>577</v>
      </c>
      <c r="F123" s="217" t="s">
        <v>578</v>
      </c>
      <c r="G123" s="218" t="s">
        <v>462</v>
      </c>
      <c r="H123" s="219">
        <v>13</v>
      </c>
      <c r="I123" s="220"/>
      <c r="J123" s="221">
        <f>ROUND(I123*H123,2)</f>
        <v>0</v>
      </c>
      <c r="K123" s="217" t="s">
        <v>187</v>
      </c>
      <c r="L123" s="46"/>
      <c r="M123" s="222" t="s">
        <v>19</v>
      </c>
      <c r="N123" s="223" t="s">
        <v>47</v>
      </c>
      <c r="O123" s="86"/>
      <c r="P123" s="224">
        <f>O123*H123</f>
        <v>0</v>
      </c>
      <c r="Q123" s="224">
        <v>0.021260000000000001</v>
      </c>
      <c r="R123" s="224">
        <f>Q123*H123</f>
        <v>0.27638000000000001</v>
      </c>
      <c r="S123" s="224">
        <v>0</v>
      </c>
      <c r="T123" s="225">
        <f>S123*H123</f>
        <v>0</v>
      </c>
      <c r="U123" s="40"/>
      <c r="V123" s="40"/>
      <c r="W123" s="40"/>
      <c r="X123" s="40"/>
      <c r="Y123" s="40"/>
      <c r="Z123" s="40"/>
      <c r="AA123" s="40"/>
      <c r="AB123" s="40"/>
      <c r="AC123" s="40"/>
      <c r="AD123" s="40"/>
      <c r="AE123" s="40"/>
      <c r="AR123" s="226" t="s">
        <v>198</v>
      </c>
      <c r="AT123" s="226" t="s">
        <v>183</v>
      </c>
      <c r="AU123" s="226" t="s">
        <v>85</v>
      </c>
      <c r="AY123" s="19" t="s">
        <v>180</v>
      </c>
      <c r="BE123" s="227">
        <f>IF(N123="základní",J123,0)</f>
        <v>0</v>
      </c>
      <c r="BF123" s="227">
        <f>IF(N123="snížená",J123,0)</f>
        <v>0</v>
      </c>
      <c r="BG123" s="227">
        <f>IF(N123="zákl. přenesená",J123,0)</f>
        <v>0</v>
      </c>
      <c r="BH123" s="227">
        <f>IF(N123="sníž. přenesená",J123,0)</f>
        <v>0</v>
      </c>
      <c r="BI123" s="227">
        <f>IF(N123="nulová",J123,0)</f>
        <v>0</v>
      </c>
      <c r="BJ123" s="19" t="s">
        <v>83</v>
      </c>
      <c r="BK123" s="227">
        <f>ROUND(I123*H123,2)</f>
        <v>0</v>
      </c>
      <c r="BL123" s="19" t="s">
        <v>198</v>
      </c>
      <c r="BM123" s="226" t="s">
        <v>579</v>
      </c>
    </row>
    <row r="124" s="2" customFormat="1">
      <c r="A124" s="40"/>
      <c r="B124" s="41"/>
      <c r="C124" s="42"/>
      <c r="D124" s="228" t="s">
        <v>190</v>
      </c>
      <c r="E124" s="42"/>
      <c r="F124" s="229" t="s">
        <v>580</v>
      </c>
      <c r="G124" s="42"/>
      <c r="H124" s="42"/>
      <c r="I124" s="230"/>
      <c r="J124" s="42"/>
      <c r="K124" s="42"/>
      <c r="L124" s="46"/>
      <c r="M124" s="231"/>
      <c r="N124" s="232"/>
      <c r="O124" s="86"/>
      <c r="P124" s="86"/>
      <c r="Q124" s="86"/>
      <c r="R124" s="86"/>
      <c r="S124" s="86"/>
      <c r="T124" s="87"/>
      <c r="U124" s="40"/>
      <c r="V124" s="40"/>
      <c r="W124" s="40"/>
      <c r="X124" s="40"/>
      <c r="Y124" s="40"/>
      <c r="Z124" s="40"/>
      <c r="AA124" s="40"/>
      <c r="AB124" s="40"/>
      <c r="AC124" s="40"/>
      <c r="AD124" s="40"/>
      <c r="AE124" s="40"/>
      <c r="AT124" s="19" t="s">
        <v>190</v>
      </c>
      <c r="AU124" s="19" t="s">
        <v>85</v>
      </c>
    </row>
    <row r="125" s="2" customFormat="1" ht="16.5" customHeight="1">
      <c r="A125" s="40"/>
      <c r="B125" s="41"/>
      <c r="C125" s="215" t="s">
        <v>231</v>
      </c>
      <c r="D125" s="215" t="s">
        <v>183</v>
      </c>
      <c r="E125" s="216" t="s">
        <v>581</v>
      </c>
      <c r="F125" s="217" t="s">
        <v>582</v>
      </c>
      <c r="G125" s="218" t="s">
        <v>462</v>
      </c>
      <c r="H125" s="219">
        <v>6</v>
      </c>
      <c r="I125" s="220"/>
      <c r="J125" s="221">
        <f>ROUND(I125*H125,2)</f>
        <v>0</v>
      </c>
      <c r="K125" s="217" t="s">
        <v>187</v>
      </c>
      <c r="L125" s="46"/>
      <c r="M125" s="222" t="s">
        <v>19</v>
      </c>
      <c r="N125" s="223" t="s">
        <v>47</v>
      </c>
      <c r="O125" s="86"/>
      <c r="P125" s="224">
        <f>O125*H125</f>
        <v>0</v>
      </c>
      <c r="Q125" s="224">
        <v>0.026929999999999999</v>
      </c>
      <c r="R125" s="224">
        <f>Q125*H125</f>
        <v>0.16158</v>
      </c>
      <c r="S125" s="224">
        <v>0</v>
      </c>
      <c r="T125" s="225">
        <f>S125*H125</f>
        <v>0</v>
      </c>
      <c r="U125" s="40"/>
      <c r="V125" s="40"/>
      <c r="W125" s="40"/>
      <c r="X125" s="40"/>
      <c r="Y125" s="40"/>
      <c r="Z125" s="40"/>
      <c r="AA125" s="40"/>
      <c r="AB125" s="40"/>
      <c r="AC125" s="40"/>
      <c r="AD125" s="40"/>
      <c r="AE125" s="40"/>
      <c r="AR125" s="226" t="s">
        <v>198</v>
      </c>
      <c r="AT125" s="226" t="s">
        <v>183</v>
      </c>
      <c r="AU125" s="226" t="s">
        <v>85</v>
      </c>
      <c r="AY125" s="19" t="s">
        <v>180</v>
      </c>
      <c r="BE125" s="227">
        <f>IF(N125="základní",J125,0)</f>
        <v>0</v>
      </c>
      <c r="BF125" s="227">
        <f>IF(N125="snížená",J125,0)</f>
        <v>0</v>
      </c>
      <c r="BG125" s="227">
        <f>IF(N125="zákl. přenesená",J125,0)</f>
        <v>0</v>
      </c>
      <c r="BH125" s="227">
        <f>IF(N125="sníž. přenesená",J125,0)</f>
        <v>0</v>
      </c>
      <c r="BI125" s="227">
        <f>IF(N125="nulová",J125,0)</f>
        <v>0</v>
      </c>
      <c r="BJ125" s="19" t="s">
        <v>83</v>
      </c>
      <c r="BK125" s="227">
        <f>ROUND(I125*H125,2)</f>
        <v>0</v>
      </c>
      <c r="BL125" s="19" t="s">
        <v>198</v>
      </c>
      <c r="BM125" s="226" t="s">
        <v>583</v>
      </c>
    </row>
    <row r="126" s="2" customFormat="1">
      <c r="A126" s="40"/>
      <c r="B126" s="41"/>
      <c r="C126" s="42"/>
      <c r="D126" s="228" t="s">
        <v>190</v>
      </c>
      <c r="E126" s="42"/>
      <c r="F126" s="229" t="s">
        <v>584</v>
      </c>
      <c r="G126" s="42"/>
      <c r="H126" s="42"/>
      <c r="I126" s="230"/>
      <c r="J126" s="42"/>
      <c r="K126" s="42"/>
      <c r="L126" s="46"/>
      <c r="M126" s="231"/>
      <c r="N126" s="232"/>
      <c r="O126" s="86"/>
      <c r="P126" s="86"/>
      <c r="Q126" s="86"/>
      <c r="R126" s="86"/>
      <c r="S126" s="86"/>
      <c r="T126" s="87"/>
      <c r="U126" s="40"/>
      <c r="V126" s="40"/>
      <c r="W126" s="40"/>
      <c r="X126" s="40"/>
      <c r="Y126" s="40"/>
      <c r="Z126" s="40"/>
      <c r="AA126" s="40"/>
      <c r="AB126" s="40"/>
      <c r="AC126" s="40"/>
      <c r="AD126" s="40"/>
      <c r="AE126" s="40"/>
      <c r="AT126" s="19" t="s">
        <v>190</v>
      </c>
      <c r="AU126" s="19" t="s">
        <v>85</v>
      </c>
    </row>
    <row r="127" s="2" customFormat="1" ht="16.5" customHeight="1">
      <c r="A127" s="40"/>
      <c r="B127" s="41"/>
      <c r="C127" s="215" t="s">
        <v>239</v>
      </c>
      <c r="D127" s="215" t="s">
        <v>183</v>
      </c>
      <c r="E127" s="216" t="s">
        <v>585</v>
      </c>
      <c r="F127" s="217" t="s">
        <v>586</v>
      </c>
      <c r="G127" s="218" t="s">
        <v>462</v>
      </c>
      <c r="H127" s="219">
        <v>2</v>
      </c>
      <c r="I127" s="220"/>
      <c r="J127" s="221">
        <f>ROUND(I127*H127,2)</f>
        <v>0</v>
      </c>
      <c r="K127" s="217" t="s">
        <v>187</v>
      </c>
      <c r="L127" s="46"/>
      <c r="M127" s="222" t="s">
        <v>19</v>
      </c>
      <c r="N127" s="223" t="s">
        <v>47</v>
      </c>
      <c r="O127" s="86"/>
      <c r="P127" s="224">
        <f>O127*H127</f>
        <v>0</v>
      </c>
      <c r="Q127" s="224">
        <v>0.036979999999999999</v>
      </c>
      <c r="R127" s="224">
        <f>Q127*H127</f>
        <v>0.073959999999999998</v>
      </c>
      <c r="S127" s="224">
        <v>0</v>
      </c>
      <c r="T127" s="225">
        <f>S127*H127</f>
        <v>0</v>
      </c>
      <c r="U127" s="40"/>
      <c r="V127" s="40"/>
      <c r="W127" s="40"/>
      <c r="X127" s="40"/>
      <c r="Y127" s="40"/>
      <c r="Z127" s="40"/>
      <c r="AA127" s="40"/>
      <c r="AB127" s="40"/>
      <c r="AC127" s="40"/>
      <c r="AD127" s="40"/>
      <c r="AE127" s="40"/>
      <c r="AR127" s="226" t="s">
        <v>198</v>
      </c>
      <c r="AT127" s="226" t="s">
        <v>183</v>
      </c>
      <c r="AU127" s="226" t="s">
        <v>85</v>
      </c>
      <c r="AY127" s="19" t="s">
        <v>180</v>
      </c>
      <c r="BE127" s="227">
        <f>IF(N127="základní",J127,0)</f>
        <v>0</v>
      </c>
      <c r="BF127" s="227">
        <f>IF(N127="snížená",J127,0)</f>
        <v>0</v>
      </c>
      <c r="BG127" s="227">
        <f>IF(N127="zákl. přenesená",J127,0)</f>
        <v>0</v>
      </c>
      <c r="BH127" s="227">
        <f>IF(N127="sníž. přenesená",J127,0)</f>
        <v>0</v>
      </c>
      <c r="BI127" s="227">
        <f>IF(N127="nulová",J127,0)</f>
        <v>0</v>
      </c>
      <c r="BJ127" s="19" t="s">
        <v>83</v>
      </c>
      <c r="BK127" s="227">
        <f>ROUND(I127*H127,2)</f>
        <v>0</v>
      </c>
      <c r="BL127" s="19" t="s">
        <v>198</v>
      </c>
      <c r="BM127" s="226" t="s">
        <v>587</v>
      </c>
    </row>
    <row r="128" s="2" customFormat="1">
      <c r="A128" s="40"/>
      <c r="B128" s="41"/>
      <c r="C128" s="42"/>
      <c r="D128" s="228" t="s">
        <v>190</v>
      </c>
      <c r="E128" s="42"/>
      <c r="F128" s="229" t="s">
        <v>588</v>
      </c>
      <c r="G128" s="42"/>
      <c r="H128" s="42"/>
      <c r="I128" s="230"/>
      <c r="J128" s="42"/>
      <c r="K128" s="42"/>
      <c r="L128" s="46"/>
      <c r="M128" s="231"/>
      <c r="N128" s="232"/>
      <c r="O128" s="86"/>
      <c r="P128" s="86"/>
      <c r="Q128" s="86"/>
      <c r="R128" s="86"/>
      <c r="S128" s="86"/>
      <c r="T128" s="87"/>
      <c r="U128" s="40"/>
      <c r="V128" s="40"/>
      <c r="W128" s="40"/>
      <c r="X128" s="40"/>
      <c r="Y128" s="40"/>
      <c r="Z128" s="40"/>
      <c r="AA128" s="40"/>
      <c r="AB128" s="40"/>
      <c r="AC128" s="40"/>
      <c r="AD128" s="40"/>
      <c r="AE128" s="40"/>
      <c r="AT128" s="19" t="s">
        <v>190</v>
      </c>
      <c r="AU128" s="19" t="s">
        <v>85</v>
      </c>
    </row>
    <row r="129" s="2" customFormat="1" ht="16.5" customHeight="1">
      <c r="A129" s="40"/>
      <c r="B129" s="41"/>
      <c r="C129" s="215" t="s">
        <v>246</v>
      </c>
      <c r="D129" s="215" t="s">
        <v>183</v>
      </c>
      <c r="E129" s="216" t="s">
        <v>589</v>
      </c>
      <c r="F129" s="217" t="s">
        <v>590</v>
      </c>
      <c r="G129" s="218" t="s">
        <v>462</v>
      </c>
      <c r="H129" s="219">
        <v>1</v>
      </c>
      <c r="I129" s="220"/>
      <c r="J129" s="221">
        <f>ROUND(I129*H129,2)</f>
        <v>0</v>
      </c>
      <c r="K129" s="217" t="s">
        <v>187</v>
      </c>
      <c r="L129" s="46"/>
      <c r="M129" s="222" t="s">
        <v>19</v>
      </c>
      <c r="N129" s="223" t="s">
        <v>47</v>
      </c>
      <c r="O129" s="86"/>
      <c r="P129" s="224">
        <f>O129*H129</f>
        <v>0</v>
      </c>
      <c r="Q129" s="224">
        <v>0.052789999999999997</v>
      </c>
      <c r="R129" s="224">
        <f>Q129*H129</f>
        <v>0.052789999999999997</v>
      </c>
      <c r="S129" s="224">
        <v>0</v>
      </c>
      <c r="T129" s="225">
        <f>S129*H129</f>
        <v>0</v>
      </c>
      <c r="U129" s="40"/>
      <c r="V129" s="40"/>
      <c r="W129" s="40"/>
      <c r="X129" s="40"/>
      <c r="Y129" s="40"/>
      <c r="Z129" s="40"/>
      <c r="AA129" s="40"/>
      <c r="AB129" s="40"/>
      <c r="AC129" s="40"/>
      <c r="AD129" s="40"/>
      <c r="AE129" s="40"/>
      <c r="AR129" s="226" t="s">
        <v>198</v>
      </c>
      <c r="AT129" s="226" t="s">
        <v>183</v>
      </c>
      <c r="AU129" s="226" t="s">
        <v>85</v>
      </c>
      <c r="AY129" s="19" t="s">
        <v>180</v>
      </c>
      <c r="BE129" s="227">
        <f>IF(N129="základní",J129,0)</f>
        <v>0</v>
      </c>
      <c r="BF129" s="227">
        <f>IF(N129="snížená",J129,0)</f>
        <v>0</v>
      </c>
      <c r="BG129" s="227">
        <f>IF(N129="zákl. přenesená",J129,0)</f>
        <v>0</v>
      </c>
      <c r="BH129" s="227">
        <f>IF(N129="sníž. přenesená",J129,0)</f>
        <v>0</v>
      </c>
      <c r="BI129" s="227">
        <f>IF(N129="nulová",J129,0)</f>
        <v>0</v>
      </c>
      <c r="BJ129" s="19" t="s">
        <v>83</v>
      </c>
      <c r="BK129" s="227">
        <f>ROUND(I129*H129,2)</f>
        <v>0</v>
      </c>
      <c r="BL129" s="19" t="s">
        <v>198</v>
      </c>
      <c r="BM129" s="226" t="s">
        <v>591</v>
      </c>
    </row>
    <row r="130" s="2" customFormat="1">
      <c r="A130" s="40"/>
      <c r="B130" s="41"/>
      <c r="C130" s="42"/>
      <c r="D130" s="228" t="s">
        <v>190</v>
      </c>
      <c r="E130" s="42"/>
      <c r="F130" s="229" t="s">
        <v>592</v>
      </c>
      <c r="G130" s="42"/>
      <c r="H130" s="42"/>
      <c r="I130" s="230"/>
      <c r="J130" s="42"/>
      <c r="K130" s="42"/>
      <c r="L130" s="46"/>
      <c r="M130" s="231"/>
      <c r="N130" s="232"/>
      <c r="O130" s="86"/>
      <c r="P130" s="86"/>
      <c r="Q130" s="86"/>
      <c r="R130" s="86"/>
      <c r="S130" s="86"/>
      <c r="T130" s="87"/>
      <c r="U130" s="40"/>
      <c r="V130" s="40"/>
      <c r="W130" s="40"/>
      <c r="X130" s="40"/>
      <c r="Y130" s="40"/>
      <c r="Z130" s="40"/>
      <c r="AA130" s="40"/>
      <c r="AB130" s="40"/>
      <c r="AC130" s="40"/>
      <c r="AD130" s="40"/>
      <c r="AE130" s="40"/>
      <c r="AT130" s="19" t="s">
        <v>190</v>
      </c>
      <c r="AU130" s="19" t="s">
        <v>85</v>
      </c>
    </row>
    <row r="131" s="2" customFormat="1" ht="16.5" customHeight="1">
      <c r="A131" s="40"/>
      <c r="B131" s="41"/>
      <c r="C131" s="215" t="s">
        <v>252</v>
      </c>
      <c r="D131" s="215" t="s">
        <v>183</v>
      </c>
      <c r="E131" s="216" t="s">
        <v>593</v>
      </c>
      <c r="F131" s="217" t="s">
        <v>594</v>
      </c>
      <c r="G131" s="218" t="s">
        <v>462</v>
      </c>
      <c r="H131" s="219">
        <v>3</v>
      </c>
      <c r="I131" s="220"/>
      <c r="J131" s="221">
        <f>ROUND(I131*H131,2)</f>
        <v>0</v>
      </c>
      <c r="K131" s="217" t="s">
        <v>187</v>
      </c>
      <c r="L131" s="46"/>
      <c r="M131" s="222" t="s">
        <v>19</v>
      </c>
      <c r="N131" s="223" t="s">
        <v>47</v>
      </c>
      <c r="O131" s="86"/>
      <c r="P131" s="224">
        <f>O131*H131</f>
        <v>0</v>
      </c>
      <c r="Q131" s="224">
        <v>0.036549999999999999</v>
      </c>
      <c r="R131" s="224">
        <f>Q131*H131</f>
        <v>0.10965</v>
      </c>
      <c r="S131" s="224">
        <v>0</v>
      </c>
      <c r="T131" s="225">
        <f>S131*H131</f>
        <v>0</v>
      </c>
      <c r="U131" s="40"/>
      <c r="V131" s="40"/>
      <c r="W131" s="40"/>
      <c r="X131" s="40"/>
      <c r="Y131" s="40"/>
      <c r="Z131" s="40"/>
      <c r="AA131" s="40"/>
      <c r="AB131" s="40"/>
      <c r="AC131" s="40"/>
      <c r="AD131" s="40"/>
      <c r="AE131" s="40"/>
      <c r="AR131" s="226" t="s">
        <v>198</v>
      </c>
      <c r="AT131" s="226" t="s">
        <v>183</v>
      </c>
      <c r="AU131" s="226" t="s">
        <v>85</v>
      </c>
      <c r="AY131" s="19" t="s">
        <v>180</v>
      </c>
      <c r="BE131" s="227">
        <f>IF(N131="základní",J131,0)</f>
        <v>0</v>
      </c>
      <c r="BF131" s="227">
        <f>IF(N131="snížená",J131,0)</f>
        <v>0</v>
      </c>
      <c r="BG131" s="227">
        <f>IF(N131="zákl. přenesená",J131,0)</f>
        <v>0</v>
      </c>
      <c r="BH131" s="227">
        <f>IF(N131="sníž. přenesená",J131,0)</f>
        <v>0</v>
      </c>
      <c r="BI131" s="227">
        <f>IF(N131="nulová",J131,0)</f>
        <v>0</v>
      </c>
      <c r="BJ131" s="19" t="s">
        <v>83</v>
      </c>
      <c r="BK131" s="227">
        <f>ROUND(I131*H131,2)</f>
        <v>0</v>
      </c>
      <c r="BL131" s="19" t="s">
        <v>198</v>
      </c>
      <c r="BM131" s="226" t="s">
        <v>595</v>
      </c>
    </row>
    <row r="132" s="2" customFormat="1">
      <c r="A132" s="40"/>
      <c r="B132" s="41"/>
      <c r="C132" s="42"/>
      <c r="D132" s="228" t="s">
        <v>190</v>
      </c>
      <c r="E132" s="42"/>
      <c r="F132" s="229" t="s">
        <v>596</v>
      </c>
      <c r="G132" s="42"/>
      <c r="H132" s="42"/>
      <c r="I132" s="230"/>
      <c r="J132" s="42"/>
      <c r="K132" s="42"/>
      <c r="L132" s="46"/>
      <c r="M132" s="231"/>
      <c r="N132" s="232"/>
      <c r="O132" s="86"/>
      <c r="P132" s="86"/>
      <c r="Q132" s="86"/>
      <c r="R132" s="86"/>
      <c r="S132" s="86"/>
      <c r="T132" s="87"/>
      <c r="U132" s="40"/>
      <c r="V132" s="40"/>
      <c r="W132" s="40"/>
      <c r="X132" s="40"/>
      <c r="Y132" s="40"/>
      <c r="Z132" s="40"/>
      <c r="AA132" s="40"/>
      <c r="AB132" s="40"/>
      <c r="AC132" s="40"/>
      <c r="AD132" s="40"/>
      <c r="AE132" s="40"/>
      <c r="AT132" s="19" t="s">
        <v>190</v>
      </c>
      <c r="AU132" s="19" t="s">
        <v>85</v>
      </c>
    </row>
    <row r="133" s="2" customFormat="1" ht="16.5" customHeight="1">
      <c r="A133" s="40"/>
      <c r="B133" s="41"/>
      <c r="C133" s="215" t="s">
        <v>181</v>
      </c>
      <c r="D133" s="215" t="s">
        <v>183</v>
      </c>
      <c r="E133" s="216" t="s">
        <v>597</v>
      </c>
      <c r="F133" s="217" t="s">
        <v>598</v>
      </c>
      <c r="G133" s="218" t="s">
        <v>462</v>
      </c>
      <c r="H133" s="219">
        <v>10</v>
      </c>
      <c r="I133" s="220"/>
      <c r="J133" s="221">
        <f>ROUND(I133*H133,2)</f>
        <v>0</v>
      </c>
      <c r="K133" s="217" t="s">
        <v>187</v>
      </c>
      <c r="L133" s="46"/>
      <c r="M133" s="222" t="s">
        <v>19</v>
      </c>
      <c r="N133" s="223" t="s">
        <v>47</v>
      </c>
      <c r="O133" s="86"/>
      <c r="P133" s="224">
        <f>O133*H133</f>
        <v>0</v>
      </c>
      <c r="Q133" s="224">
        <v>0.091050000000000006</v>
      </c>
      <c r="R133" s="224">
        <f>Q133*H133</f>
        <v>0.91050000000000009</v>
      </c>
      <c r="S133" s="224">
        <v>0</v>
      </c>
      <c r="T133" s="225">
        <f>S133*H133</f>
        <v>0</v>
      </c>
      <c r="U133" s="40"/>
      <c r="V133" s="40"/>
      <c r="W133" s="40"/>
      <c r="X133" s="40"/>
      <c r="Y133" s="40"/>
      <c r="Z133" s="40"/>
      <c r="AA133" s="40"/>
      <c r="AB133" s="40"/>
      <c r="AC133" s="40"/>
      <c r="AD133" s="40"/>
      <c r="AE133" s="40"/>
      <c r="AR133" s="226" t="s">
        <v>198</v>
      </c>
      <c r="AT133" s="226" t="s">
        <v>183</v>
      </c>
      <c r="AU133" s="226" t="s">
        <v>85</v>
      </c>
      <c r="AY133" s="19" t="s">
        <v>180</v>
      </c>
      <c r="BE133" s="227">
        <f>IF(N133="základní",J133,0)</f>
        <v>0</v>
      </c>
      <c r="BF133" s="227">
        <f>IF(N133="snížená",J133,0)</f>
        <v>0</v>
      </c>
      <c r="BG133" s="227">
        <f>IF(N133="zákl. přenesená",J133,0)</f>
        <v>0</v>
      </c>
      <c r="BH133" s="227">
        <f>IF(N133="sníž. přenesená",J133,0)</f>
        <v>0</v>
      </c>
      <c r="BI133" s="227">
        <f>IF(N133="nulová",J133,0)</f>
        <v>0</v>
      </c>
      <c r="BJ133" s="19" t="s">
        <v>83</v>
      </c>
      <c r="BK133" s="227">
        <f>ROUND(I133*H133,2)</f>
        <v>0</v>
      </c>
      <c r="BL133" s="19" t="s">
        <v>198</v>
      </c>
      <c r="BM133" s="226" t="s">
        <v>599</v>
      </c>
    </row>
    <row r="134" s="2" customFormat="1">
      <c r="A134" s="40"/>
      <c r="B134" s="41"/>
      <c r="C134" s="42"/>
      <c r="D134" s="228" t="s">
        <v>190</v>
      </c>
      <c r="E134" s="42"/>
      <c r="F134" s="229" t="s">
        <v>600</v>
      </c>
      <c r="G134" s="42"/>
      <c r="H134" s="42"/>
      <c r="I134" s="230"/>
      <c r="J134" s="42"/>
      <c r="K134" s="42"/>
      <c r="L134" s="46"/>
      <c r="M134" s="231"/>
      <c r="N134" s="232"/>
      <c r="O134" s="86"/>
      <c r="P134" s="86"/>
      <c r="Q134" s="86"/>
      <c r="R134" s="86"/>
      <c r="S134" s="86"/>
      <c r="T134" s="87"/>
      <c r="U134" s="40"/>
      <c r="V134" s="40"/>
      <c r="W134" s="40"/>
      <c r="X134" s="40"/>
      <c r="Y134" s="40"/>
      <c r="Z134" s="40"/>
      <c r="AA134" s="40"/>
      <c r="AB134" s="40"/>
      <c r="AC134" s="40"/>
      <c r="AD134" s="40"/>
      <c r="AE134" s="40"/>
      <c r="AT134" s="19" t="s">
        <v>190</v>
      </c>
      <c r="AU134" s="19" t="s">
        <v>85</v>
      </c>
    </row>
    <row r="135" s="2" customFormat="1" ht="16.5" customHeight="1">
      <c r="A135" s="40"/>
      <c r="B135" s="41"/>
      <c r="C135" s="215" t="s">
        <v>266</v>
      </c>
      <c r="D135" s="215" t="s">
        <v>183</v>
      </c>
      <c r="E135" s="216" t="s">
        <v>601</v>
      </c>
      <c r="F135" s="217" t="s">
        <v>602</v>
      </c>
      <c r="G135" s="218" t="s">
        <v>249</v>
      </c>
      <c r="H135" s="219">
        <v>5</v>
      </c>
      <c r="I135" s="220"/>
      <c r="J135" s="221">
        <f>ROUND(I135*H135,2)</f>
        <v>0</v>
      </c>
      <c r="K135" s="217" t="s">
        <v>187</v>
      </c>
      <c r="L135" s="46"/>
      <c r="M135" s="222" t="s">
        <v>19</v>
      </c>
      <c r="N135" s="223" t="s">
        <v>47</v>
      </c>
      <c r="O135" s="86"/>
      <c r="P135" s="224">
        <f>O135*H135</f>
        <v>0</v>
      </c>
      <c r="Q135" s="224">
        <v>0.00019000000000000001</v>
      </c>
      <c r="R135" s="224">
        <f>Q135*H135</f>
        <v>0.00095000000000000011</v>
      </c>
      <c r="S135" s="224">
        <v>0</v>
      </c>
      <c r="T135" s="225">
        <f>S135*H135</f>
        <v>0</v>
      </c>
      <c r="U135" s="40"/>
      <c r="V135" s="40"/>
      <c r="W135" s="40"/>
      <c r="X135" s="40"/>
      <c r="Y135" s="40"/>
      <c r="Z135" s="40"/>
      <c r="AA135" s="40"/>
      <c r="AB135" s="40"/>
      <c r="AC135" s="40"/>
      <c r="AD135" s="40"/>
      <c r="AE135" s="40"/>
      <c r="AR135" s="226" t="s">
        <v>198</v>
      </c>
      <c r="AT135" s="226" t="s">
        <v>183</v>
      </c>
      <c r="AU135" s="226" t="s">
        <v>85</v>
      </c>
      <c r="AY135" s="19" t="s">
        <v>180</v>
      </c>
      <c r="BE135" s="227">
        <f>IF(N135="základní",J135,0)</f>
        <v>0</v>
      </c>
      <c r="BF135" s="227">
        <f>IF(N135="snížená",J135,0)</f>
        <v>0</v>
      </c>
      <c r="BG135" s="227">
        <f>IF(N135="zákl. přenesená",J135,0)</f>
        <v>0</v>
      </c>
      <c r="BH135" s="227">
        <f>IF(N135="sníž. přenesená",J135,0)</f>
        <v>0</v>
      </c>
      <c r="BI135" s="227">
        <f>IF(N135="nulová",J135,0)</f>
        <v>0</v>
      </c>
      <c r="BJ135" s="19" t="s">
        <v>83</v>
      </c>
      <c r="BK135" s="227">
        <f>ROUND(I135*H135,2)</f>
        <v>0</v>
      </c>
      <c r="BL135" s="19" t="s">
        <v>198</v>
      </c>
      <c r="BM135" s="226" t="s">
        <v>603</v>
      </c>
    </row>
    <row r="136" s="2" customFormat="1">
      <c r="A136" s="40"/>
      <c r="B136" s="41"/>
      <c r="C136" s="42"/>
      <c r="D136" s="228" t="s">
        <v>190</v>
      </c>
      <c r="E136" s="42"/>
      <c r="F136" s="229" t="s">
        <v>604</v>
      </c>
      <c r="G136" s="42"/>
      <c r="H136" s="42"/>
      <c r="I136" s="230"/>
      <c r="J136" s="42"/>
      <c r="K136" s="42"/>
      <c r="L136" s="46"/>
      <c r="M136" s="231"/>
      <c r="N136" s="232"/>
      <c r="O136" s="86"/>
      <c r="P136" s="86"/>
      <c r="Q136" s="86"/>
      <c r="R136" s="86"/>
      <c r="S136" s="86"/>
      <c r="T136" s="87"/>
      <c r="U136" s="40"/>
      <c r="V136" s="40"/>
      <c r="W136" s="40"/>
      <c r="X136" s="40"/>
      <c r="Y136" s="40"/>
      <c r="Z136" s="40"/>
      <c r="AA136" s="40"/>
      <c r="AB136" s="40"/>
      <c r="AC136" s="40"/>
      <c r="AD136" s="40"/>
      <c r="AE136" s="40"/>
      <c r="AT136" s="19" t="s">
        <v>190</v>
      </c>
      <c r="AU136" s="19" t="s">
        <v>85</v>
      </c>
    </row>
    <row r="137" s="2" customFormat="1" ht="16.5" customHeight="1">
      <c r="A137" s="40"/>
      <c r="B137" s="41"/>
      <c r="C137" s="215" t="s">
        <v>274</v>
      </c>
      <c r="D137" s="215" t="s">
        <v>183</v>
      </c>
      <c r="E137" s="216" t="s">
        <v>605</v>
      </c>
      <c r="F137" s="217" t="s">
        <v>606</v>
      </c>
      <c r="G137" s="218" t="s">
        <v>201</v>
      </c>
      <c r="H137" s="219">
        <v>38.942999999999998</v>
      </c>
      <c r="I137" s="220"/>
      <c r="J137" s="221">
        <f>ROUND(I137*H137,2)</f>
        <v>0</v>
      </c>
      <c r="K137" s="217" t="s">
        <v>187</v>
      </c>
      <c r="L137" s="46"/>
      <c r="M137" s="222" t="s">
        <v>19</v>
      </c>
      <c r="N137" s="223" t="s">
        <v>47</v>
      </c>
      <c r="O137" s="86"/>
      <c r="P137" s="224">
        <f>O137*H137</f>
        <v>0</v>
      </c>
      <c r="Q137" s="224">
        <v>0.087309999999999999</v>
      </c>
      <c r="R137" s="224">
        <f>Q137*H137</f>
        <v>3.4001133299999999</v>
      </c>
      <c r="S137" s="224">
        <v>0</v>
      </c>
      <c r="T137" s="225">
        <f>S137*H137</f>
        <v>0</v>
      </c>
      <c r="U137" s="40"/>
      <c r="V137" s="40"/>
      <c r="W137" s="40"/>
      <c r="X137" s="40"/>
      <c r="Y137" s="40"/>
      <c r="Z137" s="40"/>
      <c r="AA137" s="40"/>
      <c r="AB137" s="40"/>
      <c r="AC137" s="40"/>
      <c r="AD137" s="40"/>
      <c r="AE137" s="40"/>
      <c r="AR137" s="226" t="s">
        <v>198</v>
      </c>
      <c r="AT137" s="226" t="s">
        <v>183</v>
      </c>
      <c r="AU137" s="226" t="s">
        <v>85</v>
      </c>
      <c r="AY137" s="19" t="s">
        <v>180</v>
      </c>
      <c r="BE137" s="227">
        <f>IF(N137="základní",J137,0)</f>
        <v>0</v>
      </c>
      <c r="BF137" s="227">
        <f>IF(N137="snížená",J137,0)</f>
        <v>0</v>
      </c>
      <c r="BG137" s="227">
        <f>IF(N137="zákl. přenesená",J137,0)</f>
        <v>0</v>
      </c>
      <c r="BH137" s="227">
        <f>IF(N137="sníž. přenesená",J137,0)</f>
        <v>0</v>
      </c>
      <c r="BI137" s="227">
        <f>IF(N137="nulová",J137,0)</f>
        <v>0</v>
      </c>
      <c r="BJ137" s="19" t="s">
        <v>83</v>
      </c>
      <c r="BK137" s="227">
        <f>ROUND(I137*H137,2)</f>
        <v>0</v>
      </c>
      <c r="BL137" s="19" t="s">
        <v>198</v>
      </c>
      <c r="BM137" s="226" t="s">
        <v>607</v>
      </c>
    </row>
    <row r="138" s="2" customFormat="1">
      <c r="A138" s="40"/>
      <c r="B138" s="41"/>
      <c r="C138" s="42"/>
      <c r="D138" s="228" t="s">
        <v>190</v>
      </c>
      <c r="E138" s="42"/>
      <c r="F138" s="229" t="s">
        <v>608</v>
      </c>
      <c r="G138" s="42"/>
      <c r="H138" s="42"/>
      <c r="I138" s="230"/>
      <c r="J138" s="42"/>
      <c r="K138" s="42"/>
      <c r="L138" s="46"/>
      <c r="M138" s="231"/>
      <c r="N138" s="232"/>
      <c r="O138" s="86"/>
      <c r="P138" s="86"/>
      <c r="Q138" s="86"/>
      <c r="R138" s="86"/>
      <c r="S138" s="86"/>
      <c r="T138" s="87"/>
      <c r="U138" s="40"/>
      <c r="V138" s="40"/>
      <c r="W138" s="40"/>
      <c r="X138" s="40"/>
      <c r="Y138" s="40"/>
      <c r="Z138" s="40"/>
      <c r="AA138" s="40"/>
      <c r="AB138" s="40"/>
      <c r="AC138" s="40"/>
      <c r="AD138" s="40"/>
      <c r="AE138" s="40"/>
      <c r="AT138" s="19" t="s">
        <v>190</v>
      </c>
      <c r="AU138" s="19" t="s">
        <v>85</v>
      </c>
    </row>
    <row r="139" s="15" customFormat="1">
      <c r="A139" s="15"/>
      <c r="B139" s="255"/>
      <c r="C139" s="256"/>
      <c r="D139" s="228" t="s">
        <v>192</v>
      </c>
      <c r="E139" s="257" t="s">
        <v>19</v>
      </c>
      <c r="F139" s="258" t="s">
        <v>609</v>
      </c>
      <c r="G139" s="256"/>
      <c r="H139" s="257" t="s">
        <v>19</v>
      </c>
      <c r="I139" s="259"/>
      <c r="J139" s="256"/>
      <c r="K139" s="256"/>
      <c r="L139" s="260"/>
      <c r="M139" s="261"/>
      <c r="N139" s="262"/>
      <c r="O139" s="262"/>
      <c r="P139" s="262"/>
      <c r="Q139" s="262"/>
      <c r="R139" s="262"/>
      <c r="S139" s="262"/>
      <c r="T139" s="263"/>
      <c r="U139" s="15"/>
      <c r="V139" s="15"/>
      <c r="W139" s="15"/>
      <c r="X139" s="15"/>
      <c r="Y139" s="15"/>
      <c r="Z139" s="15"/>
      <c r="AA139" s="15"/>
      <c r="AB139" s="15"/>
      <c r="AC139" s="15"/>
      <c r="AD139" s="15"/>
      <c r="AE139" s="15"/>
      <c r="AT139" s="264" t="s">
        <v>192</v>
      </c>
      <c r="AU139" s="264" t="s">
        <v>85</v>
      </c>
      <c r="AV139" s="15" t="s">
        <v>83</v>
      </c>
      <c r="AW139" s="15" t="s">
        <v>37</v>
      </c>
      <c r="AX139" s="15" t="s">
        <v>76</v>
      </c>
      <c r="AY139" s="264" t="s">
        <v>180</v>
      </c>
    </row>
    <row r="140" s="13" customFormat="1">
      <c r="A140" s="13"/>
      <c r="B140" s="233"/>
      <c r="C140" s="234"/>
      <c r="D140" s="228" t="s">
        <v>192</v>
      </c>
      <c r="E140" s="235" t="s">
        <v>19</v>
      </c>
      <c r="F140" s="236" t="s">
        <v>610</v>
      </c>
      <c r="G140" s="234"/>
      <c r="H140" s="237">
        <v>4.242</v>
      </c>
      <c r="I140" s="238"/>
      <c r="J140" s="234"/>
      <c r="K140" s="234"/>
      <c r="L140" s="239"/>
      <c r="M140" s="240"/>
      <c r="N140" s="241"/>
      <c r="O140" s="241"/>
      <c r="P140" s="241"/>
      <c r="Q140" s="241"/>
      <c r="R140" s="241"/>
      <c r="S140" s="241"/>
      <c r="T140" s="242"/>
      <c r="U140" s="13"/>
      <c r="V140" s="13"/>
      <c r="W140" s="13"/>
      <c r="X140" s="13"/>
      <c r="Y140" s="13"/>
      <c r="Z140" s="13"/>
      <c r="AA140" s="13"/>
      <c r="AB140" s="13"/>
      <c r="AC140" s="13"/>
      <c r="AD140" s="13"/>
      <c r="AE140" s="13"/>
      <c r="AT140" s="243" t="s">
        <v>192</v>
      </c>
      <c r="AU140" s="243" t="s">
        <v>85</v>
      </c>
      <c r="AV140" s="13" t="s">
        <v>85</v>
      </c>
      <c r="AW140" s="13" t="s">
        <v>37</v>
      </c>
      <c r="AX140" s="13" t="s">
        <v>76</v>
      </c>
      <c r="AY140" s="243" t="s">
        <v>180</v>
      </c>
    </row>
    <row r="141" s="13" customFormat="1">
      <c r="A141" s="13"/>
      <c r="B141" s="233"/>
      <c r="C141" s="234"/>
      <c r="D141" s="228" t="s">
        <v>192</v>
      </c>
      <c r="E141" s="235" t="s">
        <v>19</v>
      </c>
      <c r="F141" s="236" t="s">
        <v>611</v>
      </c>
      <c r="G141" s="234"/>
      <c r="H141" s="237">
        <v>17.100000000000001</v>
      </c>
      <c r="I141" s="238"/>
      <c r="J141" s="234"/>
      <c r="K141" s="234"/>
      <c r="L141" s="239"/>
      <c r="M141" s="240"/>
      <c r="N141" s="241"/>
      <c r="O141" s="241"/>
      <c r="P141" s="241"/>
      <c r="Q141" s="241"/>
      <c r="R141" s="241"/>
      <c r="S141" s="241"/>
      <c r="T141" s="242"/>
      <c r="U141" s="13"/>
      <c r="V141" s="13"/>
      <c r="W141" s="13"/>
      <c r="X141" s="13"/>
      <c r="Y141" s="13"/>
      <c r="Z141" s="13"/>
      <c r="AA141" s="13"/>
      <c r="AB141" s="13"/>
      <c r="AC141" s="13"/>
      <c r="AD141" s="13"/>
      <c r="AE141" s="13"/>
      <c r="AT141" s="243" t="s">
        <v>192</v>
      </c>
      <c r="AU141" s="243" t="s">
        <v>85</v>
      </c>
      <c r="AV141" s="13" t="s">
        <v>85</v>
      </c>
      <c r="AW141" s="13" t="s">
        <v>37</v>
      </c>
      <c r="AX141" s="13" t="s">
        <v>76</v>
      </c>
      <c r="AY141" s="243" t="s">
        <v>180</v>
      </c>
    </row>
    <row r="142" s="15" customFormat="1">
      <c r="A142" s="15"/>
      <c r="B142" s="255"/>
      <c r="C142" s="256"/>
      <c r="D142" s="228" t="s">
        <v>192</v>
      </c>
      <c r="E142" s="257" t="s">
        <v>19</v>
      </c>
      <c r="F142" s="258" t="s">
        <v>612</v>
      </c>
      <c r="G142" s="256"/>
      <c r="H142" s="257" t="s">
        <v>19</v>
      </c>
      <c r="I142" s="259"/>
      <c r="J142" s="256"/>
      <c r="K142" s="256"/>
      <c r="L142" s="260"/>
      <c r="M142" s="261"/>
      <c r="N142" s="262"/>
      <c r="O142" s="262"/>
      <c r="P142" s="262"/>
      <c r="Q142" s="262"/>
      <c r="R142" s="262"/>
      <c r="S142" s="262"/>
      <c r="T142" s="263"/>
      <c r="U142" s="15"/>
      <c r="V142" s="15"/>
      <c r="W142" s="15"/>
      <c r="X142" s="15"/>
      <c r="Y142" s="15"/>
      <c r="Z142" s="15"/>
      <c r="AA142" s="15"/>
      <c r="AB142" s="15"/>
      <c r="AC142" s="15"/>
      <c r="AD142" s="15"/>
      <c r="AE142" s="15"/>
      <c r="AT142" s="264" t="s">
        <v>192</v>
      </c>
      <c r="AU142" s="264" t="s">
        <v>85</v>
      </c>
      <c r="AV142" s="15" t="s">
        <v>83</v>
      </c>
      <c r="AW142" s="15" t="s">
        <v>37</v>
      </c>
      <c r="AX142" s="15" t="s">
        <v>76</v>
      </c>
      <c r="AY142" s="264" t="s">
        <v>180</v>
      </c>
    </row>
    <row r="143" s="13" customFormat="1">
      <c r="A143" s="13"/>
      <c r="B143" s="233"/>
      <c r="C143" s="234"/>
      <c r="D143" s="228" t="s">
        <v>192</v>
      </c>
      <c r="E143" s="235" t="s">
        <v>19</v>
      </c>
      <c r="F143" s="236" t="s">
        <v>613</v>
      </c>
      <c r="G143" s="234"/>
      <c r="H143" s="237">
        <v>13.763</v>
      </c>
      <c r="I143" s="238"/>
      <c r="J143" s="234"/>
      <c r="K143" s="234"/>
      <c r="L143" s="239"/>
      <c r="M143" s="240"/>
      <c r="N143" s="241"/>
      <c r="O143" s="241"/>
      <c r="P143" s="241"/>
      <c r="Q143" s="241"/>
      <c r="R143" s="241"/>
      <c r="S143" s="241"/>
      <c r="T143" s="242"/>
      <c r="U143" s="13"/>
      <c r="V143" s="13"/>
      <c r="W143" s="13"/>
      <c r="X143" s="13"/>
      <c r="Y143" s="13"/>
      <c r="Z143" s="13"/>
      <c r="AA143" s="13"/>
      <c r="AB143" s="13"/>
      <c r="AC143" s="13"/>
      <c r="AD143" s="13"/>
      <c r="AE143" s="13"/>
      <c r="AT143" s="243" t="s">
        <v>192</v>
      </c>
      <c r="AU143" s="243" t="s">
        <v>85</v>
      </c>
      <c r="AV143" s="13" t="s">
        <v>85</v>
      </c>
      <c r="AW143" s="13" t="s">
        <v>37</v>
      </c>
      <c r="AX143" s="13" t="s">
        <v>76</v>
      </c>
      <c r="AY143" s="243" t="s">
        <v>180</v>
      </c>
    </row>
    <row r="144" s="15" customFormat="1">
      <c r="A144" s="15"/>
      <c r="B144" s="255"/>
      <c r="C144" s="256"/>
      <c r="D144" s="228" t="s">
        <v>192</v>
      </c>
      <c r="E144" s="257" t="s">
        <v>19</v>
      </c>
      <c r="F144" s="258" t="s">
        <v>614</v>
      </c>
      <c r="G144" s="256"/>
      <c r="H144" s="257" t="s">
        <v>19</v>
      </c>
      <c r="I144" s="259"/>
      <c r="J144" s="256"/>
      <c r="K144" s="256"/>
      <c r="L144" s="260"/>
      <c r="M144" s="261"/>
      <c r="N144" s="262"/>
      <c r="O144" s="262"/>
      <c r="P144" s="262"/>
      <c r="Q144" s="262"/>
      <c r="R144" s="262"/>
      <c r="S144" s="262"/>
      <c r="T144" s="263"/>
      <c r="U144" s="15"/>
      <c r="V144" s="15"/>
      <c r="W144" s="15"/>
      <c r="X144" s="15"/>
      <c r="Y144" s="15"/>
      <c r="Z144" s="15"/>
      <c r="AA144" s="15"/>
      <c r="AB144" s="15"/>
      <c r="AC144" s="15"/>
      <c r="AD144" s="15"/>
      <c r="AE144" s="15"/>
      <c r="AT144" s="264" t="s">
        <v>192</v>
      </c>
      <c r="AU144" s="264" t="s">
        <v>85</v>
      </c>
      <c r="AV144" s="15" t="s">
        <v>83</v>
      </c>
      <c r="AW144" s="15" t="s">
        <v>37</v>
      </c>
      <c r="AX144" s="15" t="s">
        <v>76</v>
      </c>
      <c r="AY144" s="264" t="s">
        <v>180</v>
      </c>
    </row>
    <row r="145" s="13" customFormat="1">
      <c r="A145" s="13"/>
      <c r="B145" s="233"/>
      <c r="C145" s="234"/>
      <c r="D145" s="228" t="s">
        <v>192</v>
      </c>
      <c r="E145" s="235" t="s">
        <v>19</v>
      </c>
      <c r="F145" s="236" t="s">
        <v>615</v>
      </c>
      <c r="G145" s="234"/>
      <c r="H145" s="237">
        <v>-3.6360000000000001</v>
      </c>
      <c r="I145" s="238"/>
      <c r="J145" s="234"/>
      <c r="K145" s="234"/>
      <c r="L145" s="239"/>
      <c r="M145" s="240"/>
      <c r="N145" s="241"/>
      <c r="O145" s="241"/>
      <c r="P145" s="241"/>
      <c r="Q145" s="241"/>
      <c r="R145" s="241"/>
      <c r="S145" s="241"/>
      <c r="T145" s="242"/>
      <c r="U145" s="13"/>
      <c r="V145" s="13"/>
      <c r="W145" s="13"/>
      <c r="X145" s="13"/>
      <c r="Y145" s="13"/>
      <c r="Z145" s="13"/>
      <c r="AA145" s="13"/>
      <c r="AB145" s="13"/>
      <c r="AC145" s="13"/>
      <c r="AD145" s="13"/>
      <c r="AE145" s="13"/>
      <c r="AT145" s="243" t="s">
        <v>192</v>
      </c>
      <c r="AU145" s="243" t="s">
        <v>85</v>
      </c>
      <c r="AV145" s="13" t="s">
        <v>85</v>
      </c>
      <c r="AW145" s="13" t="s">
        <v>37</v>
      </c>
      <c r="AX145" s="13" t="s">
        <v>76</v>
      </c>
      <c r="AY145" s="243" t="s">
        <v>180</v>
      </c>
    </row>
    <row r="146" s="13" customFormat="1">
      <c r="A146" s="13"/>
      <c r="B146" s="233"/>
      <c r="C146" s="234"/>
      <c r="D146" s="228" t="s">
        <v>192</v>
      </c>
      <c r="E146" s="235" t="s">
        <v>19</v>
      </c>
      <c r="F146" s="236" t="s">
        <v>616</v>
      </c>
      <c r="G146" s="234"/>
      <c r="H146" s="237">
        <v>7.4740000000000002</v>
      </c>
      <c r="I146" s="238"/>
      <c r="J146" s="234"/>
      <c r="K146" s="234"/>
      <c r="L146" s="239"/>
      <c r="M146" s="240"/>
      <c r="N146" s="241"/>
      <c r="O146" s="241"/>
      <c r="P146" s="241"/>
      <c r="Q146" s="241"/>
      <c r="R146" s="241"/>
      <c r="S146" s="241"/>
      <c r="T146" s="242"/>
      <c r="U146" s="13"/>
      <c r="V146" s="13"/>
      <c r="W146" s="13"/>
      <c r="X146" s="13"/>
      <c r="Y146" s="13"/>
      <c r="Z146" s="13"/>
      <c r="AA146" s="13"/>
      <c r="AB146" s="13"/>
      <c r="AC146" s="13"/>
      <c r="AD146" s="13"/>
      <c r="AE146" s="13"/>
      <c r="AT146" s="243" t="s">
        <v>192</v>
      </c>
      <c r="AU146" s="243" t="s">
        <v>85</v>
      </c>
      <c r="AV146" s="13" t="s">
        <v>85</v>
      </c>
      <c r="AW146" s="13" t="s">
        <v>37</v>
      </c>
      <c r="AX146" s="13" t="s">
        <v>76</v>
      </c>
      <c r="AY146" s="243" t="s">
        <v>180</v>
      </c>
    </row>
    <row r="147" s="14" customFormat="1">
      <c r="A147" s="14"/>
      <c r="B147" s="244"/>
      <c r="C147" s="245"/>
      <c r="D147" s="228" t="s">
        <v>192</v>
      </c>
      <c r="E147" s="246" t="s">
        <v>19</v>
      </c>
      <c r="F147" s="247" t="s">
        <v>197</v>
      </c>
      <c r="G147" s="245"/>
      <c r="H147" s="248">
        <v>38.942999999999998</v>
      </c>
      <c r="I147" s="249"/>
      <c r="J147" s="245"/>
      <c r="K147" s="245"/>
      <c r="L147" s="250"/>
      <c r="M147" s="251"/>
      <c r="N147" s="252"/>
      <c r="O147" s="252"/>
      <c r="P147" s="252"/>
      <c r="Q147" s="252"/>
      <c r="R147" s="252"/>
      <c r="S147" s="252"/>
      <c r="T147" s="253"/>
      <c r="U147" s="14"/>
      <c r="V147" s="14"/>
      <c r="W147" s="14"/>
      <c r="X147" s="14"/>
      <c r="Y147" s="14"/>
      <c r="Z147" s="14"/>
      <c r="AA147" s="14"/>
      <c r="AB147" s="14"/>
      <c r="AC147" s="14"/>
      <c r="AD147" s="14"/>
      <c r="AE147" s="14"/>
      <c r="AT147" s="254" t="s">
        <v>192</v>
      </c>
      <c r="AU147" s="254" t="s">
        <v>85</v>
      </c>
      <c r="AV147" s="14" t="s">
        <v>198</v>
      </c>
      <c r="AW147" s="14" t="s">
        <v>37</v>
      </c>
      <c r="AX147" s="14" t="s">
        <v>83</v>
      </c>
      <c r="AY147" s="254" t="s">
        <v>180</v>
      </c>
    </row>
    <row r="148" s="2" customFormat="1" ht="16.5" customHeight="1">
      <c r="A148" s="40"/>
      <c r="B148" s="41"/>
      <c r="C148" s="215" t="s">
        <v>282</v>
      </c>
      <c r="D148" s="215" t="s">
        <v>183</v>
      </c>
      <c r="E148" s="216" t="s">
        <v>617</v>
      </c>
      <c r="F148" s="217" t="s">
        <v>618</v>
      </c>
      <c r="G148" s="218" t="s">
        <v>201</v>
      </c>
      <c r="H148" s="219">
        <v>62.118000000000002</v>
      </c>
      <c r="I148" s="220"/>
      <c r="J148" s="221">
        <f>ROUND(I148*H148,2)</f>
        <v>0</v>
      </c>
      <c r="K148" s="217" t="s">
        <v>187</v>
      </c>
      <c r="L148" s="46"/>
      <c r="M148" s="222" t="s">
        <v>19</v>
      </c>
      <c r="N148" s="223" t="s">
        <v>47</v>
      </c>
      <c r="O148" s="86"/>
      <c r="P148" s="224">
        <f>O148*H148</f>
        <v>0</v>
      </c>
      <c r="Q148" s="224">
        <v>0.10445</v>
      </c>
      <c r="R148" s="224">
        <f>Q148*H148</f>
        <v>6.4882251000000002</v>
      </c>
      <c r="S148" s="224">
        <v>0</v>
      </c>
      <c r="T148" s="225">
        <f>S148*H148</f>
        <v>0</v>
      </c>
      <c r="U148" s="40"/>
      <c r="V148" s="40"/>
      <c r="W148" s="40"/>
      <c r="X148" s="40"/>
      <c r="Y148" s="40"/>
      <c r="Z148" s="40"/>
      <c r="AA148" s="40"/>
      <c r="AB148" s="40"/>
      <c r="AC148" s="40"/>
      <c r="AD148" s="40"/>
      <c r="AE148" s="40"/>
      <c r="AR148" s="226" t="s">
        <v>198</v>
      </c>
      <c r="AT148" s="226" t="s">
        <v>183</v>
      </c>
      <c r="AU148" s="226" t="s">
        <v>85</v>
      </c>
      <c r="AY148" s="19" t="s">
        <v>180</v>
      </c>
      <c r="BE148" s="227">
        <f>IF(N148="základní",J148,0)</f>
        <v>0</v>
      </c>
      <c r="BF148" s="227">
        <f>IF(N148="snížená",J148,0)</f>
        <v>0</v>
      </c>
      <c r="BG148" s="227">
        <f>IF(N148="zákl. přenesená",J148,0)</f>
        <v>0</v>
      </c>
      <c r="BH148" s="227">
        <f>IF(N148="sníž. přenesená",J148,0)</f>
        <v>0</v>
      </c>
      <c r="BI148" s="227">
        <f>IF(N148="nulová",J148,0)</f>
        <v>0</v>
      </c>
      <c r="BJ148" s="19" t="s">
        <v>83</v>
      </c>
      <c r="BK148" s="227">
        <f>ROUND(I148*H148,2)</f>
        <v>0</v>
      </c>
      <c r="BL148" s="19" t="s">
        <v>198</v>
      </c>
      <c r="BM148" s="226" t="s">
        <v>619</v>
      </c>
    </row>
    <row r="149" s="2" customFormat="1">
      <c r="A149" s="40"/>
      <c r="B149" s="41"/>
      <c r="C149" s="42"/>
      <c r="D149" s="228" t="s">
        <v>190</v>
      </c>
      <c r="E149" s="42"/>
      <c r="F149" s="229" t="s">
        <v>620</v>
      </c>
      <c r="G149" s="42"/>
      <c r="H149" s="42"/>
      <c r="I149" s="230"/>
      <c r="J149" s="42"/>
      <c r="K149" s="42"/>
      <c r="L149" s="46"/>
      <c r="M149" s="231"/>
      <c r="N149" s="232"/>
      <c r="O149" s="86"/>
      <c r="P149" s="86"/>
      <c r="Q149" s="86"/>
      <c r="R149" s="86"/>
      <c r="S149" s="86"/>
      <c r="T149" s="87"/>
      <c r="U149" s="40"/>
      <c r="V149" s="40"/>
      <c r="W149" s="40"/>
      <c r="X149" s="40"/>
      <c r="Y149" s="40"/>
      <c r="Z149" s="40"/>
      <c r="AA149" s="40"/>
      <c r="AB149" s="40"/>
      <c r="AC149" s="40"/>
      <c r="AD149" s="40"/>
      <c r="AE149" s="40"/>
      <c r="AT149" s="19" t="s">
        <v>190</v>
      </c>
      <c r="AU149" s="19" t="s">
        <v>85</v>
      </c>
    </row>
    <row r="150" s="15" customFormat="1">
      <c r="A150" s="15"/>
      <c r="B150" s="255"/>
      <c r="C150" s="256"/>
      <c r="D150" s="228" t="s">
        <v>192</v>
      </c>
      <c r="E150" s="257" t="s">
        <v>19</v>
      </c>
      <c r="F150" s="258" t="s">
        <v>609</v>
      </c>
      <c r="G150" s="256"/>
      <c r="H150" s="257" t="s">
        <v>19</v>
      </c>
      <c r="I150" s="259"/>
      <c r="J150" s="256"/>
      <c r="K150" s="256"/>
      <c r="L150" s="260"/>
      <c r="M150" s="261"/>
      <c r="N150" s="262"/>
      <c r="O150" s="262"/>
      <c r="P150" s="262"/>
      <c r="Q150" s="262"/>
      <c r="R150" s="262"/>
      <c r="S150" s="262"/>
      <c r="T150" s="263"/>
      <c r="U150" s="15"/>
      <c r="V150" s="15"/>
      <c r="W150" s="15"/>
      <c r="X150" s="15"/>
      <c r="Y150" s="15"/>
      <c r="Z150" s="15"/>
      <c r="AA150" s="15"/>
      <c r="AB150" s="15"/>
      <c r="AC150" s="15"/>
      <c r="AD150" s="15"/>
      <c r="AE150" s="15"/>
      <c r="AT150" s="264" t="s">
        <v>192</v>
      </c>
      <c r="AU150" s="264" t="s">
        <v>85</v>
      </c>
      <c r="AV150" s="15" t="s">
        <v>83</v>
      </c>
      <c r="AW150" s="15" t="s">
        <v>37</v>
      </c>
      <c r="AX150" s="15" t="s">
        <v>76</v>
      </c>
      <c r="AY150" s="264" t="s">
        <v>180</v>
      </c>
    </row>
    <row r="151" s="13" customFormat="1">
      <c r="A151" s="13"/>
      <c r="B151" s="233"/>
      <c r="C151" s="234"/>
      <c r="D151" s="228" t="s">
        <v>192</v>
      </c>
      <c r="E151" s="235" t="s">
        <v>19</v>
      </c>
      <c r="F151" s="236" t="s">
        <v>621</v>
      </c>
      <c r="G151" s="234"/>
      <c r="H151" s="237">
        <v>43.017000000000003</v>
      </c>
      <c r="I151" s="238"/>
      <c r="J151" s="234"/>
      <c r="K151" s="234"/>
      <c r="L151" s="239"/>
      <c r="M151" s="240"/>
      <c r="N151" s="241"/>
      <c r="O151" s="241"/>
      <c r="P151" s="241"/>
      <c r="Q151" s="241"/>
      <c r="R151" s="241"/>
      <c r="S151" s="241"/>
      <c r="T151" s="242"/>
      <c r="U151" s="13"/>
      <c r="V151" s="13"/>
      <c r="W151" s="13"/>
      <c r="X151" s="13"/>
      <c r="Y151" s="13"/>
      <c r="Z151" s="13"/>
      <c r="AA151" s="13"/>
      <c r="AB151" s="13"/>
      <c r="AC151" s="13"/>
      <c r="AD151" s="13"/>
      <c r="AE151" s="13"/>
      <c r="AT151" s="243" t="s">
        <v>192</v>
      </c>
      <c r="AU151" s="243" t="s">
        <v>85</v>
      </c>
      <c r="AV151" s="13" t="s">
        <v>85</v>
      </c>
      <c r="AW151" s="13" t="s">
        <v>37</v>
      </c>
      <c r="AX151" s="13" t="s">
        <v>76</v>
      </c>
      <c r="AY151" s="243" t="s">
        <v>180</v>
      </c>
    </row>
    <row r="152" s="15" customFormat="1">
      <c r="A152" s="15"/>
      <c r="B152" s="255"/>
      <c r="C152" s="256"/>
      <c r="D152" s="228" t="s">
        <v>192</v>
      </c>
      <c r="E152" s="257" t="s">
        <v>19</v>
      </c>
      <c r="F152" s="258" t="s">
        <v>612</v>
      </c>
      <c r="G152" s="256"/>
      <c r="H152" s="257" t="s">
        <v>19</v>
      </c>
      <c r="I152" s="259"/>
      <c r="J152" s="256"/>
      <c r="K152" s="256"/>
      <c r="L152" s="260"/>
      <c r="M152" s="261"/>
      <c r="N152" s="262"/>
      <c r="O152" s="262"/>
      <c r="P152" s="262"/>
      <c r="Q152" s="262"/>
      <c r="R152" s="262"/>
      <c r="S152" s="262"/>
      <c r="T152" s="263"/>
      <c r="U152" s="15"/>
      <c r="V152" s="15"/>
      <c r="W152" s="15"/>
      <c r="X152" s="15"/>
      <c r="Y152" s="15"/>
      <c r="Z152" s="15"/>
      <c r="AA152" s="15"/>
      <c r="AB152" s="15"/>
      <c r="AC152" s="15"/>
      <c r="AD152" s="15"/>
      <c r="AE152" s="15"/>
      <c r="AT152" s="264" t="s">
        <v>192</v>
      </c>
      <c r="AU152" s="264" t="s">
        <v>85</v>
      </c>
      <c r="AV152" s="15" t="s">
        <v>83</v>
      </c>
      <c r="AW152" s="15" t="s">
        <v>37</v>
      </c>
      <c r="AX152" s="15" t="s">
        <v>76</v>
      </c>
      <c r="AY152" s="264" t="s">
        <v>180</v>
      </c>
    </row>
    <row r="153" s="13" customFormat="1">
      <c r="A153" s="13"/>
      <c r="B153" s="233"/>
      <c r="C153" s="234"/>
      <c r="D153" s="228" t="s">
        <v>192</v>
      </c>
      <c r="E153" s="235" t="s">
        <v>19</v>
      </c>
      <c r="F153" s="236" t="s">
        <v>622</v>
      </c>
      <c r="G153" s="234"/>
      <c r="H153" s="237">
        <v>19.100999999999999</v>
      </c>
      <c r="I153" s="238"/>
      <c r="J153" s="234"/>
      <c r="K153" s="234"/>
      <c r="L153" s="239"/>
      <c r="M153" s="240"/>
      <c r="N153" s="241"/>
      <c r="O153" s="241"/>
      <c r="P153" s="241"/>
      <c r="Q153" s="241"/>
      <c r="R153" s="241"/>
      <c r="S153" s="241"/>
      <c r="T153" s="242"/>
      <c r="U153" s="13"/>
      <c r="V153" s="13"/>
      <c r="W153" s="13"/>
      <c r="X153" s="13"/>
      <c r="Y153" s="13"/>
      <c r="Z153" s="13"/>
      <c r="AA153" s="13"/>
      <c r="AB153" s="13"/>
      <c r="AC153" s="13"/>
      <c r="AD153" s="13"/>
      <c r="AE153" s="13"/>
      <c r="AT153" s="243" t="s">
        <v>192</v>
      </c>
      <c r="AU153" s="243" t="s">
        <v>85</v>
      </c>
      <c r="AV153" s="13" t="s">
        <v>85</v>
      </c>
      <c r="AW153" s="13" t="s">
        <v>37</v>
      </c>
      <c r="AX153" s="13" t="s">
        <v>76</v>
      </c>
      <c r="AY153" s="243" t="s">
        <v>180</v>
      </c>
    </row>
    <row r="154" s="14" customFormat="1">
      <c r="A154" s="14"/>
      <c r="B154" s="244"/>
      <c r="C154" s="245"/>
      <c r="D154" s="228" t="s">
        <v>192</v>
      </c>
      <c r="E154" s="246" t="s">
        <v>19</v>
      </c>
      <c r="F154" s="247" t="s">
        <v>197</v>
      </c>
      <c r="G154" s="245"/>
      <c r="H154" s="248">
        <v>62.118000000000002</v>
      </c>
      <c r="I154" s="249"/>
      <c r="J154" s="245"/>
      <c r="K154" s="245"/>
      <c r="L154" s="250"/>
      <c r="M154" s="251"/>
      <c r="N154" s="252"/>
      <c r="O154" s="252"/>
      <c r="P154" s="252"/>
      <c r="Q154" s="252"/>
      <c r="R154" s="252"/>
      <c r="S154" s="252"/>
      <c r="T154" s="253"/>
      <c r="U154" s="14"/>
      <c r="V154" s="14"/>
      <c r="W154" s="14"/>
      <c r="X154" s="14"/>
      <c r="Y154" s="14"/>
      <c r="Z154" s="14"/>
      <c r="AA154" s="14"/>
      <c r="AB154" s="14"/>
      <c r="AC154" s="14"/>
      <c r="AD154" s="14"/>
      <c r="AE154" s="14"/>
      <c r="AT154" s="254" t="s">
        <v>192</v>
      </c>
      <c r="AU154" s="254" t="s">
        <v>85</v>
      </c>
      <c r="AV154" s="14" t="s">
        <v>198</v>
      </c>
      <c r="AW154" s="14" t="s">
        <v>37</v>
      </c>
      <c r="AX154" s="14" t="s">
        <v>83</v>
      </c>
      <c r="AY154" s="254" t="s">
        <v>180</v>
      </c>
    </row>
    <row r="155" s="2" customFormat="1" ht="21.75" customHeight="1">
      <c r="A155" s="40"/>
      <c r="B155" s="41"/>
      <c r="C155" s="215" t="s">
        <v>290</v>
      </c>
      <c r="D155" s="215" t="s">
        <v>183</v>
      </c>
      <c r="E155" s="216" t="s">
        <v>623</v>
      </c>
      <c r="F155" s="217" t="s">
        <v>624</v>
      </c>
      <c r="G155" s="218" t="s">
        <v>201</v>
      </c>
      <c r="H155" s="219">
        <v>7.0730000000000004</v>
      </c>
      <c r="I155" s="220"/>
      <c r="J155" s="221">
        <f>ROUND(I155*H155,2)</f>
        <v>0</v>
      </c>
      <c r="K155" s="217" t="s">
        <v>187</v>
      </c>
      <c r="L155" s="46"/>
      <c r="M155" s="222" t="s">
        <v>19</v>
      </c>
      <c r="N155" s="223" t="s">
        <v>47</v>
      </c>
      <c r="O155" s="86"/>
      <c r="P155" s="224">
        <f>O155*H155</f>
        <v>0</v>
      </c>
      <c r="Q155" s="224">
        <v>0.19111</v>
      </c>
      <c r="R155" s="224">
        <f>Q155*H155</f>
        <v>1.35172103</v>
      </c>
      <c r="S155" s="224">
        <v>0</v>
      </c>
      <c r="T155" s="225">
        <f>S155*H155</f>
        <v>0</v>
      </c>
      <c r="U155" s="40"/>
      <c r="V155" s="40"/>
      <c r="W155" s="40"/>
      <c r="X155" s="40"/>
      <c r="Y155" s="40"/>
      <c r="Z155" s="40"/>
      <c r="AA155" s="40"/>
      <c r="AB155" s="40"/>
      <c r="AC155" s="40"/>
      <c r="AD155" s="40"/>
      <c r="AE155" s="40"/>
      <c r="AR155" s="226" t="s">
        <v>198</v>
      </c>
      <c r="AT155" s="226" t="s">
        <v>183</v>
      </c>
      <c r="AU155" s="226" t="s">
        <v>85</v>
      </c>
      <c r="AY155" s="19" t="s">
        <v>180</v>
      </c>
      <c r="BE155" s="227">
        <f>IF(N155="základní",J155,0)</f>
        <v>0</v>
      </c>
      <c r="BF155" s="227">
        <f>IF(N155="snížená",J155,0)</f>
        <v>0</v>
      </c>
      <c r="BG155" s="227">
        <f>IF(N155="zákl. přenesená",J155,0)</f>
        <v>0</v>
      </c>
      <c r="BH155" s="227">
        <f>IF(N155="sníž. přenesená",J155,0)</f>
        <v>0</v>
      </c>
      <c r="BI155" s="227">
        <f>IF(N155="nulová",J155,0)</f>
        <v>0</v>
      </c>
      <c r="BJ155" s="19" t="s">
        <v>83</v>
      </c>
      <c r="BK155" s="227">
        <f>ROUND(I155*H155,2)</f>
        <v>0</v>
      </c>
      <c r="BL155" s="19" t="s">
        <v>198</v>
      </c>
      <c r="BM155" s="226" t="s">
        <v>625</v>
      </c>
    </row>
    <row r="156" s="2" customFormat="1">
      <c r="A156" s="40"/>
      <c r="B156" s="41"/>
      <c r="C156" s="42"/>
      <c r="D156" s="228" t="s">
        <v>190</v>
      </c>
      <c r="E156" s="42"/>
      <c r="F156" s="229" t="s">
        <v>626</v>
      </c>
      <c r="G156" s="42"/>
      <c r="H156" s="42"/>
      <c r="I156" s="230"/>
      <c r="J156" s="42"/>
      <c r="K156" s="42"/>
      <c r="L156" s="46"/>
      <c r="M156" s="231"/>
      <c r="N156" s="232"/>
      <c r="O156" s="86"/>
      <c r="P156" s="86"/>
      <c r="Q156" s="86"/>
      <c r="R156" s="86"/>
      <c r="S156" s="86"/>
      <c r="T156" s="87"/>
      <c r="U156" s="40"/>
      <c r="V156" s="40"/>
      <c r="W156" s="40"/>
      <c r="X156" s="40"/>
      <c r="Y156" s="40"/>
      <c r="Z156" s="40"/>
      <c r="AA156" s="40"/>
      <c r="AB156" s="40"/>
      <c r="AC156" s="40"/>
      <c r="AD156" s="40"/>
      <c r="AE156" s="40"/>
      <c r="AT156" s="19" t="s">
        <v>190</v>
      </c>
      <c r="AU156" s="19" t="s">
        <v>85</v>
      </c>
    </row>
    <row r="157" s="15" customFormat="1">
      <c r="A157" s="15"/>
      <c r="B157" s="255"/>
      <c r="C157" s="256"/>
      <c r="D157" s="228" t="s">
        <v>192</v>
      </c>
      <c r="E157" s="257" t="s">
        <v>19</v>
      </c>
      <c r="F157" s="258" t="s">
        <v>609</v>
      </c>
      <c r="G157" s="256"/>
      <c r="H157" s="257" t="s">
        <v>19</v>
      </c>
      <c r="I157" s="259"/>
      <c r="J157" s="256"/>
      <c r="K157" s="256"/>
      <c r="L157" s="260"/>
      <c r="M157" s="261"/>
      <c r="N157" s="262"/>
      <c r="O157" s="262"/>
      <c r="P157" s="262"/>
      <c r="Q157" s="262"/>
      <c r="R157" s="262"/>
      <c r="S157" s="262"/>
      <c r="T157" s="263"/>
      <c r="U157" s="15"/>
      <c r="V157" s="15"/>
      <c r="W157" s="15"/>
      <c r="X157" s="15"/>
      <c r="Y157" s="15"/>
      <c r="Z157" s="15"/>
      <c r="AA157" s="15"/>
      <c r="AB157" s="15"/>
      <c r="AC157" s="15"/>
      <c r="AD157" s="15"/>
      <c r="AE157" s="15"/>
      <c r="AT157" s="264" t="s">
        <v>192</v>
      </c>
      <c r="AU157" s="264" t="s">
        <v>85</v>
      </c>
      <c r="AV157" s="15" t="s">
        <v>83</v>
      </c>
      <c r="AW157" s="15" t="s">
        <v>37</v>
      </c>
      <c r="AX157" s="15" t="s">
        <v>76</v>
      </c>
      <c r="AY157" s="264" t="s">
        <v>180</v>
      </c>
    </row>
    <row r="158" s="13" customFormat="1">
      <c r="A158" s="13"/>
      <c r="B158" s="233"/>
      <c r="C158" s="234"/>
      <c r="D158" s="228" t="s">
        <v>192</v>
      </c>
      <c r="E158" s="235" t="s">
        <v>19</v>
      </c>
      <c r="F158" s="236" t="s">
        <v>627</v>
      </c>
      <c r="G158" s="234"/>
      <c r="H158" s="237">
        <v>7.0730000000000004</v>
      </c>
      <c r="I158" s="238"/>
      <c r="J158" s="234"/>
      <c r="K158" s="234"/>
      <c r="L158" s="239"/>
      <c r="M158" s="240"/>
      <c r="N158" s="241"/>
      <c r="O158" s="241"/>
      <c r="P158" s="241"/>
      <c r="Q158" s="241"/>
      <c r="R158" s="241"/>
      <c r="S158" s="241"/>
      <c r="T158" s="242"/>
      <c r="U158" s="13"/>
      <c r="V158" s="13"/>
      <c r="W158" s="13"/>
      <c r="X158" s="13"/>
      <c r="Y158" s="13"/>
      <c r="Z158" s="13"/>
      <c r="AA158" s="13"/>
      <c r="AB158" s="13"/>
      <c r="AC158" s="13"/>
      <c r="AD158" s="13"/>
      <c r="AE158" s="13"/>
      <c r="AT158" s="243" t="s">
        <v>192</v>
      </c>
      <c r="AU158" s="243" t="s">
        <v>85</v>
      </c>
      <c r="AV158" s="13" t="s">
        <v>85</v>
      </c>
      <c r="AW158" s="13" t="s">
        <v>37</v>
      </c>
      <c r="AX158" s="13" t="s">
        <v>76</v>
      </c>
      <c r="AY158" s="243" t="s">
        <v>180</v>
      </c>
    </row>
    <row r="159" s="14" customFormat="1">
      <c r="A159" s="14"/>
      <c r="B159" s="244"/>
      <c r="C159" s="245"/>
      <c r="D159" s="228" t="s">
        <v>192</v>
      </c>
      <c r="E159" s="246" t="s">
        <v>19</v>
      </c>
      <c r="F159" s="247" t="s">
        <v>197</v>
      </c>
      <c r="G159" s="245"/>
      <c r="H159" s="248">
        <v>7.0730000000000004</v>
      </c>
      <c r="I159" s="249"/>
      <c r="J159" s="245"/>
      <c r="K159" s="245"/>
      <c r="L159" s="250"/>
      <c r="M159" s="251"/>
      <c r="N159" s="252"/>
      <c r="O159" s="252"/>
      <c r="P159" s="252"/>
      <c r="Q159" s="252"/>
      <c r="R159" s="252"/>
      <c r="S159" s="252"/>
      <c r="T159" s="253"/>
      <c r="U159" s="14"/>
      <c r="V159" s="14"/>
      <c r="W159" s="14"/>
      <c r="X159" s="14"/>
      <c r="Y159" s="14"/>
      <c r="Z159" s="14"/>
      <c r="AA159" s="14"/>
      <c r="AB159" s="14"/>
      <c r="AC159" s="14"/>
      <c r="AD159" s="14"/>
      <c r="AE159" s="14"/>
      <c r="AT159" s="254" t="s">
        <v>192</v>
      </c>
      <c r="AU159" s="254" t="s">
        <v>85</v>
      </c>
      <c r="AV159" s="14" t="s">
        <v>198</v>
      </c>
      <c r="AW159" s="14" t="s">
        <v>37</v>
      </c>
      <c r="AX159" s="14" t="s">
        <v>83</v>
      </c>
      <c r="AY159" s="254" t="s">
        <v>180</v>
      </c>
    </row>
    <row r="160" s="2" customFormat="1" ht="21.75" customHeight="1">
      <c r="A160" s="40"/>
      <c r="B160" s="41"/>
      <c r="C160" s="215" t="s">
        <v>295</v>
      </c>
      <c r="D160" s="215" t="s">
        <v>183</v>
      </c>
      <c r="E160" s="216" t="s">
        <v>628</v>
      </c>
      <c r="F160" s="217" t="s">
        <v>629</v>
      </c>
      <c r="G160" s="218" t="s">
        <v>201</v>
      </c>
      <c r="H160" s="219">
        <v>15.102</v>
      </c>
      <c r="I160" s="220"/>
      <c r="J160" s="221">
        <f>ROUND(I160*H160,2)</f>
        <v>0</v>
      </c>
      <c r="K160" s="217" t="s">
        <v>187</v>
      </c>
      <c r="L160" s="46"/>
      <c r="M160" s="222" t="s">
        <v>19</v>
      </c>
      <c r="N160" s="223" t="s">
        <v>47</v>
      </c>
      <c r="O160" s="86"/>
      <c r="P160" s="224">
        <f>O160*H160</f>
        <v>0</v>
      </c>
      <c r="Q160" s="224">
        <v>0.25098999999999999</v>
      </c>
      <c r="R160" s="224">
        <f>Q160*H160</f>
        <v>3.7904509800000001</v>
      </c>
      <c r="S160" s="224">
        <v>0</v>
      </c>
      <c r="T160" s="225">
        <f>S160*H160</f>
        <v>0</v>
      </c>
      <c r="U160" s="40"/>
      <c r="V160" s="40"/>
      <c r="W160" s="40"/>
      <c r="X160" s="40"/>
      <c r="Y160" s="40"/>
      <c r="Z160" s="40"/>
      <c r="AA160" s="40"/>
      <c r="AB160" s="40"/>
      <c r="AC160" s="40"/>
      <c r="AD160" s="40"/>
      <c r="AE160" s="40"/>
      <c r="AR160" s="226" t="s">
        <v>198</v>
      </c>
      <c r="AT160" s="226" t="s">
        <v>183</v>
      </c>
      <c r="AU160" s="226" t="s">
        <v>85</v>
      </c>
      <c r="AY160" s="19" t="s">
        <v>180</v>
      </c>
      <c r="BE160" s="227">
        <f>IF(N160="základní",J160,0)</f>
        <v>0</v>
      </c>
      <c r="BF160" s="227">
        <f>IF(N160="snížená",J160,0)</f>
        <v>0</v>
      </c>
      <c r="BG160" s="227">
        <f>IF(N160="zákl. přenesená",J160,0)</f>
        <v>0</v>
      </c>
      <c r="BH160" s="227">
        <f>IF(N160="sníž. přenesená",J160,0)</f>
        <v>0</v>
      </c>
      <c r="BI160" s="227">
        <f>IF(N160="nulová",J160,0)</f>
        <v>0</v>
      </c>
      <c r="BJ160" s="19" t="s">
        <v>83</v>
      </c>
      <c r="BK160" s="227">
        <f>ROUND(I160*H160,2)</f>
        <v>0</v>
      </c>
      <c r="BL160" s="19" t="s">
        <v>198</v>
      </c>
      <c r="BM160" s="226" t="s">
        <v>630</v>
      </c>
    </row>
    <row r="161" s="2" customFormat="1">
      <c r="A161" s="40"/>
      <c r="B161" s="41"/>
      <c r="C161" s="42"/>
      <c r="D161" s="228" t="s">
        <v>190</v>
      </c>
      <c r="E161" s="42"/>
      <c r="F161" s="229" t="s">
        <v>631</v>
      </c>
      <c r="G161" s="42"/>
      <c r="H161" s="42"/>
      <c r="I161" s="230"/>
      <c r="J161" s="42"/>
      <c r="K161" s="42"/>
      <c r="L161" s="46"/>
      <c r="M161" s="231"/>
      <c r="N161" s="232"/>
      <c r="O161" s="86"/>
      <c r="P161" s="86"/>
      <c r="Q161" s="86"/>
      <c r="R161" s="86"/>
      <c r="S161" s="86"/>
      <c r="T161" s="87"/>
      <c r="U161" s="40"/>
      <c r="V161" s="40"/>
      <c r="W161" s="40"/>
      <c r="X161" s="40"/>
      <c r="Y161" s="40"/>
      <c r="Z161" s="40"/>
      <c r="AA161" s="40"/>
      <c r="AB161" s="40"/>
      <c r="AC161" s="40"/>
      <c r="AD161" s="40"/>
      <c r="AE161" s="40"/>
      <c r="AT161" s="19" t="s">
        <v>190</v>
      </c>
      <c r="AU161" s="19" t="s">
        <v>85</v>
      </c>
    </row>
    <row r="162" s="15" customFormat="1">
      <c r="A162" s="15"/>
      <c r="B162" s="255"/>
      <c r="C162" s="256"/>
      <c r="D162" s="228" t="s">
        <v>192</v>
      </c>
      <c r="E162" s="257" t="s">
        <v>19</v>
      </c>
      <c r="F162" s="258" t="s">
        <v>609</v>
      </c>
      <c r="G162" s="256"/>
      <c r="H162" s="257" t="s">
        <v>19</v>
      </c>
      <c r="I162" s="259"/>
      <c r="J162" s="256"/>
      <c r="K162" s="256"/>
      <c r="L162" s="260"/>
      <c r="M162" s="261"/>
      <c r="N162" s="262"/>
      <c r="O162" s="262"/>
      <c r="P162" s="262"/>
      <c r="Q162" s="262"/>
      <c r="R162" s="262"/>
      <c r="S162" s="262"/>
      <c r="T162" s="263"/>
      <c r="U162" s="15"/>
      <c r="V162" s="15"/>
      <c r="W162" s="15"/>
      <c r="X162" s="15"/>
      <c r="Y162" s="15"/>
      <c r="Z162" s="15"/>
      <c r="AA162" s="15"/>
      <c r="AB162" s="15"/>
      <c r="AC162" s="15"/>
      <c r="AD162" s="15"/>
      <c r="AE162" s="15"/>
      <c r="AT162" s="264" t="s">
        <v>192</v>
      </c>
      <c r="AU162" s="264" t="s">
        <v>85</v>
      </c>
      <c r="AV162" s="15" t="s">
        <v>83</v>
      </c>
      <c r="AW162" s="15" t="s">
        <v>37</v>
      </c>
      <c r="AX162" s="15" t="s">
        <v>76</v>
      </c>
      <c r="AY162" s="264" t="s">
        <v>180</v>
      </c>
    </row>
    <row r="163" s="13" customFormat="1">
      <c r="A163" s="13"/>
      <c r="B163" s="233"/>
      <c r="C163" s="234"/>
      <c r="D163" s="228" t="s">
        <v>192</v>
      </c>
      <c r="E163" s="235" t="s">
        <v>19</v>
      </c>
      <c r="F163" s="236" t="s">
        <v>632</v>
      </c>
      <c r="G163" s="234"/>
      <c r="H163" s="237">
        <v>16.920000000000002</v>
      </c>
      <c r="I163" s="238"/>
      <c r="J163" s="234"/>
      <c r="K163" s="234"/>
      <c r="L163" s="239"/>
      <c r="M163" s="240"/>
      <c r="N163" s="241"/>
      <c r="O163" s="241"/>
      <c r="P163" s="241"/>
      <c r="Q163" s="241"/>
      <c r="R163" s="241"/>
      <c r="S163" s="241"/>
      <c r="T163" s="242"/>
      <c r="U163" s="13"/>
      <c r="V163" s="13"/>
      <c r="W163" s="13"/>
      <c r="X163" s="13"/>
      <c r="Y163" s="13"/>
      <c r="Z163" s="13"/>
      <c r="AA163" s="13"/>
      <c r="AB163" s="13"/>
      <c r="AC163" s="13"/>
      <c r="AD163" s="13"/>
      <c r="AE163" s="13"/>
      <c r="AT163" s="243" t="s">
        <v>192</v>
      </c>
      <c r="AU163" s="243" t="s">
        <v>85</v>
      </c>
      <c r="AV163" s="13" t="s">
        <v>85</v>
      </c>
      <c r="AW163" s="13" t="s">
        <v>37</v>
      </c>
      <c r="AX163" s="13" t="s">
        <v>76</v>
      </c>
      <c r="AY163" s="243" t="s">
        <v>180</v>
      </c>
    </row>
    <row r="164" s="15" customFormat="1">
      <c r="A164" s="15"/>
      <c r="B164" s="255"/>
      <c r="C164" s="256"/>
      <c r="D164" s="228" t="s">
        <v>192</v>
      </c>
      <c r="E164" s="257" t="s">
        <v>19</v>
      </c>
      <c r="F164" s="258" t="s">
        <v>614</v>
      </c>
      <c r="G164" s="256"/>
      <c r="H164" s="257" t="s">
        <v>19</v>
      </c>
      <c r="I164" s="259"/>
      <c r="J164" s="256"/>
      <c r="K164" s="256"/>
      <c r="L164" s="260"/>
      <c r="M164" s="261"/>
      <c r="N164" s="262"/>
      <c r="O164" s="262"/>
      <c r="P164" s="262"/>
      <c r="Q164" s="262"/>
      <c r="R164" s="262"/>
      <c r="S164" s="262"/>
      <c r="T164" s="263"/>
      <c r="U164" s="15"/>
      <c r="V164" s="15"/>
      <c r="W164" s="15"/>
      <c r="X164" s="15"/>
      <c r="Y164" s="15"/>
      <c r="Z164" s="15"/>
      <c r="AA164" s="15"/>
      <c r="AB164" s="15"/>
      <c r="AC164" s="15"/>
      <c r="AD164" s="15"/>
      <c r="AE164" s="15"/>
      <c r="AT164" s="264" t="s">
        <v>192</v>
      </c>
      <c r="AU164" s="264" t="s">
        <v>85</v>
      </c>
      <c r="AV164" s="15" t="s">
        <v>83</v>
      </c>
      <c r="AW164" s="15" t="s">
        <v>37</v>
      </c>
      <c r="AX164" s="15" t="s">
        <v>76</v>
      </c>
      <c r="AY164" s="264" t="s">
        <v>180</v>
      </c>
    </row>
    <row r="165" s="13" customFormat="1">
      <c r="A165" s="13"/>
      <c r="B165" s="233"/>
      <c r="C165" s="234"/>
      <c r="D165" s="228" t="s">
        <v>192</v>
      </c>
      <c r="E165" s="235" t="s">
        <v>19</v>
      </c>
      <c r="F165" s="236" t="s">
        <v>633</v>
      </c>
      <c r="G165" s="234"/>
      <c r="H165" s="237">
        <v>-1.8180000000000001</v>
      </c>
      <c r="I165" s="238"/>
      <c r="J165" s="234"/>
      <c r="K165" s="234"/>
      <c r="L165" s="239"/>
      <c r="M165" s="240"/>
      <c r="N165" s="241"/>
      <c r="O165" s="241"/>
      <c r="P165" s="241"/>
      <c r="Q165" s="241"/>
      <c r="R165" s="241"/>
      <c r="S165" s="241"/>
      <c r="T165" s="242"/>
      <c r="U165" s="13"/>
      <c r="V165" s="13"/>
      <c r="W165" s="13"/>
      <c r="X165" s="13"/>
      <c r="Y165" s="13"/>
      <c r="Z165" s="13"/>
      <c r="AA165" s="13"/>
      <c r="AB165" s="13"/>
      <c r="AC165" s="13"/>
      <c r="AD165" s="13"/>
      <c r="AE165" s="13"/>
      <c r="AT165" s="243" t="s">
        <v>192</v>
      </c>
      <c r="AU165" s="243" t="s">
        <v>85</v>
      </c>
      <c r="AV165" s="13" t="s">
        <v>85</v>
      </c>
      <c r="AW165" s="13" t="s">
        <v>37</v>
      </c>
      <c r="AX165" s="13" t="s">
        <v>76</v>
      </c>
      <c r="AY165" s="243" t="s">
        <v>180</v>
      </c>
    </row>
    <row r="166" s="14" customFormat="1">
      <c r="A166" s="14"/>
      <c r="B166" s="244"/>
      <c r="C166" s="245"/>
      <c r="D166" s="228" t="s">
        <v>192</v>
      </c>
      <c r="E166" s="246" t="s">
        <v>19</v>
      </c>
      <c r="F166" s="247" t="s">
        <v>197</v>
      </c>
      <c r="G166" s="245"/>
      <c r="H166" s="248">
        <v>15.102</v>
      </c>
      <c r="I166" s="249"/>
      <c r="J166" s="245"/>
      <c r="K166" s="245"/>
      <c r="L166" s="250"/>
      <c r="M166" s="251"/>
      <c r="N166" s="252"/>
      <c r="O166" s="252"/>
      <c r="P166" s="252"/>
      <c r="Q166" s="252"/>
      <c r="R166" s="252"/>
      <c r="S166" s="252"/>
      <c r="T166" s="253"/>
      <c r="U166" s="14"/>
      <c r="V166" s="14"/>
      <c r="W166" s="14"/>
      <c r="X166" s="14"/>
      <c r="Y166" s="14"/>
      <c r="Z166" s="14"/>
      <c r="AA166" s="14"/>
      <c r="AB166" s="14"/>
      <c r="AC166" s="14"/>
      <c r="AD166" s="14"/>
      <c r="AE166" s="14"/>
      <c r="AT166" s="254" t="s">
        <v>192</v>
      </c>
      <c r="AU166" s="254" t="s">
        <v>85</v>
      </c>
      <c r="AV166" s="14" t="s">
        <v>198</v>
      </c>
      <c r="AW166" s="14" t="s">
        <v>37</v>
      </c>
      <c r="AX166" s="14" t="s">
        <v>83</v>
      </c>
      <c r="AY166" s="254" t="s">
        <v>180</v>
      </c>
    </row>
    <row r="167" s="2" customFormat="1" ht="21.75" customHeight="1">
      <c r="A167" s="40"/>
      <c r="B167" s="41"/>
      <c r="C167" s="215" t="s">
        <v>8</v>
      </c>
      <c r="D167" s="215" t="s">
        <v>183</v>
      </c>
      <c r="E167" s="216" t="s">
        <v>634</v>
      </c>
      <c r="F167" s="217" t="s">
        <v>635</v>
      </c>
      <c r="G167" s="218" t="s">
        <v>201</v>
      </c>
      <c r="H167" s="219">
        <v>3.7759999999999998</v>
      </c>
      <c r="I167" s="220"/>
      <c r="J167" s="221">
        <f>ROUND(I167*H167,2)</f>
        <v>0</v>
      </c>
      <c r="K167" s="217" t="s">
        <v>187</v>
      </c>
      <c r="L167" s="46"/>
      <c r="M167" s="222" t="s">
        <v>19</v>
      </c>
      <c r="N167" s="223" t="s">
        <v>47</v>
      </c>
      <c r="O167" s="86"/>
      <c r="P167" s="224">
        <f>O167*H167</f>
        <v>0</v>
      </c>
      <c r="Q167" s="224">
        <v>0.30726999999999999</v>
      </c>
      <c r="R167" s="224">
        <f>Q167*H167</f>
        <v>1.1602515199999999</v>
      </c>
      <c r="S167" s="224">
        <v>0</v>
      </c>
      <c r="T167" s="225">
        <f>S167*H167</f>
        <v>0</v>
      </c>
      <c r="U167" s="40"/>
      <c r="V167" s="40"/>
      <c r="W167" s="40"/>
      <c r="X167" s="40"/>
      <c r="Y167" s="40"/>
      <c r="Z167" s="40"/>
      <c r="AA167" s="40"/>
      <c r="AB167" s="40"/>
      <c r="AC167" s="40"/>
      <c r="AD167" s="40"/>
      <c r="AE167" s="40"/>
      <c r="AR167" s="226" t="s">
        <v>198</v>
      </c>
      <c r="AT167" s="226" t="s">
        <v>183</v>
      </c>
      <c r="AU167" s="226" t="s">
        <v>85</v>
      </c>
      <c r="AY167" s="19" t="s">
        <v>180</v>
      </c>
      <c r="BE167" s="227">
        <f>IF(N167="základní",J167,0)</f>
        <v>0</v>
      </c>
      <c r="BF167" s="227">
        <f>IF(N167="snížená",J167,0)</f>
        <v>0</v>
      </c>
      <c r="BG167" s="227">
        <f>IF(N167="zákl. přenesená",J167,0)</f>
        <v>0</v>
      </c>
      <c r="BH167" s="227">
        <f>IF(N167="sníž. přenesená",J167,0)</f>
        <v>0</v>
      </c>
      <c r="BI167" s="227">
        <f>IF(N167="nulová",J167,0)</f>
        <v>0</v>
      </c>
      <c r="BJ167" s="19" t="s">
        <v>83</v>
      </c>
      <c r="BK167" s="227">
        <f>ROUND(I167*H167,2)</f>
        <v>0</v>
      </c>
      <c r="BL167" s="19" t="s">
        <v>198</v>
      </c>
      <c r="BM167" s="226" t="s">
        <v>636</v>
      </c>
    </row>
    <row r="168" s="2" customFormat="1">
      <c r="A168" s="40"/>
      <c r="B168" s="41"/>
      <c r="C168" s="42"/>
      <c r="D168" s="228" t="s">
        <v>190</v>
      </c>
      <c r="E168" s="42"/>
      <c r="F168" s="229" t="s">
        <v>637</v>
      </c>
      <c r="G168" s="42"/>
      <c r="H168" s="42"/>
      <c r="I168" s="230"/>
      <c r="J168" s="42"/>
      <c r="K168" s="42"/>
      <c r="L168" s="46"/>
      <c r="M168" s="231"/>
      <c r="N168" s="232"/>
      <c r="O168" s="86"/>
      <c r="P168" s="86"/>
      <c r="Q168" s="86"/>
      <c r="R168" s="86"/>
      <c r="S168" s="86"/>
      <c r="T168" s="87"/>
      <c r="U168" s="40"/>
      <c r="V168" s="40"/>
      <c r="W168" s="40"/>
      <c r="X168" s="40"/>
      <c r="Y168" s="40"/>
      <c r="Z168" s="40"/>
      <c r="AA168" s="40"/>
      <c r="AB168" s="40"/>
      <c r="AC168" s="40"/>
      <c r="AD168" s="40"/>
      <c r="AE168" s="40"/>
      <c r="AT168" s="19" t="s">
        <v>190</v>
      </c>
      <c r="AU168" s="19" t="s">
        <v>85</v>
      </c>
    </row>
    <row r="169" s="15" customFormat="1">
      <c r="A169" s="15"/>
      <c r="B169" s="255"/>
      <c r="C169" s="256"/>
      <c r="D169" s="228" t="s">
        <v>192</v>
      </c>
      <c r="E169" s="257" t="s">
        <v>19</v>
      </c>
      <c r="F169" s="258" t="s">
        <v>609</v>
      </c>
      <c r="G169" s="256"/>
      <c r="H169" s="257" t="s">
        <v>19</v>
      </c>
      <c r="I169" s="259"/>
      <c r="J169" s="256"/>
      <c r="K169" s="256"/>
      <c r="L169" s="260"/>
      <c r="M169" s="261"/>
      <c r="N169" s="262"/>
      <c r="O169" s="262"/>
      <c r="P169" s="262"/>
      <c r="Q169" s="262"/>
      <c r="R169" s="262"/>
      <c r="S169" s="262"/>
      <c r="T169" s="263"/>
      <c r="U169" s="15"/>
      <c r="V169" s="15"/>
      <c r="W169" s="15"/>
      <c r="X169" s="15"/>
      <c r="Y169" s="15"/>
      <c r="Z169" s="15"/>
      <c r="AA169" s="15"/>
      <c r="AB169" s="15"/>
      <c r="AC169" s="15"/>
      <c r="AD169" s="15"/>
      <c r="AE169" s="15"/>
      <c r="AT169" s="264" t="s">
        <v>192</v>
      </c>
      <c r="AU169" s="264" t="s">
        <v>85</v>
      </c>
      <c r="AV169" s="15" t="s">
        <v>83</v>
      </c>
      <c r="AW169" s="15" t="s">
        <v>37</v>
      </c>
      <c r="AX169" s="15" t="s">
        <v>76</v>
      </c>
      <c r="AY169" s="264" t="s">
        <v>180</v>
      </c>
    </row>
    <row r="170" s="13" customFormat="1">
      <c r="A170" s="13"/>
      <c r="B170" s="233"/>
      <c r="C170" s="234"/>
      <c r="D170" s="228" t="s">
        <v>192</v>
      </c>
      <c r="E170" s="235" t="s">
        <v>19</v>
      </c>
      <c r="F170" s="236" t="s">
        <v>638</v>
      </c>
      <c r="G170" s="234"/>
      <c r="H170" s="237">
        <v>3.7759999999999998</v>
      </c>
      <c r="I170" s="238"/>
      <c r="J170" s="234"/>
      <c r="K170" s="234"/>
      <c r="L170" s="239"/>
      <c r="M170" s="240"/>
      <c r="N170" s="241"/>
      <c r="O170" s="241"/>
      <c r="P170" s="241"/>
      <c r="Q170" s="241"/>
      <c r="R170" s="241"/>
      <c r="S170" s="241"/>
      <c r="T170" s="242"/>
      <c r="U170" s="13"/>
      <c r="V170" s="13"/>
      <c r="W170" s="13"/>
      <c r="X170" s="13"/>
      <c r="Y170" s="13"/>
      <c r="Z170" s="13"/>
      <c r="AA170" s="13"/>
      <c r="AB170" s="13"/>
      <c r="AC170" s="13"/>
      <c r="AD170" s="13"/>
      <c r="AE170" s="13"/>
      <c r="AT170" s="243" t="s">
        <v>192</v>
      </c>
      <c r="AU170" s="243" t="s">
        <v>85</v>
      </c>
      <c r="AV170" s="13" t="s">
        <v>85</v>
      </c>
      <c r="AW170" s="13" t="s">
        <v>37</v>
      </c>
      <c r="AX170" s="13" t="s">
        <v>76</v>
      </c>
      <c r="AY170" s="243" t="s">
        <v>180</v>
      </c>
    </row>
    <row r="171" s="14" customFormat="1">
      <c r="A171" s="14"/>
      <c r="B171" s="244"/>
      <c r="C171" s="245"/>
      <c r="D171" s="228" t="s">
        <v>192</v>
      </c>
      <c r="E171" s="246" t="s">
        <v>19</v>
      </c>
      <c r="F171" s="247" t="s">
        <v>197</v>
      </c>
      <c r="G171" s="245"/>
      <c r="H171" s="248">
        <v>3.7759999999999998</v>
      </c>
      <c r="I171" s="249"/>
      <c r="J171" s="245"/>
      <c r="K171" s="245"/>
      <c r="L171" s="250"/>
      <c r="M171" s="251"/>
      <c r="N171" s="252"/>
      <c r="O171" s="252"/>
      <c r="P171" s="252"/>
      <c r="Q171" s="252"/>
      <c r="R171" s="252"/>
      <c r="S171" s="252"/>
      <c r="T171" s="253"/>
      <c r="U171" s="14"/>
      <c r="V171" s="14"/>
      <c r="W171" s="14"/>
      <c r="X171" s="14"/>
      <c r="Y171" s="14"/>
      <c r="Z171" s="14"/>
      <c r="AA171" s="14"/>
      <c r="AB171" s="14"/>
      <c r="AC171" s="14"/>
      <c r="AD171" s="14"/>
      <c r="AE171" s="14"/>
      <c r="AT171" s="254" t="s">
        <v>192</v>
      </c>
      <c r="AU171" s="254" t="s">
        <v>85</v>
      </c>
      <c r="AV171" s="14" t="s">
        <v>198</v>
      </c>
      <c r="AW171" s="14" t="s">
        <v>37</v>
      </c>
      <c r="AX171" s="14" t="s">
        <v>83</v>
      </c>
      <c r="AY171" s="254" t="s">
        <v>180</v>
      </c>
    </row>
    <row r="172" s="2" customFormat="1" ht="16.5" customHeight="1">
      <c r="A172" s="40"/>
      <c r="B172" s="41"/>
      <c r="C172" s="215" t="s">
        <v>188</v>
      </c>
      <c r="D172" s="215" t="s">
        <v>183</v>
      </c>
      <c r="E172" s="216" t="s">
        <v>639</v>
      </c>
      <c r="F172" s="217" t="s">
        <v>640</v>
      </c>
      <c r="G172" s="218" t="s">
        <v>201</v>
      </c>
      <c r="H172" s="219">
        <v>69.563000000000002</v>
      </c>
      <c r="I172" s="220"/>
      <c r="J172" s="221">
        <f>ROUND(I172*H172,2)</f>
        <v>0</v>
      </c>
      <c r="K172" s="217" t="s">
        <v>187</v>
      </c>
      <c r="L172" s="46"/>
      <c r="M172" s="222" t="s">
        <v>19</v>
      </c>
      <c r="N172" s="223" t="s">
        <v>47</v>
      </c>
      <c r="O172" s="86"/>
      <c r="P172" s="224">
        <f>O172*H172</f>
        <v>0</v>
      </c>
      <c r="Q172" s="224">
        <v>0.12315</v>
      </c>
      <c r="R172" s="224">
        <f>Q172*H172</f>
        <v>8.5666834499999993</v>
      </c>
      <c r="S172" s="224">
        <v>0</v>
      </c>
      <c r="T172" s="225">
        <f>S172*H172</f>
        <v>0</v>
      </c>
      <c r="U172" s="40"/>
      <c r="V172" s="40"/>
      <c r="W172" s="40"/>
      <c r="X172" s="40"/>
      <c r="Y172" s="40"/>
      <c r="Z172" s="40"/>
      <c r="AA172" s="40"/>
      <c r="AB172" s="40"/>
      <c r="AC172" s="40"/>
      <c r="AD172" s="40"/>
      <c r="AE172" s="40"/>
      <c r="AR172" s="226" t="s">
        <v>198</v>
      </c>
      <c r="AT172" s="226" t="s">
        <v>183</v>
      </c>
      <c r="AU172" s="226" t="s">
        <v>85</v>
      </c>
      <c r="AY172" s="19" t="s">
        <v>180</v>
      </c>
      <c r="BE172" s="227">
        <f>IF(N172="základní",J172,0)</f>
        <v>0</v>
      </c>
      <c r="BF172" s="227">
        <f>IF(N172="snížená",J172,0)</f>
        <v>0</v>
      </c>
      <c r="BG172" s="227">
        <f>IF(N172="zákl. přenesená",J172,0)</f>
        <v>0</v>
      </c>
      <c r="BH172" s="227">
        <f>IF(N172="sníž. přenesená",J172,0)</f>
        <v>0</v>
      </c>
      <c r="BI172" s="227">
        <f>IF(N172="nulová",J172,0)</f>
        <v>0</v>
      </c>
      <c r="BJ172" s="19" t="s">
        <v>83</v>
      </c>
      <c r="BK172" s="227">
        <f>ROUND(I172*H172,2)</f>
        <v>0</v>
      </c>
      <c r="BL172" s="19" t="s">
        <v>198</v>
      </c>
      <c r="BM172" s="226" t="s">
        <v>641</v>
      </c>
    </row>
    <row r="173" s="2" customFormat="1">
      <c r="A173" s="40"/>
      <c r="B173" s="41"/>
      <c r="C173" s="42"/>
      <c r="D173" s="228" t="s">
        <v>190</v>
      </c>
      <c r="E173" s="42"/>
      <c r="F173" s="229" t="s">
        <v>642</v>
      </c>
      <c r="G173" s="42"/>
      <c r="H173" s="42"/>
      <c r="I173" s="230"/>
      <c r="J173" s="42"/>
      <c r="K173" s="42"/>
      <c r="L173" s="46"/>
      <c r="M173" s="231"/>
      <c r="N173" s="232"/>
      <c r="O173" s="86"/>
      <c r="P173" s="86"/>
      <c r="Q173" s="86"/>
      <c r="R173" s="86"/>
      <c r="S173" s="86"/>
      <c r="T173" s="87"/>
      <c r="U173" s="40"/>
      <c r="V173" s="40"/>
      <c r="W173" s="40"/>
      <c r="X173" s="40"/>
      <c r="Y173" s="40"/>
      <c r="Z173" s="40"/>
      <c r="AA173" s="40"/>
      <c r="AB173" s="40"/>
      <c r="AC173" s="40"/>
      <c r="AD173" s="40"/>
      <c r="AE173" s="40"/>
      <c r="AT173" s="19" t="s">
        <v>190</v>
      </c>
      <c r="AU173" s="19" t="s">
        <v>85</v>
      </c>
    </row>
    <row r="174" s="15" customFormat="1">
      <c r="A174" s="15"/>
      <c r="B174" s="255"/>
      <c r="C174" s="256"/>
      <c r="D174" s="228" t="s">
        <v>192</v>
      </c>
      <c r="E174" s="257" t="s">
        <v>19</v>
      </c>
      <c r="F174" s="258" t="s">
        <v>609</v>
      </c>
      <c r="G174" s="256"/>
      <c r="H174" s="257" t="s">
        <v>19</v>
      </c>
      <c r="I174" s="259"/>
      <c r="J174" s="256"/>
      <c r="K174" s="256"/>
      <c r="L174" s="260"/>
      <c r="M174" s="261"/>
      <c r="N174" s="262"/>
      <c r="O174" s="262"/>
      <c r="P174" s="262"/>
      <c r="Q174" s="262"/>
      <c r="R174" s="262"/>
      <c r="S174" s="262"/>
      <c r="T174" s="263"/>
      <c r="U174" s="15"/>
      <c r="V174" s="15"/>
      <c r="W174" s="15"/>
      <c r="X174" s="15"/>
      <c r="Y174" s="15"/>
      <c r="Z174" s="15"/>
      <c r="AA174" s="15"/>
      <c r="AB174" s="15"/>
      <c r="AC174" s="15"/>
      <c r="AD174" s="15"/>
      <c r="AE174" s="15"/>
      <c r="AT174" s="264" t="s">
        <v>192</v>
      </c>
      <c r="AU174" s="264" t="s">
        <v>85</v>
      </c>
      <c r="AV174" s="15" t="s">
        <v>83</v>
      </c>
      <c r="AW174" s="15" t="s">
        <v>37</v>
      </c>
      <c r="AX174" s="15" t="s">
        <v>76</v>
      </c>
      <c r="AY174" s="264" t="s">
        <v>180</v>
      </c>
    </row>
    <row r="175" s="13" customFormat="1">
      <c r="A175" s="13"/>
      <c r="B175" s="233"/>
      <c r="C175" s="234"/>
      <c r="D175" s="228" t="s">
        <v>192</v>
      </c>
      <c r="E175" s="235" t="s">
        <v>19</v>
      </c>
      <c r="F175" s="236" t="s">
        <v>643</v>
      </c>
      <c r="G175" s="234"/>
      <c r="H175" s="237">
        <v>43.603000000000002</v>
      </c>
      <c r="I175" s="238"/>
      <c r="J175" s="234"/>
      <c r="K175" s="234"/>
      <c r="L175" s="239"/>
      <c r="M175" s="240"/>
      <c r="N175" s="241"/>
      <c r="O175" s="241"/>
      <c r="P175" s="241"/>
      <c r="Q175" s="241"/>
      <c r="R175" s="241"/>
      <c r="S175" s="241"/>
      <c r="T175" s="242"/>
      <c r="U175" s="13"/>
      <c r="V175" s="13"/>
      <c r="W175" s="13"/>
      <c r="X175" s="13"/>
      <c r="Y175" s="13"/>
      <c r="Z175" s="13"/>
      <c r="AA175" s="13"/>
      <c r="AB175" s="13"/>
      <c r="AC175" s="13"/>
      <c r="AD175" s="13"/>
      <c r="AE175" s="13"/>
      <c r="AT175" s="243" t="s">
        <v>192</v>
      </c>
      <c r="AU175" s="243" t="s">
        <v>85</v>
      </c>
      <c r="AV175" s="13" t="s">
        <v>85</v>
      </c>
      <c r="AW175" s="13" t="s">
        <v>37</v>
      </c>
      <c r="AX175" s="13" t="s">
        <v>76</v>
      </c>
      <c r="AY175" s="243" t="s">
        <v>180</v>
      </c>
    </row>
    <row r="176" s="15" customFormat="1">
      <c r="A176" s="15"/>
      <c r="B176" s="255"/>
      <c r="C176" s="256"/>
      <c r="D176" s="228" t="s">
        <v>192</v>
      </c>
      <c r="E176" s="257" t="s">
        <v>19</v>
      </c>
      <c r="F176" s="258" t="s">
        <v>614</v>
      </c>
      <c r="G176" s="256"/>
      <c r="H176" s="257" t="s">
        <v>19</v>
      </c>
      <c r="I176" s="259"/>
      <c r="J176" s="256"/>
      <c r="K176" s="256"/>
      <c r="L176" s="260"/>
      <c r="M176" s="261"/>
      <c r="N176" s="262"/>
      <c r="O176" s="262"/>
      <c r="P176" s="262"/>
      <c r="Q176" s="262"/>
      <c r="R176" s="262"/>
      <c r="S176" s="262"/>
      <c r="T176" s="263"/>
      <c r="U176" s="15"/>
      <c r="V176" s="15"/>
      <c r="W176" s="15"/>
      <c r="X176" s="15"/>
      <c r="Y176" s="15"/>
      <c r="Z176" s="15"/>
      <c r="AA176" s="15"/>
      <c r="AB176" s="15"/>
      <c r="AC176" s="15"/>
      <c r="AD176" s="15"/>
      <c r="AE176" s="15"/>
      <c r="AT176" s="264" t="s">
        <v>192</v>
      </c>
      <c r="AU176" s="264" t="s">
        <v>85</v>
      </c>
      <c r="AV176" s="15" t="s">
        <v>83</v>
      </c>
      <c r="AW176" s="15" t="s">
        <v>37</v>
      </c>
      <c r="AX176" s="15" t="s">
        <v>76</v>
      </c>
      <c r="AY176" s="264" t="s">
        <v>180</v>
      </c>
    </row>
    <row r="177" s="13" customFormat="1">
      <c r="A177" s="13"/>
      <c r="B177" s="233"/>
      <c r="C177" s="234"/>
      <c r="D177" s="228" t="s">
        <v>192</v>
      </c>
      <c r="E177" s="235" t="s">
        <v>19</v>
      </c>
      <c r="F177" s="236" t="s">
        <v>644</v>
      </c>
      <c r="G177" s="234"/>
      <c r="H177" s="237">
        <v>-5.6559999999999997</v>
      </c>
      <c r="I177" s="238"/>
      <c r="J177" s="234"/>
      <c r="K177" s="234"/>
      <c r="L177" s="239"/>
      <c r="M177" s="240"/>
      <c r="N177" s="241"/>
      <c r="O177" s="241"/>
      <c r="P177" s="241"/>
      <c r="Q177" s="241"/>
      <c r="R177" s="241"/>
      <c r="S177" s="241"/>
      <c r="T177" s="242"/>
      <c r="U177" s="13"/>
      <c r="V177" s="13"/>
      <c r="W177" s="13"/>
      <c r="X177" s="13"/>
      <c r="Y177" s="13"/>
      <c r="Z177" s="13"/>
      <c r="AA177" s="13"/>
      <c r="AB177" s="13"/>
      <c r="AC177" s="13"/>
      <c r="AD177" s="13"/>
      <c r="AE177" s="13"/>
      <c r="AT177" s="243" t="s">
        <v>192</v>
      </c>
      <c r="AU177" s="243" t="s">
        <v>85</v>
      </c>
      <c r="AV177" s="13" t="s">
        <v>85</v>
      </c>
      <c r="AW177" s="13" t="s">
        <v>37</v>
      </c>
      <c r="AX177" s="13" t="s">
        <v>76</v>
      </c>
      <c r="AY177" s="243" t="s">
        <v>180</v>
      </c>
    </row>
    <row r="178" s="13" customFormat="1">
      <c r="A178" s="13"/>
      <c r="B178" s="233"/>
      <c r="C178" s="234"/>
      <c r="D178" s="228" t="s">
        <v>192</v>
      </c>
      <c r="E178" s="235" t="s">
        <v>19</v>
      </c>
      <c r="F178" s="236" t="s">
        <v>645</v>
      </c>
      <c r="G178" s="234"/>
      <c r="H178" s="237">
        <v>-3.2320000000000002</v>
      </c>
      <c r="I178" s="238"/>
      <c r="J178" s="234"/>
      <c r="K178" s="234"/>
      <c r="L178" s="239"/>
      <c r="M178" s="240"/>
      <c r="N178" s="241"/>
      <c r="O178" s="241"/>
      <c r="P178" s="241"/>
      <c r="Q178" s="241"/>
      <c r="R178" s="241"/>
      <c r="S178" s="241"/>
      <c r="T178" s="242"/>
      <c r="U178" s="13"/>
      <c r="V178" s="13"/>
      <c r="W178" s="13"/>
      <c r="X178" s="13"/>
      <c r="Y178" s="13"/>
      <c r="Z178" s="13"/>
      <c r="AA178" s="13"/>
      <c r="AB178" s="13"/>
      <c r="AC178" s="13"/>
      <c r="AD178" s="13"/>
      <c r="AE178" s="13"/>
      <c r="AT178" s="243" t="s">
        <v>192</v>
      </c>
      <c r="AU178" s="243" t="s">
        <v>85</v>
      </c>
      <c r="AV178" s="13" t="s">
        <v>85</v>
      </c>
      <c r="AW178" s="13" t="s">
        <v>37</v>
      </c>
      <c r="AX178" s="13" t="s">
        <v>76</v>
      </c>
      <c r="AY178" s="243" t="s">
        <v>180</v>
      </c>
    </row>
    <row r="179" s="15" customFormat="1">
      <c r="A179" s="15"/>
      <c r="B179" s="255"/>
      <c r="C179" s="256"/>
      <c r="D179" s="228" t="s">
        <v>192</v>
      </c>
      <c r="E179" s="257" t="s">
        <v>19</v>
      </c>
      <c r="F179" s="258" t="s">
        <v>612</v>
      </c>
      <c r="G179" s="256"/>
      <c r="H179" s="257" t="s">
        <v>19</v>
      </c>
      <c r="I179" s="259"/>
      <c r="J179" s="256"/>
      <c r="K179" s="256"/>
      <c r="L179" s="260"/>
      <c r="M179" s="261"/>
      <c r="N179" s="262"/>
      <c r="O179" s="262"/>
      <c r="P179" s="262"/>
      <c r="Q179" s="262"/>
      <c r="R179" s="262"/>
      <c r="S179" s="262"/>
      <c r="T179" s="263"/>
      <c r="U179" s="15"/>
      <c r="V179" s="15"/>
      <c r="W179" s="15"/>
      <c r="X179" s="15"/>
      <c r="Y179" s="15"/>
      <c r="Z179" s="15"/>
      <c r="AA179" s="15"/>
      <c r="AB179" s="15"/>
      <c r="AC179" s="15"/>
      <c r="AD179" s="15"/>
      <c r="AE179" s="15"/>
      <c r="AT179" s="264" t="s">
        <v>192</v>
      </c>
      <c r="AU179" s="264" t="s">
        <v>85</v>
      </c>
      <c r="AV179" s="15" t="s">
        <v>83</v>
      </c>
      <c r="AW179" s="15" t="s">
        <v>37</v>
      </c>
      <c r="AX179" s="15" t="s">
        <v>76</v>
      </c>
      <c r="AY179" s="264" t="s">
        <v>180</v>
      </c>
    </row>
    <row r="180" s="13" customFormat="1">
      <c r="A180" s="13"/>
      <c r="B180" s="233"/>
      <c r="C180" s="234"/>
      <c r="D180" s="228" t="s">
        <v>192</v>
      </c>
      <c r="E180" s="235" t="s">
        <v>19</v>
      </c>
      <c r="F180" s="236" t="s">
        <v>646</v>
      </c>
      <c r="G180" s="234"/>
      <c r="H180" s="237">
        <v>38.281999999999996</v>
      </c>
      <c r="I180" s="238"/>
      <c r="J180" s="234"/>
      <c r="K180" s="234"/>
      <c r="L180" s="239"/>
      <c r="M180" s="240"/>
      <c r="N180" s="241"/>
      <c r="O180" s="241"/>
      <c r="P180" s="241"/>
      <c r="Q180" s="241"/>
      <c r="R180" s="241"/>
      <c r="S180" s="241"/>
      <c r="T180" s="242"/>
      <c r="U180" s="13"/>
      <c r="V180" s="13"/>
      <c r="W180" s="13"/>
      <c r="X180" s="13"/>
      <c r="Y180" s="13"/>
      <c r="Z180" s="13"/>
      <c r="AA180" s="13"/>
      <c r="AB180" s="13"/>
      <c r="AC180" s="13"/>
      <c r="AD180" s="13"/>
      <c r="AE180" s="13"/>
      <c r="AT180" s="243" t="s">
        <v>192</v>
      </c>
      <c r="AU180" s="243" t="s">
        <v>85</v>
      </c>
      <c r="AV180" s="13" t="s">
        <v>85</v>
      </c>
      <c r="AW180" s="13" t="s">
        <v>37</v>
      </c>
      <c r="AX180" s="13" t="s">
        <v>76</v>
      </c>
      <c r="AY180" s="243" t="s">
        <v>180</v>
      </c>
    </row>
    <row r="181" s="15" customFormat="1">
      <c r="A181" s="15"/>
      <c r="B181" s="255"/>
      <c r="C181" s="256"/>
      <c r="D181" s="228" t="s">
        <v>192</v>
      </c>
      <c r="E181" s="257" t="s">
        <v>19</v>
      </c>
      <c r="F181" s="258" t="s">
        <v>614</v>
      </c>
      <c r="G181" s="256"/>
      <c r="H181" s="257" t="s">
        <v>19</v>
      </c>
      <c r="I181" s="259"/>
      <c r="J181" s="256"/>
      <c r="K181" s="256"/>
      <c r="L181" s="260"/>
      <c r="M181" s="261"/>
      <c r="N181" s="262"/>
      <c r="O181" s="262"/>
      <c r="P181" s="262"/>
      <c r="Q181" s="262"/>
      <c r="R181" s="262"/>
      <c r="S181" s="262"/>
      <c r="T181" s="263"/>
      <c r="U181" s="15"/>
      <c r="V181" s="15"/>
      <c r="W181" s="15"/>
      <c r="X181" s="15"/>
      <c r="Y181" s="15"/>
      <c r="Z181" s="15"/>
      <c r="AA181" s="15"/>
      <c r="AB181" s="15"/>
      <c r="AC181" s="15"/>
      <c r="AD181" s="15"/>
      <c r="AE181" s="15"/>
      <c r="AT181" s="264" t="s">
        <v>192</v>
      </c>
      <c r="AU181" s="264" t="s">
        <v>85</v>
      </c>
      <c r="AV181" s="15" t="s">
        <v>83</v>
      </c>
      <c r="AW181" s="15" t="s">
        <v>37</v>
      </c>
      <c r="AX181" s="15" t="s">
        <v>76</v>
      </c>
      <c r="AY181" s="264" t="s">
        <v>180</v>
      </c>
    </row>
    <row r="182" s="13" customFormat="1">
      <c r="A182" s="13"/>
      <c r="B182" s="233"/>
      <c r="C182" s="234"/>
      <c r="D182" s="228" t="s">
        <v>192</v>
      </c>
      <c r="E182" s="235" t="s">
        <v>19</v>
      </c>
      <c r="F182" s="236" t="s">
        <v>633</v>
      </c>
      <c r="G182" s="234"/>
      <c r="H182" s="237">
        <v>-1.8180000000000001</v>
      </c>
      <c r="I182" s="238"/>
      <c r="J182" s="234"/>
      <c r="K182" s="234"/>
      <c r="L182" s="239"/>
      <c r="M182" s="240"/>
      <c r="N182" s="241"/>
      <c r="O182" s="241"/>
      <c r="P182" s="241"/>
      <c r="Q182" s="241"/>
      <c r="R182" s="241"/>
      <c r="S182" s="241"/>
      <c r="T182" s="242"/>
      <c r="U182" s="13"/>
      <c r="V182" s="13"/>
      <c r="W182" s="13"/>
      <c r="X182" s="13"/>
      <c r="Y182" s="13"/>
      <c r="Z182" s="13"/>
      <c r="AA182" s="13"/>
      <c r="AB182" s="13"/>
      <c r="AC182" s="13"/>
      <c r="AD182" s="13"/>
      <c r="AE182" s="13"/>
      <c r="AT182" s="243" t="s">
        <v>192</v>
      </c>
      <c r="AU182" s="243" t="s">
        <v>85</v>
      </c>
      <c r="AV182" s="13" t="s">
        <v>85</v>
      </c>
      <c r="AW182" s="13" t="s">
        <v>37</v>
      </c>
      <c r="AX182" s="13" t="s">
        <v>76</v>
      </c>
      <c r="AY182" s="243" t="s">
        <v>180</v>
      </c>
    </row>
    <row r="183" s="13" customFormat="1">
      <c r="A183" s="13"/>
      <c r="B183" s="233"/>
      <c r="C183" s="234"/>
      <c r="D183" s="228" t="s">
        <v>192</v>
      </c>
      <c r="E183" s="235" t="s">
        <v>19</v>
      </c>
      <c r="F183" s="236" t="s">
        <v>647</v>
      </c>
      <c r="G183" s="234"/>
      <c r="H183" s="237">
        <v>-1.6160000000000001</v>
      </c>
      <c r="I183" s="238"/>
      <c r="J183" s="234"/>
      <c r="K183" s="234"/>
      <c r="L183" s="239"/>
      <c r="M183" s="240"/>
      <c r="N183" s="241"/>
      <c r="O183" s="241"/>
      <c r="P183" s="241"/>
      <c r="Q183" s="241"/>
      <c r="R183" s="241"/>
      <c r="S183" s="241"/>
      <c r="T183" s="242"/>
      <c r="U183" s="13"/>
      <c r="V183" s="13"/>
      <c r="W183" s="13"/>
      <c r="X183" s="13"/>
      <c r="Y183" s="13"/>
      <c r="Z183" s="13"/>
      <c r="AA183" s="13"/>
      <c r="AB183" s="13"/>
      <c r="AC183" s="13"/>
      <c r="AD183" s="13"/>
      <c r="AE183" s="13"/>
      <c r="AT183" s="243" t="s">
        <v>192</v>
      </c>
      <c r="AU183" s="243" t="s">
        <v>85</v>
      </c>
      <c r="AV183" s="13" t="s">
        <v>85</v>
      </c>
      <c r="AW183" s="13" t="s">
        <v>37</v>
      </c>
      <c r="AX183" s="13" t="s">
        <v>76</v>
      </c>
      <c r="AY183" s="243" t="s">
        <v>180</v>
      </c>
    </row>
    <row r="184" s="14" customFormat="1">
      <c r="A184" s="14"/>
      <c r="B184" s="244"/>
      <c r="C184" s="245"/>
      <c r="D184" s="228" t="s">
        <v>192</v>
      </c>
      <c r="E184" s="246" t="s">
        <v>19</v>
      </c>
      <c r="F184" s="247" t="s">
        <v>197</v>
      </c>
      <c r="G184" s="245"/>
      <c r="H184" s="248">
        <v>69.563000000000002</v>
      </c>
      <c r="I184" s="249"/>
      <c r="J184" s="245"/>
      <c r="K184" s="245"/>
      <c r="L184" s="250"/>
      <c r="M184" s="251"/>
      <c r="N184" s="252"/>
      <c r="O184" s="252"/>
      <c r="P184" s="252"/>
      <c r="Q184" s="252"/>
      <c r="R184" s="252"/>
      <c r="S184" s="252"/>
      <c r="T184" s="253"/>
      <c r="U184" s="14"/>
      <c r="V184" s="14"/>
      <c r="W184" s="14"/>
      <c r="X184" s="14"/>
      <c r="Y184" s="14"/>
      <c r="Z184" s="14"/>
      <c r="AA184" s="14"/>
      <c r="AB184" s="14"/>
      <c r="AC184" s="14"/>
      <c r="AD184" s="14"/>
      <c r="AE184" s="14"/>
      <c r="AT184" s="254" t="s">
        <v>192</v>
      </c>
      <c r="AU184" s="254" t="s">
        <v>85</v>
      </c>
      <c r="AV184" s="14" t="s">
        <v>198</v>
      </c>
      <c r="AW184" s="14" t="s">
        <v>37</v>
      </c>
      <c r="AX184" s="14" t="s">
        <v>83</v>
      </c>
      <c r="AY184" s="254" t="s">
        <v>180</v>
      </c>
    </row>
    <row r="185" s="2" customFormat="1" ht="16.5" customHeight="1">
      <c r="A185" s="40"/>
      <c r="B185" s="41"/>
      <c r="C185" s="215" t="s">
        <v>316</v>
      </c>
      <c r="D185" s="215" t="s">
        <v>183</v>
      </c>
      <c r="E185" s="216" t="s">
        <v>648</v>
      </c>
      <c r="F185" s="217" t="s">
        <v>649</v>
      </c>
      <c r="G185" s="218" t="s">
        <v>201</v>
      </c>
      <c r="H185" s="219">
        <v>287.92099999999999</v>
      </c>
      <c r="I185" s="220"/>
      <c r="J185" s="221">
        <f>ROUND(I185*H185,2)</f>
        <v>0</v>
      </c>
      <c r="K185" s="217" t="s">
        <v>650</v>
      </c>
      <c r="L185" s="46"/>
      <c r="M185" s="222" t="s">
        <v>19</v>
      </c>
      <c r="N185" s="223" t="s">
        <v>47</v>
      </c>
      <c r="O185" s="86"/>
      <c r="P185" s="224">
        <f>O185*H185</f>
        <v>0</v>
      </c>
      <c r="Q185" s="224">
        <v>0.13883999999999999</v>
      </c>
      <c r="R185" s="224">
        <f>Q185*H185</f>
        <v>39.974951639999993</v>
      </c>
      <c r="S185" s="224">
        <v>0</v>
      </c>
      <c r="T185" s="225">
        <f>S185*H185</f>
        <v>0</v>
      </c>
      <c r="U185" s="40"/>
      <c r="V185" s="40"/>
      <c r="W185" s="40"/>
      <c r="X185" s="40"/>
      <c r="Y185" s="40"/>
      <c r="Z185" s="40"/>
      <c r="AA185" s="40"/>
      <c r="AB185" s="40"/>
      <c r="AC185" s="40"/>
      <c r="AD185" s="40"/>
      <c r="AE185" s="40"/>
      <c r="AR185" s="226" t="s">
        <v>198</v>
      </c>
      <c r="AT185" s="226" t="s">
        <v>183</v>
      </c>
      <c r="AU185" s="226" t="s">
        <v>85</v>
      </c>
      <c r="AY185" s="19" t="s">
        <v>180</v>
      </c>
      <c r="BE185" s="227">
        <f>IF(N185="základní",J185,0)</f>
        <v>0</v>
      </c>
      <c r="BF185" s="227">
        <f>IF(N185="snížená",J185,0)</f>
        <v>0</v>
      </c>
      <c r="BG185" s="227">
        <f>IF(N185="zákl. přenesená",J185,0)</f>
        <v>0</v>
      </c>
      <c r="BH185" s="227">
        <f>IF(N185="sníž. přenesená",J185,0)</f>
        <v>0</v>
      </c>
      <c r="BI185" s="227">
        <f>IF(N185="nulová",J185,0)</f>
        <v>0</v>
      </c>
      <c r="BJ185" s="19" t="s">
        <v>83</v>
      </c>
      <c r="BK185" s="227">
        <f>ROUND(I185*H185,2)</f>
        <v>0</v>
      </c>
      <c r="BL185" s="19" t="s">
        <v>198</v>
      </c>
      <c r="BM185" s="226" t="s">
        <v>651</v>
      </c>
    </row>
    <row r="186" s="2" customFormat="1">
      <c r="A186" s="40"/>
      <c r="B186" s="41"/>
      <c r="C186" s="42"/>
      <c r="D186" s="228" t="s">
        <v>190</v>
      </c>
      <c r="E186" s="42"/>
      <c r="F186" s="229" t="s">
        <v>649</v>
      </c>
      <c r="G186" s="42"/>
      <c r="H186" s="42"/>
      <c r="I186" s="230"/>
      <c r="J186" s="42"/>
      <c r="K186" s="42"/>
      <c r="L186" s="46"/>
      <c r="M186" s="231"/>
      <c r="N186" s="232"/>
      <c r="O186" s="86"/>
      <c r="P186" s="86"/>
      <c r="Q186" s="86"/>
      <c r="R186" s="86"/>
      <c r="S186" s="86"/>
      <c r="T186" s="87"/>
      <c r="U186" s="40"/>
      <c r="V186" s="40"/>
      <c r="W186" s="40"/>
      <c r="X186" s="40"/>
      <c r="Y186" s="40"/>
      <c r="Z186" s="40"/>
      <c r="AA186" s="40"/>
      <c r="AB186" s="40"/>
      <c r="AC186" s="40"/>
      <c r="AD186" s="40"/>
      <c r="AE186" s="40"/>
      <c r="AT186" s="19" t="s">
        <v>190</v>
      </c>
      <c r="AU186" s="19" t="s">
        <v>85</v>
      </c>
    </row>
    <row r="187" s="15" customFormat="1">
      <c r="A187" s="15"/>
      <c r="B187" s="255"/>
      <c r="C187" s="256"/>
      <c r="D187" s="228" t="s">
        <v>192</v>
      </c>
      <c r="E187" s="257" t="s">
        <v>19</v>
      </c>
      <c r="F187" s="258" t="s">
        <v>609</v>
      </c>
      <c r="G187" s="256"/>
      <c r="H187" s="257" t="s">
        <v>19</v>
      </c>
      <c r="I187" s="259"/>
      <c r="J187" s="256"/>
      <c r="K187" s="256"/>
      <c r="L187" s="260"/>
      <c r="M187" s="261"/>
      <c r="N187" s="262"/>
      <c r="O187" s="262"/>
      <c r="P187" s="262"/>
      <c r="Q187" s="262"/>
      <c r="R187" s="262"/>
      <c r="S187" s="262"/>
      <c r="T187" s="263"/>
      <c r="U187" s="15"/>
      <c r="V187" s="15"/>
      <c r="W187" s="15"/>
      <c r="X187" s="15"/>
      <c r="Y187" s="15"/>
      <c r="Z187" s="15"/>
      <c r="AA187" s="15"/>
      <c r="AB187" s="15"/>
      <c r="AC187" s="15"/>
      <c r="AD187" s="15"/>
      <c r="AE187" s="15"/>
      <c r="AT187" s="264" t="s">
        <v>192</v>
      </c>
      <c r="AU187" s="264" t="s">
        <v>85</v>
      </c>
      <c r="AV187" s="15" t="s">
        <v>83</v>
      </c>
      <c r="AW187" s="15" t="s">
        <v>37</v>
      </c>
      <c r="AX187" s="15" t="s">
        <v>76</v>
      </c>
      <c r="AY187" s="264" t="s">
        <v>180</v>
      </c>
    </row>
    <row r="188" s="13" customFormat="1">
      <c r="A188" s="13"/>
      <c r="B188" s="233"/>
      <c r="C188" s="234"/>
      <c r="D188" s="228" t="s">
        <v>192</v>
      </c>
      <c r="E188" s="235" t="s">
        <v>19</v>
      </c>
      <c r="F188" s="236" t="s">
        <v>652</v>
      </c>
      <c r="G188" s="234"/>
      <c r="H188" s="237">
        <v>258.07799999999997</v>
      </c>
      <c r="I188" s="238"/>
      <c r="J188" s="234"/>
      <c r="K188" s="234"/>
      <c r="L188" s="239"/>
      <c r="M188" s="240"/>
      <c r="N188" s="241"/>
      <c r="O188" s="241"/>
      <c r="P188" s="241"/>
      <c r="Q188" s="241"/>
      <c r="R188" s="241"/>
      <c r="S188" s="241"/>
      <c r="T188" s="242"/>
      <c r="U188" s="13"/>
      <c r="V188" s="13"/>
      <c r="W188" s="13"/>
      <c r="X188" s="13"/>
      <c r="Y188" s="13"/>
      <c r="Z188" s="13"/>
      <c r="AA188" s="13"/>
      <c r="AB188" s="13"/>
      <c r="AC188" s="13"/>
      <c r="AD188" s="13"/>
      <c r="AE188" s="13"/>
      <c r="AT188" s="243" t="s">
        <v>192</v>
      </c>
      <c r="AU188" s="243" t="s">
        <v>85</v>
      </c>
      <c r="AV188" s="13" t="s">
        <v>85</v>
      </c>
      <c r="AW188" s="13" t="s">
        <v>37</v>
      </c>
      <c r="AX188" s="13" t="s">
        <v>76</v>
      </c>
      <c r="AY188" s="243" t="s">
        <v>180</v>
      </c>
    </row>
    <row r="189" s="13" customFormat="1">
      <c r="A189" s="13"/>
      <c r="B189" s="233"/>
      <c r="C189" s="234"/>
      <c r="D189" s="228" t="s">
        <v>192</v>
      </c>
      <c r="E189" s="235" t="s">
        <v>19</v>
      </c>
      <c r="F189" s="236" t="s">
        <v>653</v>
      </c>
      <c r="G189" s="234"/>
      <c r="H189" s="237">
        <v>24.695</v>
      </c>
      <c r="I189" s="238"/>
      <c r="J189" s="234"/>
      <c r="K189" s="234"/>
      <c r="L189" s="239"/>
      <c r="M189" s="240"/>
      <c r="N189" s="241"/>
      <c r="O189" s="241"/>
      <c r="P189" s="241"/>
      <c r="Q189" s="241"/>
      <c r="R189" s="241"/>
      <c r="S189" s="241"/>
      <c r="T189" s="242"/>
      <c r="U189" s="13"/>
      <c r="V189" s="13"/>
      <c r="W189" s="13"/>
      <c r="X189" s="13"/>
      <c r="Y189" s="13"/>
      <c r="Z189" s="13"/>
      <c r="AA189" s="13"/>
      <c r="AB189" s="13"/>
      <c r="AC189" s="13"/>
      <c r="AD189" s="13"/>
      <c r="AE189" s="13"/>
      <c r="AT189" s="243" t="s">
        <v>192</v>
      </c>
      <c r="AU189" s="243" t="s">
        <v>85</v>
      </c>
      <c r="AV189" s="13" t="s">
        <v>85</v>
      </c>
      <c r="AW189" s="13" t="s">
        <v>37</v>
      </c>
      <c r="AX189" s="13" t="s">
        <v>76</v>
      </c>
      <c r="AY189" s="243" t="s">
        <v>180</v>
      </c>
    </row>
    <row r="190" s="15" customFormat="1">
      <c r="A190" s="15"/>
      <c r="B190" s="255"/>
      <c r="C190" s="256"/>
      <c r="D190" s="228" t="s">
        <v>192</v>
      </c>
      <c r="E190" s="257" t="s">
        <v>19</v>
      </c>
      <c r="F190" s="258" t="s">
        <v>614</v>
      </c>
      <c r="G190" s="256"/>
      <c r="H190" s="257" t="s">
        <v>19</v>
      </c>
      <c r="I190" s="259"/>
      <c r="J190" s="256"/>
      <c r="K190" s="256"/>
      <c r="L190" s="260"/>
      <c r="M190" s="261"/>
      <c r="N190" s="262"/>
      <c r="O190" s="262"/>
      <c r="P190" s="262"/>
      <c r="Q190" s="262"/>
      <c r="R190" s="262"/>
      <c r="S190" s="262"/>
      <c r="T190" s="263"/>
      <c r="U190" s="15"/>
      <c r="V190" s="15"/>
      <c r="W190" s="15"/>
      <c r="X190" s="15"/>
      <c r="Y190" s="15"/>
      <c r="Z190" s="15"/>
      <c r="AA190" s="15"/>
      <c r="AB190" s="15"/>
      <c r="AC190" s="15"/>
      <c r="AD190" s="15"/>
      <c r="AE190" s="15"/>
      <c r="AT190" s="264" t="s">
        <v>192</v>
      </c>
      <c r="AU190" s="264" t="s">
        <v>85</v>
      </c>
      <c r="AV190" s="15" t="s">
        <v>83</v>
      </c>
      <c r="AW190" s="15" t="s">
        <v>37</v>
      </c>
      <c r="AX190" s="15" t="s">
        <v>76</v>
      </c>
      <c r="AY190" s="264" t="s">
        <v>180</v>
      </c>
    </row>
    <row r="191" s="13" customFormat="1">
      <c r="A191" s="13"/>
      <c r="B191" s="233"/>
      <c r="C191" s="234"/>
      <c r="D191" s="228" t="s">
        <v>192</v>
      </c>
      <c r="E191" s="235" t="s">
        <v>19</v>
      </c>
      <c r="F191" s="236" t="s">
        <v>654</v>
      </c>
      <c r="G191" s="234"/>
      <c r="H191" s="237">
        <v>-14.544000000000001</v>
      </c>
      <c r="I191" s="238"/>
      <c r="J191" s="234"/>
      <c r="K191" s="234"/>
      <c r="L191" s="239"/>
      <c r="M191" s="240"/>
      <c r="N191" s="241"/>
      <c r="O191" s="241"/>
      <c r="P191" s="241"/>
      <c r="Q191" s="241"/>
      <c r="R191" s="241"/>
      <c r="S191" s="241"/>
      <c r="T191" s="242"/>
      <c r="U191" s="13"/>
      <c r="V191" s="13"/>
      <c r="W191" s="13"/>
      <c r="X191" s="13"/>
      <c r="Y191" s="13"/>
      <c r="Z191" s="13"/>
      <c r="AA191" s="13"/>
      <c r="AB191" s="13"/>
      <c r="AC191" s="13"/>
      <c r="AD191" s="13"/>
      <c r="AE191" s="13"/>
      <c r="AT191" s="243" t="s">
        <v>192</v>
      </c>
      <c r="AU191" s="243" t="s">
        <v>85</v>
      </c>
      <c r="AV191" s="13" t="s">
        <v>85</v>
      </c>
      <c r="AW191" s="13" t="s">
        <v>37</v>
      </c>
      <c r="AX191" s="13" t="s">
        <v>76</v>
      </c>
      <c r="AY191" s="243" t="s">
        <v>180</v>
      </c>
    </row>
    <row r="192" s="13" customFormat="1">
      <c r="A192" s="13"/>
      <c r="B192" s="233"/>
      <c r="C192" s="234"/>
      <c r="D192" s="228" t="s">
        <v>192</v>
      </c>
      <c r="E192" s="235" t="s">
        <v>19</v>
      </c>
      <c r="F192" s="236" t="s">
        <v>655</v>
      </c>
      <c r="G192" s="234"/>
      <c r="H192" s="237">
        <v>-6.0599999999999996</v>
      </c>
      <c r="I192" s="238"/>
      <c r="J192" s="234"/>
      <c r="K192" s="234"/>
      <c r="L192" s="239"/>
      <c r="M192" s="240"/>
      <c r="N192" s="241"/>
      <c r="O192" s="241"/>
      <c r="P192" s="241"/>
      <c r="Q192" s="241"/>
      <c r="R192" s="241"/>
      <c r="S192" s="241"/>
      <c r="T192" s="242"/>
      <c r="U192" s="13"/>
      <c r="V192" s="13"/>
      <c r="W192" s="13"/>
      <c r="X192" s="13"/>
      <c r="Y192" s="13"/>
      <c r="Z192" s="13"/>
      <c r="AA192" s="13"/>
      <c r="AB192" s="13"/>
      <c r="AC192" s="13"/>
      <c r="AD192" s="13"/>
      <c r="AE192" s="13"/>
      <c r="AT192" s="243" t="s">
        <v>192</v>
      </c>
      <c r="AU192" s="243" t="s">
        <v>85</v>
      </c>
      <c r="AV192" s="13" t="s">
        <v>85</v>
      </c>
      <c r="AW192" s="13" t="s">
        <v>37</v>
      </c>
      <c r="AX192" s="13" t="s">
        <v>76</v>
      </c>
      <c r="AY192" s="243" t="s">
        <v>180</v>
      </c>
    </row>
    <row r="193" s="13" customFormat="1">
      <c r="A193" s="13"/>
      <c r="B193" s="233"/>
      <c r="C193" s="234"/>
      <c r="D193" s="228" t="s">
        <v>192</v>
      </c>
      <c r="E193" s="235" t="s">
        <v>19</v>
      </c>
      <c r="F193" s="236" t="s">
        <v>656</v>
      </c>
      <c r="G193" s="234"/>
      <c r="H193" s="237">
        <v>-1.1200000000000001</v>
      </c>
      <c r="I193" s="238"/>
      <c r="J193" s="234"/>
      <c r="K193" s="234"/>
      <c r="L193" s="239"/>
      <c r="M193" s="240"/>
      <c r="N193" s="241"/>
      <c r="O193" s="241"/>
      <c r="P193" s="241"/>
      <c r="Q193" s="241"/>
      <c r="R193" s="241"/>
      <c r="S193" s="241"/>
      <c r="T193" s="242"/>
      <c r="U193" s="13"/>
      <c r="V193" s="13"/>
      <c r="W193" s="13"/>
      <c r="X193" s="13"/>
      <c r="Y193" s="13"/>
      <c r="Z193" s="13"/>
      <c r="AA193" s="13"/>
      <c r="AB193" s="13"/>
      <c r="AC193" s="13"/>
      <c r="AD193" s="13"/>
      <c r="AE193" s="13"/>
      <c r="AT193" s="243" t="s">
        <v>192</v>
      </c>
      <c r="AU193" s="243" t="s">
        <v>85</v>
      </c>
      <c r="AV193" s="13" t="s">
        <v>85</v>
      </c>
      <c r="AW193" s="13" t="s">
        <v>37</v>
      </c>
      <c r="AX193" s="13" t="s">
        <v>76</v>
      </c>
      <c r="AY193" s="243" t="s">
        <v>180</v>
      </c>
    </row>
    <row r="194" s="13" customFormat="1">
      <c r="A194" s="13"/>
      <c r="B194" s="233"/>
      <c r="C194" s="234"/>
      <c r="D194" s="228" t="s">
        <v>192</v>
      </c>
      <c r="E194" s="235" t="s">
        <v>19</v>
      </c>
      <c r="F194" s="236" t="s">
        <v>647</v>
      </c>
      <c r="G194" s="234"/>
      <c r="H194" s="237">
        <v>-1.6160000000000001</v>
      </c>
      <c r="I194" s="238"/>
      <c r="J194" s="234"/>
      <c r="K194" s="234"/>
      <c r="L194" s="239"/>
      <c r="M194" s="240"/>
      <c r="N194" s="241"/>
      <c r="O194" s="241"/>
      <c r="P194" s="241"/>
      <c r="Q194" s="241"/>
      <c r="R194" s="241"/>
      <c r="S194" s="241"/>
      <c r="T194" s="242"/>
      <c r="U194" s="13"/>
      <c r="V194" s="13"/>
      <c r="W194" s="13"/>
      <c r="X194" s="13"/>
      <c r="Y194" s="13"/>
      <c r="Z194" s="13"/>
      <c r="AA194" s="13"/>
      <c r="AB194" s="13"/>
      <c r="AC194" s="13"/>
      <c r="AD194" s="13"/>
      <c r="AE194" s="13"/>
      <c r="AT194" s="243" t="s">
        <v>192</v>
      </c>
      <c r="AU194" s="243" t="s">
        <v>85</v>
      </c>
      <c r="AV194" s="13" t="s">
        <v>85</v>
      </c>
      <c r="AW194" s="13" t="s">
        <v>37</v>
      </c>
      <c r="AX194" s="13" t="s">
        <v>76</v>
      </c>
      <c r="AY194" s="243" t="s">
        <v>180</v>
      </c>
    </row>
    <row r="195" s="13" customFormat="1">
      <c r="A195" s="13"/>
      <c r="B195" s="233"/>
      <c r="C195" s="234"/>
      <c r="D195" s="228" t="s">
        <v>192</v>
      </c>
      <c r="E195" s="235" t="s">
        <v>19</v>
      </c>
      <c r="F195" s="236" t="s">
        <v>657</v>
      </c>
      <c r="G195" s="234"/>
      <c r="H195" s="237">
        <v>-3.375</v>
      </c>
      <c r="I195" s="238"/>
      <c r="J195" s="234"/>
      <c r="K195" s="234"/>
      <c r="L195" s="239"/>
      <c r="M195" s="240"/>
      <c r="N195" s="241"/>
      <c r="O195" s="241"/>
      <c r="P195" s="241"/>
      <c r="Q195" s="241"/>
      <c r="R195" s="241"/>
      <c r="S195" s="241"/>
      <c r="T195" s="242"/>
      <c r="U195" s="13"/>
      <c r="V195" s="13"/>
      <c r="W195" s="13"/>
      <c r="X195" s="13"/>
      <c r="Y195" s="13"/>
      <c r="Z195" s="13"/>
      <c r="AA195" s="13"/>
      <c r="AB195" s="13"/>
      <c r="AC195" s="13"/>
      <c r="AD195" s="13"/>
      <c r="AE195" s="13"/>
      <c r="AT195" s="243" t="s">
        <v>192</v>
      </c>
      <c r="AU195" s="243" t="s">
        <v>85</v>
      </c>
      <c r="AV195" s="13" t="s">
        <v>85</v>
      </c>
      <c r="AW195" s="13" t="s">
        <v>37</v>
      </c>
      <c r="AX195" s="13" t="s">
        <v>76</v>
      </c>
      <c r="AY195" s="243" t="s">
        <v>180</v>
      </c>
    </row>
    <row r="196" s="13" customFormat="1">
      <c r="A196" s="13"/>
      <c r="B196" s="233"/>
      <c r="C196" s="234"/>
      <c r="D196" s="228" t="s">
        <v>192</v>
      </c>
      <c r="E196" s="235" t="s">
        <v>19</v>
      </c>
      <c r="F196" s="236" t="s">
        <v>658</v>
      </c>
      <c r="G196" s="234"/>
      <c r="H196" s="237">
        <v>-4.2000000000000002</v>
      </c>
      <c r="I196" s="238"/>
      <c r="J196" s="234"/>
      <c r="K196" s="234"/>
      <c r="L196" s="239"/>
      <c r="M196" s="240"/>
      <c r="N196" s="241"/>
      <c r="O196" s="241"/>
      <c r="P196" s="241"/>
      <c r="Q196" s="241"/>
      <c r="R196" s="241"/>
      <c r="S196" s="241"/>
      <c r="T196" s="242"/>
      <c r="U196" s="13"/>
      <c r="V196" s="13"/>
      <c r="W196" s="13"/>
      <c r="X196" s="13"/>
      <c r="Y196" s="13"/>
      <c r="Z196" s="13"/>
      <c r="AA196" s="13"/>
      <c r="AB196" s="13"/>
      <c r="AC196" s="13"/>
      <c r="AD196" s="13"/>
      <c r="AE196" s="13"/>
      <c r="AT196" s="243" t="s">
        <v>192</v>
      </c>
      <c r="AU196" s="243" t="s">
        <v>85</v>
      </c>
      <c r="AV196" s="13" t="s">
        <v>85</v>
      </c>
      <c r="AW196" s="13" t="s">
        <v>37</v>
      </c>
      <c r="AX196" s="13" t="s">
        <v>76</v>
      </c>
      <c r="AY196" s="243" t="s">
        <v>180</v>
      </c>
    </row>
    <row r="197" s="15" customFormat="1">
      <c r="A197" s="15"/>
      <c r="B197" s="255"/>
      <c r="C197" s="256"/>
      <c r="D197" s="228" t="s">
        <v>192</v>
      </c>
      <c r="E197" s="257" t="s">
        <v>19</v>
      </c>
      <c r="F197" s="258" t="s">
        <v>612</v>
      </c>
      <c r="G197" s="256"/>
      <c r="H197" s="257" t="s">
        <v>19</v>
      </c>
      <c r="I197" s="259"/>
      <c r="J197" s="256"/>
      <c r="K197" s="256"/>
      <c r="L197" s="260"/>
      <c r="M197" s="261"/>
      <c r="N197" s="262"/>
      <c r="O197" s="262"/>
      <c r="P197" s="262"/>
      <c r="Q197" s="262"/>
      <c r="R197" s="262"/>
      <c r="S197" s="262"/>
      <c r="T197" s="263"/>
      <c r="U197" s="15"/>
      <c r="V197" s="15"/>
      <c r="W197" s="15"/>
      <c r="X197" s="15"/>
      <c r="Y197" s="15"/>
      <c r="Z197" s="15"/>
      <c r="AA197" s="15"/>
      <c r="AB197" s="15"/>
      <c r="AC197" s="15"/>
      <c r="AD197" s="15"/>
      <c r="AE197" s="15"/>
      <c r="AT197" s="264" t="s">
        <v>192</v>
      </c>
      <c r="AU197" s="264" t="s">
        <v>85</v>
      </c>
      <c r="AV197" s="15" t="s">
        <v>83</v>
      </c>
      <c r="AW197" s="15" t="s">
        <v>37</v>
      </c>
      <c r="AX197" s="15" t="s">
        <v>76</v>
      </c>
      <c r="AY197" s="264" t="s">
        <v>180</v>
      </c>
    </row>
    <row r="198" s="13" customFormat="1">
      <c r="A198" s="13"/>
      <c r="B198" s="233"/>
      <c r="C198" s="234"/>
      <c r="D198" s="228" t="s">
        <v>192</v>
      </c>
      <c r="E198" s="235" t="s">
        <v>19</v>
      </c>
      <c r="F198" s="236" t="s">
        <v>659</v>
      </c>
      <c r="G198" s="234"/>
      <c r="H198" s="237">
        <v>41.920999999999999</v>
      </c>
      <c r="I198" s="238"/>
      <c r="J198" s="234"/>
      <c r="K198" s="234"/>
      <c r="L198" s="239"/>
      <c r="M198" s="240"/>
      <c r="N198" s="241"/>
      <c r="O198" s="241"/>
      <c r="P198" s="241"/>
      <c r="Q198" s="241"/>
      <c r="R198" s="241"/>
      <c r="S198" s="241"/>
      <c r="T198" s="242"/>
      <c r="U198" s="13"/>
      <c r="V198" s="13"/>
      <c r="W198" s="13"/>
      <c r="X198" s="13"/>
      <c r="Y198" s="13"/>
      <c r="Z198" s="13"/>
      <c r="AA198" s="13"/>
      <c r="AB198" s="13"/>
      <c r="AC198" s="13"/>
      <c r="AD198" s="13"/>
      <c r="AE198" s="13"/>
      <c r="AT198" s="243" t="s">
        <v>192</v>
      </c>
      <c r="AU198" s="243" t="s">
        <v>85</v>
      </c>
      <c r="AV198" s="13" t="s">
        <v>85</v>
      </c>
      <c r="AW198" s="13" t="s">
        <v>37</v>
      </c>
      <c r="AX198" s="13" t="s">
        <v>76</v>
      </c>
      <c r="AY198" s="243" t="s">
        <v>180</v>
      </c>
    </row>
    <row r="199" s="15" customFormat="1">
      <c r="A199" s="15"/>
      <c r="B199" s="255"/>
      <c r="C199" s="256"/>
      <c r="D199" s="228" t="s">
        <v>192</v>
      </c>
      <c r="E199" s="257" t="s">
        <v>19</v>
      </c>
      <c r="F199" s="258" t="s">
        <v>614</v>
      </c>
      <c r="G199" s="256"/>
      <c r="H199" s="257" t="s">
        <v>19</v>
      </c>
      <c r="I199" s="259"/>
      <c r="J199" s="256"/>
      <c r="K199" s="256"/>
      <c r="L199" s="260"/>
      <c r="M199" s="261"/>
      <c r="N199" s="262"/>
      <c r="O199" s="262"/>
      <c r="P199" s="262"/>
      <c r="Q199" s="262"/>
      <c r="R199" s="262"/>
      <c r="S199" s="262"/>
      <c r="T199" s="263"/>
      <c r="U199" s="15"/>
      <c r="V199" s="15"/>
      <c r="W199" s="15"/>
      <c r="X199" s="15"/>
      <c r="Y199" s="15"/>
      <c r="Z199" s="15"/>
      <c r="AA199" s="15"/>
      <c r="AB199" s="15"/>
      <c r="AC199" s="15"/>
      <c r="AD199" s="15"/>
      <c r="AE199" s="15"/>
      <c r="AT199" s="264" t="s">
        <v>192</v>
      </c>
      <c r="AU199" s="264" t="s">
        <v>85</v>
      </c>
      <c r="AV199" s="15" t="s">
        <v>83</v>
      </c>
      <c r="AW199" s="15" t="s">
        <v>37</v>
      </c>
      <c r="AX199" s="15" t="s">
        <v>76</v>
      </c>
      <c r="AY199" s="264" t="s">
        <v>180</v>
      </c>
    </row>
    <row r="200" s="13" customFormat="1">
      <c r="A200" s="13"/>
      <c r="B200" s="233"/>
      <c r="C200" s="234"/>
      <c r="D200" s="228" t="s">
        <v>192</v>
      </c>
      <c r="E200" s="235" t="s">
        <v>19</v>
      </c>
      <c r="F200" s="236" t="s">
        <v>660</v>
      </c>
      <c r="G200" s="234"/>
      <c r="H200" s="237">
        <v>-4.04</v>
      </c>
      <c r="I200" s="238"/>
      <c r="J200" s="234"/>
      <c r="K200" s="234"/>
      <c r="L200" s="239"/>
      <c r="M200" s="240"/>
      <c r="N200" s="241"/>
      <c r="O200" s="241"/>
      <c r="P200" s="241"/>
      <c r="Q200" s="241"/>
      <c r="R200" s="241"/>
      <c r="S200" s="241"/>
      <c r="T200" s="242"/>
      <c r="U200" s="13"/>
      <c r="V200" s="13"/>
      <c r="W200" s="13"/>
      <c r="X200" s="13"/>
      <c r="Y200" s="13"/>
      <c r="Z200" s="13"/>
      <c r="AA200" s="13"/>
      <c r="AB200" s="13"/>
      <c r="AC200" s="13"/>
      <c r="AD200" s="13"/>
      <c r="AE200" s="13"/>
      <c r="AT200" s="243" t="s">
        <v>192</v>
      </c>
      <c r="AU200" s="243" t="s">
        <v>85</v>
      </c>
      <c r="AV200" s="13" t="s">
        <v>85</v>
      </c>
      <c r="AW200" s="13" t="s">
        <v>37</v>
      </c>
      <c r="AX200" s="13" t="s">
        <v>76</v>
      </c>
      <c r="AY200" s="243" t="s">
        <v>180</v>
      </c>
    </row>
    <row r="201" s="13" customFormat="1">
      <c r="A201" s="13"/>
      <c r="B201" s="233"/>
      <c r="C201" s="234"/>
      <c r="D201" s="228" t="s">
        <v>192</v>
      </c>
      <c r="E201" s="235" t="s">
        <v>19</v>
      </c>
      <c r="F201" s="236" t="s">
        <v>633</v>
      </c>
      <c r="G201" s="234"/>
      <c r="H201" s="237">
        <v>-1.8180000000000001</v>
      </c>
      <c r="I201" s="238"/>
      <c r="J201" s="234"/>
      <c r="K201" s="234"/>
      <c r="L201" s="239"/>
      <c r="M201" s="240"/>
      <c r="N201" s="241"/>
      <c r="O201" s="241"/>
      <c r="P201" s="241"/>
      <c r="Q201" s="241"/>
      <c r="R201" s="241"/>
      <c r="S201" s="241"/>
      <c r="T201" s="242"/>
      <c r="U201" s="13"/>
      <c r="V201" s="13"/>
      <c r="W201" s="13"/>
      <c r="X201" s="13"/>
      <c r="Y201" s="13"/>
      <c r="Z201" s="13"/>
      <c r="AA201" s="13"/>
      <c r="AB201" s="13"/>
      <c r="AC201" s="13"/>
      <c r="AD201" s="13"/>
      <c r="AE201" s="13"/>
      <c r="AT201" s="243" t="s">
        <v>192</v>
      </c>
      <c r="AU201" s="243" t="s">
        <v>85</v>
      </c>
      <c r="AV201" s="13" t="s">
        <v>85</v>
      </c>
      <c r="AW201" s="13" t="s">
        <v>37</v>
      </c>
      <c r="AX201" s="13" t="s">
        <v>76</v>
      </c>
      <c r="AY201" s="243" t="s">
        <v>180</v>
      </c>
    </row>
    <row r="202" s="14" customFormat="1">
      <c r="A202" s="14"/>
      <c r="B202" s="244"/>
      <c r="C202" s="245"/>
      <c r="D202" s="228" t="s">
        <v>192</v>
      </c>
      <c r="E202" s="246" t="s">
        <v>19</v>
      </c>
      <c r="F202" s="247" t="s">
        <v>197</v>
      </c>
      <c r="G202" s="245"/>
      <c r="H202" s="248">
        <v>287.92099999999999</v>
      </c>
      <c r="I202" s="249"/>
      <c r="J202" s="245"/>
      <c r="K202" s="245"/>
      <c r="L202" s="250"/>
      <c r="M202" s="251"/>
      <c r="N202" s="252"/>
      <c r="O202" s="252"/>
      <c r="P202" s="252"/>
      <c r="Q202" s="252"/>
      <c r="R202" s="252"/>
      <c r="S202" s="252"/>
      <c r="T202" s="253"/>
      <c r="U202" s="14"/>
      <c r="V202" s="14"/>
      <c r="W202" s="14"/>
      <c r="X202" s="14"/>
      <c r="Y202" s="14"/>
      <c r="Z202" s="14"/>
      <c r="AA202" s="14"/>
      <c r="AB202" s="14"/>
      <c r="AC202" s="14"/>
      <c r="AD202" s="14"/>
      <c r="AE202" s="14"/>
      <c r="AT202" s="254" t="s">
        <v>192</v>
      </c>
      <c r="AU202" s="254" t="s">
        <v>85</v>
      </c>
      <c r="AV202" s="14" t="s">
        <v>198</v>
      </c>
      <c r="AW202" s="14" t="s">
        <v>37</v>
      </c>
      <c r="AX202" s="14" t="s">
        <v>83</v>
      </c>
      <c r="AY202" s="254" t="s">
        <v>180</v>
      </c>
    </row>
    <row r="203" s="12" customFormat="1" ht="22.8" customHeight="1">
      <c r="A203" s="12"/>
      <c r="B203" s="199"/>
      <c r="C203" s="200"/>
      <c r="D203" s="201" t="s">
        <v>75</v>
      </c>
      <c r="E203" s="213" t="s">
        <v>231</v>
      </c>
      <c r="F203" s="213" t="s">
        <v>661</v>
      </c>
      <c r="G203" s="200"/>
      <c r="H203" s="200"/>
      <c r="I203" s="203"/>
      <c r="J203" s="214">
        <f>BK203</f>
        <v>0</v>
      </c>
      <c r="K203" s="200"/>
      <c r="L203" s="205"/>
      <c r="M203" s="206"/>
      <c r="N203" s="207"/>
      <c r="O203" s="207"/>
      <c r="P203" s="208">
        <f>SUM(P204:P223)</f>
        <v>0</v>
      </c>
      <c r="Q203" s="207"/>
      <c r="R203" s="208">
        <f>SUM(R204:R223)</f>
        <v>59.090663999999997</v>
      </c>
      <c r="S203" s="207"/>
      <c r="T203" s="209">
        <f>SUM(T204:T223)</f>
        <v>0</v>
      </c>
      <c r="U203" s="12"/>
      <c r="V203" s="12"/>
      <c r="W203" s="12"/>
      <c r="X203" s="12"/>
      <c r="Y203" s="12"/>
      <c r="Z203" s="12"/>
      <c r="AA203" s="12"/>
      <c r="AB203" s="12"/>
      <c r="AC203" s="12"/>
      <c r="AD203" s="12"/>
      <c r="AE203" s="12"/>
      <c r="AR203" s="210" t="s">
        <v>83</v>
      </c>
      <c r="AT203" s="211" t="s">
        <v>75</v>
      </c>
      <c r="AU203" s="211" t="s">
        <v>83</v>
      </c>
      <c r="AY203" s="210" t="s">
        <v>180</v>
      </c>
      <c r="BK203" s="212">
        <f>SUM(BK204:BK223)</f>
        <v>0</v>
      </c>
    </row>
    <row r="204" s="2" customFormat="1" ht="16.5" customHeight="1">
      <c r="A204" s="40"/>
      <c r="B204" s="41"/>
      <c r="C204" s="215" t="s">
        <v>662</v>
      </c>
      <c r="D204" s="215" t="s">
        <v>183</v>
      </c>
      <c r="E204" s="216" t="s">
        <v>663</v>
      </c>
      <c r="F204" s="217" t="s">
        <v>664</v>
      </c>
      <c r="G204" s="218" t="s">
        <v>201</v>
      </c>
      <c r="H204" s="219">
        <v>117</v>
      </c>
      <c r="I204" s="220"/>
      <c r="J204" s="221">
        <f>ROUND(I204*H204,2)</f>
        <v>0</v>
      </c>
      <c r="K204" s="217" t="s">
        <v>187</v>
      </c>
      <c r="L204" s="46"/>
      <c r="M204" s="222" t="s">
        <v>19</v>
      </c>
      <c r="N204" s="223" t="s">
        <v>47</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198</v>
      </c>
      <c r="AT204" s="226" t="s">
        <v>183</v>
      </c>
      <c r="AU204" s="226" t="s">
        <v>85</v>
      </c>
      <c r="AY204" s="19" t="s">
        <v>180</v>
      </c>
      <c r="BE204" s="227">
        <f>IF(N204="základní",J204,0)</f>
        <v>0</v>
      </c>
      <c r="BF204" s="227">
        <f>IF(N204="snížená",J204,0)</f>
        <v>0</v>
      </c>
      <c r="BG204" s="227">
        <f>IF(N204="zákl. přenesená",J204,0)</f>
        <v>0</v>
      </c>
      <c r="BH204" s="227">
        <f>IF(N204="sníž. přenesená",J204,0)</f>
        <v>0</v>
      </c>
      <c r="BI204" s="227">
        <f>IF(N204="nulová",J204,0)</f>
        <v>0</v>
      </c>
      <c r="BJ204" s="19" t="s">
        <v>83</v>
      </c>
      <c r="BK204" s="227">
        <f>ROUND(I204*H204,2)</f>
        <v>0</v>
      </c>
      <c r="BL204" s="19" t="s">
        <v>198</v>
      </c>
      <c r="BM204" s="226" t="s">
        <v>665</v>
      </c>
    </row>
    <row r="205" s="2" customFormat="1">
      <c r="A205" s="40"/>
      <c r="B205" s="41"/>
      <c r="C205" s="42"/>
      <c r="D205" s="228" t="s">
        <v>190</v>
      </c>
      <c r="E205" s="42"/>
      <c r="F205" s="229" t="s">
        <v>666</v>
      </c>
      <c r="G205" s="42"/>
      <c r="H205" s="42"/>
      <c r="I205" s="230"/>
      <c r="J205" s="42"/>
      <c r="K205" s="42"/>
      <c r="L205" s="46"/>
      <c r="M205" s="231"/>
      <c r="N205" s="232"/>
      <c r="O205" s="86"/>
      <c r="P205" s="86"/>
      <c r="Q205" s="86"/>
      <c r="R205" s="86"/>
      <c r="S205" s="86"/>
      <c r="T205" s="87"/>
      <c r="U205" s="40"/>
      <c r="V205" s="40"/>
      <c r="W205" s="40"/>
      <c r="X205" s="40"/>
      <c r="Y205" s="40"/>
      <c r="Z205" s="40"/>
      <c r="AA205" s="40"/>
      <c r="AB205" s="40"/>
      <c r="AC205" s="40"/>
      <c r="AD205" s="40"/>
      <c r="AE205" s="40"/>
      <c r="AT205" s="19" t="s">
        <v>190</v>
      </c>
      <c r="AU205" s="19" t="s">
        <v>85</v>
      </c>
    </row>
    <row r="206" s="13" customFormat="1">
      <c r="A206" s="13"/>
      <c r="B206" s="233"/>
      <c r="C206" s="234"/>
      <c r="D206" s="228" t="s">
        <v>192</v>
      </c>
      <c r="E206" s="235" t="s">
        <v>19</v>
      </c>
      <c r="F206" s="236" t="s">
        <v>667</v>
      </c>
      <c r="G206" s="234"/>
      <c r="H206" s="237">
        <v>117</v>
      </c>
      <c r="I206" s="238"/>
      <c r="J206" s="234"/>
      <c r="K206" s="234"/>
      <c r="L206" s="239"/>
      <c r="M206" s="240"/>
      <c r="N206" s="241"/>
      <c r="O206" s="241"/>
      <c r="P206" s="241"/>
      <c r="Q206" s="241"/>
      <c r="R206" s="241"/>
      <c r="S206" s="241"/>
      <c r="T206" s="242"/>
      <c r="U206" s="13"/>
      <c r="V206" s="13"/>
      <c r="W206" s="13"/>
      <c r="X206" s="13"/>
      <c r="Y206" s="13"/>
      <c r="Z206" s="13"/>
      <c r="AA206" s="13"/>
      <c r="AB206" s="13"/>
      <c r="AC206" s="13"/>
      <c r="AD206" s="13"/>
      <c r="AE206" s="13"/>
      <c r="AT206" s="243" t="s">
        <v>192</v>
      </c>
      <c r="AU206" s="243" t="s">
        <v>85</v>
      </c>
      <c r="AV206" s="13" t="s">
        <v>85</v>
      </c>
      <c r="AW206" s="13" t="s">
        <v>37</v>
      </c>
      <c r="AX206" s="13" t="s">
        <v>76</v>
      </c>
      <c r="AY206" s="243" t="s">
        <v>180</v>
      </c>
    </row>
    <row r="207" s="14" customFormat="1">
      <c r="A207" s="14"/>
      <c r="B207" s="244"/>
      <c r="C207" s="245"/>
      <c r="D207" s="228" t="s">
        <v>192</v>
      </c>
      <c r="E207" s="246" t="s">
        <v>19</v>
      </c>
      <c r="F207" s="247" t="s">
        <v>197</v>
      </c>
      <c r="G207" s="245"/>
      <c r="H207" s="248">
        <v>117</v>
      </c>
      <c r="I207" s="249"/>
      <c r="J207" s="245"/>
      <c r="K207" s="245"/>
      <c r="L207" s="250"/>
      <c r="M207" s="251"/>
      <c r="N207" s="252"/>
      <c r="O207" s="252"/>
      <c r="P207" s="252"/>
      <c r="Q207" s="252"/>
      <c r="R207" s="252"/>
      <c r="S207" s="252"/>
      <c r="T207" s="253"/>
      <c r="U207" s="14"/>
      <c r="V207" s="14"/>
      <c r="W207" s="14"/>
      <c r="X207" s="14"/>
      <c r="Y207" s="14"/>
      <c r="Z207" s="14"/>
      <c r="AA207" s="14"/>
      <c r="AB207" s="14"/>
      <c r="AC207" s="14"/>
      <c r="AD207" s="14"/>
      <c r="AE207" s="14"/>
      <c r="AT207" s="254" t="s">
        <v>192</v>
      </c>
      <c r="AU207" s="254" t="s">
        <v>85</v>
      </c>
      <c r="AV207" s="14" t="s">
        <v>198</v>
      </c>
      <c r="AW207" s="14" t="s">
        <v>37</v>
      </c>
      <c r="AX207" s="14" t="s">
        <v>83</v>
      </c>
      <c r="AY207" s="254" t="s">
        <v>180</v>
      </c>
    </row>
    <row r="208" s="2" customFormat="1" ht="16.5" customHeight="1">
      <c r="A208" s="40"/>
      <c r="B208" s="41"/>
      <c r="C208" s="215" t="s">
        <v>668</v>
      </c>
      <c r="D208" s="215" t="s">
        <v>183</v>
      </c>
      <c r="E208" s="216" t="s">
        <v>669</v>
      </c>
      <c r="F208" s="217" t="s">
        <v>670</v>
      </c>
      <c r="G208" s="218" t="s">
        <v>201</v>
      </c>
      <c r="H208" s="219">
        <v>120.2</v>
      </c>
      <c r="I208" s="220"/>
      <c r="J208" s="221">
        <f>ROUND(I208*H208,2)</f>
        <v>0</v>
      </c>
      <c r="K208" s="217" t="s">
        <v>187</v>
      </c>
      <c r="L208" s="46"/>
      <c r="M208" s="222" t="s">
        <v>19</v>
      </c>
      <c r="N208" s="223" t="s">
        <v>47</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198</v>
      </c>
      <c r="AT208" s="226" t="s">
        <v>183</v>
      </c>
      <c r="AU208" s="226" t="s">
        <v>85</v>
      </c>
      <c r="AY208" s="19" t="s">
        <v>180</v>
      </c>
      <c r="BE208" s="227">
        <f>IF(N208="základní",J208,0)</f>
        <v>0</v>
      </c>
      <c r="BF208" s="227">
        <f>IF(N208="snížená",J208,0)</f>
        <v>0</v>
      </c>
      <c r="BG208" s="227">
        <f>IF(N208="zákl. přenesená",J208,0)</f>
        <v>0</v>
      </c>
      <c r="BH208" s="227">
        <f>IF(N208="sníž. přenesená",J208,0)</f>
        <v>0</v>
      </c>
      <c r="BI208" s="227">
        <f>IF(N208="nulová",J208,0)</f>
        <v>0</v>
      </c>
      <c r="BJ208" s="19" t="s">
        <v>83</v>
      </c>
      <c r="BK208" s="227">
        <f>ROUND(I208*H208,2)</f>
        <v>0</v>
      </c>
      <c r="BL208" s="19" t="s">
        <v>198</v>
      </c>
      <c r="BM208" s="226" t="s">
        <v>671</v>
      </c>
    </row>
    <row r="209" s="2" customFormat="1">
      <c r="A209" s="40"/>
      <c r="B209" s="41"/>
      <c r="C209" s="42"/>
      <c r="D209" s="228" t="s">
        <v>190</v>
      </c>
      <c r="E209" s="42"/>
      <c r="F209" s="229" t="s">
        <v>672</v>
      </c>
      <c r="G209" s="42"/>
      <c r="H209" s="42"/>
      <c r="I209" s="230"/>
      <c r="J209" s="42"/>
      <c r="K209" s="42"/>
      <c r="L209" s="46"/>
      <c r="M209" s="231"/>
      <c r="N209" s="232"/>
      <c r="O209" s="86"/>
      <c r="P209" s="86"/>
      <c r="Q209" s="86"/>
      <c r="R209" s="86"/>
      <c r="S209" s="86"/>
      <c r="T209" s="87"/>
      <c r="U209" s="40"/>
      <c r="V209" s="40"/>
      <c r="W209" s="40"/>
      <c r="X209" s="40"/>
      <c r="Y209" s="40"/>
      <c r="Z209" s="40"/>
      <c r="AA209" s="40"/>
      <c r="AB209" s="40"/>
      <c r="AC209" s="40"/>
      <c r="AD209" s="40"/>
      <c r="AE209" s="40"/>
      <c r="AT209" s="19" t="s">
        <v>190</v>
      </c>
      <c r="AU209" s="19" t="s">
        <v>85</v>
      </c>
    </row>
    <row r="210" s="2" customFormat="1" ht="21.75" customHeight="1">
      <c r="A210" s="40"/>
      <c r="B210" s="41"/>
      <c r="C210" s="215" t="s">
        <v>673</v>
      </c>
      <c r="D210" s="215" t="s">
        <v>183</v>
      </c>
      <c r="E210" s="216" t="s">
        <v>674</v>
      </c>
      <c r="F210" s="217" t="s">
        <v>675</v>
      </c>
      <c r="G210" s="218" t="s">
        <v>201</v>
      </c>
      <c r="H210" s="219">
        <v>47</v>
      </c>
      <c r="I210" s="220"/>
      <c r="J210" s="221">
        <f>ROUND(I210*H210,2)</f>
        <v>0</v>
      </c>
      <c r="K210" s="217" t="s">
        <v>187</v>
      </c>
      <c r="L210" s="46"/>
      <c r="M210" s="222" t="s">
        <v>19</v>
      </c>
      <c r="N210" s="223" t="s">
        <v>47</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198</v>
      </c>
      <c r="AT210" s="226" t="s">
        <v>183</v>
      </c>
      <c r="AU210" s="226" t="s">
        <v>85</v>
      </c>
      <c r="AY210" s="19" t="s">
        <v>180</v>
      </c>
      <c r="BE210" s="227">
        <f>IF(N210="základní",J210,0)</f>
        <v>0</v>
      </c>
      <c r="BF210" s="227">
        <f>IF(N210="snížená",J210,0)</f>
        <v>0</v>
      </c>
      <c r="BG210" s="227">
        <f>IF(N210="zákl. přenesená",J210,0)</f>
        <v>0</v>
      </c>
      <c r="BH210" s="227">
        <f>IF(N210="sníž. přenesená",J210,0)</f>
        <v>0</v>
      </c>
      <c r="BI210" s="227">
        <f>IF(N210="nulová",J210,0)</f>
        <v>0</v>
      </c>
      <c r="BJ210" s="19" t="s">
        <v>83</v>
      </c>
      <c r="BK210" s="227">
        <f>ROUND(I210*H210,2)</f>
        <v>0</v>
      </c>
      <c r="BL210" s="19" t="s">
        <v>198</v>
      </c>
      <c r="BM210" s="226" t="s">
        <v>676</v>
      </c>
    </row>
    <row r="211" s="2" customFormat="1">
      <c r="A211" s="40"/>
      <c r="B211" s="41"/>
      <c r="C211" s="42"/>
      <c r="D211" s="228" t="s">
        <v>190</v>
      </c>
      <c r="E211" s="42"/>
      <c r="F211" s="229" t="s">
        <v>677</v>
      </c>
      <c r="G211" s="42"/>
      <c r="H211" s="42"/>
      <c r="I211" s="230"/>
      <c r="J211" s="42"/>
      <c r="K211" s="42"/>
      <c r="L211" s="46"/>
      <c r="M211" s="231"/>
      <c r="N211" s="232"/>
      <c r="O211" s="86"/>
      <c r="P211" s="86"/>
      <c r="Q211" s="86"/>
      <c r="R211" s="86"/>
      <c r="S211" s="86"/>
      <c r="T211" s="87"/>
      <c r="U211" s="40"/>
      <c r="V211" s="40"/>
      <c r="W211" s="40"/>
      <c r="X211" s="40"/>
      <c r="Y211" s="40"/>
      <c r="Z211" s="40"/>
      <c r="AA211" s="40"/>
      <c r="AB211" s="40"/>
      <c r="AC211" s="40"/>
      <c r="AD211" s="40"/>
      <c r="AE211" s="40"/>
      <c r="AT211" s="19" t="s">
        <v>190</v>
      </c>
      <c r="AU211" s="19" t="s">
        <v>85</v>
      </c>
    </row>
    <row r="212" s="2" customFormat="1" ht="16.5" customHeight="1">
      <c r="A212" s="40"/>
      <c r="B212" s="41"/>
      <c r="C212" s="215" t="s">
        <v>678</v>
      </c>
      <c r="D212" s="215" t="s">
        <v>183</v>
      </c>
      <c r="E212" s="216" t="s">
        <v>679</v>
      </c>
      <c r="F212" s="217" t="s">
        <v>680</v>
      </c>
      <c r="G212" s="218" t="s">
        <v>201</v>
      </c>
      <c r="H212" s="219">
        <v>48</v>
      </c>
      <c r="I212" s="220"/>
      <c r="J212" s="221">
        <f>ROUND(I212*H212,2)</f>
        <v>0</v>
      </c>
      <c r="K212" s="217" t="s">
        <v>187</v>
      </c>
      <c r="L212" s="46"/>
      <c r="M212" s="222" t="s">
        <v>19</v>
      </c>
      <c r="N212" s="223" t="s">
        <v>47</v>
      </c>
      <c r="O212" s="86"/>
      <c r="P212" s="224">
        <f>O212*H212</f>
        <v>0</v>
      </c>
      <c r="Q212" s="224">
        <v>0.098000000000000004</v>
      </c>
      <c r="R212" s="224">
        <f>Q212*H212</f>
        <v>4.7040000000000006</v>
      </c>
      <c r="S212" s="224">
        <v>0</v>
      </c>
      <c r="T212" s="225">
        <f>S212*H212</f>
        <v>0</v>
      </c>
      <c r="U212" s="40"/>
      <c r="V212" s="40"/>
      <c r="W212" s="40"/>
      <c r="X212" s="40"/>
      <c r="Y212" s="40"/>
      <c r="Z212" s="40"/>
      <c r="AA212" s="40"/>
      <c r="AB212" s="40"/>
      <c r="AC212" s="40"/>
      <c r="AD212" s="40"/>
      <c r="AE212" s="40"/>
      <c r="AR212" s="226" t="s">
        <v>198</v>
      </c>
      <c r="AT212" s="226" t="s">
        <v>183</v>
      </c>
      <c r="AU212" s="226" t="s">
        <v>85</v>
      </c>
      <c r="AY212" s="19" t="s">
        <v>180</v>
      </c>
      <c r="BE212" s="227">
        <f>IF(N212="základní",J212,0)</f>
        <v>0</v>
      </c>
      <c r="BF212" s="227">
        <f>IF(N212="snížená",J212,0)</f>
        <v>0</v>
      </c>
      <c r="BG212" s="227">
        <f>IF(N212="zákl. přenesená",J212,0)</f>
        <v>0</v>
      </c>
      <c r="BH212" s="227">
        <f>IF(N212="sníž. přenesená",J212,0)</f>
        <v>0</v>
      </c>
      <c r="BI212" s="227">
        <f>IF(N212="nulová",J212,0)</f>
        <v>0</v>
      </c>
      <c r="BJ212" s="19" t="s">
        <v>83</v>
      </c>
      <c r="BK212" s="227">
        <f>ROUND(I212*H212,2)</f>
        <v>0</v>
      </c>
      <c r="BL212" s="19" t="s">
        <v>198</v>
      </c>
      <c r="BM212" s="226" t="s">
        <v>681</v>
      </c>
    </row>
    <row r="213" s="2" customFormat="1">
      <c r="A213" s="40"/>
      <c r="B213" s="41"/>
      <c r="C213" s="42"/>
      <c r="D213" s="228" t="s">
        <v>190</v>
      </c>
      <c r="E213" s="42"/>
      <c r="F213" s="229" t="s">
        <v>682</v>
      </c>
      <c r="G213" s="42"/>
      <c r="H213" s="42"/>
      <c r="I213" s="230"/>
      <c r="J213" s="42"/>
      <c r="K213" s="42"/>
      <c r="L213" s="46"/>
      <c r="M213" s="231"/>
      <c r="N213" s="232"/>
      <c r="O213" s="86"/>
      <c r="P213" s="86"/>
      <c r="Q213" s="86"/>
      <c r="R213" s="86"/>
      <c r="S213" s="86"/>
      <c r="T213" s="87"/>
      <c r="U213" s="40"/>
      <c r="V213" s="40"/>
      <c r="W213" s="40"/>
      <c r="X213" s="40"/>
      <c r="Y213" s="40"/>
      <c r="Z213" s="40"/>
      <c r="AA213" s="40"/>
      <c r="AB213" s="40"/>
      <c r="AC213" s="40"/>
      <c r="AD213" s="40"/>
      <c r="AE213" s="40"/>
      <c r="AT213" s="19" t="s">
        <v>190</v>
      </c>
      <c r="AU213" s="19" t="s">
        <v>85</v>
      </c>
    </row>
    <row r="214" s="2" customFormat="1" ht="16.5" customHeight="1">
      <c r="A214" s="40"/>
      <c r="B214" s="41"/>
      <c r="C214" s="269" t="s">
        <v>683</v>
      </c>
      <c r="D214" s="269" t="s">
        <v>684</v>
      </c>
      <c r="E214" s="270" t="s">
        <v>685</v>
      </c>
      <c r="F214" s="271" t="s">
        <v>686</v>
      </c>
      <c r="G214" s="272" t="s">
        <v>201</v>
      </c>
      <c r="H214" s="273">
        <v>49.439999999999998</v>
      </c>
      <c r="I214" s="274"/>
      <c r="J214" s="275">
        <f>ROUND(I214*H214,2)</f>
        <v>0</v>
      </c>
      <c r="K214" s="271" t="s">
        <v>19</v>
      </c>
      <c r="L214" s="276"/>
      <c r="M214" s="277" t="s">
        <v>19</v>
      </c>
      <c r="N214" s="278" t="s">
        <v>47</v>
      </c>
      <c r="O214" s="86"/>
      <c r="P214" s="224">
        <f>O214*H214</f>
        <v>0</v>
      </c>
      <c r="Q214" s="224">
        <v>0.027</v>
      </c>
      <c r="R214" s="224">
        <f>Q214*H214</f>
        <v>1.3348799999999998</v>
      </c>
      <c r="S214" s="224">
        <v>0</v>
      </c>
      <c r="T214" s="225">
        <f>S214*H214</f>
        <v>0</v>
      </c>
      <c r="U214" s="40"/>
      <c r="V214" s="40"/>
      <c r="W214" s="40"/>
      <c r="X214" s="40"/>
      <c r="Y214" s="40"/>
      <c r="Z214" s="40"/>
      <c r="AA214" s="40"/>
      <c r="AB214" s="40"/>
      <c r="AC214" s="40"/>
      <c r="AD214" s="40"/>
      <c r="AE214" s="40"/>
      <c r="AR214" s="226" t="s">
        <v>252</v>
      </c>
      <c r="AT214" s="226" t="s">
        <v>684</v>
      </c>
      <c r="AU214" s="226" t="s">
        <v>85</v>
      </c>
      <c r="AY214" s="19" t="s">
        <v>180</v>
      </c>
      <c r="BE214" s="227">
        <f>IF(N214="základní",J214,0)</f>
        <v>0</v>
      </c>
      <c r="BF214" s="227">
        <f>IF(N214="snížená",J214,0)</f>
        <v>0</v>
      </c>
      <c r="BG214" s="227">
        <f>IF(N214="zákl. přenesená",J214,0)</f>
        <v>0</v>
      </c>
      <c r="BH214" s="227">
        <f>IF(N214="sníž. přenesená",J214,0)</f>
        <v>0</v>
      </c>
      <c r="BI214" s="227">
        <f>IF(N214="nulová",J214,0)</f>
        <v>0</v>
      </c>
      <c r="BJ214" s="19" t="s">
        <v>83</v>
      </c>
      <c r="BK214" s="227">
        <f>ROUND(I214*H214,2)</f>
        <v>0</v>
      </c>
      <c r="BL214" s="19" t="s">
        <v>198</v>
      </c>
      <c r="BM214" s="226" t="s">
        <v>687</v>
      </c>
    </row>
    <row r="215" s="2" customFormat="1">
      <c r="A215" s="40"/>
      <c r="B215" s="41"/>
      <c r="C215" s="42"/>
      <c r="D215" s="228" t="s">
        <v>190</v>
      </c>
      <c r="E215" s="42"/>
      <c r="F215" s="229" t="s">
        <v>688</v>
      </c>
      <c r="G215" s="42"/>
      <c r="H215" s="42"/>
      <c r="I215" s="230"/>
      <c r="J215" s="42"/>
      <c r="K215" s="42"/>
      <c r="L215" s="46"/>
      <c r="M215" s="231"/>
      <c r="N215" s="232"/>
      <c r="O215" s="86"/>
      <c r="P215" s="86"/>
      <c r="Q215" s="86"/>
      <c r="R215" s="86"/>
      <c r="S215" s="86"/>
      <c r="T215" s="87"/>
      <c r="U215" s="40"/>
      <c r="V215" s="40"/>
      <c r="W215" s="40"/>
      <c r="X215" s="40"/>
      <c r="Y215" s="40"/>
      <c r="Z215" s="40"/>
      <c r="AA215" s="40"/>
      <c r="AB215" s="40"/>
      <c r="AC215" s="40"/>
      <c r="AD215" s="40"/>
      <c r="AE215" s="40"/>
      <c r="AT215" s="19" t="s">
        <v>190</v>
      </c>
      <c r="AU215" s="19" t="s">
        <v>85</v>
      </c>
    </row>
    <row r="216" s="13" customFormat="1">
      <c r="A216" s="13"/>
      <c r="B216" s="233"/>
      <c r="C216" s="234"/>
      <c r="D216" s="228" t="s">
        <v>192</v>
      </c>
      <c r="E216" s="234"/>
      <c r="F216" s="236" t="s">
        <v>689</v>
      </c>
      <c r="G216" s="234"/>
      <c r="H216" s="237">
        <v>49.439999999999998</v>
      </c>
      <c r="I216" s="238"/>
      <c r="J216" s="234"/>
      <c r="K216" s="234"/>
      <c r="L216" s="239"/>
      <c r="M216" s="240"/>
      <c r="N216" s="241"/>
      <c r="O216" s="241"/>
      <c r="P216" s="241"/>
      <c r="Q216" s="241"/>
      <c r="R216" s="241"/>
      <c r="S216" s="241"/>
      <c r="T216" s="242"/>
      <c r="U216" s="13"/>
      <c r="V216" s="13"/>
      <c r="W216" s="13"/>
      <c r="X216" s="13"/>
      <c r="Y216" s="13"/>
      <c r="Z216" s="13"/>
      <c r="AA216" s="13"/>
      <c r="AB216" s="13"/>
      <c r="AC216" s="13"/>
      <c r="AD216" s="13"/>
      <c r="AE216" s="13"/>
      <c r="AT216" s="243" t="s">
        <v>192</v>
      </c>
      <c r="AU216" s="243" t="s">
        <v>85</v>
      </c>
      <c r="AV216" s="13" t="s">
        <v>85</v>
      </c>
      <c r="AW216" s="13" t="s">
        <v>4</v>
      </c>
      <c r="AX216" s="13" t="s">
        <v>83</v>
      </c>
      <c r="AY216" s="243" t="s">
        <v>180</v>
      </c>
    </row>
    <row r="217" s="2" customFormat="1" ht="21.75" customHeight="1">
      <c r="A217" s="40"/>
      <c r="B217" s="41"/>
      <c r="C217" s="215" t="s">
        <v>690</v>
      </c>
      <c r="D217" s="215" t="s">
        <v>183</v>
      </c>
      <c r="E217" s="216" t="s">
        <v>691</v>
      </c>
      <c r="F217" s="217" t="s">
        <v>692</v>
      </c>
      <c r="G217" s="218" t="s">
        <v>201</v>
      </c>
      <c r="H217" s="219">
        <v>189.19999999999999</v>
      </c>
      <c r="I217" s="220"/>
      <c r="J217" s="221">
        <f>ROUND(I217*H217,2)</f>
        <v>0</v>
      </c>
      <c r="K217" s="217" t="s">
        <v>187</v>
      </c>
      <c r="L217" s="46"/>
      <c r="M217" s="222" t="s">
        <v>19</v>
      </c>
      <c r="N217" s="223" t="s">
        <v>47</v>
      </c>
      <c r="O217" s="86"/>
      <c r="P217" s="224">
        <f>O217*H217</f>
        <v>0</v>
      </c>
      <c r="Q217" s="224">
        <v>0.10100000000000001</v>
      </c>
      <c r="R217" s="224">
        <f>Q217*H217</f>
        <v>19.109200000000001</v>
      </c>
      <c r="S217" s="224">
        <v>0</v>
      </c>
      <c r="T217" s="225">
        <f>S217*H217</f>
        <v>0</v>
      </c>
      <c r="U217" s="40"/>
      <c r="V217" s="40"/>
      <c r="W217" s="40"/>
      <c r="X217" s="40"/>
      <c r="Y217" s="40"/>
      <c r="Z217" s="40"/>
      <c r="AA217" s="40"/>
      <c r="AB217" s="40"/>
      <c r="AC217" s="40"/>
      <c r="AD217" s="40"/>
      <c r="AE217" s="40"/>
      <c r="AR217" s="226" t="s">
        <v>198</v>
      </c>
      <c r="AT217" s="226" t="s">
        <v>183</v>
      </c>
      <c r="AU217" s="226" t="s">
        <v>85</v>
      </c>
      <c r="AY217" s="19" t="s">
        <v>180</v>
      </c>
      <c r="BE217" s="227">
        <f>IF(N217="základní",J217,0)</f>
        <v>0</v>
      </c>
      <c r="BF217" s="227">
        <f>IF(N217="snížená",J217,0)</f>
        <v>0</v>
      </c>
      <c r="BG217" s="227">
        <f>IF(N217="zákl. přenesená",J217,0)</f>
        <v>0</v>
      </c>
      <c r="BH217" s="227">
        <f>IF(N217="sníž. přenesená",J217,0)</f>
        <v>0</v>
      </c>
      <c r="BI217" s="227">
        <f>IF(N217="nulová",J217,0)</f>
        <v>0</v>
      </c>
      <c r="BJ217" s="19" t="s">
        <v>83</v>
      </c>
      <c r="BK217" s="227">
        <f>ROUND(I217*H217,2)</f>
        <v>0</v>
      </c>
      <c r="BL217" s="19" t="s">
        <v>198</v>
      </c>
      <c r="BM217" s="226" t="s">
        <v>693</v>
      </c>
    </row>
    <row r="218" s="2" customFormat="1">
      <c r="A218" s="40"/>
      <c r="B218" s="41"/>
      <c r="C218" s="42"/>
      <c r="D218" s="228" t="s">
        <v>190</v>
      </c>
      <c r="E218" s="42"/>
      <c r="F218" s="229" t="s">
        <v>694</v>
      </c>
      <c r="G218" s="42"/>
      <c r="H218" s="42"/>
      <c r="I218" s="230"/>
      <c r="J218" s="42"/>
      <c r="K218" s="42"/>
      <c r="L218" s="46"/>
      <c r="M218" s="231"/>
      <c r="N218" s="232"/>
      <c r="O218" s="86"/>
      <c r="P218" s="86"/>
      <c r="Q218" s="86"/>
      <c r="R218" s="86"/>
      <c r="S218" s="86"/>
      <c r="T218" s="87"/>
      <c r="U218" s="40"/>
      <c r="V218" s="40"/>
      <c r="W218" s="40"/>
      <c r="X218" s="40"/>
      <c r="Y218" s="40"/>
      <c r="Z218" s="40"/>
      <c r="AA218" s="40"/>
      <c r="AB218" s="40"/>
      <c r="AC218" s="40"/>
      <c r="AD218" s="40"/>
      <c r="AE218" s="40"/>
      <c r="AT218" s="19" t="s">
        <v>190</v>
      </c>
      <c r="AU218" s="19" t="s">
        <v>85</v>
      </c>
    </row>
    <row r="219" s="2" customFormat="1" ht="16.5" customHeight="1">
      <c r="A219" s="40"/>
      <c r="B219" s="41"/>
      <c r="C219" s="269" t="s">
        <v>695</v>
      </c>
      <c r="D219" s="269" t="s">
        <v>684</v>
      </c>
      <c r="E219" s="270" t="s">
        <v>696</v>
      </c>
      <c r="F219" s="271" t="s">
        <v>697</v>
      </c>
      <c r="G219" s="272" t="s">
        <v>201</v>
      </c>
      <c r="H219" s="273">
        <v>187.88399999999999</v>
      </c>
      <c r="I219" s="274"/>
      <c r="J219" s="275">
        <f>ROUND(I219*H219,2)</f>
        <v>0</v>
      </c>
      <c r="K219" s="271" t="s">
        <v>187</v>
      </c>
      <c r="L219" s="276"/>
      <c r="M219" s="277" t="s">
        <v>19</v>
      </c>
      <c r="N219" s="278" t="s">
        <v>47</v>
      </c>
      <c r="O219" s="86"/>
      <c r="P219" s="224">
        <f>O219*H219</f>
        <v>0</v>
      </c>
      <c r="Q219" s="224">
        <v>0.17599999999999999</v>
      </c>
      <c r="R219" s="224">
        <f>Q219*H219</f>
        <v>33.067583999999997</v>
      </c>
      <c r="S219" s="224">
        <v>0</v>
      </c>
      <c r="T219" s="225">
        <f>S219*H219</f>
        <v>0</v>
      </c>
      <c r="U219" s="40"/>
      <c r="V219" s="40"/>
      <c r="W219" s="40"/>
      <c r="X219" s="40"/>
      <c r="Y219" s="40"/>
      <c r="Z219" s="40"/>
      <c r="AA219" s="40"/>
      <c r="AB219" s="40"/>
      <c r="AC219" s="40"/>
      <c r="AD219" s="40"/>
      <c r="AE219" s="40"/>
      <c r="AR219" s="226" t="s">
        <v>252</v>
      </c>
      <c r="AT219" s="226" t="s">
        <v>684</v>
      </c>
      <c r="AU219" s="226" t="s">
        <v>85</v>
      </c>
      <c r="AY219" s="19" t="s">
        <v>180</v>
      </c>
      <c r="BE219" s="227">
        <f>IF(N219="základní",J219,0)</f>
        <v>0</v>
      </c>
      <c r="BF219" s="227">
        <f>IF(N219="snížená",J219,0)</f>
        <v>0</v>
      </c>
      <c r="BG219" s="227">
        <f>IF(N219="zákl. přenesená",J219,0)</f>
        <v>0</v>
      </c>
      <c r="BH219" s="227">
        <f>IF(N219="sníž. přenesená",J219,0)</f>
        <v>0</v>
      </c>
      <c r="BI219" s="227">
        <f>IF(N219="nulová",J219,0)</f>
        <v>0</v>
      </c>
      <c r="BJ219" s="19" t="s">
        <v>83</v>
      </c>
      <c r="BK219" s="227">
        <f>ROUND(I219*H219,2)</f>
        <v>0</v>
      </c>
      <c r="BL219" s="19" t="s">
        <v>198</v>
      </c>
      <c r="BM219" s="226" t="s">
        <v>698</v>
      </c>
    </row>
    <row r="220" s="2" customFormat="1">
      <c r="A220" s="40"/>
      <c r="B220" s="41"/>
      <c r="C220" s="42"/>
      <c r="D220" s="228" t="s">
        <v>190</v>
      </c>
      <c r="E220" s="42"/>
      <c r="F220" s="229" t="s">
        <v>697</v>
      </c>
      <c r="G220" s="42"/>
      <c r="H220" s="42"/>
      <c r="I220" s="230"/>
      <c r="J220" s="42"/>
      <c r="K220" s="42"/>
      <c r="L220" s="46"/>
      <c r="M220" s="231"/>
      <c r="N220" s="232"/>
      <c r="O220" s="86"/>
      <c r="P220" s="86"/>
      <c r="Q220" s="86"/>
      <c r="R220" s="86"/>
      <c r="S220" s="86"/>
      <c r="T220" s="87"/>
      <c r="U220" s="40"/>
      <c r="V220" s="40"/>
      <c r="W220" s="40"/>
      <c r="X220" s="40"/>
      <c r="Y220" s="40"/>
      <c r="Z220" s="40"/>
      <c r="AA220" s="40"/>
      <c r="AB220" s="40"/>
      <c r="AC220" s="40"/>
      <c r="AD220" s="40"/>
      <c r="AE220" s="40"/>
      <c r="AT220" s="19" t="s">
        <v>190</v>
      </c>
      <c r="AU220" s="19" t="s">
        <v>85</v>
      </c>
    </row>
    <row r="221" s="13" customFormat="1">
      <c r="A221" s="13"/>
      <c r="B221" s="233"/>
      <c r="C221" s="234"/>
      <c r="D221" s="228" t="s">
        <v>192</v>
      </c>
      <c r="E221" s="234"/>
      <c r="F221" s="236" t="s">
        <v>699</v>
      </c>
      <c r="G221" s="234"/>
      <c r="H221" s="237">
        <v>187.88399999999999</v>
      </c>
      <c r="I221" s="238"/>
      <c r="J221" s="234"/>
      <c r="K221" s="234"/>
      <c r="L221" s="239"/>
      <c r="M221" s="240"/>
      <c r="N221" s="241"/>
      <c r="O221" s="241"/>
      <c r="P221" s="241"/>
      <c r="Q221" s="241"/>
      <c r="R221" s="241"/>
      <c r="S221" s="241"/>
      <c r="T221" s="242"/>
      <c r="U221" s="13"/>
      <c r="V221" s="13"/>
      <c r="W221" s="13"/>
      <c r="X221" s="13"/>
      <c r="Y221" s="13"/>
      <c r="Z221" s="13"/>
      <c r="AA221" s="13"/>
      <c r="AB221" s="13"/>
      <c r="AC221" s="13"/>
      <c r="AD221" s="13"/>
      <c r="AE221" s="13"/>
      <c r="AT221" s="243" t="s">
        <v>192</v>
      </c>
      <c r="AU221" s="243" t="s">
        <v>85</v>
      </c>
      <c r="AV221" s="13" t="s">
        <v>85</v>
      </c>
      <c r="AW221" s="13" t="s">
        <v>4</v>
      </c>
      <c r="AX221" s="13" t="s">
        <v>83</v>
      </c>
      <c r="AY221" s="243" t="s">
        <v>180</v>
      </c>
    </row>
    <row r="222" s="2" customFormat="1" ht="16.5" customHeight="1">
      <c r="A222" s="40"/>
      <c r="B222" s="41"/>
      <c r="C222" s="269" t="s">
        <v>700</v>
      </c>
      <c r="D222" s="269" t="s">
        <v>684</v>
      </c>
      <c r="E222" s="270" t="s">
        <v>701</v>
      </c>
      <c r="F222" s="271" t="s">
        <v>702</v>
      </c>
      <c r="G222" s="272" t="s">
        <v>201</v>
      </c>
      <c r="H222" s="273">
        <v>5</v>
      </c>
      <c r="I222" s="274"/>
      <c r="J222" s="275">
        <f>ROUND(I222*H222,2)</f>
        <v>0</v>
      </c>
      <c r="K222" s="271" t="s">
        <v>187</v>
      </c>
      <c r="L222" s="276"/>
      <c r="M222" s="277" t="s">
        <v>19</v>
      </c>
      <c r="N222" s="278" t="s">
        <v>47</v>
      </c>
      <c r="O222" s="86"/>
      <c r="P222" s="224">
        <f>O222*H222</f>
        <v>0</v>
      </c>
      <c r="Q222" s="224">
        <v>0.17499999999999999</v>
      </c>
      <c r="R222" s="224">
        <f>Q222*H222</f>
        <v>0.875</v>
      </c>
      <c r="S222" s="224">
        <v>0</v>
      </c>
      <c r="T222" s="225">
        <f>S222*H222</f>
        <v>0</v>
      </c>
      <c r="U222" s="40"/>
      <c r="V222" s="40"/>
      <c r="W222" s="40"/>
      <c r="X222" s="40"/>
      <c r="Y222" s="40"/>
      <c r="Z222" s="40"/>
      <c r="AA222" s="40"/>
      <c r="AB222" s="40"/>
      <c r="AC222" s="40"/>
      <c r="AD222" s="40"/>
      <c r="AE222" s="40"/>
      <c r="AR222" s="226" t="s">
        <v>252</v>
      </c>
      <c r="AT222" s="226" t="s">
        <v>684</v>
      </c>
      <c r="AU222" s="226" t="s">
        <v>85</v>
      </c>
      <c r="AY222" s="19" t="s">
        <v>180</v>
      </c>
      <c r="BE222" s="227">
        <f>IF(N222="základní",J222,0)</f>
        <v>0</v>
      </c>
      <c r="BF222" s="227">
        <f>IF(N222="snížená",J222,0)</f>
        <v>0</v>
      </c>
      <c r="BG222" s="227">
        <f>IF(N222="zákl. přenesená",J222,0)</f>
        <v>0</v>
      </c>
      <c r="BH222" s="227">
        <f>IF(N222="sníž. přenesená",J222,0)</f>
        <v>0</v>
      </c>
      <c r="BI222" s="227">
        <f>IF(N222="nulová",J222,0)</f>
        <v>0</v>
      </c>
      <c r="BJ222" s="19" t="s">
        <v>83</v>
      </c>
      <c r="BK222" s="227">
        <f>ROUND(I222*H222,2)</f>
        <v>0</v>
      </c>
      <c r="BL222" s="19" t="s">
        <v>198</v>
      </c>
      <c r="BM222" s="226" t="s">
        <v>703</v>
      </c>
    </row>
    <row r="223" s="2" customFormat="1">
      <c r="A223" s="40"/>
      <c r="B223" s="41"/>
      <c r="C223" s="42"/>
      <c r="D223" s="228" t="s">
        <v>190</v>
      </c>
      <c r="E223" s="42"/>
      <c r="F223" s="229" t="s">
        <v>702</v>
      </c>
      <c r="G223" s="42"/>
      <c r="H223" s="42"/>
      <c r="I223" s="230"/>
      <c r="J223" s="42"/>
      <c r="K223" s="42"/>
      <c r="L223" s="46"/>
      <c r="M223" s="231"/>
      <c r="N223" s="232"/>
      <c r="O223" s="86"/>
      <c r="P223" s="86"/>
      <c r="Q223" s="86"/>
      <c r="R223" s="86"/>
      <c r="S223" s="86"/>
      <c r="T223" s="87"/>
      <c r="U223" s="40"/>
      <c r="V223" s="40"/>
      <c r="W223" s="40"/>
      <c r="X223" s="40"/>
      <c r="Y223" s="40"/>
      <c r="Z223" s="40"/>
      <c r="AA223" s="40"/>
      <c r="AB223" s="40"/>
      <c r="AC223" s="40"/>
      <c r="AD223" s="40"/>
      <c r="AE223" s="40"/>
      <c r="AT223" s="19" t="s">
        <v>190</v>
      </c>
      <c r="AU223" s="19" t="s">
        <v>85</v>
      </c>
    </row>
    <row r="224" s="12" customFormat="1" ht="22.8" customHeight="1">
      <c r="A224" s="12"/>
      <c r="B224" s="199"/>
      <c r="C224" s="200"/>
      <c r="D224" s="201" t="s">
        <v>75</v>
      </c>
      <c r="E224" s="213" t="s">
        <v>239</v>
      </c>
      <c r="F224" s="213" t="s">
        <v>704</v>
      </c>
      <c r="G224" s="200"/>
      <c r="H224" s="200"/>
      <c r="I224" s="203"/>
      <c r="J224" s="214">
        <f>BK224</f>
        <v>0</v>
      </c>
      <c r="K224" s="200"/>
      <c r="L224" s="205"/>
      <c r="M224" s="206"/>
      <c r="N224" s="207"/>
      <c r="O224" s="207"/>
      <c r="P224" s="208">
        <f>SUM(P225:P359)</f>
        <v>0</v>
      </c>
      <c r="Q224" s="207"/>
      <c r="R224" s="208">
        <f>SUM(R225:R359)</f>
        <v>29.323679440000003</v>
      </c>
      <c r="S224" s="207"/>
      <c r="T224" s="209">
        <f>SUM(T225:T359)</f>
        <v>0</v>
      </c>
      <c r="U224" s="12"/>
      <c r="V224" s="12"/>
      <c r="W224" s="12"/>
      <c r="X224" s="12"/>
      <c r="Y224" s="12"/>
      <c r="Z224" s="12"/>
      <c r="AA224" s="12"/>
      <c r="AB224" s="12"/>
      <c r="AC224" s="12"/>
      <c r="AD224" s="12"/>
      <c r="AE224" s="12"/>
      <c r="AR224" s="210" t="s">
        <v>83</v>
      </c>
      <c r="AT224" s="211" t="s">
        <v>75</v>
      </c>
      <c r="AU224" s="211" t="s">
        <v>83</v>
      </c>
      <c r="AY224" s="210" t="s">
        <v>180</v>
      </c>
      <c r="BK224" s="212">
        <f>SUM(BK225:BK359)</f>
        <v>0</v>
      </c>
    </row>
    <row r="225" s="2" customFormat="1" ht="16.5" customHeight="1">
      <c r="A225" s="40"/>
      <c r="B225" s="41"/>
      <c r="C225" s="215" t="s">
        <v>324</v>
      </c>
      <c r="D225" s="215" t="s">
        <v>183</v>
      </c>
      <c r="E225" s="216" t="s">
        <v>705</v>
      </c>
      <c r="F225" s="217" t="s">
        <v>706</v>
      </c>
      <c r="G225" s="218" t="s">
        <v>201</v>
      </c>
      <c r="H225" s="219">
        <v>68.230000000000004</v>
      </c>
      <c r="I225" s="220"/>
      <c r="J225" s="221">
        <f>ROUND(I225*H225,2)</f>
        <v>0</v>
      </c>
      <c r="K225" s="217" t="s">
        <v>187</v>
      </c>
      <c r="L225" s="46"/>
      <c r="M225" s="222" t="s">
        <v>19</v>
      </c>
      <c r="N225" s="223" t="s">
        <v>47</v>
      </c>
      <c r="O225" s="86"/>
      <c r="P225" s="224">
        <f>O225*H225</f>
        <v>0</v>
      </c>
      <c r="Q225" s="224">
        <v>0.01103</v>
      </c>
      <c r="R225" s="224">
        <f>Q225*H225</f>
        <v>0.75257689999999999</v>
      </c>
      <c r="S225" s="224">
        <v>0</v>
      </c>
      <c r="T225" s="225">
        <f>S225*H225</f>
        <v>0</v>
      </c>
      <c r="U225" s="40"/>
      <c r="V225" s="40"/>
      <c r="W225" s="40"/>
      <c r="X225" s="40"/>
      <c r="Y225" s="40"/>
      <c r="Z225" s="40"/>
      <c r="AA225" s="40"/>
      <c r="AB225" s="40"/>
      <c r="AC225" s="40"/>
      <c r="AD225" s="40"/>
      <c r="AE225" s="40"/>
      <c r="AR225" s="226" t="s">
        <v>198</v>
      </c>
      <c r="AT225" s="226" t="s">
        <v>183</v>
      </c>
      <c r="AU225" s="226" t="s">
        <v>85</v>
      </c>
      <c r="AY225" s="19" t="s">
        <v>180</v>
      </c>
      <c r="BE225" s="227">
        <f>IF(N225="základní",J225,0)</f>
        <v>0</v>
      </c>
      <c r="BF225" s="227">
        <f>IF(N225="snížená",J225,0)</f>
        <v>0</v>
      </c>
      <c r="BG225" s="227">
        <f>IF(N225="zákl. přenesená",J225,0)</f>
        <v>0</v>
      </c>
      <c r="BH225" s="227">
        <f>IF(N225="sníž. přenesená",J225,0)</f>
        <v>0</v>
      </c>
      <c r="BI225" s="227">
        <f>IF(N225="nulová",J225,0)</f>
        <v>0</v>
      </c>
      <c r="BJ225" s="19" t="s">
        <v>83</v>
      </c>
      <c r="BK225" s="227">
        <f>ROUND(I225*H225,2)</f>
        <v>0</v>
      </c>
      <c r="BL225" s="19" t="s">
        <v>198</v>
      </c>
      <c r="BM225" s="226" t="s">
        <v>707</v>
      </c>
    </row>
    <row r="226" s="2" customFormat="1">
      <c r="A226" s="40"/>
      <c r="B226" s="41"/>
      <c r="C226" s="42"/>
      <c r="D226" s="228" t="s">
        <v>190</v>
      </c>
      <c r="E226" s="42"/>
      <c r="F226" s="229" t="s">
        <v>708</v>
      </c>
      <c r="G226" s="42"/>
      <c r="H226" s="42"/>
      <c r="I226" s="230"/>
      <c r="J226" s="42"/>
      <c r="K226" s="42"/>
      <c r="L226" s="46"/>
      <c r="M226" s="231"/>
      <c r="N226" s="232"/>
      <c r="O226" s="86"/>
      <c r="P226" s="86"/>
      <c r="Q226" s="86"/>
      <c r="R226" s="86"/>
      <c r="S226" s="86"/>
      <c r="T226" s="87"/>
      <c r="U226" s="40"/>
      <c r="V226" s="40"/>
      <c r="W226" s="40"/>
      <c r="X226" s="40"/>
      <c r="Y226" s="40"/>
      <c r="Z226" s="40"/>
      <c r="AA226" s="40"/>
      <c r="AB226" s="40"/>
      <c r="AC226" s="40"/>
      <c r="AD226" s="40"/>
      <c r="AE226" s="40"/>
      <c r="AT226" s="19" t="s">
        <v>190</v>
      </c>
      <c r="AU226" s="19" t="s">
        <v>85</v>
      </c>
    </row>
    <row r="227" s="13" customFormat="1">
      <c r="A227" s="13"/>
      <c r="B227" s="233"/>
      <c r="C227" s="234"/>
      <c r="D227" s="228" t="s">
        <v>192</v>
      </c>
      <c r="E227" s="235" t="s">
        <v>19</v>
      </c>
      <c r="F227" s="236" t="s">
        <v>709</v>
      </c>
      <c r="G227" s="234"/>
      <c r="H227" s="237">
        <v>36.93</v>
      </c>
      <c r="I227" s="238"/>
      <c r="J227" s="234"/>
      <c r="K227" s="234"/>
      <c r="L227" s="239"/>
      <c r="M227" s="240"/>
      <c r="N227" s="241"/>
      <c r="O227" s="241"/>
      <c r="P227" s="241"/>
      <c r="Q227" s="241"/>
      <c r="R227" s="241"/>
      <c r="S227" s="241"/>
      <c r="T227" s="242"/>
      <c r="U227" s="13"/>
      <c r="V227" s="13"/>
      <c r="W227" s="13"/>
      <c r="X227" s="13"/>
      <c r="Y227" s="13"/>
      <c r="Z227" s="13"/>
      <c r="AA227" s="13"/>
      <c r="AB227" s="13"/>
      <c r="AC227" s="13"/>
      <c r="AD227" s="13"/>
      <c r="AE227" s="13"/>
      <c r="AT227" s="243" t="s">
        <v>192</v>
      </c>
      <c r="AU227" s="243" t="s">
        <v>85</v>
      </c>
      <c r="AV227" s="13" t="s">
        <v>85</v>
      </c>
      <c r="AW227" s="13" t="s">
        <v>37</v>
      </c>
      <c r="AX227" s="13" t="s">
        <v>76</v>
      </c>
      <c r="AY227" s="243" t="s">
        <v>180</v>
      </c>
    </row>
    <row r="228" s="13" customFormat="1">
      <c r="A228" s="13"/>
      <c r="B228" s="233"/>
      <c r="C228" s="234"/>
      <c r="D228" s="228" t="s">
        <v>192</v>
      </c>
      <c r="E228" s="235" t="s">
        <v>19</v>
      </c>
      <c r="F228" s="236" t="s">
        <v>710</v>
      </c>
      <c r="G228" s="234"/>
      <c r="H228" s="237">
        <v>31.300000000000001</v>
      </c>
      <c r="I228" s="238"/>
      <c r="J228" s="234"/>
      <c r="K228" s="234"/>
      <c r="L228" s="239"/>
      <c r="M228" s="240"/>
      <c r="N228" s="241"/>
      <c r="O228" s="241"/>
      <c r="P228" s="241"/>
      <c r="Q228" s="241"/>
      <c r="R228" s="241"/>
      <c r="S228" s="241"/>
      <c r="T228" s="242"/>
      <c r="U228" s="13"/>
      <c r="V228" s="13"/>
      <c r="W228" s="13"/>
      <c r="X228" s="13"/>
      <c r="Y228" s="13"/>
      <c r="Z228" s="13"/>
      <c r="AA228" s="13"/>
      <c r="AB228" s="13"/>
      <c r="AC228" s="13"/>
      <c r="AD228" s="13"/>
      <c r="AE228" s="13"/>
      <c r="AT228" s="243" t="s">
        <v>192</v>
      </c>
      <c r="AU228" s="243" t="s">
        <v>85</v>
      </c>
      <c r="AV228" s="13" t="s">
        <v>85</v>
      </c>
      <c r="AW228" s="13" t="s">
        <v>37</v>
      </c>
      <c r="AX228" s="13" t="s">
        <v>76</v>
      </c>
      <c r="AY228" s="243" t="s">
        <v>180</v>
      </c>
    </row>
    <row r="229" s="14" customFormat="1">
      <c r="A229" s="14"/>
      <c r="B229" s="244"/>
      <c r="C229" s="245"/>
      <c r="D229" s="228" t="s">
        <v>192</v>
      </c>
      <c r="E229" s="246" t="s">
        <v>19</v>
      </c>
      <c r="F229" s="247" t="s">
        <v>197</v>
      </c>
      <c r="G229" s="245"/>
      <c r="H229" s="248">
        <v>68.230000000000004</v>
      </c>
      <c r="I229" s="249"/>
      <c r="J229" s="245"/>
      <c r="K229" s="245"/>
      <c r="L229" s="250"/>
      <c r="M229" s="251"/>
      <c r="N229" s="252"/>
      <c r="O229" s="252"/>
      <c r="P229" s="252"/>
      <c r="Q229" s="252"/>
      <c r="R229" s="252"/>
      <c r="S229" s="252"/>
      <c r="T229" s="253"/>
      <c r="U229" s="14"/>
      <c r="V229" s="14"/>
      <c r="W229" s="14"/>
      <c r="X229" s="14"/>
      <c r="Y229" s="14"/>
      <c r="Z229" s="14"/>
      <c r="AA229" s="14"/>
      <c r="AB229" s="14"/>
      <c r="AC229" s="14"/>
      <c r="AD229" s="14"/>
      <c r="AE229" s="14"/>
      <c r="AT229" s="254" t="s">
        <v>192</v>
      </c>
      <c r="AU229" s="254" t="s">
        <v>85</v>
      </c>
      <c r="AV229" s="14" t="s">
        <v>198</v>
      </c>
      <c r="AW229" s="14" t="s">
        <v>37</v>
      </c>
      <c r="AX229" s="14" t="s">
        <v>83</v>
      </c>
      <c r="AY229" s="254" t="s">
        <v>180</v>
      </c>
    </row>
    <row r="230" s="2" customFormat="1" ht="16.5" customHeight="1">
      <c r="A230" s="40"/>
      <c r="B230" s="41"/>
      <c r="C230" s="215" t="s">
        <v>330</v>
      </c>
      <c r="D230" s="215" t="s">
        <v>183</v>
      </c>
      <c r="E230" s="216" t="s">
        <v>711</v>
      </c>
      <c r="F230" s="217" t="s">
        <v>712</v>
      </c>
      <c r="G230" s="218" t="s">
        <v>201</v>
      </c>
      <c r="H230" s="219">
        <v>1130</v>
      </c>
      <c r="I230" s="220"/>
      <c r="J230" s="221">
        <f>ROUND(I230*H230,2)</f>
        <v>0</v>
      </c>
      <c r="K230" s="217" t="s">
        <v>713</v>
      </c>
      <c r="L230" s="46"/>
      <c r="M230" s="222" t="s">
        <v>19</v>
      </c>
      <c r="N230" s="223" t="s">
        <v>47</v>
      </c>
      <c r="O230" s="86"/>
      <c r="P230" s="224">
        <f>O230*H230</f>
        <v>0</v>
      </c>
      <c r="Q230" s="224">
        <v>0.01103</v>
      </c>
      <c r="R230" s="224">
        <f>Q230*H230</f>
        <v>12.463900000000001</v>
      </c>
      <c r="S230" s="224">
        <v>0</v>
      </c>
      <c r="T230" s="225">
        <f>S230*H230</f>
        <v>0</v>
      </c>
      <c r="U230" s="40"/>
      <c r="V230" s="40"/>
      <c r="W230" s="40"/>
      <c r="X230" s="40"/>
      <c r="Y230" s="40"/>
      <c r="Z230" s="40"/>
      <c r="AA230" s="40"/>
      <c r="AB230" s="40"/>
      <c r="AC230" s="40"/>
      <c r="AD230" s="40"/>
      <c r="AE230" s="40"/>
      <c r="AR230" s="226" t="s">
        <v>198</v>
      </c>
      <c r="AT230" s="226" t="s">
        <v>183</v>
      </c>
      <c r="AU230" s="226" t="s">
        <v>85</v>
      </c>
      <c r="AY230" s="19" t="s">
        <v>180</v>
      </c>
      <c r="BE230" s="227">
        <f>IF(N230="základní",J230,0)</f>
        <v>0</v>
      </c>
      <c r="BF230" s="227">
        <f>IF(N230="snížená",J230,0)</f>
        <v>0</v>
      </c>
      <c r="BG230" s="227">
        <f>IF(N230="zákl. přenesená",J230,0)</f>
        <v>0</v>
      </c>
      <c r="BH230" s="227">
        <f>IF(N230="sníž. přenesená",J230,0)</f>
        <v>0</v>
      </c>
      <c r="BI230" s="227">
        <f>IF(N230="nulová",J230,0)</f>
        <v>0</v>
      </c>
      <c r="BJ230" s="19" t="s">
        <v>83</v>
      </c>
      <c r="BK230" s="227">
        <f>ROUND(I230*H230,2)</f>
        <v>0</v>
      </c>
      <c r="BL230" s="19" t="s">
        <v>198</v>
      </c>
      <c r="BM230" s="226" t="s">
        <v>714</v>
      </c>
    </row>
    <row r="231" s="2" customFormat="1">
      <c r="A231" s="40"/>
      <c r="B231" s="41"/>
      <c r="C231" s="42"/>
      <c r="D231" s="228" t="s">
        <v>190</v>
      </c>
      <c r="E231" s="42"/>
      <c r="F231" s="229" t="s">
        <v>715</v>
      </c>
      <c r="G231" s="42"/>
      <c r="H231" s="42"/>
      <c r="I231" s="230"/>
      <c r="J231" s="42"/>
      <c r="K231" s="42"/>
      <c r="L231" s="46"/>
      <c r="M231" s="231"/>
      <c r="N231" s="232"/>
      <c r="O231" s="86"/>
      <c r="P231" s="86"/>
      <c r="Q231" s="86"/>
      <c r="R231" s="86"/>
      <c r="S231" s="86"/>
      <c r="T231" s="87"/>
      <c r="U231" s="40"/>
      <c r="V231" s="40"/>
      <c r="W231" s="40"/>
      <c r="X231" s="40"/>
      <c r="Y231" s="40"/>
      <c r="Z231" s="40"/>
      <c r="AA231" s="40"/>
      <c r="AB231" s="40"/>
      <c r="AC231" s="40"/>
      <c r="AD231" s="40"/>
      <c r="AE231" s="40"/>
      <c r="AT231" s="19" t="s">
        <v>190</v>
      </c>
      <c r="AU231" s="19" t="s">
        <v>85</v>
      </c>
    </row>
    <row r="232" s="2" customFormat="1" ht="16.5" customHeight="1">
      <c r="A232" s="40"/>
      <c r="B232" s="41"/>
      <c r="C232" s="215" t="s">
        <v>335</v>
      </c>
      <c r="D232" s="215" t="s">
        <v>183</v>
      </c>
      <c r="E232" s="216" t="s">
        <v>716</v>
      </c>
      <c r="F232" s="217" t="s">
        <v>717</v>
      </c>
      <c r="G232" s="218" t="s">
        <v>201</v>
      </c>
      <c r="H232" s="219">
        <v>766.61000000000001</v>
      </c>
      <c r="I232" s="220"/>
      <c r="J232" s="221">
        <f>ROUND(I232*H232,2)</f>
        <v>0</v>
      </c>
      <c r="K232" s="217" t="s">
        <v>713</v>
      </c>
      <c r="L232" s="46"/>
      <c r="M232" s="222" t="s">
        <v>19</v>
      </c>
      <c r="N232" s="223" t="s">
        <v>47</v>
      </c>
      <c r="O232" s="86"/>
      <c r="P232" s="224">
        <f>O232*H232</f>
        <v>0</v>
      </c>
      <c r="Q232" s="224">
        <v>0</v>
      </c>
      <c r="R232" s="224">
        <f>Q232*H232</f>
        <v>0</v>
      </c>
      <c r="S232" s="224">
        <v>0</v>
      </c>
      <c r="T232" s="225">
        <f>S232*H232</f>
        <v>0</v>
      </c>
      <c r="U232" s="40"/>
      <c r="V232" s="40"/>
      <c r="W232" s="40"/>
      <c r="X232" s="40"/>
      <c r="Y232" s="40"/>
      <c r="Z232" s="40"/>
      <c r="AA232" s="40"/>
      <c r="AB232" s="40"/>
      <c r="AC232" s="40"/>
      <c r="AD232" s="40"/>
      <c r="AE232" s="40"/>
      <c r="AR232" s="226" t="s">
        <v>198</v>
      </c>
      <c r="AT232" s="226" t="s">
        <v>183</v>
      </c>
      <c r="AU232" s="226" t="s">
        <v>85</v>
      </c>
      <c r="AY232" s="19" t="s">
        <v>180</v>
      </c>
      <c r="BE232" s="227">
        <f>IF(N232="základní",J232,0)</f>
        <v>0</v>
      </c>
      <c r="BF232" s="227">
        <f>IF(N232="snížená",J232,0)</f>
        <v>0</v>
      </c>
      <c r="BG232" s="227">
        <f>IF(N232="zákl. přenesená",J232,0)</f>
        <v>0</v>
      </c>
      <c r="BH232" s="227">
        <f>IF(N232="sníž. přenesená",J232,0)</f>
        <v>0</v>
      </c>
      <c r="BI232" s="227">
        <f>IF(N232="nulová",J232,0)</f>
        <v>0</v>
      </c>
      <c r="BJ232" s="19" t="s">
        <v>83</v>
      </c>
      <c r="BK232" s="227">
        <f>ROUND(I232*H232,2)</f>
        <v>0</v>
      </c>
      <c r="BL232" s="19" t="s">
        <v>198</v>
      </c>
      <c r="BM232" s="226" t="s">
        <v>718</v>
      </c>
    </row>
    <row r="233" s="2" customFormat="1">
      <c r="A233" s="40"/>
      <c r="B233" s="41"/>
      <c r="C233" s="42"/>
      <c r="D233" s="228" t="s">
        <v>190</v>
      </c>
      <c r="E233" s="42"/>
      <c r="F233" s="229" t="s">
        <v>719</v>
      </c>
      <c r="G233" s="42"/>
      <c r="H233" s="42"/>
      <c r="I233" s="230"/>
      <c r="J233" s="42"/>
      <c r="K233" s="42"/>
      <c r="L233" s="46"/>
      <c r="M233" s="231"/>
      <c r="N233" s="232"/>
      <c r="O233" s="86"/>
      <c r="P233" s="86"/>
      <c r="Q233" s="86"/>
      <c r="R233" s="86"/>
      <c r="S233" s="86"/>
      <c r="T233" s="87"/>
      <c r="U233" s="40"/>
      <c r="V233" s="40"/>
      <c r="W233" s="40"/>
      <c r="X233" s="40"/>
      <c r="Y233" s="40"/>
      <c r="Z233" s="40"/>
      <c r="AA233" s="40"/>
      <c r="AB233" s="40"/>
      <c r="AC233" s="40"/>
      <c r="AD233" s="40"/>
      <c r="AE233" s="40"/>
      <c r="AT233" s="19" t="s">
        <v>190</v>
      </c>
      <c r="AU233" s="19" t="s">
        <v>85</v>
      </c>
    </row>
    <row r="234" s="2" customFormat="1" ht="16.5" customHeight="1">
      <c r="A234" s="40"/>
      <c r="B234" s="41"/>
      <c r="C234" s="215" t="s">
        <v>7</v>
      </c>
      <c r="D234" s="215" t="s">
        <v>183</v>
      </c>
      <c r="E234" s="216" t="s">
        <v>720</v>
      </c>
      <c r="F234" s="217" t="s">
        <v>721</v>
      </c>
      <c r="G234" s="218" t="s">
        <v>201</v>
      </c>
      <c r="H234" s="219">
        <v>562.47500000000002</v>
      </c>
      <c r="I234" s="220"/>
      <c r="J234" s="221">
        <f>ROUND(I234*H234,2)</f>
        <v>0</v>
      </c>
      <c r="K234" s="217" t="s">
        <v>187</v>
      </c>
      <c r="L234" s="46"/>
      <c r="M234" s="222" t="s">
        <v>19</v>
      </c>
      <c r="N234" s="223" t="s">
        <v>47</v>
      </c>
      <c r="O234" s="86"/>
      <c r="P234" s="224">
        <f>O234*H234</f>
        <v>0</v>
      </c>
      <c r="Q234" s="224">
        <v>0.0063</v>
      </c>
      <c r="R234" s="224">
        <f>Q234*H234</f>
        <v>3.5435925000000004</v>
      </c>
      <c r="S234" s="224">
        <v>0</v>
      </c>
      <c r="T234" s="225">
        <f>S234*H234</f>
        <v>0</v>
      </c>
      <c r="U234" s="40"/>
      <c r="V234" s="40"/>
      <c r="W234" s="40"/>
      <c r="X234" s="40"/>
      <c r="Y234" s="40"/>
      <c r="Z234" s="40"/>
      <c r="AA234" s="40"/>
      <c r="AB234" s="40"/>
      <c r="AC234" s="40"/>
      <c r="AD234" s="40"/>
      <c r="AE234" s="40"/>
      <c r="AR234" s="226" t="s">
        <v>198</v>
      </c>
      <c r="AT234" s="226" t="s">
        <v>183</v>
      </c>
      <c r="AU234" s="226" t="s">
        <v>85</v>
      </c>
      <c r="AY234" s="19" t="s">
        <v>180</v>
      </c>
      <c r="BE234" s="227">
        <f>IF(N234="základní",J234,0)</f>
        <v>0</v>
      </c>
      <c r="BF234" s="227">
        <f>IF(N234="snížená",J234,0)</f>
        <v>0</v>
      </c>
      <c r="BG234" s="227">
        <f>IF(N234="zákl. přenesená",J234,0)</f>
        <v>0</v>
      </c>
      <c r="BH234" s="227">
        <f>IF(N234="sníž. přenesená",J234,0)</f>
        <v>0</v>
      </c>
      <c r="BI234" s="227">
        <f>IF(N234="nulová",J234,0)</f>
        <v>0</v>
      </c>
      <c r="BJ234" s="19" t="s">
        <v>83</v>
      </c>
      <c r="BK234" s="227">
        <f>ROUND(I234*H234,2)</f>
        <v>0</v>
      </c>
      <c r="BL234" s="19" t="s">
        <v>198</v>
      </c>
      <c r="BM234" s="226" t="s">
        <v>722</v>
      </c>
    </row>
    <row r="235" s="2" customFormat="1">
      <c r="A235" s="40"/>
      <c r="B235" s="41"/>
      <c r="C235" s="42"/>
      <c r="D235" s="228" t="s">
        <v>190</v>
      </c>
      <c r="E235" s="42"/>
      <c r="F235" s="229" t="s">
        <v>723</v>
      </c>
      <c r="G235" s="42"/>
      <c r="H235" s="42"/>
      <c r="I235" s="230"/>
      <c r="J235" s="42"/>
      <c r="K235" s="42"/>
      <c r="L235" s="46"/>
      <c r="M235" s="231"/>
      <c r="N235" s="232"/>
      <c r="O235" s="86"/>
      <c r="P235" s="86"/>
      <c r="Q235" s="86"/>
      <c r="R235" s="86"/>
      <c r="S235" s="86"/>
      <c r="T235" s="87"/>
      <c r="U235" s="40"/>
      <c r="V235" s="40"/>
      <c r="W235" s="40"/>
      <c r="X235" s="40"/>
      <c r="Y235" s="40"/>
      <c r="Z235" s="40"/>
      <c r="AA235" s="40"/>
      <c r="AB235" s="40"/>
      <c r="AC235" s="40"/>
      <c r="AD235" s="40"/>
      <c r="AE235" s="40"/>
      <c r="AT235" s="19" t="s">
        <v>190</v>
      </c>
      <c r="AU235" s="19" t="s">
        <v>85</v>
      </c>
    </row>
    <row r="236" s="13" customFormat="1">
      <c r="A236" s="13"/>
      <c r="B236" s="233"/>
      <c r="C236" s="234"/>
      <c r="D236" s="228" t="s">
        <v>192</v>
      </c>
      <c r="E236" s="235" t="s">
        <v>19</v>
      </c>
      <c r="F236" s="236" t="s">
        <v>724</v>
      </c>
      <c r="G236" s="234"/>
      <c r="H236" s="237">
        <v>562.47500000000002</v>
      </c>
      <c r="I236" s="238"/>
      <c r="J236" s="234"/>
      <c r="K236" s="234"/>
      <c r="L236" s="239"/>
      <c r="M236" s="240"/>
      <c r="N236" s="241"/>
      <c r="O236" s="241"/>
      <c r="P236" s="241"/>
      <c r="Q236" s="241"/>
      <c r="R236" s="241"/>
      <c r="S236" s="241"/>
      <c r="T236" s="242"/>
      <c r="U236" s="13"/>
      <c r="V236" s="13"/>
      <c r="W236" s="13"/>
      <c r="X236" s="13"/>
      <c r="Y236" s="13"/>
      <c r="Z236" s="13"/>
      <c r="AA236" s="13"/>
      <c r="AB236" s="13"/>
      <c r="AC236" s="13"/>
      <c r="AD236" s="13"/>
      <c r="AE236" s="13"/>
      <c r="AT236" s="243" t="s">
        <v>192</v>
      </c>
      <c r="AU236" s="243" t="s">
        <v>85</v>
      </c>
      <c r="AV236" s="13" t="s">
        <v>85</v>
      </c>
      <c r="AW236" s="13" t="s">
        <v>37</v>
      </c>
      <c r="AX236" s="13" t="s">
        <v>83</v>
      </c>
      <c r="AY236" s="243" t="s">
        <v>180</v>
      </c>
    </row>
    <row r="237" s="2" customFormat="1" ht="16.5" customHeight="1">
      <c r="A237" s="40"/>
      <c r="B237" s="41"/>
      <c r="C237" s="215" t="s">
        <v>345</v>
      </c>
      <c r="D237" s="215" t="s">
        <v>183</v>
      </c>
      <c r="E237" s="216" t="s">
        <v>725</v>
      </c>
      <c r="F237" s="217" t="s">
        <v>726</v>
      </c>
      <c r="G237" s="218" t="s">
        <v>201</v>
      </c>
      <c r="H237" s="219">
        <v>492.47500000000002</v>
      </c>
      <c r="I237" s="220"/>
      <c r="J237" s="221">
        <f>ROUND(I237*H237,2)</f>
        <v>0</v>
      </c>
      <c r="K237" s="217" t="s">
        <v>187</v>
      </c>
      <c r="L237" s="46"/>
      <c r="M237" s="222" t="s">
        <v>19</v>
      </c>
      <c r="N237" s="223" t="s">
        <v>47</v>
      </c>
      <c r="O237" s="86"/>
      <c r="P237" s="224">
        <f>O237*H237</f>
        <v>0</v>
      </c>
      <c r="Q237" s="224">
        <v>0.0043800000000000002</v>
      </c>
      <c r="R237" s="224">
        <f>Q237*H237</f>
        <v>2.1570405000000004</v>
      </c>
      <c r="S237" s="224">
        <v>0</v>
      </c>
      <c r="T237" s="225">
        <f>S237*H237</f>
        <v>0</v>
      </c>
      <c r="U237" s="40"/>
      <c r="V237" s="40"/>
      <c r="W237" s="40"/>
      <c r="X237" s="40"/>
      <c r="Y237" s="40"/>
      <c r="Z237" s="40"/>
      <c r="AA237" s="40"/>
      <c r="AB237" s="40"/>
      <c r="AC237" s="40"/>
      <c r="AD237" s="40"/>
      <c r="AE237" s="40"/>
      <c r="AR237" s="226" t="s">
        <v>198</v>
      </c>
      <c r="AT237" s="226" t="s">
        <v>183</v>
      </c>
      <c r="AU237" s="226" t="s">
        <v>85</v>
      </c>
      <c r="AY237" s="19" t="s">
        <v>180</v>
      </c>
      <c r="BE237" s="227">
        <f>IF(N237="základní",J237,0)</f>
        <v>0</v>
      </c>
      <c r="BF237" s="227">
        <f>IF(N237="snížená",J237,0)</f>
        <v>0</v>
      </c>
      <c r="BG237" s="227">
        <f>IF(N237="zákl. přenesená",J237,0)</f>
        <v>0</v>
      </c>
      <c r="BH237" s="227">
        <f>IF(N237="sníž. přenesená",J237,0)</f>
        <v>0</v>
      </c>
      <c r="BI237" s="227">
        <f>IF(N237="nulová",J237,0)</f>
        <v>0</v>
      </c>
      <c r="BJ237" s="19" t="s">
        <v>83</v>
      </c>
      <c r="BK237" s="227">
        <f>ROUND(I237*H237,2)</f>
        <v>0</v>
      </c>
      <c r="BL237" s="19" t="s">
        <v>198</v>
      </c>
      <c r="BM237" s="226" t="s">
        <v>727</v>
      </c>
    </row>
    <row r="238" s="2" customFormat="1">
      <c r="A238" s="40"/>
      <c r="B238" s="41"/>
      <c r="C238" s="42"/>
      <c r="D238" s="228" t="s">
        <v>190</v>
      </c>
      <c r="E238" s="42"/>
      <c r="F238" s="229" t="s">
        <v>728</v>
      </c>
      <c r="G238" s="42"/>
      <c r="H238" s="42"/>
      <c r="I238" s="230"/>
      <c r="J238" s="42"/>
      <c r="K238" s="42"/>
      <c r="L238" s="46"/>
      <c r="M238" s="231"/>
      <c r="N238" s="232"/>
      <c r="O238" s="86"/>
      <c r="P238" s="86"/>
      <c r="Q238" s="86"/>
      <c r="R238" s="86"/>
      <c r="S238" s="86"/>
      <c r="T238" s="87"/>
      <c r="U238" s="40"/>
      <c r="V238" s="40"/>
      <c r="W238" s="40"/>
      <c r="X238" s="40"/>
      <c r="Y238" s="40"/>
      <c r="Z238" s="40"/>
      <c r="AA238" s="40"/>
      <c r="AB238" s="40"/>
      <c r="AC238" s="40"/>
      <c r="AD238" s="40"/>
      <c r="AE238" s="40"/>
      <c r="AT238" s="19" t="s">
        <v>190</v>
      </c>
      <c r="AU238" s="19" t="s">
        <v>85</v>
      </c>
    </row>
    <row r="239" s="13" customFormat="1">
      <c r="A239" s="13"/>
      <c r="B239" s="233"/>
      <c r="C239" s="234"/>
      <c r="D239" s="228" t="s">
        <v>192</v>
      </c>
      <c r="E239" s="235" t="s">
        <v>19</v>
      </c>
      <c r="F239" s="236" t="s">
        <v>729</v>
      </c>
      <c r="G239" s="234"/>
      <c r="H239" s="237">
        <v>492.47500000000002</v>
      </c>
      <c r="I239" s="238"/>
      <c r="J239" s="234"/>
      <c r="K239" s="234"/>
      <c r="L239" s="239"/>
      <c r="M239" s="240"/>
      <c r="N239" s="241"/>
      <c r="O239" s="241"/>
      <c r="P239" s="241"/>
      <c r="Q239" s="241"/>
      <c r="R239" s="241"/>
      <c r="S239" s="241"/>
      <c r="T239" s="242"/>
      <c r="U239" s="13"/>
      <c r="V239" s="13"/>
      <c r="W239" s="13"/>
      <c r="X239" s="13"/>
      <c r="Y239" s="13"/>
      <c r="Z239" s="13"/>
      <c r="AA239" s="13"/>
      <c r="AB239" s="13"/>
      <c r="AC239" s="13"/>
      <c r="AD239" s="13"/>
      <c r="AE239" s="13"/>
      <c r="AT239" s="243" t="s">
        <v>192</v>
      </c>
      <c r="AU239" s="243" t="s">
        <v>85</v>
      </c>
      <c r="AV239" s="13" t="s">
        <v>85</v>
      </c>
      <c r="AW239" s="13" t="s">
        <v>37</v>
      </c>
      <c r="AX239" s="13" t="s">
        <v>76</v>
      </c>
      <c r="AY239" s="243" t="s">
        <v>180</v>
      </c>
    </row>
    <row r="240" s="14" customFormat="1">
      <c r="A240" s="14"/>
      <c r="B240" s="244"/>
      <c r="C240" s="245"/>
      <c r="D240" s="228" t="s">
        <v>192</v>
      </c>
      <c r="E240" s="246" t="s">
        <v>19</v>
      </c>
      <c r="F240" s="247" t="s">
        <v>197</v>
      </c>
      <c r="G240" s="245"/>
      <c r="H240" s="248">
        <v>492.47500000000002</v>
      </c>
      <c r="I240" s="249"/>
      <c r="J240" s="245"/>
      <c r="K240" s="245"/>
      <c r="L240" s="250"/>
      <c r="M240" s="251"/>
      <c r="N240" s="252"/>
      <c r="O240" s="252"/>
      <c r="P240" s="252"/>
      <c r="Q240" s="252"/>
      <c r="R240" s="252"/>
      <c r="S240" s="252"/>
      <c r="T240" s="253"/>
      <c r="U240" s="14"/>
      <c r="V240" s="14"/>
      <c r="W240" s="14"/>
      <c r="X240" s="14"/>
      <c r="Y240" s="14"/>
      <c r="Z240" s="14"/>
      <c r="AA240" s="14"/>
      <c r="AB240" s="14"/>
      <c r="AC240" s="14"/>
      <c r="AD240" s="14"/>
      <c r="AE240" s="14"/>
      <c r="AT240" s="254" t="s">
        <v>192</v>
      </c>
      <c r="AU240" s="254" t="s">
        <v>85</v>
      </c>
      <c r="AV240" s="14" t="s">
        <v>198</v>
      </c>
      <c r="AW240" s="14" t="s">
        <v>37</v>
      </c>
      <c r="AX240" s="14" t="s">
        <v>83</v>
      </c>
      <c r="AY240" s="254" t="s">
        <v>180</v>
      </c>
    </row>
    <row r="241" s="2" customFormat="1">
      <c r="A241" s="40"/>
      <c r="B241" s="41"/>
      <c r="C241" s="215" t="s">
        <v>351</v>
      </c>
      <c r="D241" s="215" t="s">
        <v>183</v>
      </c>
      <c r="E241" s="216" t="s">
        <v>730</v>
      </c>
      <c r="F241" s="217" t="s">
        <v>731</v>
      </c>
      <c r="G241" s="218" t="s">
        <v>201</v>
      </c>
      <c r="H241" s="219">
        <v>434.52300000000002</v>
      </c>
      <c r="I241" s="220"/>
      <c r="J241" s="221">
        <f>ROUND(I241*H241,2)</f>
        <v>0</v>
      </c>
      <c r="K241" s="217" t="s">
        <v>187</v>
      </c>
      <c r="L241" s="46"/>
      <c r="M241" s="222" t="s">
        <v>19</v>
      </c>
      <c r="N241" s="223" t="s">
        <v>47</v>
      </c>
      <c r="O241" s="86"/>
      <c r="P241" s="224">
        <f>O241*H241</f>
        <v>0</v>
      </c>
      <c r="Q241" s="224">
        <v>0.0086</v>
      </c>
      <c r="R241" s="224">
        <f>Q241*H241</f>
        <v>3.7368978000000004</v>
      </c>
      <c r="S241" s="224">
        <v>0</v>
      </c>
      <c r="T241" s="225">
        <f>S241*H241</f>
        <v>0</v>
      </c>
      <c r="U241" s="40"/>
      <c r="V241" s="40"/>
      <c r="W241" s="40"/>
      <c r="X241" s="40"/>
      <c r="Y241" s="40"/>
      <c r="Z241" s="40"/>
      <c r="AA241" s="40"/>
      <c r="AB241" s="40"/>
      <c r="AC241" s="40"/>
      <c r="AD241" s="40"/>
      <c r="AE241" s="40"/>
      <c r="AR241" s="226" t="s">
        <v>198</v>
      </c>
      <c r="AT241" s="226" t="s">
        <v>183</v>
      </c>
      <c r="AU241" s="226" t="s">
        <v>85</v>
      </c>
      <c r="AY241" s="19" t="s">
        <v>180</v>
      </c>
      <c r="BE241" s="227">
        <f>IF(N241="základní",J241,0)</f>
        <v>0</v>
      </c>
      <c r="BF241" s="227">
        <f>IF(N241="snížená",J241,0)</f>
        <v>0</v>
      </c>
      <c r="BG241" s="227">
        <f>IF(N241="zákl. přenesená",J241,0)</f>
        <v>0</v>
      </c>
      <c r="BH241" s="227">
        <f>IF(N241="sníž. přenesená",J241,0)</f>
        <v>0</v>
      </c>
      <c r="BI241" s="227">
        <f>IF(N241="nulová",J241,0)</f>
        <v>0</v>
      </c>
      <c r="BJ241" s="19" t="s">
        <v>83</v>
      </c>
      <c r="BK241" s="227">
        <f>ROUND(I241*H241,2)</f>
        <v>0</v>
      </c>
      <c r="BL241" s="19" t="s">
        <v>198</v>
      </c>
      <c r="BM241" s="226" t="s">
        <v>732</v>
      </c>
    </row>
    <row r="242" s="2" customFormat="1">
      <c r="A242" s="40"/>
      <c r="B242" s="41"/>
      <c r="C242" s="42"/>
      <c r="D242" s="228" t="s">
        <v>190</v>
      </c>
      <c r="E242" s="42"/>
      <c r="F242" s="229" t="s">
        <v>733</v>
      </c>
      <c r="G242" s="42"/>
      <c r="H242" s="42"/>
      <c r="I242" s="230"/>
      <c r="J242" s="42"/>
      <c r="K242" s="42"/>
      <c r="L242" s="46"/>
      <c r="M242" s="231"/>
      <c r="N242" s="232"/>
      <c r="O242" s="86"/>
      <c r="P242" s="86"/>
      <c r="Q242" s="86"/>
      <c r="R242" s="86"/>
      <c r="S242" s="86"/>
      <c r="T242" s="87"/>
      <c r="U242" s="40"/>
      <c r="V242" s="40"/>
      <c r="W242" s="40"/>
      <c r="X242" s="40"/>
      <c r="Y242" s="40"/>
      <c r="Z242" s="40"/>
      <c r="AA242" s="40"/>
      <c r="AB242" s="40"/>
      <c r="AC242" s="40"/>
      <c r="AD242" s="40"/>
      <c r="AE242" s="40"/>
      <c r="AT242" s="19" t="s">
        <v>190</v>
      </c>
      <c r="AU242" s="19" t="s">
        <v>85</v>
      </c>
    </row>
    <row r="243" s="15" customFormat="1">
      <c r="A243" s="15"/>
      <c r="B243" s="255"/>
      <c r="C243" s="256"/>
      <c r="D243" s="228" t="s">
        <v>192</v>
      </c>
      <c r="E243" s="257" t="s">
        <v>19</v>
      </c>
      <c r="F243" s="258" t="s">
        <v>734</v>
      </c>
      <c r="G243" s="256"/>
      <c r="H243" s="257" t="s">
        <v>19</v>
      </c>
      <c r="I243" s="259"/>
      <c r="J243" s="256"/>
      <c r="K243" s="256"/>
      <c r="L243" s="260"/>
      <c r="M243" s="261"/>
      <c r="N243" s="262"/>
      <c r="O243" s="262"/>
      <c r="P243" s="262"/>
      <c r="Q243" s="262"/>
      <c r="R243" s="262"/>
      <c r="S243" s="262"/>
      <c r="T243" s="263"/>
      <c r="U243" s="15"/>
      <c r="V243" s="15"/>
      <c r="W243" s="15"/>
      <c r="X243" s="15"/>
      <c r="Y243" s="15"/>
      <c r="Z243" s="15"/>
      <c r="AA243" s="15"/>
      <c r="AB243" s="15"/>
      <c r="AC243" s="15"/>
      <c r="AD243" s="15"/>
      <c r="AE243" s="15"/>
      <c r="AT243" s="264" t="s">
        <v>192</v>
      </c>
      <c r="AU243" s="264" t="s">
        <v>85</v>
      </c>
      <c r="AV243" s="15" t="s">
        <v>83</v>
      </c>
      <c r="AW243" s="15" t="s">
        <v>37</v>
      </c>
      <c r="AX243" s="15" t="s">
        <v>76</v>
      </c>
      <c r="AY243" s="264" t="s">
        <v>180</v>
      </c>
    </row>
    <row r="244" s="13" customFormat="1">
      <c r="A244" s="13"/>
      <c r="B244" s="233"/>
      <c r="C244" s="234"/>
      <c r="D244" s="228" t="s">
        <v>192</v>
      </c>
      <c r="E244" s="235" t="s">
        <v>19</v>
      </c>
      <c r="F244" s="236" t="s">
        <v>735</v>
      </c>
      <c r="G244" s="234"/>
      <c r="H244" s="237">
        <v>262.80099999999999</v>
      </c>
      <c r="I244" s="238"/>
      <c r="J244" s="234"/>
      <c r="K244" s="234"/>
      <c r="L244" s="239"/>
      <c r="M244" s="240"/>
      <c r="N244" s="241"/>
      <c r="O244" s="241"/>
      <c r="P244" s="241"/>
      <c r="Q244" s="241"/>
      <c r="R244" s="241"/>
      <c r="S244" s="241"/>
      <c r="T244" s="242"/>
      <c r="U244" s="13"/>
      <c r="V244" s="13"/>
      <c r="W244" s="13"/>
      <c r="X244" s="13"/>
      <c r="Y244" s="13"/>
      <c r="Z244" s="13"/>
      <c r="AA244" s="13"/>
      <c r="AB244" s="13"/>
      <c r="AC244" s="13"/>
      <c r="AD244" s="13"/>
      <c r="AE244" s="13"/>
      <c r="AT244" s="243" t="s">
        <v>192</v>
      </c>
      <c r="AU244" s="243" t="s">
        <v>85</v>
      </c>
      <c r="AV244" s="13" t="s">
        <v>85</v>
      </c>
      <c r="AW244" s="13" t="s">
        <v>37</v>
      </c>
      <c r="AX244" s="13" t="s">
        <v>76</v>
      </c>
      <c r="AY244" s="243" t="s">
        <v>180</v>
      </c>
    </row>
    <row r="245" s="15" customFormat="1">
      <c r="A245" s="15"/>
      <c r="B245" s="255"/>
      <c r="C245" s="256"/>
      <c r="D245" s="228" t="s">
        <v>192</v>
      </c>
      <c r="E245" s="257" t="s">
        <v>19</v>
      </c>
      <c r="F245" s="258" t="s">
        <v>614</v>
      </c>
      <c r="G245" s="256"/>
      <c r="H245" s="257" t="s">
        <v>19</v>
      </c>
      <c r="I245" s="259"/>
      <c r="J245" s="256"/>
      <c r="K245" s="256"/>
      <c r="L245" s="260"/>
      <c r="M245" s="261"/>
      <c r="N245" s="262"/>
      <c r="O245" s="262"/>
      <c r="P245" s="262"/>
      <c r="Q245" s="262"/>
      <c r="R245" s="262"/>
      <c r="S245" s="262"/>
      <c r="T245" s="263"/>
      <c r="U245" s="15"/>
      <c r="V245" s="15"/>
      <c r="W245" s="15"/>
      <c r="X245" s="15"/>
      <c r="Y245" s="15"/>
      <c r="Z245" s="15"/>
      <c r="AA245" s="15"/>
      <c r="AB245" s="15"/>
      <c r="AC245" s="15"/>
      <c r="AD245" s="15"/>
      <c r="AE245" s="15"/>
      <c r="AT245" s="264" t="s">
        <v>192</v>
      </c>
      <c r="AU245" s="264" t="s">
        <v>85</v>
      </c>
      <c r="AV245" s="15" t="s">
        <v>83</v>
      </c>
      <c r="AW245" s="15" t="s">
        <v>37</v>
      </c>
      <c r="AX245" s="15" t="s">
        <v>76</v>
      </c>
      <c r="AY245" s="264" t="s">
        <v>180</v>
      </c>
    </row>
    <row r="246" s="13" customFormat="1">
      <c r="A246" s="13"/>
      <c r="B246" s="233"/>
      <c r="C246" s="234"/>
      <c r="D246" s="228" t="s">
        <v>192</v>
      </c>
      <c r="E246" s="235" t="s">
        <v>19</v>
      </c>
      <c r="F246" s="236" t="s">
        <v>736</v>
      </c>
      <c r="G246" s="234"/>
      <c r="H246" s="237">
        <v>-71.954999999999998</v>
      </c>
      <c r="I246" s="238"/>
      <c r="J246" s="234"/>
      <c r="K246" s="234"/>
      <c r="L246" s="239"/>
      <c r="M246" s="240"/>
      <c r="N246" s="241"/>
      <c r="O246" s="241"/>
      <c r="P246" s="241"/>
      <c r="Q246" s="241"/>
      <c r="R246" s="241"/>
      <c r="S246" s="241"/>
      <c r="T246" s="242"/>
      <c r="U246" s="13"/>
      <c r="V246" s="13"/>
      <c r="W246" s="13"/>
      <c r="X246" s="13"/>
      <c r="Y246" s="13"/>
      <c r="Z246" s="13"/>
      <c r="AA246" s="13"/>
      <c r="AB246" s="13"/>
      <c r="AC246" s="13"/>
      <c r="AD246" s="13"/>
      <c r="AE246" s="13"/>
      <c r="AT246" s="243" t="s">
        <v>192</v>
      </c>
      <c r="AU246" s="243" t="s">
        <v>85</v>
      </c>
      <c r="AV246" s="13" t="s">
        <v>85</v>
      </c>
      <c r="AW246" s="13" t="s">
        <v>37</v>
      </c>
      <c r="AX246" s="13" t="s">
        <v>76</v>
      </c>
      <c r="AY246" s="243" t="s">
        <v>180</v>
      </c>
    </row>
    <row r="247" s="13" customFormat="1">
      <c r="A247" s="13"/>
      <c r="B247" s="233"/>
      <c r="C247" s="234"/>
      <c r="D247" s="228" t="s">
        <v>192</v>
      </c>
      <c r="E247" s="235" t="s">
        <v>19</v>
      </c>
      <c r="F247" s="236" t="s">
        <v>737</v>
      </c>
      <c r="G247" s="234"/>
      <c r="H247" s="237">
        <v>-2.1600000000000001</v>
      </c>
      <c r="I247" s="238"/>
      <c r="J247" s="234"/>
      <c r="K247" s="234"/>
      <c r="L247" s="239"/>
      <c r="M247" s="240"/>
      <c r="N247" s="241"/>
      <c r="O247" s="241"/>
      <c r="P247" s="241"/>
      <c r="Q247" s="241"/>
      <c r="R247" s="241"/>
      <c r="S247" s="241"/>
      <c r="T247" s="242"/>
      <c r="U247" s="13"/>
      <c r="V247" s="13"/>
      <c r="W247" s="13"/>
      <c r="X247" s="13"/>
      <c r="Y247" s="13"/>
      <c r="Z247" s="13"/>
      <c r="AA247" s="13"/>
      <c r="AB247" s="13"/>
      <c r="AC247" s="13"/>
      <c r="AD247" s="13"/>
      <c r="AE247" s="13"/>
      <c r="AT247" s="243" t="s">
        <v>192</v>
      </c>
      <c r="AU247" s="243" t="s">
        <v>85</v>
      </c>
      <c r="AV247" s="13" t="s">
        <v>85</v>
      </c>
      <c r="AW247" s="13" t="s">
        <v>37</v>
      </c>
      <c r="AX247" s="13" t="s">
        <v>76</v>
      </c>
      <c r="AY247" s="243" t="s">
        <v>180</v>
      </c>
    </row>
    <row r="248" s="13" customFormat="1">
      <c r="A248" s="13"/>
      <c r="B248" s="233"/>
      <c r="C248" s="234"/>
      <c r="D248" s="228" t="s">
        <v>192</v>
      </c>
      <c r="E248" s="235" t="s">
        <v>19</v>
      </c>
      <c r="F248" s="236" t="s">
        <v>738</v>
      </c>
      <c r="G248" s="234"/>
      <c r="H248" s="237">
        <v>-3.7200000000000002</v>
      </c>
      <c r="I248" s="238"/>
      <c r="J248" s="234"/>
      <c r="K248" s="234"/>
      <c r="L248" s="239"/>
      <c r="M248" s="240"/>
      <c r="N248" s="241"/>
      <c r="O248" s="241"/>
      <c r="P248" s="241"/>
      <c r="Q248" s="241"/>
      <c r="R248" s="241"/>
      <c r="S248" s="241"/>
      <c r="T248" s="242"/>
      <c r="U248" s="13"/>
      <c r="V248" s="13"/>
      <c r="W248" s="13"/>
      <c r="X248" s="13"/>
      <c r="Y248" s="13"/>
      <c r="Z248" s="13"/>
      <c r="AA248" s="13"/>
      <c r="AB248" s="13"/>
      <c r="AC248" s="13"/>
      <c r="AD248" s="13"/>
      <c r="AE248" s="13"/>
      <c r="AT248" s="243" t="s">
        <v>192</v>
      </c>
      <c r="AU248" s="243" t="s">
        <v>85</v>
      </c>
      <c r="AV248" s="13" t="s">
        <v>85</v>
      </c>
      <c r="AW248" s="13" t="s">
        <v>37</v>
      </c>
      <c r="AX248" s="13" t="s">
        <v>76</v>
      </c>
      <c r="AY248" s="243" t="s">
        <v>180</v>
      </c>
    </row>
    <row r="249" s="15" customFormat="1">
      <c r="A249" s="15"/>
      <c r="B249" s="255"/>
      <c r="C249" s="256"/>
      <c r="D249" s="228" t="s">
        <v>192</v>
      </c>
      <c r="E249" s="257" t="s">
        <v>19</v>
      </c>
      <c r="F249" s="258" t="s">
        <v>739</v>
      </c>
      <c r="G249" s="256"/>
      <c r="H249" s="257" t="s">
        <v>19</v>
      </c>
      <c r="I249" s="259"/>
      <c r="J249" s="256"/>
      <c r="K249" s="256"/>
      <c r="L249" s="260"/>
      <c r="M249" s="261"/>
      <c r="N249" s="262"/>
      <c r="O249" s="262"/>
      <c r="P249" s="262"/>
      <c r="Q249" s="262"/>
      <c r="R249" s="262"/>
      <c r="S249" s="262"/>
      <c r="T249" s="263"/>
      <c r="U249" s="15"/>
      <c r="V249" s="15"/>
      <c r="W249" s="15"/>
      <c r="X249" s="15"/>
      <c r="Y249" s="15"/>
      <c r="Z249" s="15"/>
      <c r="AA249" s="15"/>
      <c r="AB249" s="15"/>
      <c r="AC249" s="15"/>
      <c r="AD249" s="15"/>
      <c r="AE249" s="15"/>
      <c r="AT249" s="264" t="s">
        <v>192</v>
      </c>
      <c r="AU249" s="264" t="s">
        <v>85</v>
      </c>
      <c r="AV249" s="15" t="s">
        <v>83</v>
      </c>
      <c r="AW249" s="15" t="s">
        <v>37</v>
      </c>
      <c r="AX249" s="15" t="s">
        <v>76</v>
      </c>
      <c r="AY249" s="264" t="s">
        <v>180</v>
      </c>
    </row>
    <row r="250" s="13" customFormat="1">
      <c r="A250" s="13"/>
      <c r="B250" s="233"/>
      <c r="C250" s="234"/>
      <c r="D250" s="228" t="s">
        <v>192</v>
      </c>
      <c r="E250" s="235" t="s">
        <v>19</v>
      </c>
      <c r="F250" s="236" t="s">
        <v>740</v>
      </c>
      <c r="G250" s="234"/>
      <c r="H250" s="237">
        <v>22.109000000000002</v>
      </c>
      <c r="I250" s="238"/>
      <c r="J250" s="234"/>
      <c r="K250" s="234"/>
      <c r="L250" s="239"/>
      <c r="M250" s="240"/>
      <c r="N250" s="241"/>
      <c r="O250" s="241"/>
      <c r="P250" s="241"/>
      <c r="Q250" s="241"/>
      <c r="R250" s="241"/>
      <c r="S250" s="241"/>
      <c r="T250" s="242"/>
      <c r="U250" s="13"/>
      <c r="V250" s="13"/>
      <c r="W250" s="13"/>
      <c r="X250" s="13"/>
      <c r="Y250" s="13"/>
      <c r="Z250" s="13"/>
      <c r="AA250" s="13"/>
      <c r="AB250" s="13"/>
      <c r="AC250" s="13"/>
      <c r="AD250" s="13"/>
      <c r="AE250" s="13"/>
      <c r="AT250" s="243" t="s">
        <v>192</v>
      </c>
      <c r="AU250" s="243" t="s">
        <v>85</v>
      </c>
      <c r="AV250" s="13" t="s">
        <v>85</v>
      </c>
      <c r="AW250" s="13" t="s">
        <v>37</v>
      </c>
      <c r="AX250" s="13" t="s">
        <v>76</v>
      </c>
      <c r="AY250" s="243" t="s">
        <v>180</v>
      </c>
    </row>
    <row r="251" s="15" customFormat="1">
      <c r="A251" s="15"/>
      <c r="B251" s="255"/>
      <c r="C251" s="256"/>
      <c r="D251" s="228" t="s">
        <v>192</v>
      </c>
      <c r="E251" s="257" t="s">
        <v>19</v>
      </c>
      <c r="F251" s="258" t="s">
        <v>614</v>
      </c>
      <c r="G251" s="256"/>
      <c r="H251" s="257" t="s">
        <v>19</v>
      </c>
      <c r="I251" s="259"/>
      <c r="J251" s="256"/>
      <c r="K251" s="256"/>
      <c r="L251" s="260"/>
      <c r="M251" s="261"/>
      <c r="N251" s="262"/>
      <c r="O251" s="262"/>
      <c r="P251" s="262"/>
      <c r="Q251" s="262"/>
      <c r="R251" s="262"/>
      <c r="S251" s="262"/>
      <c r="T251" s="263"/>
      <c r="U251" s="15"/>
      <c r="V251" s="15"/>
      <c r="W251" s="15"/>
      <c r="X251" s="15"/>
      <c r="Y251" s="15"/>
      <c r="Z251" s="15"/>
      <c r="AA251" s="15"/>
      <c r="AB251" s="15"/>
      <c r="AC251" s="15"/>
      <c r="AD251" s="15"/>
      <c r="AE251" s="15"/>
      <c r="AT251" s="264" t="s">
        <v>192</v>
      </c>
      <c r="AU251" s="264" t="s">
        <v>85</v>
      </c>
      <c r="AV251" s="15" t="s">
        <v>83</v>
      </c>
      <c r="AW251" s="15" t="s">
        <v>37</v>
      </c>
      <c r="AX251" s="15" t="s">
        <v>76</v>
      </c>
      <c r="AY251" s="264" t="s">
        <v>180</v>
      </c>
    </row>
    <row r="252" s="13" customFormat="1">
      <c r="A252" s="13"/>
      <c r="B252" s="233"/>
      <c r="C252" s="234"/>
      <c r="D252" s="228" t="s">
        <v>192</v>
      </c>
      <c r="E252" s="235" t="s">
        <v>19</v>
      </c>
      <c r="F252" s="236" t="s">
        <v>741</v>
      </c>
      <c r="G252" s="234"/>
      <c r="H252" s="237">
        <v>-3.9980000000000002</v>
      </c>
      <c r="I252" s="238"/>
      <c r="J252" s="234"/>
      <c r="K252" s="234"/>
      <c r="L252" s="239"/>
      <c r="M252" s="240"/>
      <c r="N252" s="241"/>
      <c r="O252" s="241"/>
      <c r="P252" s="241"/>
      <c r="Q252" s="241"/>
      <c r="R252" s="241"/>
      <c r="S252" s="241"/>
      <c r="T252" s="242"/>
      <c r="U252" s="13"/>
      <c r="V252" s="13"/>
      <c r="W252" s="13"/>
      <c r="X252" s="13"/>
      <c r="Y252" s="13"/>
      <c r="Z252" s="13"/>
      <c r="AA252" s="13"/>
      <c r="AB252" s="13"/>
      <c r="AC252" s="13"/>
      <c r="AD252" s="13"/>
      <c r="AE252" s="13"/>
      <c r="AT252" s="243" t="s">
        <v>192</v>
      </c>
      <c r="AU252" s="243" t="s">
        <v>85</v>
      </c>
      <c r="AV252" s="13" t="s">
        <v>85</v>
      </c>
      <c r="AW252" s="13" t="s">
        <v>37</v>
      </c>
      <c r="AX252" s="13" t="s">
        <v>76</v>
      </c>
      <c r="AY252" s="243" t="s">
        <v>180</v>
      </c>
    </row>
    <row r="253" s="16" customFormat="1">
      <c r="A253" s="16"/>
      <c r="B253" s="279"/>
      <c r="C253" s="280"/>
      <c r="D253" s="228" t="s">
        <v>192</v>
      </c>
      <c r="E253" s="281" t="s">
        <v>19</v>
      </c>
      <c r="F253" s="282" t="s">
        <v>742</v>
      </c>
      <c r="G253" s="280"/>
      <c r="H253" s="283">
        <v>203.07700000000003</v>
      </c>
      <c r="I253" s="284"/>
      <c r="J253" s="280"/>
      <c r="K253" s="280"/>
      <c r="L253" s="285"/>
      <c r="M253" s="286"/>
      <c r="N253" s="287"/>
      <c r="O253" s="287"/>
      <c r="P253" s="287"/>
      <c r="Q253" s="287"/>
      <c r="R253" s="287"/>
      <c r="S253" s="287"/>
      <c r="T253" s="288"/>
      <c r="U253" s="16"/>
      <c r="V253" s="16"/>
      <c r="W253" s="16"/>
      <c r="X253" s="16"/>
      <c r="Y253" s="16"/>
      <c r="Z253" s="16"/>
      <c r="AA253" s="16"/>
      <c r="AB253" s="16"/>
      <c r="AC253" s="16"/>
      <c r="AD253" s="16"/>
      <c r="AE253" s="16"/>
      <c r="AT253" s="289" t="s">
        <v>192</v>
      </c>
      <c r="AU253" s="289" t="s">
        <v>85</v>
      </c>
      <c r="AV253" s="16" t="s">
        <v>113</v>
      </c>
      <c r="AW253" s="16" t="s">
        <v>37</v>
      </c>
      <c r="AX253" s="16" t="s">
        <v>76</v>
      </c>
      <c r="AY253" s="289" t="s">
        <v>180</v>
      </c>
    </row>
    <row r="254" s="15" customFormat="1">
      <c r="A254" s="15"/>
      <c r="B254" s="255"/>
      <c r="C254" s="256"/>
      <c r="D254" s="228" t="s">
        <v>192</v>
      </c>
      <c r="E254" s="257" t="s">
        <v>19</v>
      </c>
      <c r="F254" s="258" t="s">
        <v>743</v>
      </c>
      <c r="G254" s="256"/>
      <c r="H254" s="257" t="s">
        <v>19</v>
      </c>
      <c r="I254" s="259"/>
      <c r="J254" s="256"/>
      <c r="K254" s="256"/>
      <c r="L254" s="260"/>
      <c r="M254" s="261"/>
      <c r="N254" s="262"/>
      <c r="O254" s="262"/>
      <c r="P254" s="262"/>
      <c r="Q254" s="262"/>
      <c r="R254" s="262"/>
      <c r="S254" s="262"/>
      <c r="T254" s="263"/>
      <c r="U254" s="15"/>
      <c r="V254" s="15"/>
      <c r="W254" s="15"/>
      <c r="X254" s="15"/>
      <c r="Y254" s="15"/>
      <c r="Z254" s="15"/>
      <c r="AA254" s="15"/>
      <c r="AB254" s="15"/>
      <c r="AC254" s="15"/>
      <c r="AD254" s="15"/>
      <c r="AE254" s="15"/>
      <c r="AT254" s="264" t="s">
        <v>192</v>
      </c>
      <c r="AU254" s="264" t="s">
        <v>85</v>
      </c>
      <c r="AV254" s="15" t="s">
        <v>83</v>
      </c>
      <c r="AW254" s="15" t="s">
        <v>37</v>
      </c>
      <c r="AX254" s="15" t="s">
        <v>76</v>
      </c>
      <c r="AY254" s="264" t="s">
        <v>180</v>
      </c>
    </row>
    <row r="255" s="13" customFormat="1">
      <c r="A255" s="13"/>
      <c r="B255" s="233"/>
      <c r="C255" s="234"/>
      <c r="D255" s="228" t="s">
        <v>192</v>
      </c>
      <c r="E255" s="235" t="s">
        <v>19</v>
      </c>
      <c r="F255" s="236" t="s">
        <v>744</v>
      </c>
      <c r="G255" s="234"/>
      <c r="H255" s="237">
        <v>256.33699999999999</v>
      </c>
      <c r="I255" s="238"/>
      <c r="J255" s="234"/>
      <c r="K255" s="234"/>
      <c r="L255" s="239"/>
      <c r="M255" s="240"/>
      <c r="N255" s="241"/>
      <c r="O255" s="241"/>
      <c r="P255" s="241"/>
      <c r="Q255" s="241"/>
      <c r="R255" s="241"/>
      <c r="S255" s="241"/>
      <c r="T255" s="242"/>
      <c r="U255" s="13"/>
      <c r="V255" s="13"/>
      <c r="W255" s="13"/>
      <c r="X255" s="13"/>
      <c r="Y255" s="13"/>
      <c r="Z255" s="13"/>
      <c r="AA255" s="13"/>
      <c r="AB255" s="13"/>
      <c r="AC255" s="13"/>
      <c r="AD255" s="13"/>
      <c r="AE255" s="13"/>
      <c r="AT255" s="243" t="s">
        <v>192</v>
      </c>
      <c r="AU255" s="243" t="s">
        <v>85</v>
      </c>
      <c r="AV255" s="13" t="s">
        <v>85</v>
      </c>
      <c r="AW255" s="13" t="s">
        <v>37</v>
      </c>
      <c r="AX255" s="13" t="s">
        <v>76</v>
      </c>
      <c r="AY255" s="243" t="s">
        <v>180</v>
      </c>
    </row>
    <row r="256" s="15" customFormat="1">
      <c r="A256" s="15"/>
      <c r="B256" s="255"/>
      <c r="C256" s="256"/>
      <c r="D256" s="228" t="s">
        <v>192</v>
      </c>
      <c r="E256" s="257" t="s">
        <v>19</v>
      </c>
      <c r="F256" s="258" t="s">
        <v>614</v>
      </c>
      <c r="G256" s="256"/>
      <c r="H256" s="257" t="s">
        <v>19</v>
      </c>
      <c r="I256" s="259"/>
      <c r="J256" s="256"/>
      <c r="K256" s="256"/>
      <c r="L256" s="260"/>
      <c r="M256" s="261"/>
      <c r="N256" s="262"/>
      <c r="O256" s="262"/>
      <c r="P256" s="262"/>
      <c r="Q256" s="262"/>
      <c r="R256" s="262"/>
      <c r="S256" s="262"/>
      <c r="T256" s="263"/>
      <c r="U256" s="15"/>
      <c r="V256" s="15"/>
      <c r="W256" s="15"/>
      <c r="X256" s="15"/>
      <c r="Y256" s="15"/>
      <c r="Z256" s="15"/>
      <c r="AA256" s="15"/>
      <c r="AB256" s="15"/>
      <c r="AC256" s="15"/>
      <c r="AD256" s="15"/>
      <c r="AE256" s="15"/>
      <c r="AT256" s="264" t="s">
        <v>192</v>
      </c>
      <c r="AU256" s="264" t="s">
        <v>85</v>
      </c>
      <c r="AV256" s="15" t="s">
        <v>83</v>
      </c>
      <c r="AW256" s="15" t="s">
        <v>37</v>
      </c>
      <c r="AX256" s="15" t="s">
        <v>76</v>
      </c>
      <c r="AY256" s="264" t="s">
        <v>180</v>
      </c>
    </row>
    <row r="257" s="13" customFormat="1">
      <c r="A257" s="13"/>
      <c r="B257" s="233"/>
      <c r="C257" s="234"/>
      <c r="D257" s="228" t="s">
        <v>192</v>
      </c>
      <c r="E257" s="235" t="s">
        <v>19</v>
      </c>
      <c r="F257" s="236" t="s">
        <v>736</v>
      </c>
      <c r="G257" s="234"/>
      <c r="H257" s="237">
        <v>-71.954999999999998</v>
      </c>
      <c r="I257" s="238"/>
      <c r="J257" s="234"/>
      <c r="K257" s="234"/>
      <c r="L257" s="239"/>
      <c r="M257" s="240"/>
      <c r="N257" s="241"/>
      <c r="O257" s="241"/>
      <c r="P257" s="241"/>
      <c r="Q257" s="241"/>
      <c r="R257" s="241"/>
      <c r="S257" s="241"/>
      <c r="T257" s="242"/>
      <c r="U257" s="13"/>
      <c r="V257" s="13"/>
      <c r="W257" s="13"/>
      <c r="X257" s="13"/>
      <c r="Y257" s="13"/>
      <c r="Z257" s="13"/>
      <c r="AA257" s="13"/>
      <c r="AB257" s="13"/>
      <c r="AC257" s="13"/>
      <c r="AD257" s="13"/>
      <c r="AE257" s="13"/>
      <c r="AT257" s="243" t="s">
        <v>192</v>
      </c>
      <c r="AU257" s="243" t="s">
        <v>85</v>
      </c>
      <c r="AV257" s="13" t="s">
        <v>85</v>
      </c>
      <c r="AW257" s="13" t="s">
        <v>37</v>
      </c>
      <c r="AX257" s="13" t="s">
        <v>76</v>
      </c>
      <c r="AY257" s="243" t="s">
        <v>180</v>
      </c>
    </row>
    <row r="258" s="13" customFormat="1">
      <c r="A258" s="13"/>
      <c r="B258" s="233"/>
      <c r="C258" s="234"/>
      <c r="D258" s="228" t="s">
        <v>192</v>
      </c>
      <c r="E258" s="235" t="s">
        <v>19</v>
      </c>
      <c r="F258" s="236" t="s">
        <v>745</v>
      </c>
      <c r="G258" s="234"/>
      <c r="H258" s="237">
        <v>-3.2400000000000002</v>
      </c>
      <c r="I258" s="238"/>
      <c r="J258" s="234"/>
      <c r="K258" s="234"/>
      <c r="L258" s="239"/>
      <c r="M258" s="240"/>
      <c r="N258" s="241"/>
      <c r="O258" s="241"/>
      <c r="P258" s="241"/>
      <c r="Q258" s="241"/>
      <c r="R258" s="241"/>
      <c r="S258" s="241"/>
      <c r="T258" s="242"/>
      <c r="U258" s="13"/>
      <c r="V258" s="13"/>
      <c r="W258" s="13"/>
      <c r="X258" s="13"/>
      <c r="Y258" s="13"/>
      <c r="Z258" s="13"/>
      <c r="AA258" s="13"/>
      <c r="AB258" s="13"/>
      <c r="AC258" s="13"/>
      <c r="AD258" s="13"/>
      <c r="AE258" s="13"/>
      <c r="AT258" s="243" t="s">
        <v>192</v>
      </c>
      <c r="AU258" s="243" t="s">
        <v>85</v>
      </c>
      <c r="AV258" s="13" t="s">
        <v>85</v>
      </c>
      <c r="AW258" s="13" t="s">
        <v>37</v>
      </c>
      <c r="AX258" s="13" t="s">
        <v>76</v>
      </c>
      <c r="AY258" s="243" t="s">
        <v>180</v>
      </c>
    </row>
    <row r="259" s="16" customFormat="1">
      <c r="A259" s="16"/>
      <c r="B259" s="279"/>
      <c r="C259" s="280"/>
      <c r="D259" s="228" t="s">
        <v>192</v>
      </c>
      <c r="E259" s="281" t="s">
        <v>19</v>
      </c>
      <c r="F259" s="282" t="s">
        <v>742</v>
      </c>
      <c r="G259" s="280"/>
      <c r="H259" s="283">
        <v>181.142</v>
      </c>
      <c r="I259" s="284"/>
      <c r="J259" s="280"/>
      <c r="K259" s="280"/>
      <c r="L259" s="285"/>
      <c r="M259" s="286"/>
      <c r="N259" s="287"/>
      <c r="O259" s="287"/>
      <c r="P259" s="287"/>
      <c r="Q259" s="287"/>
      <c r="R259" s="287"/>
      <c r="S259" s="287"/>
      <c r="T259" s="288"/>
      <c r="U259" s="16"/>
      <c r="V259" s="16"/>
      <c r="W259" s="16"/>
      <c r="X259" s="16"/>
      <c r="Y259" s="16"/>
      <c r="Z259" s="16"/>
      <c r="AA259" s="16"/>
      <c r="AB259" s="16"/>
      <c r="AC259" s="16"/>
      <c r="AD259" s="16"/>
      <c r="AE259" s="16"/>
      <c r="AT259" s="289" t="s">
        <v>192</v>
      </c>
      <c r="AU259" s="289" t="s">
        <v>85</v>
      </c>
      <c r="AV259" s="16" t="s">
        <v>113</v>
      </c>
      <c r="AW259" s="16" t="s">
        <v>37</v>
      </c>
      <c r="AX259" s="16" t="s">
        <v>76</v>
      </c>
      <c r="AY259" s="289" t="s">
        <v>180</v>
      </c>
    </row>
    <row r="260" s="15" customFormat="1">
      <c r="A260" s="15"/>
      <c r="B260" s="255"/>
      <c r="C260" s="256"/>
      <c r="D260" s="228" t="s">
        <v>192</v>
      </c>
      <c r="E260" s="257" t="s">
        <v>19</v>
      </c>
      <c r="F260" s="258" t="s">
        <v>746</v>
      </c>
      <c r="G260" s="256"/>
      <c r="H260" s="257" t="s">
        <v>19</v>
      </c>
      <c r="I260" s="259"/>
      <c r="J260" s="256"/>
      <c r="K260" s="256"/>
      <c r="L260" s="260"/>
      <c r="M260" s="261"/>
      <c r="N260" s="262"/>
      <c r="O260" s="262"/>
      <c r="P260" s="262"/>
      <c r="Q260" s="262"/>
      <c r="R260" s="262"/>
      <c r="S260" s="262"/>
      <c r="T260" s="263"/>
      <c r="U260" s="15"/>
      <c r="V260" s="15"/>
      <c r="W260" s="15"/>
      <c r="X260" s="15"/>
      <c r="Y260" s="15"/>
      <c r="Z260" s="15"/>
      <c r="AA260" s="15"/>
      <c r="AB260" s="15"/>
      <c r="AC260" s="15"/>
      <c r="AD260" s="15"/>
      <c r="AE260" s="15"/>
      <c r="AT260" s="264" t="s">
        <v>192</v>
      </c>
      <c r="AU260" s="264" t="s">
        <v>85</v>
      </c>
      <c r="AV260" s="15" t="s">
        <v>83</v>
      </c>
      <c r="AW260" s="15" t="s">
        <v>37</v>
      </c>
      <c r="AX260" s="15" t="s">
        <v>76</v>
      </c>
      <c r="AY260" s="264" t="s">
        <v>180</v>
      </c>
    </row>
    <row r="261" s="13" customFormat="1">
      <c r="A261" s="13"/>
      <c r="B261" s="233"/>
      <c r="C261" s="234"/>
      <c r="D261" s="228" t="s">
        <v>192</v>
      </c>
      <c r="E261" s="235" t="s">
        <v>19</v>
      </c>
      <c r="F261" s="236" t="s">
        <v>747</v>
      </c>
      <c r="G261" s="234"/>
      <c r="H261" s="237">
        <v>62.296999999999997</v>
      </c>
      <c r="I261" s="238"/>
      <c r="J261" s="234"/>
      <c r="K261" s="234"/>
      <c r="L261" s="239"/>
      <c r="M261" s="240"/>
      <c r="N261" s="241"/>
      <c r="O261" s="241"/>
      <c r="P261" s="241"/>
      <c r="Q261" s="241"/>
      <c r="R261" s="241"/>
      <c r="S261" s="241"/>
      <c r="T261" s="242"/>
      <c r="U261" s="13"/>
      <c r="V261" s="13"/>
      <c r="W261" s="13"/>
      <c r="X261" s="13"/>
      <c r="Y261" s="13"/>
      <c r="Z261" s="13"/>
      <c r="AA261" s="13"/>
      <c r="AB261" s="13"/>
      <c r="AC261" s="13"/>
      <c r="AD261" s="13"/>
      <c r="AE261" s="13"/>
      <c r="AT261" s="243" t="s">
        <v>192</v>
      </c>
      <c r="AU261" s="243" t="s">
        <v>85</v>
      </c>
      <c r="AV261" s="13" t="s">
        <v>85</v>
      </c>
      <c r="AW261" s="13" t="s">
        <v>37</v>
      </c>
      <c r="AX261" s="13" t="s">
        <v>76</v>
      </c>
      <c r="AY261" s="243" t="s">
        <v>180</v>
      </c>
    </row>
    <row r="262" s="15" customFormat="1">
      <c r="A262" s="15"/>
      <c r="B262" s="255"/>
      <c r="C262" s="256"/>
      <c r="D262" s="228" t="s">
        <v>192</v>
      </c>
      <c r="E262" s="257" t="s">
        <v>19</v>
      </c>
      <c r="F262" s="258" t="s">
        <v>614</v>
      </c>
      <c r="G262" s="256"/>
      <c r="H262" s="257" t="s">
        <v>19</v>
      </c>
      <c r="I262" s="259"/>
      <c r="J262" s="256"/>
      <c r="K262" s="256"/>
      <c r="L262" s="260"/>
      <c r="M262" s="261"/>
      <c r="N262" s="262"/>
      <c r="O262" s="262"/>
      <c r="P262" s="262"/>
      <c r="Q262" s="262"/>
      <c r="R262" s="262"/>
      <c r="S262" s="262"/>
      <c r="T262" s="263"/>
      <c r="U262" s="15"/>
      <c r="V262" s="15"/>
      <c r="W262" s="15"/>
      <c r="X262" s="15"/>
      <c r="Y262" s="15"/>
      <c r="Z262" s="15"/>
      <c r="AA262" s="15"/>
      <c r="AB262" s="15"/>
      <c r="AC262" s="15"/>
      <c r="AD262" s="15"/>
      <c r="AE262" s="15"/>
      <c r="AT262" s="264" t="s">
        <v>192</v>
      </c>
      <c r="AU262" s="264" t="s">
        <v>85</v>
      </c>
      <c r="AV262" s="15" t="s">
        <v>83</v>
      </c>
      <c r="AW262" s="15" t="s">
        <v>37</v>
      </c>
      <c r="AX262" s="15" t="s">
        <v>76</v>
      </c>
      <c r="AY262" s="264" t="s">
        <v>180</v>
      </c>
    </row>
    <row r="263" s="13" customFormat="1">
      <c r="A263" s="13"/>
      <c r="B263" s="233"/>
      <c r="C263" s="234"/>
      <c r="D263" s="228" t="s">
        <v>192</v>
      </c>
      <c r="E263" s="235" t="s">
        <v>19</v>
      </c>
      <c r="F263" s="236" t="s">
        <v>748</v>
      </c>
      <c r="G263" s="234"/>
      <c r="H263" s="237">
        <v>-11.993</v>
      </c>
      <c r="I263" s="238"/>
      <c r="J263" s="234"/>
      <c r="K263" s="234"/>
      <c r="L263" s="239"/>
      <c r="M263" s="240"/>
      <c r="N263" s="241"/>
      <c r="O263" s="241"/>
      <c r="P263" s="241"/>
      <c r="Q263" s="241"/>
      <c r="R263" s="241"/>
      <c r="S263" s="241"/>
      <c r="T263" s="242"/>
      <c r="U263" s="13"/>
      <c r="V263" s="13"/>
      <c r="W263" s="13"/>
      <c r="X263" s="13"/>
      <c r="Y263" s="13"/>
      <c r="Z263" s="13"/>
      <c r="AA263" s="13"/>
      <c r="AB263" s="13"/>
      <c r="AC263" s="13"/>
      <c r="AD263" s="13"/>
      <c r="AE263" s="13"/>
      <c r="AT263" s="243" t="s">
        <v>192</v>
      </c>
      <c r="AU263" s="243" t="s">
        <v>85</v>
      </c>
      <c r="AV263" s="13" t="s">
        <v>85</v>
      </c>
      <c r="AW263" s="13" t="s">
        <v>37</v>
      </c>
      <c r="AX263" s="13" t="s">
        <v>76</v>
      </c>
      <c r="AY263" s="243" t="s">
        <v>180</v>
      </c>
    </row>
    <row r="264" s="16" customFormat="1">
      <c r="A264" s="16"/>
      <c r="B264" s="279"/>
      <c r="C264" s="280"/>
      <c r="D264" s="228" t="s">
        <v>192</v>
      </c>
      <c r="E264" s="281" t="s">
        <v>19</v>
      </c>
      <c r="F264" s="282" t="s">
        <v>742</v>
      </c>
      <c r="G264" s="280"/>
      <c r="H264" s="283">
        <v>50.303999999999995</v>
      </c>
      <c r="I264" s="284"/>
      <c r="J264" s="280"/>
      <c r="K264" s="280"/>
      <c r="L264" s="285"/>
      <c r="M264" s="286"/>
      <c r="N264" s="287"/>
      <c r="O264" s="287"/>
      <c r="P264" s="287"/>
      <c r="Q264" s="287"/>
      <c r="R264" s="287"/>
      <c r="S264" s="287"/>
      <c r="T264" s="288"/>
      <c r="U264" s="16"/>
      <c r="V264" s="16"/>
      <c r="W264" s="16"/>
      <c r="X264" s="16"/>
      <c r="Y264" s="16"/>
      <c r="Z264" s="16"/>
      <c r="AA264" s="16"/>
      <c r="AB264" s="16"/>
      <c r="AC264" s="16"/>
      <c r="AD264" s="16"/>
      <c r="AE264" s="16"/>
      <c r="AT264" s="289" t="s">
        <v>192</v>
      </c>
      <c r="AU264" s="289" t="s">
        <v>85</v>
      </c>
      <c r="AV264" s="16" t="s">
        <v>113</v>
      </c>
      <c r="AW264" s="16" t="s">
        <v>37</v>
      </c>
      <c r="AX264" s="16" t="s">
        <v>76</v>
      </c>
      <c r="AY264" s="289" t="s">
        <v>180</v>
      </c>
    </row>
    <row r="265" s="14" customFormat="1">
      <c r="A265" s="14"/>
      <c r="B265" s="244"/>
      <c r="C265" s="245"/>
      <c r="D265" s="228" t="s">
        <v>192</v>
      </c>
      <c r="E265" s="246" t="s">
        <v>19</v>
      </c>
      <c r="F265" s="247" t="s">
        <v>197</v>
      </c>
      <c r="G265" s="245"/>
      <c r="H265" s="248">
        <v>434.52299999999997</v>
      </c>
      <c r="I265" s="249"/>
      <c r="J265" s="245"/>
      <c r="K265" s="245"/>
      <c r="L265" s="250"/>
      <c r="M265" s="251"/>
      <c r="N265" s="252"/>
      <c r="O265" s="252"/>
      <c r="P265" s="252"/>
      <c r="Q265" s="252"/>
      <c r="R265" s="252"/>
      <c r="S265" s="252"/>
      <c r="T265" s="253"/>
      <c r="U265" s="14"/>
      <c r="V265" s="14"/>
      <c r="W265" s="14"/>
      <c r="X265" s="14"/>
      <c r="Y265" s="14"/>
      <c r="Z265" s="14"/>
      <c r="AA265" s="14"/>
      <c r="AB265" s="14"/>
      <c r="AC265" s="14"/>
      <c r="AD265" s="14"/>
      <c r="AE265" s="14"/>
      <c r="AT265" s="254" t="s">
        <v>192</v>
      </c>
      <c r="AU265" s="254" t="s">
        <v>85</v>
      </c>
      <c r="AV265" s="14" t="s">
        <v>198</v>
      </c>
      <c r="AW265" s="14" t="s">
        <v>37</v>
      </c>
      <c r="AX265" s="14" t="s">
        <v>83</v>
      </c>
      <c r="AY265" s="254" t="s">
        <v>180</v>
      </c>
    </row>
    <row r="266" s="2" customFormat="1" ht="16.5" customHeight="1">
      <c r="A266" s="40"/>
      <c r="B266" s="41"/>
      <c r="C266" s="269" t="s">
        <v>357</v>
      </c>
      <c r="D266" s="269" t="s">
        <v>684</v>
      </c>
      <c r="E266" s="270" t="s">
        <v>749</v>
      </c>
      <c r="F266" s="271" t="s">
        <v>750</v>
      </c>
      <c r="G266" s="272" t="s">
        <v>201</v>
      </c>
      <c r="H266" s="273">
        <v>443.21300000000002</v>
      </c>
      <c r="I266" s="274"/>
      <c r="J266" s="275">
        <f>ROUND(I266*H266,2)</f>
        <v>0</v>
      </c>
      <c r="K266" s="271" t="s">
        <v>187</v>
      </c>
      <c r="L266" s="276"/>
      <c r="M266" s="277" t="s">
        <v>19</v>
      </c>
      <c r="N266" s="278" t="s">
        <v>47</v>
      </c>
      <c r="O266" s="86"/>
      <c r="P266" s="224">
        <f>O266*H266</f>
        <v>0</v>
      </c>
      <c r="Q266" s="224">
        <v>0.0036800000000000001</v>
      </c>
      <c r="R266" s="224">
        <f>Q266*H266</f>
        <v>1.6310238400000001</v>
      </c>
      <c r="S266" s="224">
        <v>0</v>
      </c>
      <c r="T266" s="225">
        <f>S266*H266</f>
        <v>0</v>
      </c>
      <c r="U266" s="40"/>
      <c r="V266" s="40"/>
      <c r="W266" s="40"/>
      <c r="X266" s="40"/>
      <c r="Y266" s="40"/>
      <c r="Z266" s="40"/>
      <c r="AA266" s="40"/>
      <c r="AB266" s="40"/>
      <c r="AC266" s="40"/>
      <c r="AD266" s="40"/>
      <c r="AE266" s="40"/>
      <c r="AR266" s="226" t="s">
        <v>252</v>
      </c>
      <c r="AT266" s="226" t="s">
        <v>684</v>
      </c>
      <c r="AU266" s="226" t="s">
        <v>85</v>
      </c>
      <c r="AY266" s="19" t="s">
        <v>180</v>
      </c>
      <c r="BE266" s="227">
        <f>IF(N266="základní",J266,0)</f>
        <v>0</v>
      </c>
      <c r="BF266" s="227">
        <f>IF(N266="snížená",J266,0)</f>
        <v>0</v>
      </c>
      <c r="BG266" s="227">
        <f>IF(N266="zákl. přenesená",J266,0)</f>
        <v>0</v>
      </c>
      <c r="BH266" s="227">
        <f>IF(N266="sníž. přenesená",J266,0)</f>
        <v>0</v>
      </c>
      <c r="BI266" s="227">
        <f>IF(N266="nulová",J266,0)</f>
        <v>0</v>
      </c>
      <c r="BJ266" s="19" t="s">
        <v>83</v>
      </c>
      <c r="BK266" s="227">
        <f>ROUND(I266*H266,2)</f>
        <v>0</v>
      </c>
      <c r="BL266" s="19" t="s">
        <v>198</v>
      </c>
      <c r="BM266" s="226" t="s">
        <v>751</v>
      </c>
    </row>
    <row r="267" s="2" customFormat="1">
      <c r="A267" s="40"/>
      <c r="B267" s="41"/>
      <c r="C267" s="42"/>
      <c r="D267" s="228" t="s">
        <v>190</v>
      </c>
      <c r="E267" s="42"/>
      <c r="F267" s="229" t="s">
        <v>750</v>
      </c>
      <c r="G267" s="42"/>
      <c r="H267" s="42"/>
      <c r="I267" s="230"/>
      <c r="J267" s="42"/>
      <c r="K267" s="42"/>
      <c r="L267" s="46"/>
      <c r="M267" s="231"/>
      <c r="N267" s="232"/>
      <c r="O267" s="86"/>
      <c r="P267" s="86"/>
      <c r="Q267" s="86"/>
      <c r="R267" s="86"/>
      <c r="S267" s="86"/>
      <c r="T267" s="87"/>
      <c r="U267" s="40"/>
      <c r="V267" s="40"/>
      <c r="W267" s="40"/>
      <c r="X267" s="40"/>
      <c r="Y267" s="40"/>
      <c r="Z267" s="40"/>
      <c r="AA267" s="40"/>
      <c r="AB267" s="40"/>
      <c r="AC267" s="40"/>
      <c r="AD267" s="40"/>
      <c r="AE267" s="40"/>
      <c r="AT267" s="19" t="s">
        <v>190</v>
      </c>
      <c r="AU267" s="19" t="s">
        <v>85</v>
      </c>
    </row>
    <row r="268" s="13" customFormat="1">
      <c r="A268" s="13"/>
      <c r="B268" s="233"/>
      <c r="C268" s="234"/>
      <c r="D268" s="228" t="s">
        <v>192</v>
      </c>
      <c r="E268" s="234"/>
      <c r="F268" s="236" t="s">
        <v>752</v>
      </c>
      <c r="G268" s="234"/>
      <c r="H268" s="237">
        <v>443.21300000000002</v>
      </c>
      <c r="I268" s="238"/>
      <c r="J268" s="234"/>
      <c r="K268" s="234"/>
      <c r="L268" s="239"/>
      <c r="M268" s="240"/>
      <c r="N268" s="241"/>
      <c r="O268" s="241"/>
      <c r="P268" s="241"/>
      <c r="Q268" s="241"/>
      <c r="R268" s="241"/>
      <c r="S268" s="241"/>
      <c r="T268" s="242"/>
      <c r="U268" s="13"/>
      <c r="V268" s="13"/>
      <c r="W268" s="13"/>
      <c r="X268" s="13"/>
      <c r="Y268" s="13"/>
      <c r="Z268" s="13"/>
      <c r="AA268" s="13"/>
      <c r="AB268" s="13"/>
      <c r="AC268" s="13"/>
      <c r="AD268" s="13"/>
      <c r="AE268" s="13"/>
      <c r="AT268" s="243" t="s">
        <v>192</v>
      </c>
      <c r="AU268" s="243" t="s">
        <v>85</v>
      </c>
      <c r="AV268" s="13" t="s">
        <v>85</v>
      </c>
      <c r="AW268" s="13" t="s">
        <v>4</v>
      </c>
      <c r="AX268" s="13" t="s">
        <v>83</v>
      </c>
      <c r="AY268" s="243" t="s">
        <v>180</v>
      </c>
    </row>
    <row r="269" s="2" customFormat="1">
      <c r="A269" s="40"/>
      <c r="B269" s="41"/>
      <c r="C269" s="215" t="s">
        <v>363</v>
      </c>
      <c r="D269" s="215" t="s">
        <v>183</v>
      </c>
      <c r="E269" s="216" t="s">
        <v>753</v>
      </c>
      <c r="F269" s="217" t="s">
        <v>754</v>
      </c>
      <c r="G269" s="218" t="s">
        <v>201</v>
      </c>
      <c r="H269" s="219">
        <v>57.951999999999998</v>
      </c>
      <c r="I269" s="220"/>
      <c r="J269" s="221">
        <f>ROUND(I269*H269,2)</f>
        <v>0</v>
      </c>
      <c r="K269" s="217" t="s">
        <v>187</v>
      </c>
      <c r="L269" s="46"/>
      <c r="M269" s="222" t="s">
        <v>19</v>
      </c>
      <c r="N269" s="223" t="s">
        <v>47</v>
      </c>
      <c r="O269" s="86"/>
      <c r="P269" s="224">
        <f>O269*H269</f>
        <v>0</v>
      </c>
      <c r="Q269" s="224">
        <v>0.0086800000000000002</v>
      </c>
      <c r="R269" s="224">
        <f>Q269*H269</f>
        <v>0.50302336000000003</v>
      </c>
      <c r="S269" s="224">
        <v>0</v>
      </c>
      <c r="T269" s="225">
        <f>S269*H269</f>
        <v>0</v>
      </c>
      <c r="U269" s="40"/>
      <c r="V269" s="40"/>
      <c r="W269" s="40"/>
      <c r="X269" s="40"/>
      <c r="Y269" s="40"/>
      <c r="Z269" s="40"/>
      <c r="AA269" s="40"/>
      <c r="AB269" s="40"/>
      <c r="AC269" s="40"/>
      <c r="AD269" s="40"/>
      <c r="AE269" s="40"/>
      <c r="AR269" s="226" t="s">
        <v>198</v>
      </c>
      <c r="AT269" s="226" t="s">
        <v>183</v>
      </c>
      <c r="AU269" s="226" t="s">
        <v>85</v>
      </c>
      <c r="AY269" s="19" t="s">
        <v>180</v>
      </c>
      <c r="BE269" s="227">
        <f>IF(N269="základní",J269,0)</f>
        <v>0</v>
      </c>
      <c r="BF269" s="227">
        <f>IF(N269="snížená",J269,0)</f>
        <v>0</v>
      </c>
      <c r="BG269" s="227">
        <f>IF(N269="zákl. přenesená",J269,0)</f>
        <v>0</v>
      </c>
      <c r="BH269" s="227">
        <f>IF(N269="sníž. přenesená",J269,0)</f>
        <v>0</v>
      </c>
      <c r="BI269" s="227">
        <f>IF(N269="nulová",J269,0)</f>
        <v>0</v>
      </c>
      <c r="BJ269" s="19" t="s">
        <v>83</v>
      </c>
      <c r="BK269" s="227">
        <f>ROUND(I269*H269,2)</f>
        <v>0</v>
      </c>
      <c r="BL269" s="19" t="s">
        <v>198</v>
      </c>
      <c r="BM269" s="226" t="s">
        <v>755</v>
      </c>
    </row>
    <row r="270" s="2" customFormat="1">
      <c r="A270" s="40"/>
      <c r="B270" s="41"/>
      <c r="C270" s="42"/>
      <c r="D270" s="228" t="s">
        <v>190</v>
      </c>
      <c r="E270" s="42"/>
      <c r="F270" s="229" t="s">
        <v>756</v>
      </c>
      <c r="G270" s="42"/>
      <c r="H270" s="42"/>
      <c r="I270" s="230"/>
      <c r="J270" s="42"/>
      <c r="K270" s="42"/>
      <c r="L270" s="46"/>
      <c r="M270" s="231"/>
      <c r="N270" s="232"/>
      <c r="O270" s="86"/>
      <c r="P270" s="86"/>
      <c r="Q270" s="86"/>
      <c r="R270" s="86"/>
      <c r="S270" s="86"/>
      <c r="T270" s="87"/>
      <c r="U270" s="40"/>
      <c r="V270" s="40"/>
      <c r="W270" s="40"/>
      <c r="X270" s="40"/>
      <c r="Y270" s="40"/>
      <c r="Z270" s="40"/>
      <c r="AA270" s="40"/>
      <c r="AB270" s="40"/>
      <c r="AC270" s="40"/>
      <c r="AD270" s="40"/>
      <c r="AE270" s="40"/>
      <c r="AT270" s="19" t="s">
        <v>190</v>
      </c>
      <c r="AU270" s="19" t="s">
        <v>85</v>
      </c>
    </row>
    <row r="271" s="15" customFormat="1">
      <c r="A271" s="15"/>
      <c r="B271" s="255"/>
      <c r="C271" s="256"/>
      <c r="D271" s="228" t="s">
        <v>192</v>
      </c>
      <c r="E271" s="257" t="s">
        <v>19</v>
      </c>
      <c r="F271" s="258" t="s">
        <v>746</v>
      </c>
      <c r="G271" s="256"/>
      <c r="H271" s="257" t="s">
        <v>19</v>
      </c>
      <c r="I271" s="259"/>
      <c r="J271" s="256"/>
      <c r="K271" s="256"/>
      <c r="L271" s="260"/>
      <c r="M271" s="261"/>
      <c r="N271" s="262"/>
      <c r="O271" s="262"/>
      <c r="P271" s="262"/>
      <c r="Q271" s="262"/>
      <c r="R271" s="262"/>
      <c r="S271" s="262"/>
      <c r="T271" s="263"/>
      <c r="U271" s="15"/>
      <c r="V271" s="15"/>
      <c r="W271" s="15"/>
      <c r="X271" s="15"/>
      <c r="Y271" s="15"/>
      <c r="Z271" s="15"/>
      <c r="AA271" s="15"/>
      <c r="AB271" s="15"/>
      <c r="AC271" s="15"/>
      <c r="AD271" s="15"/>
      <c r="AE271" s="15"/>
      <c r="AT271" s="264" t="s">
        <v>192</v>
      </c>
      <c r="AU271" s="264" t="s">
        <v>85</v>
      </c>
      <c r="AV271" s="15" t="s">
        <v>83</v>
      </c>
      <c r="AW271" s="15" t="s">
        <v>37</v>
      </c>
      <c r="AX271" s="15" t="s">
        <v>76</v>
      </c>
      <c r="AY271" s="264" t="s">
        <v>180</v>
      </c>
    </row>
    <row r="272" s="13" customFormat="1">
      <c r="A272" s="13"/>
      <c r="B272" s="233"/>
      <c r="C272" s="234"/>
      <c r="D272" s="228" t="s">
        <v>192</v>
      </c>
      <c r="E272" s="235" t="s">
        <v>19</v>
      </c>
      <c r="F272" s="236" t="s">
        <v>757</v>
      </c>
      <c r="G272" s="234"/>
      <c r="H272" s="237">
        <v>15.718999999999999</v>
      </c>
      <c r="I272" s="238"/>
      <c r="J272" s="234"/>
      <c r="K272" s="234"/>
      <c r="L272" s="239"/>
      <c r="M272" s="240"/>
      <c r="N272" s="241"/>
      <c r="O272" s="241"/>
      <c r="P272" s="241"/>
      <c r="Q272" s="241"/>
      <c r="R272" s="241"/>
      <c r="S272" s="241"/>
      <c r="T272" s="242"/>
      <c r="U272" s="13"/>
      <c r="V272" s="13"/>
      <c r="W272" s="13"/>
      <c r="X272" s="13"/>
      <c r="Y272" s="13"/>
      <c r="Z272" s="13"/>
      <c r="AA272" s="13"/>
      <c r="AB272" s="13"/>
      <c r="AC272" s="13"/>
      <c r="AD272" s="13"/>
      <c r="AE272" s="13"/>
      <c r="AT272" s="243" t="s">
        <v>192</v>
      </c>
      <c r="AU272" s="243" t="s">
        <v>85</v>
      </c>
      <c r="AV272" s="13" t="s">
        <v>85</v>
      </c>
      <c r="AW272" s="13" t="s">
        <v>37</v>
      </c>
      <c r="AX272" s="13" t="s">
        <v>76</v>
      </c>
      <c r="AY272" s="243" t="s">
        <v>180</v>
      </c>
    </row>
    <row r="273" s="15" customFormat="1">
      <c r="A273" s="15"/>
      <c r="B273" s="255"/>
      <c r="C273" s="256"/>
      <c r="D273" s="228" t="s">
        <v>192</v>
      </c>
      <c r="E273" s="257" t="s">
        <v>19</v>
      </c>
      <c r="F273" s="258" t="s">
        <v>614</v>
      </c>
      <c r="G273" s="256"/>
      <c r="H273" s="257" t="s">
        <v>19</v>
      </c>
      <c r="I273" s="259"/>
      <c r="J273" s="256"/>
      <c r="K273" s="256"/>
      <c r="L273" s="260"/>
      <c r="M273" s="261"/>
      <c r="N273" s="262"/>
      <c r="O273" s="262"/>
      <c r="P273" s="262"/>
      <c r="Q273" s="262"/>
      <c r="R273" s="262"/>
      <c r="S273" s="262"/>
      <c r="T273" s="263"/>
      <c r="U273" s="15"/>
      <c r="V273" s="15"/>
      <c r="W273" s="15"/>
      <c r="X273" s="15"/>
      <c r="Y273" s="15"/>
      <c r="Z273" s="15"/>
      <c r="AA273" s="15"/>
      <c r="AB273" s="15"/>
      <c r="AC273" s="15"/>
      <c r="AD273" s="15"/>
      <c r="AE273" s="15"/>
      <c r="AT273" s="264" t="s">
        <v>192</v>
      </c>
      <c r="AU273" s="264" t="s">
        <v>85</v>
      </c>
      <c r="AV273" s="15" t="s">
        <v>83</v>
      </c>
      <c r="AW273" s="15" t="s">
        <v>37</v>
      </c>
      <c r="AX273" s="15" t="s">
        <v>76</v>
      </c>
      <c r="AY273" s="264" t="s">
        <v>180</v>
      </c>
    </row>
    <row r="274" s="13" customFormat="1">
      <c r="A274" s="13"/>
      <c r="B274" s="233"/>
      <c r="C274" s="234"/>
      <c r="D274" s="228" t="s">
        <v>192</v>
      </c>
      <c r="E274" s="235" t="s">
        <v>19</v>
      </c>
      <c r="F274" s="236" t="s">
        <v>758</v>
      </c>
      <c r="G274" s="234"/>
      <c r="H274" s="237">
        <v>-1.44</v>
      </c>
      <c r="I274" s="238"/>
      <c r="J274" s="234"/>
      <c r="K274" s="234"/>
      <c r="L274" s="239"/>
      <c r="M274" s="240"/>
      <c r="N274" s="241"/>
      <c r="O274" s="241"/>
      <c r="P274" s="241"/>
      <c r="Q274" s="241"/>
      <c r="R274" s="241"/>
      <c r="S274" s="241"/>
      <c r="T274" s="242"/>
      <c r="U274" s="13"/>
      <c r="V274" s="13"/>
      <c r="W274" s="13"/>
      <c r="X274" s="13"/>
      <c r="Y274" s="13"/>
      <c r="Z274" s="13"/>
      <c r="AA274" s="13"/>
      <c r="AB274" s="13"/>
      <c r="AC274" s="13"/>
      <c r="AD274" s="13"/>
      <c r="AE274" s="13"/>
      <c r="AT274" s="243" t="s">
        <v>192</v>
      </c>
      <c r="AU274" s="243" t="s">
        <v>85</v>
      </c>
      <c r="AV274" s="13" t="s">
        <v>85</v>
      </c>
      <c r="AW274" s="13" t="s">
        <v>37</v>
      </c>
      <c r="AX274" s="13" t="s">
        <v>76</v>
      </c>
      <c r="AY274" s="243" t="s">
        <v>180</v>
      </c>
    </row>
    <row r="275" s="15" customFormat="1">
      <c r="A275" s="15"/>
      <c r="B275" s="255"/>
      <c r="C275" s="256"/>
      <c r="D275" s="228" t="s">
        <v>192</v>
      </c>
      <c r="E275" s="257" t="s">
        <v>19</v>
      </c>
      <c r="F275" s="258" t="s">
        <v>739</v>
      </c>
      <c r="G275" s="256"/>
      <c r="H275" s="257" t="s">
        <v>19</v>
      </c>
      <c r="I275" s="259"/>
      <c r="J275" s="256"/>
      <c r="K275" s="256"/>
      <c r="L275" s="260"/>
      <c r="M275" s="261"/>
      <c r="N275" s="262"/>
      <c r="O275" s="262"/>
      <c r="P275" s="262"/>
      <c r="Q275" s="262"/>
      <c r="R275" s="262"/>
      <c r="S275" s="262"/>
      <c r="T275" s="263"/>
      <c r="U275" s="15"/>
      <c r="V275" s="15"/>
      <c r="W275" s="15"/>
      <c r="X275" s="15"/>
      <c r="Y275" s="15"/>
      <c r="Z275" s="15"/>
      <c r="AA275" s="15"/>
      <c r="AB275" s="15"/>
      <c r="AC275" s="15"/>
      <c r="AD275" s="15"/>
      <c r="AE275" s="15"/>
      <c r="AT275" s="264" t="s">
        <v>192</v>
      </c>
      <c r="AU275" s="264" t="s">
        <v>85</v>
      </c>
      <c r="AV275" s="15" t="s">
        <v>83</v>
      </c>
      <c r="AW275" s="15" t="s">
        <v>37</v>
      </c>
      <c r="AX275" s="15" t="s">
        <v>76</v>
      </c>
      <c r="AY275" s="264" t="s">
        <v>180</v>
      </c>
    </row>
    <row r="276" s="13" customFormat="1">
      <c r="A276" s="13"/>
      <c r="B276" s="233"/>
      <c r="C276" s="234"/>
      <c r="D276" s="228" t="s">
        <v>192</v>
      </c>
      <c r="E276" s="235" t="s">
        <v>19</v>
      </c>
      <c r="F276" s="236" t="s">
        <v>759</v>
      </c>
      <c r="G276" s="234"/>
      <c r="H276" s="237">
        <v>49.192999999999998</v>
      </c>
      <c r="I276" s="238"/>
      <c r="J276" s="234"/>
      <c r="K276" s="234"/>
      <c r="L276" s="239"/>
      <c r="M276" s="240"/>
      <c r="N276" s="241"/>
      <c r="O276" s="241"/>
      <c r="P276" s="241"/>
      <c r="Q276" s="241"/>
      <c r="R276" s="241"/>
      <c r="S276" s="241"/>
      <c r="T276" s="242"/>
      <c r="U276" s="13"/>
      <c r="V276" s="13"/>
      <c r="W276" s="13"/>
      <c r="X276" s="13"/>
      <c r="Y276" s="13"/>
      <c r="Z276" s="13"/>
      <c r="AA276" s="13"/>
      <c r="AB276" s="13"/>
      <c r="AC276" s="13"/>
      <c r="AD276" s="13"/>
      <c r="AE276" s="13"/>
      <c r="AT276" s="243" t="s">
        <v>192</v>
      </c>
      <c r="AU276" s="243" t="s">
        <v>85</v>
      </c>
      <c r="AV276" s="13" t="s">
        <v>85</v>
      </c>
      <c r="AW276" s="13" t="s">
        <v>37</v>
      </c>
      <c r="AX276" s="13" t="s">
        <v>76</v>
      </c>
      <c r="AY276" s="243" t="s">
        <v>180</v>
      </c>
    </row>
    <row r="277" s="15" customFormat="1">
      <c r="A277" s="15"/>
      <c r="B277" s="255"/>
      <c r="C277" s="256"/>
      <c r="D277" s="228" t="s">
        <v>192</v>
      </c>
      <c r="E277" s="257" t="s">
        <v>19</v>
      </c>
      <c r="F277" s="258" t="s">
        <v>614</v>
      </c>
      <c r="G277" s="256"/>
      <c r="H277" s="257" t="s">
        <v>19</v>
      </c>
      <c r="I277" s="259"/>
      <c r="J277" s="256"/>
      <c r="K277" s="256"/>
      <c r="L277" s="260"/>
      <c r="M277" s="261"/>
      <c r="N277" s="262"/>
      <c r="O277" s="262"/>
      <c r="P277" s="262"/>
      <c r="Q277" s="262"/>
      <c r="R277" s="262"/>
      <c r="S277" s="262"/>
      <c r="T277" s="263"/>
      <c r="U277" s="15"/>
      <c r="V277" s="15"/>
      <c r="W277" s="15"/>
      <c r="X277" s="15"/>
      <c r="Y277" s="15"/>
      <c r="Z277" s="15"/>
      <c r="AA277" s="15"/>
      <c r="AB277" s="15"/>
      <c r="AC277" s="15"/>
      <c r="AD277" s="15"/>
      <c r="AE277" s="15"/>
      <c r="AT277" s="264" t="s">
        <v>192</v>
      </c>
      <c r="AU277" s="264" t="s">
        <v>85</v>
      </c>
      <c r="AV277" s="15" t="s">
        <v>83</v>
      </c>
      <c r="AW277" s="15" t="s">
        <v>37</v>
      </c>
      <c r="AX277" s="15" t="s">
        <v>76</v>
      </c>
      <c r="AY277" s="264" t="s">
        <v>180</v>
      </c>
    </row>
    <row r="278" s="13" customFormat="1">
      <c r="A278" s="13"/>
      <c r="B278" s="233"/>
      <c r="C278" s="234"/>
      <c r="D278" s="228" t="s">
        <v>192</v>
      </c>
      <c r="E278" s="235" t="s">
        <v>19</v>
      </c>
      <c r="F278" s="236" t="s">
        <v>760</v>
      </c>
      <c r="G278" s="234"/>
      <c r="H278" s="237">
        <v>-5.5199999999999996</v>
      </c>
      <c r="I278" s="238"/>
      <c r="J278" s="234"/>
      <c r="K278" s="234"/>
      <c r="L278" s="239"/>
      <c r="M278" s="240"/>
      <c r="N278" s="241"/>
      <c r="O278" s="241"/>
      <c r="P278" s="241"/>
      <c r="Q278" s="241"/>
      <c r="R278" s="241"/>
      <c r="S278" s="241"/>
      <c r="T278" s="242"/>
      <c r="U278" s="13"/>
      <c r="V278" s="13"/>
      <c r="W278" s="13"/>
      <c r="X278" s="13"/>
      <c r="Y278" s="13"/>
      <c r="Z278" s="13"/>
      <c r="AA278" s="13"/>
      <c r="AB278" s="13"/>
      <c r="AC278" s="13"/>
      <c r="AD278" s="13"/>
      <c r="AE278" s="13"/>
      <c r="AT278" s="243" t="s">
        <v>192</v>
      </c>
      <c r="AU278" s="243" t="s">
        <v>85</v>
      </c>
      <c r="AV278" s="13" t="s">
        <v>85</v>
      </c>
      <c r="AW278" s="13" t="s">
        <v>37</v>
      </c>
      <c r="AX278" s="13" t="s">
        <v>76</v>
      </c>
      <c r="AY278" s="243" t="s">
        <v>180</v>
      </c>
    </row>
    <row r="279" s="16" customFormat="1">
      <c r="A279" s="16"/>
      <c r="B279" s="279"/>
      <c r="C279" s="280"/>
      <c r="D279" s="228" t="s">
        <v>192</v>
      </c>
      <c r="E279" s="281" t="s">
        <v>19</v>
      </c>
      <c r="F279" s="282" t="s">
        <v>742</v>
      </c>
      <c r="G279" s="280"/>
      <c r="H279" s="283">
        <v>57.951999999999998</v>
      </c>
      <c r="I279" s="284"/>
      <c r="J279" s="280"/>
      <c r="K279" s="280"/>
      <c r="L279" s="285"/>
      <c r="M279" s="286"/>
      <c r="N279" s="287"/>
      <c r="O279" s="287"/>
      <c r="P279" s="287"/>
      <c r="Q279" s="287"/>
      <c r="R279" s="287"/>
      <c r="S279" s="287"/>
      <c r="T279" s="288"/>
      <c r="U279" s="16"/>
      <c r="V279" s="16"/>
      <c r="W279" s="16"/>
      <c r="X279" s="16"/>
      <c r="Y279" s="16"/>
      <c r="Z279" s="16"/>
      <c r="AA279" s="16"/>
      <c r="AB279" s="16"/>
      <c r="AC279" s="16"/>
      <c r="AD279" s="16"/>
      <c r="AE279" s="16"/>
      <c r="AT279" s="289" t="s">
        <v>192</v>
      </c>
      <c r="AU279" s="289" t="s">
        <v>85</v>
      </c>
      <c r="AV279" s="16" t="s">
        <v>113</v>
      </c>
      <c r="AW279" s="16" t="s">
        <v>37</v>
      </c>
      <c r="AX279" s="16" t="s">
        <v>76</v>
      </c>
      <c r="AY279" s="289" t="s">
        <v>180</v>
      </c>
    </row>
    <row r="280" s="14" customFormat="1">
      <c r="A280" s="14"/>
      <c r="B280" s="244"/>
      <c r="C280" s="245"/>
      <c r="D280" s="228" t="s">
        <v>192</v>
      </c>
      <c r="E280" s="246" t="s">
        <v>19</v>
      </c>
      <c r="F280" s="247" t="s">
        <v>197</v>
      </c>
      <c r="G280" s="245"/>
      <c r="H280" s="248">
        <v>57.951999999999998</v>
      </c>
      <c r="I280" s="249"/>
      <c r="J280" s="245"/>
      <c r="K280" s="245"/>
      <c r="L280" s="250"/>
      <c r="M280" s="251"/>
      <c r="N280" s="252"/>
      <c r="O280" s="252"/>
      <c r="P280" s="252"/>
      <c r="Q280" s="252"/>
      <c r="R280" s="252"/>
      <c r="S280" s="252"/>
      <c r="T280" s="253"/>
      <c r="U280" s="14"/>
      <c r="V280" s="14"/>
      <c r="W280" s="14"/>
      <c r="X280" s="14"/>
      <c r="Y280" s="14"/>
      <c r="Z280" s="14"/>
      <c r="AA280" s="14"/>
      <c r="AB280" s="14"/>
      <c r="AC280" s="14"/>
      <c r="AD280" s="14"/>
      <c r="AE280" s="14"/>
      <c r="AT280" s="254" t="s">
        <v>192</v>
      </c>
      <c r="AU280" s="254" t="s">
        <v>85</v>
      </c>
      <c r="AV280" s="14" t="s">
        <v>198</v>
      </c>
      <c r="AW280" s="14" t="s">
        <v>37</v>
      </c>
      <c r="AX280" s="14" t="s">
        <v>83</v>
      </c>
      <c r="AY280" s="254" t="s">
        <v>180</v>
      </c>
    </row>
    <row r="281" s="2" customFormat="1" ht="16.5" customHeight="1">
      <c r="A281" s="40"/>
      <c r="B281" s="41"/>
      <c r="C281" s="269" t="s">
        <v>369</v>
      </c>
      <c r="D281" s="269" t="s">
        <v>684</v>
      </c>
      <c r="E281" s="270" t="s">
        <v>761</v>
      </c>
      <c r="F281" s="271" t="s">
        <v>762</v>
      </c>
      <c r="G281" s="272" t="s">
        <v>201</v>
      </c>
      <c r="H281" s="273">
        <v>59.110999999999997</v>
      </c>
      <c r="I281" s="274"/>
      <c r="J281" s="275">
        <f>ROUND(I281*H281,2)</f>
        <v>0</v>
      </c>
      <c r="K281" s="271" t="s">
        <v>187</v>
      </c>
      <c r="L281" s="276"/>
      <c r="M281" s="277" t="s">
        <v>19</v>
      </c>
      <c r="N281" s="278" t="s">
        <v>47</v>
      </c>
      <c r="O281" s="86"/>
      <c r="P281" s="224">
        <f>O281*H281</f>
        <v>0</v>
      </c>
      <c r="Q281" s="224">
        <v>0.0045999999999999999</v>
      </c>
      <c r="R281" s="224">
        <f>Q281*H281</f>
        <v>0.2719106</v>
      </c>
      <c r="S281" s="224">
        <v>0</v>
      </c>
      <c r="T281" s="225">
        <f>S281*H281</f>
        <v>0</v>
      </c>
      <c r="U281" s="40"/>
      <c r="V281" s="40"/>
      <c r="W281" s="40"/>
      <c r="X281" s="40"/>
      <c r="Y281" s="40"/>
      <c r="Z281" s="40"/>
      <c r="AA281" s="40"/>
      <c r="AB281" s="40"/>
      <c r="AC281" s="40"/>
      <c r="AD281" s="40"/>
      <c r="AE281" s="40"/>
      <c r="AR281" s="226" t="s">
        <v>252</v>
      </c>
      <c r="AT281" s="226" t="s">
        <v>684</v>
      </c>
      <c r="AU281" s="226" t="s">
        <v>85</v>
      </c>
      <c r="AY281" s="19" t="s">
        <v>180</v>
      </c>
      <c r="BE281" s="227">
        <f>IF(N281="základní",J281,0)</f>
        <v>0</v>
      </c>
      <c r="BF281" s="227">
        <f>IF(N281="snížená",J281,0)</f>
        <v>0</v>
      </c>
      <c r="BG281" s="227">
        <f>IF(N281="zákl. přenesená",J281,0)</f>
        <v>0</v>
      </c>
      <c r="BH281" s="227">
        <f>IF(N281="sníž. přenesená",J281,0)</f>
        <v>0</v>
      </c>
      <c r="BI281" s="227">
        <f>IF(N281="nulová",J281,0)</f>
        <v>0</v>
      </c>
      <c r="BJ281" s="19" t="s">
        <v>83</v>
      </c>
      <c r="BK281" s="227">
        <f>ROUND(I281*H281,2)</f>
        <v>0</v>
      </c>
      <c r="BL281" s="19" t="s">
        <v>198</v>
      </c>
      <c r="BM281" s="226" t="s">
        <v>763</v>
      </c>
    </row>
    <row r="282" s="2" customFormat="1">
      <c r="A282" s="40"/>
      <c r="B282" s="41"/>
      <c r="C282" s="42"/>
      <c r="D282" s="228" t="s">
        <v>190</v>
      </c>
      <c r="E282" s="42"/>
      <c r="F282" s="229" t="s">
        <v>762</v>
      </c>
      <c r="G282" s="42"/>
      <c r="H282" s="42"/>
      <c r="I282" s="230"/>
      <c r="J282" s="42"/>
      <c r="K282" s="42"/>
      <c r="L282" s="46"/>
      <c r="M282" s="231"/>
      <c r="N282" s="232"/>
      <c r="O282" s="86"/>
      <c r="P282" s="86"/>
      <c r="Q282" s="86"/>
      <c r="R282" s="86"/>
      <c r="S282" s="86"/>
      <c r="T282" s="87"/>
      <c r="U282" s="40"/>
      <c r="V282" s="40"/>
      <c r="W282" s="40"/>
      <c r="X282" s="40"/>
      <c r="Y282" s="40"/>
      <c r="Z282" s="40"/>
      <c r="AA282" s="40"/>
      <c r="AB282" s="40"/>
      <c r="AC282" s="40"/>
      <c r="AD282" s="40"/>
      <c r="AE282" s="40"/>
      <c r="AT282" s="19" t="s">
        <v>190</v>
      </c>
      <c r="AU282" s="19" t="s">
        <v>85</v>
      </c>
    </row>
    <row r="283" s="13" customFormat="1">
      <c r="A283" s="13"/>
      <c r="B283" s="233"/>
      <c r="C283" s="234"/>
      <c r="D283" s="228" t="s">
        <v>192</v>
      </c>
      <c r="E283" s="234"/>
      <c r="F283" s="236" t="s">
        <v>764</v>
      </c>
      <c r="G283" s="234"/>
      <c r="H283" s="237">
        <v>59.110999999999997</v>
      </c>
      <c r="I283" s="238"/>
      <c r="J283" s="234"/>
      <c r="K283" s="234"/>
      <c r="L283" s="239"/>
      <c r="M283" s="240"/>
      <c r="N283" s="241"/>
      <c r="O283" s="241"/>
      <c r="P283" s="241"/>
      <c r="Q283" s="241"/>
      <c r="R283" s="241"/>
      <c r="S283" s="241"/>
      <c r="T283" s="242"/>
      <c r="U283" s="13"/>
      <c r="V283" s="13"/>
      <c r="W283" s="13"/>
      <c r="X283" s="13"/>
      <c r="Y283" s="13"/>
      <c r="Z283" s="13"/>
      <c r="AA283" s="13"/>
      <c r="AB283" s="13"/>
      <c r="AC283" s="13"/>
      <c r="AD283" s="13"/>
      <c r="AE283" s="13"/>
      <c r="AT283" s="243" t="s">
        <v>192</v>
      </c>
      <c r="AU283" s="243" t="s">
        <v>85</v>
      </c>
      <c r="AV283" s="13" t="s">
        <v>85</v>
      </c>
      <c r="AW283" s="13" t="s">
        <v>4</v>
      </c>
      <c r="AX283" s="13" t="s">
        <v>83</v>
      </c>
      <c r="AY283" s="243" t="s">
        <v>180</v>
      </c>
    </row>
    <row r="284" s="2" customFormat="1">
      <c r="A284" s="40"/>
      <c r="B284" s="41"/>
      <c r="C284" s="215" t="s">
        <v>375</v>
      </c>
      <c r="D284" s="215" t="s">
        <v>183</v>
      </c>
      <c r="E284" s="216" t="s">
        <v>765</v>
      </c>
      <c r="F284" s="217" t="s">
        <v>766</v>
      </c>
      <c r="G284" s="218" t="s">
        <v>249</v>
      </c>
      <c r="H284" s="219">
        <v>404.60000000000002</v>
      </c>
      <c r="I284" s="220"/>
      <c r="J284" s="221">
        <f>ROUND(I284*H284,2)</f>
        <v>0</v>
      </c>
      <c r="K284" s="217" t="s">
        <v>187</v>
      </c>
      <c r="L284" s="46"/>
      <c r="M284" s="222" t="s">
        <v>19</v>
      </c>
      <c r="N284" s="223" t="s">
        <v>47</v>
      </c>
      <c r="O284" s="86"/>
      <c r="P284" s="224">
        <f>O284*H284</f>
        <v>0</v>
      </c>
      <c r="Q284" s="224">
        <v>0.0017600000000000001</v>
      </c>
      <c r="R284" s="224">
        <f>Q284*H284</f>
        <v>0.71209600000000006</v>
      </c>
      <c r="S284" s="224">
        <v>0</v>
      </c>
      <c r="T284" s="225">
        <f>S284*H284</f>
        <v>0</v>
      </c>
      <c r="U284" s="40"/>
      <c r="V284" s="40"/>
      <c r="W284" s="40"/>
      <c r="X284" s="40"/>
      <c r="Y284" s="40"/>
      <c r="Z284" s="40"/>
      <c r="AA284" s="40"/>
      <c r="AB284" s="40"/>
      <c r="AC284" s="40"/>
      <c r="AD284" s="40"/>
      <c r="AE284" s="40"/>
      <c r="AR284" s="226" t="s">
        <v>198</v>
      </c>
      <c r="AT284" s="226" t="s">
        <v>183</v>
      </c>
      <c r="AU284" s="226" t="s">
        <v>85</v>
      </c>
      <c r="AY284" s="19" t="s">
        <v>180</v>
      </c>
      <c r="BE284" s="227">
        <f>IF(N284="základní",J284,0)</f>
        <v>0</v>
      </c>
      <c r="BF284" s="227">
        <f>IF(N284="snížená",J284,0)</f>
        <v>0</v>
      </c>
      <c r="BG284" s="227">
        <f>IF(N284="zákl. přenesená",J284,0)</f>
        <v>0</v>
      </c>
      <c r="BH284" s="227">
        <f>IF(N284="sníž. přenesená",J284,0)</f>
        <v>0</v>
      </c>
      <c r="BI284" s="227">
        <f>IF(N284="nulová",J284,0)</f>
        <v>0</v>
      </c>
      <c r="BJ284" s="19" t="s">
        <v>83</v>
      </c>
      <c r="BK284" s="227">
        <f>ROUND(I284*H284,2)</f>
        <v>0</v>
      </c>
      <c r="BL284" s="19" t="s">
        <v>198</v>
      </c>
      <c r="BM284" s="226" t="s">
        <v>767</v>
      </c>
    </row>
    <row r="285" s="2" customFormat="1">
      <c r="A285" s="40"/>
      <c r="B285" s="41"/>
      <c r="C285" s="42"/>
      <c r="D285" s="228" t="s">
        <v>190</v>
      </c>
      <c r="E285" s="42"/>
      <c r="F285" s="229" t="s">
        <v>768</v>
      </c>
      <c r="G285" s="42"/>
      <c r="H285" s="42"/>
      <c r="I285" s="230"/>
      <c r="J285" s="42"/>
      <c r="K285" s="42"/>
      <c r="L285" s="46"/>
      <c r="M285" s="231"/>
      <c r="N285" s="232"/>
      <c r="O285" s="86"/>
      <c r="P285" s="86"/>
      <c r="Q285" s="86"/>
      <c r="R285" s="86"/>
      <c r="S285" s="86"/>
      <c r="T285" s="87"/>
      <c r="U285" s="40"/>
      <c r="V285" s="40"/>
      <c r="W285" s="40"/>
      <c r="X285" s="40"/>
      <c r="Y285" s="40"/>
      <c r="Z285" s="40"/>
      <c r="AA285" s="40"/>
      <c r="AB285" s="40"/>
      <c r="AC285" s="40"/>
      <c r="AD285" s="40"/>
      <c r="AE285" s="40"/>
      <c r="AT285" s="19" t="s">
        <v>190</v>
      </c>
      <c r="AU285" s="19" t="s">
        <v>85</v>
      </c>
    </row>
    <row r="286" s="13" customFormat="1">
      <c r="A286" s="13"/>
      <c r="B286" s="233"/>
      <c r="C286" s="234"/>
      <c r="D286" s="228" t="s">
        <v>192</v>
      </c>
      <c r="E286" s="235" t="s">
        <v>19</v>
      </c>
      <c r="F286" s="236" t="s">
        <v>769</v>
      </c>
      <c r="G286" s="234"/>
      <c r="H286" s="237">
        <v>144</v>
      </c>
      <c r="I286" s="238"/>
      <c r="J286" s="234"/>
      <c r="K286" s="234"/>
      <c r="L286" s="239"/>
      <c r="M286" s="240"/>
      <c r="N286" s="241"/>
      <c r="O286" s="241"/>
      <c r="P286" s="241"/>
      <c r="Q286" s="241"/>
      <c r="R286" s="241"/>
      <c r="S286" s="241"/>
      <c r="T286" s="242"/>
      <c r="U286" s="13"/>
      <c r="V286" s="13"/>
      <c r="W286" s="13"/>
      <c r="X286" s="13"/>
      <c r="Y286" s="13"/>
      <c r="Z286" s="13"/>
      <c r="AA286" s="13"/>
      <c r="AB286" s="13"/>
      <c r="AC286" s="13"/>
      <c r="AD286" s="13"/>
      <c r="AE286" s="13"/>
      <c r="AT286" s="243" t="s">
        <v>192</v>
      </c>
      <c r="AU286" s="243" t="s">
        <v>85</v>
      </c>
      <c r="AV286" s="13" t="s">
        <v>85</v>
      </c>
      <c r="AW286" s="13" t="s">
        <v>37</v>
      </c>
      <c r="AX286" s="13" t="s">
        <v>76</v>
      </c>
      <c r="AY286" s="243" t="s">
        <v>180</v>
      </c>
    </row>
    <row r="287" s="13" customFormat="1">
      <c r="A287" s="13"/>
      <c r="B287" s="233"/>
      <c r="C287" s="234"/>
      <c r="D287" s="228" t="s">
        <v>192</v>
      </c>
      <c r="E287" s="235" t="s">
        <v>19</v>
      </c>
      <c r="F287" s="236" t="s">
        <v>770</v>
      </c>
      <c r="G287" s="234"/>
      <c r="H287" s="237">
        <v>14.4</v>
      </c>
      <c r="I287" s="238"/>
      <c r="J287" s="234"/>
      <c r="K287" s="234"/>
      <c r="L287" s="239"/>
      <c r="M287" s="240"/>
      <c r="N287" s="241"/>
      <c r="O287" s="241"/>
      <c r="P287" s="241"/>
      <c r="Q287" s="241"/>
      <c r="R287" s="241"/>
      <c r="S287" s="241"/>
      <c r="T287" s="242"/>
      <c r="U287" s="13"/>
      <c r="V287" s="13"/>
      <c r="W287" s="13"/>
      <c r="X287" s="13"/>
      <c r="Y287" s="13"/>
      <c r="Z287" s="13"/>
      <c r="AA287" s="13"/>
      <c r="AB287" s="13"/>
      <c r="AC287" s="13"/>
      <c r="AD287" s="13"/>
      <c r="AE287" s="13"/>
      <c r="AT287" s="243" t="s">
        <v>192</v>
      </c>
      <c r="AU287" s="243" t="s">
        <v>85</v>
      </c>
      <c r="AV287" s="13" t="s">
        <v>85</v>
      </c>
      <c r="AW287" s="13" t="s">
        <v>37</v>
      </c>
      <c r="AX287" s="13" t="s">
        <v>76</v>
      </c>
      <c r="AY287" s="243" t="s">
        <v>180</v>
      </c>
    </row>
    <row r="288" s="13" customFormat="1">
      <c r="A288" s="13"/>
      <c r="B288" s="233"/>
      <c r="C288" s="234"/>
      <c r="D288" s="228" t="s">
        <v>192</v>
      </c>
      <c r="E288" s="235" t="s">
        <v>19</v>
      </c>
      <c r="F288" s="236" t="s">
        <v>771</v>
      </c>
      <c r="G288" s="234"/>
      <c r="H288" s="237">
        <v>11</v>
      </c>
      <c r="I288" s="238"/>
      <c r="J288" s="234"/>
      <c r="K288" s="234"/>
      <c r="L288" s="239"/>
      <c r="M288" s="240"/>
      <c r="N288" s="241"/>
      <c r="O288" s="241"/>
      <c r="P288" s="241"/>
      <c r="Q288" s="241"/>
      <c r="R288" s="241"/>
      <c r="S288" s="241"/>
      <c r="T288" s="242"/>
      <c r="U288" s="13"/>
      <c r="V288" s="13"/>
      <c r="W288" s="13"/>
      <c r="X288" s="13"/>
      <c r="Y288" s="13"/>
      <c r="Z288" s="13"/>
      <c r="AA288" s="13"/>
      <c r="AB288" s="13"/>
      <c r="AC288" s="13"/>
      <c r="AD288" s="13"/>
      <c r="AE288" s="13"/>
      <c r="AT288" s="243" t="s">
        <v>192</v>
      </c>
      <c r="AU288" s="243" t="s">
        <v>85</v>
      </c>
      <c r="AV288" s="13" t="s">
        <v>85</v>
      </c>
      <c r="AW288" s="13" t="s">
        <v>37</v>
      </c>
      <c r="AX288" s="13" t="s">
        <v>76</v>
      </c>
      <c r="AY288" s="243" t="s">
        <v>180</v>
      </c>
    </row>
    <row r="289" s="13" customFormat="1">
      <c r="A289" s="13"/>
      <c r="B289" s="233"/>
      <c r="C289" s="234"/>
      <c r="D289" s="228" t="s">
        <v>192</v>
      </c>
      <c r="E289" s="235" t="s">
        <v>19</v>
      </c>
      <c r="F289" s="236" t="s">
        <v>772</v>
      </c>
      <c r="G289" s="234"/>
      <c r="H289" s="237">
        <v>8</v>
      </c>
      <c r="I289" s="238"/>
      <c r="J289" s="234"/>
      <c r="K289" s="234"/>
      <c r="L289" s="239"/>
      <c r="M289" s="240"/>
      <c r="N289" s="241"/>
      <c r="O289" s="241"/>
      <c r="P289" s="241"/>
      <c r="Q289" s="241"/>
      <c r="R289" s="241"/>
      <c r="S289" s="241"/>
      <c r="T289" s="242"/>
      <c r="U289" s="13"/>
      <c r="V289" s="13"/>
      <c r="W289" s="13"/>
      <c r="X289" s="13"/>
      <c r="Y289" s="13"/>
      <c r="Z289" s="13"/>
      <c r="AA289" s="13"/>
      <c r="AB289" s="13"/>
      <c r="AC289" s="13"/>
      <c r="AD289" s="13"/>
      <c r="AE289" s="13"/>
      <c r="AT289" s="243" t="s">
        <v>192</v>
      </c>
      <c r="AU289" s="243" t="s">
        <v>85</v>
      </c>
      <c r="AV289" s="13" t="s">
        <v>85</v>
      </c>
      <c r="AW289" s="13" t="s">
        <v>37</v>
      </c>
      <c r="AX289" s="13" t="s">
        <v>76</v>
      </c>
      <c r="AY289" s="243" t="s">
        <v>180</v>
      </c>
    </row>
    <row r="290" s="13" customFormat="1">
      <c r="A290" s="13"/>
      <c r="B290" s="233"/>
      <c r="C290" s="234"/>
      <c r="D290" s="228" t="s">
        <v>192</v>
      </c>
      <c r="E290" s="235" t="s">
        <v>19</v>
      </c>
      <c r="F290" s="236" t="s">
        <v>769</v>
      </c>
      <c r="G290" s="234"/>
      <c r="H290" s="237">
        <v>144</v>
      </c>
      <c r="I290" s="238"/>
      <c r="J290" s="234"/>
      <c r="K290" s="234"/>
      <c r="L290" s="239"/>
      <c r="M290" s="240"/>
      <c r="N290" s="241"/>
      <c r="O290" s="241"/>
      <c r="P290" s="241"/>
      <c r="Q290" s="241"/>
      <c r="R290" s="241"/>
      <c r="S290" s="241"/>
      <c r="T290" s="242"/>
      <c r="U290" s="13"/>
      <c r="V290" s="13"/>
      <c r="W290" s="13"/>
      <c r="X290" s="13"/>
      <c r="Y290" s="13"/>
      <c r="Z290" s="13"/>
      <c r="AA290" s="13"/>
      <c r="AB290" s="13"/>
      <c r="AC290" s="13"/>
      <c r="AD290" s="13"/>
      <c r="AE290" s="13"/>
      <c r="AT290" s="243" t="s">
        <v>192</v>
      </c>
      <c r="AU290" s="243" t="s">
        <v>85</v>
      </c>
      <c r="AV290" s="13" t="s">
        <v>85</v>
      </c>
      <c r="AW290" s="13" t="s">
        <v>37</v>
      </c>
      <c r="AX290" s="13" t="s">
        <v>76</v>
      </c>
      <c r="AY290" s="243" t="s">
        <v>180</v>
      </c>
    </row>
    <row r="291" s="13" customFormat="1">
      <c r="A291" s="13"/>
      <c r="B291" s="233"/>
      <c r="C291" s="234"/>
      <c r="D291" s="228" t="s">
        <v>192</v>
      </c>
      <c r="E291" s="235" t="s">
        <v>19</v>
      </c>
      <c r="F291" s="236" t="s">
        <v>773</v>
      </c>
      <c r="G291" s="234"/>
      <c r="H291" s="237">
        <v>21.600000000000001</v>
      </c>
      <c r="I291" s="238"/>
      <c r="J291" s="234"/>
      <c r="K291" s="234"/>
      <c r="L291" s="239"/>
      <c r="M291" s="240"/>
      <c r="N291" s="241"/>
      <c r="O291" s="241"/>
      <c r="P291" s="241"/>
      <c r="Q291" s="241"/>
      <c r="R291" s="241"/>
      <c r="S291" s="241"/>
      <c r="T291" s="242"/>
      <c r="U291" s="13"/>
      <c r="V291" s="13"/>
      <c r="W291" s="13"/>
      <c r="X291" s="13"/>
      <c r="Y291" s="13"/>
      <c r="Z291" s="13"/>
      <c r="AA291" s="13"/>
      <c r="AB291" s="13"/>
      <c r="AC291" s="13"/>
      <c r="AD291" s="13"/>
      <c r="AE291" s="13"/>
      <c r="AT291" s="243" t="s">
        <v>192</v>
      </c>
      <c r="AU291" s="243" t="s">
        <v>85</v>
      </c>
      <c r="AV291" s="13" t="s">
        <v>85</v>
      </c>
      <c r="AW291" s="13" t="s">
        <v>37</v>
      </c>
      <c r="AX291" s="13" t="s">
        <v>76</v>
      </c>
      <c r="AY291" s="243" t="s">
        <v>180</v>
      </c>
    </row>
    <row r="292" s="13" customFormat="1">
      <c r="A292" s="13"/>
      <c r="B292" s="233"/>
      <c r="C292" s="234"/>
      <c r="D292" s="228" t="s">
        <v>192</v>
      </c>
      <c r="E292" s="235" t="s">
        <v>19</v>
      </c>
      <c r="F292" s="236" t="s">
        <v>774</v>
      </c>
      <c r="G292" s="234"/>
      <c r="H292" s="237">
        <v>24</v>
      </c>
      <c r="I292" s="238"/>
      <c r="J292" s="234"/>
      <c r="K292" s="234"/>
      <c r="L292" s="239"/>
      <c r="M292" s="240"/>
      <c r="N292" s="241"/>
      <c r="O292" s="241"/>
      <c r="P292" s="241"/>
      <c r="Q292" s="241"/>
      <c r="R292" s="241"/>
      <c r="S292" s="241"/>
      <c r="T292" s="242"/>
      <c r="U292" s="13"/>
      <c r="V292" s="13"/>
      <c r="W292" s="13"/>
      <c r="X292" s="13"/>
      <c r="Y292" s="13"/>
      <c r="Z292" s="13"/>
      <c r="AA292" s="13"/>
      <c r="AB292" s="13"/>
      <c r="AC292" s="13"/>
      <c r="AD292" s="13"/>
      <c r="AE292" s="13"/>
      <c r="AT292" s="243" t="s">
        <v>192</v>
      </c>
      <c r="AU292" s="243" t="s">
        <v>85</v>
      </c>
      <c r="AV292" s="13" t="s">
        <v>85</v>
      </c>
      <c r="AW292" s="13" t="s">
        <v>37</v>
      </c>
      <c r="AX292" s="13" t="s">
        <v>76</v>
      </c>
      <c r="AY292" s="243" t="s">
        <v>180</v>
      </c>
    </row>
    <row r="293" s="13" customFormat="1">
      <c r="A293" s="13"/>
      <c r="B293" s="233"/>
      <c r="C293" s="234"/>
      <c r="D293" s="228" t="s">
        <v>192</v>
      </c>
      <c r="E293" s="235" t="s">
        <v>19</v>
      </c>
      <c r="F293" s="236" t="s">
        <v>775</v>
      </c>
      <c r="G293" s="234"/>
      <c r="H293" s="237">
        <v>9.5999999999999996</v>
      </c>
      <c r="I293" s="238"/>
      <c r="J293" s="234"/>
      <c r="K293" s="234"/>
      <c r="L293" s="239"/>
      <c r="M293" s="240"/>
      <c r="N293" s="241"/>
      <c r="O293" s="241"/>
      <c r="P293" s="241"/>
      <c r="Q293" s="241"/>
      <c r="R293" s="241"/>
      <c r="S293" s="241"/>
      <c r="T293" s="242"/>
      <c r="U293" s="13"/>
      <c r="V293" s="13"/>
      <c r="W293" s="13"/>
      <c r="X293" s="13"/>
      <c r="Y293" s="13"/>
      <c r="Z293" s="13"/>
      <c r="AA293" s="13"/>
      <c r="AB293" s="13"/>
      <c r="AC293" s="13"/>
      <c r="AD293" s="13"/>
      <c r="AE293" s="13"/>
      <c r="AT293" s="243" t="s">
        <v>192</v>
      </c>
      <c r="AU293" s="243" t="s">
        <v>85</v>
      </c>
      <c r="AV293" s="13" t="s">
        <v>85</v>
      </c>
      <c r="AW293" s="13" t="s">
        <v>37</v>
      </c>
      <c r="AX293" s="13" t="s">
        <v>76</v>
      </c>
      <c r="AY293" s="243" t="s">
        <v>180</v>
      </c>
    </row>
    <row r="294" s="13" customFormat="1">
      <c r="A294" s="13"/>
      <c r="B294" s="233"/>
      <c r="C294" s="234"/>
      <c r="D294" s="228" t="s">
        <v>192</v>
      </c>
      <c r="E294" s="235" t="s">
        <v>19</v>
      </c>
      <c r="F294" s="236" t="s">
        <v>776</v>
      </c>
      <c r="G294" s="234"/>
      <c r="H294" s="237">
        <v>28</v>
      </c>
      <c r="I294" s="238"/>
      <c r="J294" s="234"/>
      <c r="K294" s="234"/>
      <c r="L294" s="239"/>
      <c r="M294" s="240"/>
      <c r="N294" s="241"/>
      <c r="O294" s="241"/>
      <c r="P294" s="241"/>
      <c r="Q294" s="241"/>
      <c r="R294" s="241"/>
      <c r="S294" s="241"/>
      <c r="T294" s="242"/>
      <c r="U294" s="13"/>
      <c r="V294" s="13"/>
      <c r="W294" s="13"/>
      <c r="X294" s="13"/>
      <c r="Y294" s="13"/>
      <c r="Z294" s="13"/>
      <c r="AA294" s="13"/>
      <c r="AB294" s="13"/>
      <c r="AC294" s="13"/>
      <c r="AD294" s="13"/>
      <c r="AE294" s="13"/>
      <c r="AT294" s="243" t="s">
        <v>192</v>
      </c>
      <c r="AU294" s="243" t="s">
        <v>85</v>
      </c>
      <c r="AV294" s="13" t="s">
        <v>85</v>
      </c>
      <c r="AW294" s="13" t="s">
        <v>37</v>
      </c>
      <c r="AX294" s="13" t="s">
        <v>76</v>
      </c>
      <c r="AY294" s="243" t="s">
        <v>180</v>
      </c>
    </row>
    <row r="295" s="14" customFormat="1">
      <c r="A295" s="14"/>
      <c r="B295" s="244"/>
      <c r="C295" s="245"/>
      <c r="D295" s="228" t="s">
        <v>192</v>
      </c>
      <c r="E295" s="246" t="s">
        <v>19</v>
      </c>
      <c r="F295" s="247" t="s">
        <v>197</v>
      </c>
      <c r="G295" s="245"/>
      <c r="H295" s="248">
        <v>404.60000000000002</v>
      </c>
      <c r="I295" s="249"/>
      <c r="J295" s="245"/>
      <c r="K295" s="245"/>
      <c r="L295" s="250"/>
      <c r="M295" s="251"/>
      <c r="N295" s="252"/>
      <c r="O295" s="252"/>
      <c r="P295" s="252"/>
      <c r="Q295" s="252"/>
      <c r="R295" s="252"/>
      <c r="S295" s="252"/>
      <c r="T295" s="253"/>
      <c r="U295" s="14"/>
      <c r="V295" s="14"/>
      <c r="W295" s="14"/>
      <c r="X295" s="14"/>
      <c r="Y295" s="14"/>
      <c r="Z295" s="14"/>
      <c r="AA295" s="14"/>
      <c r="AB295" s="14"/>
      <c r="AC295" s="14"/>
      <c r="AD295" s="14"/>
      <c r="AE295" s="14"/>
      <c r="AT295" s="254" t="s">
        <v>192</v>
      </c>
      <c r="AU295" s="254" t="s">
        <v>85</v>
      </c>
      <c r="AV295" s="14" t="s">
        <v>198</v>
      </c>
      <c r="AW295" s="14" t="s">
        <v>37</v>
      </c>
      <c r="AX295" s="14" t="s">
        <v>83</v>
      </c>
      <c r="AY295" s="254" t="s">
        <v>180</v>
      </c>
    </row>
    <row r="296" s="2" customFormat="1" ht="16.5" customHeight="1">
      <c r="A296" s="40"/>
      <c r="B296" s="41"/>
      <c r="C296" s="269" t="s">
        <v>380</v>
      </c>
      <c r="D296" s="269" t="s">
        <v>684</v>
      </c>
      <c r="E296" s="270" t="s">
        <v>777</v>
      </c>
      <c r="F296" s="271" t="s">
        <v>778</v>
      </c>
      <c r="G296" s="272" t="s">
        <v>201</v>
      </c>
      <c r="H296" s="273">
        <v>89.012</v>
      </c>
      <c r="I296" s="274"/>
      <c r="J296" s="275">
        <f>ROUND(I296*H296,2)</f>
        <v>0</v>
      </c>
      <c r="K296" s="271" t="s">
        <v>187</v>
      </c>
      <c r="L296" s="276"/>
      <c r="M296" s="277" t="s">
        <v>19</v>
      </c>
      <c r="N296" s="278" t="s">
        <v>47</v>
      </c>
      <c r="O296" s="86"/>
      <c r="P296" s="224">
        <f>O296*H296</f>
        <v>0</v>
      </c>
      <c r="Q296" s="224">
        <v>0.00092000000000000003</v>
      </c>
      <c r="R296" s="224">
        <f>Q296*H296</f>
        <v>0.081891039999999998</v>
      </c>
      <c r="S296" s="224">
        <v>0</v>
      </c>
      <c r="T296" s="225">
        <f>S296*H296</f>
        <v>0</v>
      </c>
      <c r="U296" s="40"/>
      <c r="V296" s="40"/>
      <c r="W296" s="40"/>
      <c r="X296" s="40"/>
      <c r="Y296" s="40"/>
      <c r="Z296" s="40"/>
      <c r="AA296" s="40"/>
      <c r="AB296" s="40"/>
      <c r="AC296" s="40"/>
      <c r="AD296" s="40"/>
      <c r="AE296" s="40"/>
      <c r="AR296" s="226" t="s">
        <v>252</v>
      </c>
      <c r="AT296" s="226" t="s">
        <v>684</v>
      </c>
      <c r="AU296" s="226" t="s">
        <v>85</v>
      </c>
      <c r="AY296" s="19" t="s">
        <v>180</v>
      </c>
      <c r="BE296" s="227">
        <f>IF(N296="základní",J296,0)</f>
        <v>0</v>
      </c>
      <c r="BF296" s="227">
        <f>IF(N296="snížená",J296,0)</f>
        <v>0</v>
      </c>
      <c r="BG296" s="227">
        <f>IF(N296="zákl. přenesená",J296,0)</f>
        <v>0</v>
      </c>
      <c r="BH296" s="227">
        <f>IF(N296="sníž. přenesená",J296,0)</f>
        <v>0</v>
      </c>
      <c r="BI296" s="227">
        <f>IF(N296="nulová",J296,0)</f>
        <v>0</v>
      </c>
      <c r="BJ296" s="19" t="s">
        <v>83</v>
      </c>
      <c r="BK296" s="227">
        <f>ROUND(I296*H296,2)</f>
        <v>0</v>
      </c>
      <c r="BL296" s="19" t="s">
        <v>198</v>
      </c>
      <c r="BM296" s="226" t="s">
        <v>779</v>
      </c>
    </row>
    <row r="297" s="2" customFormat="1">
      <c r="A297" s="40"/>
      <c r="B297" s="41"/>
      <c r="C297" s="42"/>
      <c r="D297" s="228" t="s">
        <v>190</v>
      </c>
      <c r="E297" s="42"/>
      <c r="F297" s="229" t="s">
        <v>778</v>
      </c>
      <c r="G297" s="42"/>
      <c r="H297" s="42"/>
      <c r="I297" s="230"/>
      <c r="J297" s="42"/>
      <c r="K297" s="42"/>
      <c r="L297" s="46"/>
      <c r="M297" s="231"/>
      <c r="N297" s="232"/>
      <c r="O297" s="86"/>
      <c r="P297" s="86"/>
      <c r="Q297" s="86"/>
      <c r="R297" s="86"/>
      <c r="S297" s="86"/>
      <c r="T297" s="87"/>
      <c r="U297" s="40"/>
      <c r="V297" s="40"/>
      <c r="W297" s="40"/>
      <c r="X297" s="40"/>
      <c r="Y297" s="40"/>
      <c r="Z297" s="40"/>
      <c r="AA297" s="40"/>
      <c r="AB297" s="40"/>
      <c r="AC297" s="40"/>
      <c r="AD297" s="40"/>
      <c r="AE297" s="40"/>
      <c r="AT297" s="19" t="s">
        <v>190</v>
      </c>
      <c r="AU297" s="19" t="s">
        <v>85</v>
      </c>
    </row>
    <row r="298" s="13" customFormat="1">
      <c r="A298" s="13"/>
      <c r="B298" s="233"/>
      <c r="C298" s="234"/>
      <c r="D298" s="228" t="s">
        <v>192</v>
      </c>
      <c r="E298" s="235" t="s">
        <v>19</v>
      </c>
      <c r="F298" s="236" t="s">
        <v>780</v>
      </c>
      <c r="G298" s="234"/>
      <c r="H298" s="237">
        <v>80.920000000000002</v>
      </c>
      <c r="I298" s="238"/>
      <c r="J298" s="234"/>
      <c r="K298" s="234"/>
      <c r="L298" s="239"/>
      <c r="M298" s="240"/>
      <c r="N298" s="241"/>
      <c r="O298" s="241"/>
      <c r="P298" s="241"/>
      <c r="Q298" s="241"/>
      <c r="R298" s="241"/>
      <c r="S298" s="241"/>
      <c r="T298" s="242"/>
      <c r="U298" s="13"/>
      <c r="V298" s="13"/>
      <c r="W298" s="13"/>
      <c r="X298" s="13"/>
      <c r="Y298" s="13"/>
      <c r="Z298" s="13"/>
      <c r="AA298" s="13"/>
      <c r="AB298" s="13"/>
      <c r="AC298" s="13"/>
      <c r="AD298" s="13"/>
      <c r="AE298" s="13"/>
      <c r="AT298" s="243" t="s">
        <v>192</v>
      </c>
      <c r="AU298" s="243" t="s">
        <v>85</v>
      </c>
      <c r="AV298" s="13" t="s">
        <v>85</v>
      </c>
      <c r="AW298" s="13" t="s">
        <v>37</v>
      </c>
      <c r="AX298" s="13" t="s">
        <v>76</v>
      </c>
      <c r="AY298" s="243" t="s">
        <v>180</v>
      </c>
    </row>
    <row r="299" s="14" customFormat="1">
      <c r="A299" s="14"/>
      <c r="B299" s="244"/>
      <c r="C299" s="245"/>
      <c r="D299" s="228" t="s">
        <v>192</v>
      </c>
      <c r="E299" s="246" t="s">
        <v>19</v>
      </c>
      <c r="F299" s="247" t="s">
        <v>197</v>
      </c>
      <c r="G299" s="245"/>
      <c r="H299" s="248">
        <v>80.920000000000002</v>
      </c>
      <c r="I299" s="249"/>
      <c r="J299" s="245"/>
      <c r="K299" s="245"/>
      <c r="L299" s="250"/>
      <c r="M299" s="251"/>
      <c r="N299" s="252"/>
      <c r="O299" s="252"/>
      <c r="P299" s="252"/>
      <c r="Q299" s="252"/>
      <c r="R299" s="252"/>
      <c r="S299" s="252"/>
      <c r="T299" s="253"/>
      <c r="U299" s="14"/>
      <c r="V299" s="14"/>
      <c r="W299" s="14"/>
      <c r="X299" s="14"/>
      <c r="Y299" s="14"/>
      <c r="Z299" s="14"/>
      <c r="AA299" s="14"/>
      <c r="AB299" s="14"/>
      <c r="AC299" s="14"/>
      <c r="AD299" s="14"/>
      <c r="AE299" s="14"/>
      <c r="AT299" s="254" t="s">
        <v>192</v>
      </c>
      <c r="AU299" s="254" t="s">
        <v>85</v>
      </c>
      <c r="AV299" s="14" t="s">
        <v>198</v>
      </c>
      <c r="AW299" s="14" t="s">
        <v>37</v>
      </c>
      <c r="AX299" s="14" t="s">
        <v>83</v>
      </c>
      <c r="AY299" s="254" t="s">
        <v>180</v>
      </c>
    </row>
    <row r="300" s="13" customFormat="1">
      <c r="A300" s="13"/>
      <c r="B300" s="233"/>
      <c r="C300" s="234"/>
      <c r="D300" s="228" t="s">
        <v>192</v>
      </c>
      <c r="E300" s="234"/>
      <c r="F300" s="236" t="s">
        <v>781</v>
      </c>
      <c r="G300" s="234"/>
      <c r="H300" s="237">
        <v>89.012</v>
      </c>
      <c r="I300" s="238"/>
      <c r="J300" s="234"/>
      <c r="K300" s="234"/>
      <c r="L300" s="239"/>
      <c r="M300" s="240"/>
      <c r="N300" s="241"/>
      <c r="O300" s="241"/>
      <c r="P300" s="241"/>
      <c r="Q300" s="241"/>
      <c r="R300" s="241"/>
      <c r="S300" s="241"/>
      <c r="T300" s="242"/>
      <c r="U300" s="13"/>
      <c r="V300" s="13"/>
      <c r="W300" s="13"/>
      <c r="X300" s="13"/>
      <c r="Y300" s="13"/>
      <c r="Z300" s="13"/>
      <c r="AA300" s="13"/>
      <c r="AB300" s="13"/>
      <c r="AC300" s="13"/>
      <c r="AD300" s="13"/>
      <c r="AE300" s="13"/>
      <c r="AT300" s="243" t="s">
        <v>192</v>
      </c>
      <c r="AU300" s="243" t="s">
        <v>85</v>
      </c>
      <c r="AV300" s="13" t="s">
        <v>85</v>
      </c>
      <c r="AW300" s="13" t="s">
        <v>4</v>
      </c>
      <c r="AX300" s="13" t="s">
        <v>83</v>
      </c>
      <c r="AY300" s="243" t="s">
        <v>180</v>
      </c>
    </row>
    <row r="301" s="2" customFormat="1" ht="16.5" customHeight="1">
      <c r="A301" s="40"/>
      <c r="B301" s="41"/>
      <c r="C301" s="215" t="s">
        <v>385</v>
      </c>
      <c r="D301" s="215" t="s">
        <v>183</v>
      </c>
      <c r="E301" s="216" t="s">
        <v>782</v>
      </c>
      <c r="F301" s="217" t="s">
        <v>783</v>
      </c>
      <c r="G301" s="218" t="s">
        <v>249</v>
      </c>
      <c r="H301" s="219">
        <v>1055.5429999999999</v>
      </c>
      <c r="I301" s="220"/>
      <c r="J301" s="221">
        <f>ROUND(I301*H301,2)</f>
        <v>0</v>
      </c>
      <c r="K301" s="217" t="s">
        <v>187</v>
      </c>
      <c r="L301" s="46"/>
      <c r="M301" s="222" t="s">
        <v>19</v>
      </c>
      <c r="N301" s="223" t="s">
        <v>47</v>
      </c>
      <c r="O301" s="86"/>
      <c r="P301" s="224">
        <f>O301*H301</f>
        <v>0</v>
      </c>
      <c r="Q301" s="224">
        <v>0</v>
      </c>
      <c r="R301" s="224">
        <f>Q301*H301</f>
        <v>0</v>
      </c>
      <c r="S301" s="224">
        <v>0</v>
      </c>
      <c r="T301" s="225">
        <f>S301*H301</f>
        <v>0</v>
      </c>
      <c r="U301" s="40"/>
      <c r="V301" s="40"/>
      <c r="W301" s="40"/>
      <c r="X301" s="40"/>
      <c r="Y301" s="40"/>
      <c r="Z301" s="40"/>
      <c r="AA301" s="40"/>
      <c r="AB301" s="40"/>
      <c r="AC301" s="40"/>
      <c r="AD301" s="40"/>
      <c r="AE301" s="40"/>
      <c r="AR301" s="226" t="s">
        <v>198</v>
      </c>
      <c r="AT301" s="226" t="s">
        <v>183</v>
      </c>
      <c r="AU301" s="226" t="s">
        <v>85</v>
      </c>
      <c r="AY301" s="19" t="s">
        <v>180</v>
      </c>
      <c r="BE301" s="227">
        <f>IF(N301="základní",J301,0)</f>
        <v>0</v>
      </c>
      <c r="BF301" s="227">
        <f>IF(N301="snížená",J301,0)</f>
        <v>0</v>
      </c>
      <c r="BG301" s="227">
        <f>IF(N301="zákl. přenesená",J301,0)</f>
        <v>0</v>
      </c>
      <c r="BH301" s="227">
        <f>IF(N301="sníž. přenesená",J301,0)</f>
        <v>0</v>
      </c>
      <c r="BI301" s="227">
        <f>IF(N301="nulová",J301,0)</f>
        <v>0</v>
      </c>
      <c r="BJ301" s="19" t="s">
        <v>83</v>
      </c>
      <c r="BK301" s="227">
        <f>ROUND(I301*H301,2)</f>
        <v>0</v>
      </c>
      <c r="BL301" s="19" t="s">
        <v>198</v>
      </c>
      <c r="BM301" s="226" t="s">
        <v>784</v>
      </c>
    </row>
    <row r="302" s="2" customFormat="1">
      <c r="A302" s="40"/>
      <c r="B302" s="41"/>
      <c r="C302" s="42"/>
      <c r="D302" s="228" t="s">
        <v>190</v>
      </c>
      <c r="E302" s="42"/>
      <c r="F302" s="229" t="s">
        <v>785</v>
      </c>
      <c r="G302" s="42"/>
      <c r="H302" s="42"/>
      <c r="I302" s="230"/>
      <c r="J302" s="42"/>
      <c r="K302" s="42"/>
      <c r="L302" s="46"/>
      <c r="M302" s="231"/>
      <c r="N302" s="232"/>
      <c r="O302" s="86"/>
      <c r="P302" s="86"/>
      <c r="Q302" s="86"/>
      <c r="R302" s="86"/>
      <c r="S302" s="86"/>
      <c r="T302" s="87"/>
      <c r="U302" s="40"/>
      <c r="V302" s="40"/>
      <c r="W302" s="40"/>
      <c r="X302" s="40"/>
      <c r="Y302" s="40"/>
      <c r="Z302" s="40"/>
      <c r="AA302" s="40"/>
      <c r="AB302" s="40"/>
      <c r="AC302" s="40"/>
      <c r="AD302" s="40"/>
      <c r="AE302" s="40"/>
      <c r="AT302" s="19" t="s">
        <v>190</v>
      </c>
      <c r="AU302" s="19" t="s">
        <v>85</v>
      </c>
    </row>
    <row r="303" s="2" customFormat="1" ht="16.5" customHeight="1">
      <c r="A303" s="40"/>
      <c r="B303" s="41"/>
      <c r="C303" s="269" t="s">
        <v>390</v>
      </c>
      <c r="D303" s="269" t="s">
        <v>684</v>
      </c>
      <c r="E303" s="270" t="s">
        <v>786</v>
      </c>
      <c r="F303" s="271" t="s">
        <v>787</v>
      </c>
      <c r="G303" s="272" t="s">
        <v>249</v>
      </c>
      <c r="H303" s="273">
        <v>239.88800000000001</v>
      </c>
      <c r="I303" s="274"/>
      <c r="J303" s="275">
        <f>ROUND(I303*H303,2)</f>
        <v>0</v>
      </c>
      <c r="K303" s="271" t="s">
        <v>187</v>
      </c>
      <c r="L303" s="276"/>
      <c r="M303" s="277" t="s">
        <v>19</v>
      </c>
      <c r="N303" s="278" t="s">
        <v>47</v>
      </c>
      <c r="O303" s="86"/>
      <c r="P303" s="224">
        <f>O303*H303</f>
        <v>0</v>
      </c>
      <c r="Q303" s="224">
        <v>0.00010000000000000001</v>
      </c>
      <c r="R303" s="224">
        <f>Q303*H303</f>
        <v>0.023988800000000001</v>
      </c>
      <c r="S303" s="224">
        <v>0</v>
      </c>
      <c r="T303" s="225">
        <f>S303*H303</f>
        <v>0</v>
      </c>
      <c r="U303" s="40"/>
      <c r="V303" s="40"/>
      <c r="W303" s="40"/>
      <c r="X303" s="40"/>
      <c r="Y303" s="40"/>
      <c r="Z303" s="40"/>
      <c r="AA303" s="40"/>
      <c r="AB303" s="40"/>
      <c r="AC303" s="40"/>
      <c r="AD303" s="40"/>
      <c r="AE303" s="40"/>
      <c r="AR303" s="226" t="s">
        <v>252</v>
      </c>
      <c r="AT303" s="226" t="s">
        <v>684</v>
      </c>
      <c r="AU303" s="226" t="s">
        <v>85</v>
      </c>
      <c r="AY303" s="19" t="s">
        <v>180</v>
      </c>
      <c r="BE303" s="227">
        <f>IF(N303="základní",J303,0)</f>
        <v>0</v>
      </c>
      <c r="BF303" s="227">
        <f>IF(N303="snížená",J303,0)</f>
        <v>0</v>
      </c>
      <c r="BG303" s="227">
        <f>IF(N303="zákl. přenesená",J303,0)</f>
        <v>0</v>
      </c>
      <c r="BH303" s="227">
        <f>IF(N303="sníž. přenesená",J303,0)</f>
        <v>0</v>
      </c>
      <c r="BI303" s="227">
        <f>IF(N303="nulová",J303,0)</f>
        <v>0</v>
      </c>
      <c r="BJ303" s="19" t="s">
        <v>83</v>
      </c>
      <c r="BK303" s="227">
        <f>ROUND(I303*H303,2)</f>
        <v>0</v>
      </c>
      <c r="BL303" s="19" t="s">
        <v>198</v>
      </c>
      <c r="BM303" s="226" t="s">
        <v>788</v>
      </c>
    </row>
    <row r="304" s="2" customFormat="1">
      <c r="A304" s="40"/>
      <c r="B304" s="41"/>
      <c r="C304" s="42"/>
      <c r="D304" s="228" t="s">
        <v>190</v>
      </c>
      <c r="E304" s="42"/>
      <c r="F304" s="229" t="s">
        <v>787</v>
      </c>
      <c r="G304" s="42"/>
      <c r="H304" s="42"/>
      <c r="I304" s="230"/>
      <c r="J304" s="42"/>
      <c r="K304" s="42"/>
      <c r="L304" s="46"/>
      <c r="M304" s="231"/>
      <c r="N304" s="232"/>
      <c r="O304" s="86"/>
      <c r="P304" s="86"/>
      <c r="Q304" s="86"/>
      <c r="R304" s="86"/>
      <c r="S304" s="86"/>
      <c r="T304" s="87"/>
      <c r="U304" s="40"/>
      <c r="V304" s="40"/>
      <c r="W304" s="40"/>
      <c r="X304" s="40"/>
      <c r="Y304" s="40"/>
      <c r="Z304" s="40"/>
      <c r="AA304" s="40"/>
      <c r="AB304" s="40"/>
      <c r="AC304" s="40"/>
      <c r="AD304" s="40"/>
      <c r="AE304" s="40"/>
      <c r="AT304" s="19" t="s">
        <v>190</v>
      </c>
      <c r="AU304" s="19" t="s">
        <v>85</v>
      </c>
    </row>
    <row r="305" s="13" customFormat="1">
      <c r="A305" s="13"/>
      <c r="B305" s="233"/>
      <c r="C305" s="234"/>
      <c r="D305" s="228" t="s">
        <v>192</v>
      </c>
      <c r="E305" s="235" t="s">
        <v>19</v>
      </c>
      <c r="F305" s="236" t="s">
        <v>789</v>
      </c>
      <c r="G305" s="234"/>
      <c r="H305" s="237">
        <v>70.200000000000003</v>
      </c>
      <c r="I305" s="238"/>
      <c r="J305" s="234"/>
      <c r="K305" s="234"/>
      <c r="L305" s="239"/>
      <c r="M305" s="240"/>
      <c r="N305" s="241"/>
      <c r="O305" s="241"/>
      <c r="P305" s="241"/>
      <c r="Q305" s="241"/>
      <c r="R305" s="241"/>
      <c r="S305" s="241"/>
      <c r="T305" s="242"/>
      <c r="U305" s="13"/>
      <c r="V305" s="13"/>
      <c r="W305" s="13"/>
      <c r="X305" s="13"/>
      <c r="Y305" s="13"/>
      <c r="Z305" s="13"/>
      <c r="AA305" s="13"/>
      <c r="AB305" s="13"/>
      <c r="AC305" s="13"/>
      <c r="AD305" s="13"/>
      <c r="AE305" s="13"/>
      <c r="AT305" s="243" t="s">
        <v>192</v>
      </c>
      <c r="AU305" s="243" t="s">
        <v>85</v>
      </c>
      <c r="AV305" s="13" t="s">
        <v>85</v>
      </c>
      <c r="AW305" s="13" t="s">
        <v>37</v>
      </c>
      <c r="AX305" s="13" t="s">
        <v>76</v>
      </c>
      <c r="AY305" s="243" t="s">
        <v>180</v>
      </c>
    </row>
    <row r="306" s="13" customFormat="1">
      <c r="A306" s="13"/>
      <c r="B306" s="233"/>
      <c r="C306" s="234"/>
      <c r="D306" s="228" t="s">
        <v>192</v>
      </c>
      <c r="E306" s="235" t="s">
        <v>19</v>
      </c>
      <c r="F306" s="236" t="s">
        <v>790</v>
      </c>
      <c r="G306" s="234"/>
      <c r="H306" s="237">
        <v>7.2000000000000002</v>
      </c>
      <c r="I306" s="238"/>
      <c r="J306" s="234"/>
      <c r="K306" s="234"/>
      <c r="L306" s="239"/>
      <c r="M306" s="240"/>
      <c r="N306" s="241"/>
      <c r="O306" s="241"/>
      <c r="P306" s="241"/>
      <c r="Q306" s="241"/>
      <c r="R306" s="241"/>
      <c r="S306" s="241"/>
      <c r="T306" s="242"/>
      <c r="U306" s="13"/>
      <c r="V306" s="13"/>
      <c r="W306" s="13"/>
      <c r="X306" s="13"/>
      <c r="Y306" s="13"/>
      <c r="Z306" s="13"/>
      <c r="AA306" s="13"/>
      <c r="AB306" s="13"/>
      <c r="AC306" s="13"/>
      <c r="AD306" s="13"/>
      <c r="AE306" s="13"/>
      <c r="AT306" s="243" t="s">
        <v>192</v>
      </c>
      <c r="AU306" s="243" t="s">
        <v>85</v>
      </c>
      <c r="AV306" s="13" t="s">
        <v>85</v>
      </c>
      <c r="AW306" s="13" t="s">
        <v>37</v>
      </c>
      <c r="AX306" s="13" t="s">
        <v>76</v>
      </c>
      <c r="AY306" s="243" t="s">
        <v>180</v>
      </c>
    </row>
    <row r="307" s="13" customFormat="1">
      <c r="A307" s="13"/>
      <c r="B307" s="233"/>
      <c r="C307" s="234"/>
      <c r="D307" s="228" t="s">
        <v>192</v>
      </c>
      <c r="E307" s="235" t="s">
        <v>19</v>
      </c>
      <c r="F307" s="236" t="s">
        <v>791</v>
      </c>
      <c r="G307" s="234"/>
      <c r="H307" s="237">
        <v>6.2000000000000002</v>
      </c>
      <c r="I307" s="238"/>
      <c r="J307" s="234"/>
      <c r="K307" s="234"/>
      <c r="L307" s="239"/>
      <c r="M307" s="240"/>
      <c r="N307" s="241"/>
      <c r="O307" s="241"/>
      <c r="P307" s="241"/>
      <c r="Q307" s="241"/>
      <c r="R307" s="241"/>
      <c r="S307" s="241"/>
      <c r="T307" s="242"/>
      <c r="U307" s="13"/>
      <c r="V307" s="13"/>
      <c r="W307" s="13"/>
      <c r="X307" s="13"/>
      <c r="Y307" s="13"/>
      <c r="Z307" s="13"/>
      <c r="AA307" s="13"/>
      <c r="AB307" s="13"/>
      <c r="AC307" s="13"/>
      <c r="AD307" s="13"/>
      <c r="AE307" s="13"/>
      <c r="AT307" s="243" t="s">
        <v>192</v>
      </c>
      <c r="AU307" s="243" t="s">
        <v>85</v>
      </c>
      <c r="AV307" s="13" t="s">
        <v>85</v>
      </c>
      <c r="AW307" s="13" t="s">
        <v>37</v>
      </c>
      <c r="AX307" s="13" t="s">
        <v>76</v>
      </c>
      <c r="AY307" s="243" t="s">
        <v>180</v>
      </c>
    </row>
    <row r="308" s="13" customFormat="1">
      <c r="A308" s="13"/>
      <c r="B308" s="233"/>
      <c r="C308" s="234"/>
      <c r="D308" s="228" t="s">
        <v>192</v>
      </c>
      <c r="E308" s="235" t="s">
        <v>19</v>
      </c>
      <c r="F308" s="236" t="s">
        <v>792</v>
      </c>
      <c r="G308" s="234"/>
      <c r="H308" s="237">
        <v>3.8999999999999999</v>
      </c>
      <c r="I308" s="238"/>
      <c r="J308" s="234"/>
      <c r="K308" s="234"/>
      <c r="L308" s="239"/>
      <c r="M308" s="240"/>
      <c r="N308" s="241"/>
      <c r="O308" s="241"/>
      <c r="P308" s="241"/>
      <c r="Q308" s="241"/>
      <c r="R308" s="241"/>
      <c r="S308" s="241"/>
      <c r="T308" s="242"/>
      <c r="U308" s="13"/>
      <c r="V308" s="13"/>
      <c r="W308" s="13"/>
      <c r="X308" s="13"/>
      <c r="Y308" s="13"/>
      <c r="Z308" s="13"/>
      <c r="AA308" s="13"/>
      <c r="AB308" s="13"/>
      <c r="AC308" s="13"/>
      <c r="AD308" s="13"/>
      <c r="AE308" s="13"/>
      <c r="AT308" s="243" t="s">
        <v>192</v>
      </c>
      <c r="AU308" s="243" t="s">
        <v>85</v>
      </c>
      <c r="AV308" s="13" t="s">
        <v>85</v>
      </c>
      <c r="AW308" s="13" t="s">
        <v>37</v>
      </c>
      <c r="AX308" s="13" t="s">
        <v>76</v>
      </c>
      <c r="AY308" s="243" t="s">
        <v>180</v>
      </c>
    </row>
    <row r="309" s="13" customFormat="1">
      <c r="A309" s="13"/>
      <c r="B309" s="233"/>
      <c r="C309" s="234"/>
      <c r="D309" s="228" t="s">
        <v>192</v>
      </c>
      <c r="E309" s="235" t="s">
        <v>19</v>
      </c>
      <c r="F309" s="236" t="s">
        <v>789</v>
      </c>
      <c r="G309" s="234"/>
      <c r="H309" s="237">
        <v>70.200000000000003</v>
      </c>
      <c r="I309" s="238"/>
      <c r="J309" s="234"/>
      <c r="K309" s="234"/>
      <c r="L309" s="239"/>
      <c r="M309" s="240"/>
      <c r="N309" s="241"/>
      <c r="O309" s="241"/>
      <c r="P309" s="241"/>
      <c r="Q309" s="241"/>
      <c r="R309" s="241"/>
      <c r="S309" s="241"/>
      <c r="T309" s="242"/>
      <c r="U309" s="13"/>
      <c r="V309" s="13"/>
      <c r="W309" s="13"/>
      <c r="X309" s="13"/>
      <c r="Y309" s="13"/>
      <c r="Z309" s="13"/>
      <c r="AA309" s="13"/>
      <c r="AB309" s="13"/>
      <c r="AC309" s="13"/>
      <c r="AD309" s="13"/>
      <c r="AE309" s="13"/>
      <c r="AT309" s="243" t="s">
        <v>192</v>
      </c>
      <c r="AU309" s="243" t="s">
        <v>85</v>
      </c>
      <c r="AV309" s="13" t="s">
        <v>85</v>
      </c>
      <c r="AW309" s="13" t="s">
        <v>37</v>
      </c>
      <c r="AX309" s="13" t="s">
        <v>76</v>
      </c>
      <c r="AY309" s="243" t="s">
        <v>180</v>
      </c>
    </row>
    <row r="310" s="13" customFormat="1">
      <c r="A310" s="13"/>
      <c r="B310" s="233"/>
      <c r="C310" s="234"/>
      <c r="D310" s="228" t="s">
        <v>192</v>
      </c>
      <c r="E310" s="235" t="s">
        <v>19</v>
      </c>
      <c r="F310" s="236" t="s">
        <v>793</v>
      </c>
      <c r="G310" s="234"/>
      <c r="H310" s="237">
        <v>10.800000000000001</v>
      </c>
      <c r="I310" s="238"/>
      <c r="J310" s="234"/>
      <c r="K310" s="234"/>
      <c r="L310" s="239"/>
      <c r="M310" s="240"/>
      <c r="N310" s="241"/>
      <c r="O310" s="241"/>
      <c r="P310" s="241"/>
      <c r="Q310" s="241"/>
      <c r="R310" s="241"/>
      <c r="S310" s="241"/>
      <c r="T310" s="242"/>
      <c r="U310" s="13"/>
      <c r="V310" s="13"/>
      <c r="W310" s="13"/>
      <c r="X310" s="13"/>
      <c r="Y310" s="13"/>
      <c r="Z310" s="13"/>
      <c r="AA310" s="13"/>
      <c r="AB310" s="13"/>
      <c r="AC310" s="13"/>
      <c r="AD310" s="13"/>
      <c r="AE310" s="13"/>
      <c r="AT310" s="243" t="s">
        <v>192</v>
      </c>
      <c r="AU310" s="243" t="s">
        <v>85</v>
      </c>
      <c r="AV310" s="13" t="s">
        <v>85</v>
      </c>
      <c r="AW310" s="13" t="s">
        <v>37</v>
      </c>
      <c r="AX310" s="13" t="s">
        <v>76</v>
      </c>
      <c r="AY310" s="243" t="s">
        <v>180</v>
      </c>
    </row>
    <row r="311" s="13" customFormat="1">
      <c r="A311" s="13"/>
      <c r="B311" s="233"/>
      <c r="C311" s="234"/>
      <c r="D311" s="228" t="s">
        <v>192</v>
      </c>
      <c r="E311" s="235" t="s">
        <v>19</v>
      </c>
      <c r="F311" s="236" t="s">
        <v>794</v>
      </c>
      <c r="G311" s="234"/>
      <c r="H311" s="237">
        <v>11.699999999999999</v>
      </c>
      <c r="I311" s="238"/>
      <c r="J311" s="234"/>
      <c r="K311" s="234"/>
      <c r="L311" s="239"/>
      <c r="M311" s="240"/>
      <c r="N311" s="241"/>
      <c r="O311" s="241"/>
      <c r="P311" s="241"/>
      <c r="Q311" s="241"/>
      <c r="R311" s="241"/>
      <c r="S311" s="241"/>
      <c r="T311" s="242"/>
      <c r="U311" s="13"/>
      <c r="V311" s="13"/>
      <c r="W311" s="13"/>
      <c r="X311" s="13"/>
      <c r="Y311" s="13"/>
      <c r="Z311" s="13"/>
      <c r="AA311" s="13"/>
      <c r="AB311" s="13"/>
      <c r="AC311" s="13"/>
      <c r="AD311" s="13"/>
      <c r="AE311" s="13"/>
      <c r="AT311" s="243" t="s">
        <v>192</v>
      </c>
      <c r="AU311" s="243" t="s">
        <v>85</v>
      </c>
      <c r="AV311" s="13" t="s">
        <v>85</v>
      </c>
      <c r="AW311" s="13" t="s">
        <v>37</v>
      </c>
      <c r="AX311" s="13" t="s">
        <v>76</v>
      </c>
      <c r="AY311" s="243" t="s">
        <v>180</v>
      </c>
    </row>
    <row r="312" s="13" customFormat="1">
      <c r="A312" s="13"/>
      <c r="B312" s="233"/>
      <c r="C312" s="234"/>
      <c r="D312" s="228" t="s">
        <v>192</v>
      </c>
      <c r="E312" s="235" t="s">
        <v>19</v>
      </c>
      <c r="F312" s="236" t="s">
        <v>795</v>
      </c>
      <c r="G312" s="234"/>
      <c r="H312" s="237">
        <v>4.7999999999999998</v>
      </c>
      <c r="I312" s="238"/>
      <c r="J312" s="234"/>
      <c r="K312" s="234"/>
      <c r="L312" s="239"/>
      <c r="M312" s="240"/>
      <c r="N312" s="241"/>
      <c r="O312" s="241"/>
      <c r="P312" s="241"/>
      <c r="Q312" s="241"/>
      <c r="R312" s="241"/>
      <c r="S312" s="241"/>
      <c r="T312" s="242"/>
      <c r="U312" s="13"/>
      <c r="V312" s="13"/>
      <c r="W312" s="13"/>
      <c r="X312" s="13"/>
      <c r="Y312" s="13"/>
      <c r="Z312" s="13"/>
      <c r="AA312" s="13"/>
      <c r="AB312" s="13"/>
      <c r="AC312" s="13"/>
      <c r="AD312" s="13"/>
      <c r="AE312" s="13"/>
      <c r="AT312" s="243" t="s">
        <v>192</v>
      </c>
      <c r="AU312" s="243" t="s">
        <v>85</v>
      </c>
      <c r="AV312" s="13" t="s">
        <v>85</v>
      </c>
      <c r="AW312" s="13" t="s">
        <v>37</v>
      </c>
      <c r="AX312" s="13" t="s">
        <v>76</v>
      </c>
      <c r="AY312" s="243" t="s">
        <v>180</v>
      </c>
    </row>
    <row r="313" s="13" customFormat="1">
      <c r="A313" s="13"/>
      <c r="B313" s="233"/>
      <c r="C313" s="234"/>
      <c r="D313" s="228" t="s">
        <v>192</v>
      </c>
      <c r="E313" s="235" t="s">
        <v>19</v>
      </c>
      <c r="F313" s="236" t="s">
        <v>796</v>
      </c>
      <c r="G313" s="234"/>
      <c r="H313" s="237">
        <v>18.399999999999999</v>
      </c>
      <c r="I313" s="238"/>
      <c r="J313" s="234"/>
      <c r="K313" s="234"/>
      <c r="L313" s="239"/>
      <c r="M313" s="240"/>
      <c r="N313" s="241"/>
      <c r="O313" s="241"/>
      <c r="P313" s="241"/>
      <c r="Q313" s="241"/>
      <c r="R313" s="241"/>
      <c r="S313" s="241"/>
      <c r="T313" s="242"/>
      <c r="U313" s="13"/>
      <c r="V313" s="13"/>
      <c r="W313" s="13"/>
      <c r="X313" s="13"/>
      <c r="Y313" s="13"/>
      <c r="Z313" s="13"/>
      <c r="AA313" s="13"/>
      <c r="AB313" s="13"/>
      <c r="AC313" s="13"/>
      <c r="AD313" s="13"/>
      <c r="AE313" s="13"/>
      <c r="AT313" s="243" t="s">
        <v>192</v>
      </c>
      <c r="AU313" s="243" t="s">
        <v>85</v>
      </c>
      <c r="AV313" s="13" t="s">
        <v>85</v>
      </c>
      <c r="AW313" s="13" t="s">
        <v>37</v>
      </c>
      <c r="AX313" s="13" t="s">
        <v>76</v>
      </c>
      <c r="AY313" s="243" t="s">
        <v>180</v>
      </c>
    </row>
    <row r="314" s="15" customFormat="1">
      <c r="A314" s="15"/>
      <c r="B314" s="255"/>
      <c r="C314" s="256"/>
      <c r="D314" s="228" t="s">
        <v>192</v>
      </c>
      <c r="E314" s="257" t="s">
        <v>19</v>
      </c>
      <c r="F314" s="258" t="s">
        <v>734</v>
      </c>
      <c r="G314" s="256"/>
      <c r="H314" s="257" t="s">
        <v>19</v>
      </c>
      <c r="I314" s="259"/>
      <c r="J314" s="256"/>
      <c r="K314" s="256"/>
      <c r="L314" s="260"/>
      <c r="M314" s="261"/>
      <c r="N314" s="262"/>
      <c r="O314" s="262"/>
      <c r="P314" s="262"/>
      <c r="Q314" s="262"/>
      <c r="R314" s="262"/>
      <c r="S314" s="262"/>
      <c r="T314" s="263"/>
      <c r="U314" s="15"/>
      <c r="V314" s="15"/>
      <c r="W314" s="15"/>
      <c r="X314" s="15"/>
      <c r="Y314" s="15"/>
      <c r="Z314" s="15"/>
      <c r="AA314" s="15"/>
      <c r="AB314" s="15"/>
      <c r="AC314" s="15"/>
      <c r="AD314" s="15"/>
      <c r="AE314" s="15"/>
      <c r="AT314" s="264" t="s">
        <v>192</v>
      </c>
      <c r="AU314" s="264" t="s">
        <v>85</v>
      </c>
      <c r="AV314" s="15" t="s">
        <v>83</v>
      </c>
      <c r="AW314" s="15" t="s">
        <v>37</v>
      </c>
      <c r="AX314" s="15" t="s">
        <v>76</v>
      </c>
      <c r="AY314" s="264" t="s">
        <v>180</v>
      </c>
    </row>
    <row r="315" s="13" customFormat="1">
      <c r="A315" s="13"/>
      <c r="B315" s="233"/>
      <c r="C315" s="234"/>
      <c r="D315" s="228" t="s">
        <v>192</v>
      </c>
      <c r="E315" s="235" t="s">
        <v>19</v>
      </c>
      <c r="F315" s="236" t="s">
        <v>797</v>
      </c>
      <c r="G315" s="234"/>
      <c r="H315" s="237">
        <v>18.096</v>
      </c>
      <c r="I315" s="238"/>
      <c r="J315" s="234"/>
      <c r="K315" s="234"/>
      <c r="L315" s="239"/>
      <c r="M315" s="240"/>
      <c r="N315" s="241"/>
      <c r="O315" s="241"/>
      <c r="P315" s="241"/>
      <c r="Q315" s="241"/>
      <c r="R315" s="241"/>
      <c r="S315" s="241"/>
      <c r="T315" s="242"/>
      <c r="U315" s="13"/>
      <c r="V315" s="13"/>
      <c r="W315" s="13"/>
      <c r="X315" s="13"/>
      <c r="Y315" s="13"/>
      <c r="Z315" s="13"/>
      <c r="AA315" s="13"/>
      <c r="AB315" s="13"/>
      <c r="AC315" s="13"/>
      <c r="AD315" s="13"/>
      <c r="AE315" s="13"/>
      <c r="AT315" s="243" t="s">
        <v>192</v>
      </c>
      <c r="AU315" s="243" t="s">
        <v>85</v>
      </c>
      <c r="AV315" s="13" t="s">
        <v>85</v>
      </c>
      <c r="AW315" s="13" t="s">
        <v>37</v>
      </c>
      <c r="AX315" s="13" t="s">
        <v>76</v>
      </c>
      <c r="AY315" s="243" t="s">
        <v>180</v>
      </c>
    </row>
    <row r="316" s="15" customFormat="1">
      <c r="A316" s="15"/>
      <c r="B316" s="255"/>
      <c r="C316" s="256"/>
      <c r="D316" s="228" t="s">
        <v>192</v>
      </c>
      <c r="E316" s="257" t="s">
        <v>19</v>
      </c>
      <c r="F316" s="258" t="s">
        <v>743</v>
      </c>
      <c r="G316" s="256"/>
      <c r="H316" s="257" t="s">
        <v>19</v>
      </c>
      <c r="I316" s="259"/>
      <c r="J316" s="256"/>
      <c r="K316" s="256"/>
      <c r="L316" s="260"/>
      <c r="M316" s="261"/>
      <c r="N316" s="262"/>
      <c r="O316" s="262"/>
      <c r="P316" s="262"/>
      <c r="Q316" s="262"/>
      <c r="R316" s="262"/>
      <c r="S316" s="262"/>
      <c r="T316" s="263"/>
      <c r="U316" s="15"/>
      <c r="V316" s="15"/>
      <c r="W316" s="15"/>
      <c r="X316" s="15"/>
      <c r="Y316" s="15"/>
      <c r="Z316" s="15"/>
      <c r="AA316" s="15"/>
      <c r="AB316" s="15"/>
      <c r="AC316" s="15"/>
      <c r="AD316" s="15"/>
      <c r="AE316" s="15"/>
      <c r="AT316" s="264" t="s">
        <v>192</v>
      </c>
      <c r="AU316" s="264" t="s">
        <v>85</v>
      </c>
      <c r="AV316" s="15" t="s">
        <v>83</v>
      </c>
      <c r="AW316" s="15" t="s">
        <v>37</v>
      </c>
      <c r="AX316" s="15" t="s">
        <v>76</v>
      </c>
      <c r="AY316" s="264" t="s">
        <v>180</v>
      </c>
    </row>
    <row r="317" s="13" customFormat="1">
      <c r="A317" s="13"/>
      <c r="B317" s="233"/>
      <c r="C317" s="234"/>
      <c r="D317" s="228" t="s">
        <v>192</v>
      </c>
      <c r="E317" s="235" t="s">
        <v>19</v>
      </c>
      <c r="F317" s="236" t="s">
        <v>798</v>
      </c>
      <c r="G317" s="234"/>
      <c r="H317" s="237">
        <v>18.391999999999999</v>
      </c>
      <c r="I317" s="238"/>
      <c r="J317" s="234"/>
      <c r="K317" s="234"/>
      <c r="L317" s="239"/>
      <c r="M317" s="240"/>
      <c r="N317" s="241"/>
      <c r="O317" s="241"/>
      <c r="P317" s="241"/>
      <c r="Q317" s="241"/>
      <c r="R317" s="241"/>
      <c r="S317" s="241"/>
      <c r="T317" s="242"/>
      <c r="U317" s="13"/>
      <c r="V317" s="13"/>
      <c r="W317" s="13"/>
      <c r="X317" s="13"/>
      <c r="Y317" s="13"/>
      <c r="Z317" s="13"/>
      <c r="AA317" s="13"/>
      <c r="AB317" s="13"/>
      <c r="AC317" s="13"/>
      <c r="AD317" s="13"/>
      <c r="AE317" s="13"/>
      <c r="AT317" s="243" t="s">
        <v>192</v>
      </c>
      <c r="AU317" s="243" t="s">
        <v>85</v>
      </c>
      <c r="AV317" s="13" t="s">
        <v>85</v>
      </c>
      <c r="AW317" s="13" t="s">
        <v>37</v>
      </c>
      <c r="AX317" s="13" t="s">
        <v>76</v>
      </c>
      <c r="AY317" s="243" t="s">
        <v>180</v>
      </c>
    </row>
    <row r="318" s="14" customFormat="1">
      <c r="A318" s="14"/>
      <c r="B318" s="244"/>
      <c r="C318" s="245"/>
      <c r="D318" s="228" t="s">
        <v>192</v>
      </c>
      <c r="E318" s="246" t="s">
        <v>19</v>
      </c>
      <c r="F318" s="247" t="s">
        <v>197</v>
      </c>
      <c r="G318" s="245"/>
      <c r="H318" s="248">
        <v>239.88800000000003</v>
      </c>
      <c r="I318" s="249"/>
      <c r="J318" s="245"/>
      <c r="K318" s="245"/>
      <c r="L318" s="250"/>
      <c r="M318" s="251"/>
      <c r="N318" s="252"/>
      <c r="O318" s="252"/>
      <c r="P318" s="252"/>
      <c r="Q318" s="252"/>
      <c r="R318" s="252"/>
      <c r="S318" s="252"/>
      <c r="T318" s="253"/>
      <c r="U318" s="14"/>
      <c r="V318" s="14"/>
      <c r="W318" s="14"/>
      <c r="X318" s="14"/>
      <c r="Y318" s="14"/>
      <c r="Z318" s="14"/>
      <c r="AA318" s="14"/>
      <c r="AB318" s="14"/>
      <c r="AC318" s="14"/>
      <c r="AD318" s="14"/>
      <c r="AE318" s="14"/>
      <c r="AT318" s="254" t="s">
        <v>192</v>
      </c>
      <c r="AU318" s="254" t="s">
        <v>85</v>
      </c>
      <c r="AV318" s="14" t="s">
        <v>198</v>
      </c>
      <c r="AW318" s="14" t="s">
        <v>37</v>
      </c>
      <c r="AX318" s="14" t="s">
        <v>83</v>
      </c>
      <c r="AY318" s="254" t="s">
        <v>180</v>
      </c>
    </row>
    <row r="319" s="2" customFormat="1" ht="16.5" customHeight="1">
      <c r="A319" s="40"/>
      <c r="B319" s="41"/>
      <c r="C319" s="269" t="s">
        <v>399</v>
      </c>
      <c r="D319" s="269" t="s">
        <v>684</v>
      </c>
      <c r="E319" s="270" t="s">
        <v>799</v>
      </c>
      <c r="F319" s="271" t="s">
        <v>800</v>
      </c>
      <c r="G319" s="272" t="s">
        <v>249</v>
      </c>
      <c r="H319" s="273">
        <v>304</v>
      </c>
      <c r="I319" s="274"/>
      <c r="J319" s="275">
        <f>ROUND(I319*H319,2)</f>
        <v>0</v>
      </c>
      <c r="K319" s="271" t="s">
        <v>187</v>
      </c>
      <c r="L319" s="276"/>
      <c r="M319" s="277" t="s">
        <v>19</v>
      </c>
      <c r="N319" s="278" t="s">
        <v>47</v>
      </c>
      <c r="O319" s="86"/>
      <c r="P319" s="224">
        <f>O319*H319</f>
        <v>0</v>
      </c>
      <c r="Q319" s="224">
        <v>0.00029999999999999997</v>
      </c>
      <c r="R319" s="224">
        <f>Q319*H319</f>
        <v>0.091199999999999989</v>
      </c>
      <c r="S319" s="224">
        <v>0</v>
      </c>
      <c r="T319" s="225">
        <f>S319*H319</f>
        <v>0</v>
      </c>
      <c r="U319" s="40"/>
      <c r="V319" s="40"/>
      <c r="W319" s="40"/>
      <c r="X319" s="40"/>
      <c r="Y319" s="40"/>
      <c r="Z319" s="40"/>
      <c r="AA319" s="40"/>
      <c r="AB319" s="40"/>
      <c r="AC319" s="40"/>
      <c r="AD319" s="40"/>
      <c r="AE319" s="40"/>
      <c r="AR319" s="226" t="s">
        <v>252</v>
      </c>
      <c r="AT319" s="226" t="s">
        <v>684</v>
      </c>
      <c r="AU319" s="226" t="s">
        <v>85</v>
      </c>
      <c r="AY319" s="19" t="s">
        <v>180</v>
      </c>
      <c r="BE319" s="227">
        <f>IF(N319="základní",J319,0)</f>
        <v>0</v>
      </c>
      <c r="BF319" s="227">
        <f>IF(N319="snížená",J319,0)</f>
        <v>0</v>
      </c>
      <c r="BG319" s="227">
        <f>IF(N319="zákl. přenesená",J319,0)</f>
        <v>0</v>
      </c>
      <c r="BH319" s="227">
        <f>IF(N319="sníž. přenesená",J319,0)</f>
        <v>0</v>
      </c>
      <c r="BI319" s="227">
        <f>IF(N319="nulová",J319,0)</f>
        <v>0</v>
      </c>
      <c r="BJ319" s="19" t="s">
        <v>83</v>
      </c>
      <c r="BK319" s="227">
        <f>ROUND(I319*H319,2)</f>
        <v>0</v>
      </c>
      <c r="BL319" s="19" t="s">
        <v>198</v>
      </c>
      <c r="BM319" s="226" t="s">
        <v>801</v>
      </c>
    </row>
    <row r="320" s="2" customFormat="1">
      <c r="A320" s="40"/>
      <c r="B320" s="41"/>
      <c r="C320" s="42"/>
      <c r="D320" s="228" t="s">
        <v>190</v>
      </c>
      <c r="E320" s="42"/>
      <c r="F320" s="229" t="s">
        <v>800</v>
      </c>
      <c r="G320" s="42"/>
      <c r="H320" s="42"/>
      <c r="I320" s="230"/>
      <c r="J320" s="42"/>
      <c r="K320" s="42"/>
      <c r="L320" s="46"/>
      <c r="M320" s="231"/>
      <c r="N320" s="232"/>
      <c r="O320" s="86"/>
      <c r="P320" s="86"/>
      <c r="Q320" s="86"/>
      <c r="R320" s="86"/>
      <c r="S320" s="86"/>
      <c r="T320" s="87"/>
      <c r="U320" s="40"/>
      <c r="V320" s="40"/>
      <c r="W320" s="40"/>
      <c r="X320" s="40"/>
      <c r="Y320" s="40"/>
      <c r="Z320" s="40"/>
      <c r="AA320" s="40"/>
      <c r="AB320" s="40"/>
      <c r="AC320" s="40"/>
      <c r="AD320" s="40"/>
      <c r="AE320" s="40"/>
      <c r="AT320" s="19" t="s">
        <v>190</v>
      </c>
      <c r="AU320" s="19" t="s">
        <v>85</v>
      </c>
    </row>
    <row r="321" s="13" customFormat="1">
      <c r="A321" s="13"/>
      <c r="B321" s="233"/>
      <c r="C321" s="234"/>
      <c r="D321" s="228" t="s">
        <v>192</v>
      </c>
      <c r="E321" s="235" t="s">
        <v>19</v>
      </c>
      <c r="F321" s="236" t="s">
        <v>802</v>
      </c>
      <c r="G321" s="234"/>
      <c r="H321" s="237">
        <v>107.09999999999999</v>
      </c>
      <c r="I321" s="238"/>
      <c r="J321" s="234"/>
      <c r="K321" s="234"/>
      <c r="L321" s="239"/>
      <c r="M321" s="240"/>
      <c r="N321" s="241"/>
      <c r="O321" s="241"/>
      <c r="P321" s="241"/>
      <c r="Q321" s="241"/>
      <c r="R321" s="241"/>
      <c r="S321" s="241"/>
      <c r="T321" s="242"/>
      <c r="U321" s="13"/>
      <c r="V321" s="13"/>
      <c r="W321" s="13"/>
      <c r="X321" s="13"/>
      <c r="Y321" s="13"/>
      <c r="Z321" s="13"/>
      <c r="AA321" s="13"/>
      <c r="AB321" s="13"/>
      <c r="AC321" s="13"/>
      <c r="AD321" s="13"/>
      <c r="AE321" s="13"/>
      <c r="AT321" s="243" t="s">
        <v>192</v>
      </c>
      <c r="AU321" s="243" t="s">
        <v>85</v>
      </c>
      <c r="AV321" s="13" t="s">
        <v>85</v>
      </c>
      <c r="AW321" s="13" t="s">
        <v>37</v>
      </c>
      <c r="AX321" s="13" t="s">
        <v>76</v>
      </c>
      <c r="AY321" s="243" t="s">
        <v>180</v>
      </c>
    </row>
    <row r="322" s="13" customFormat="1">
      <c r="A322" s="13"/>
      <c r="B322" s="233"/>
      <c r="C322" s="234"/>
      <c r="D322" s="228" t="s">
        <v>192</v>
      </c>
      <c r="E322" s="235" t="s">
        <v>19</v>
      </c>
      <c r="F322" s="236" t="s">
        <v>803</v>
      </c>
      <c r="G322" s="234"/>
      <c r="H322" s="237">
        <v>10.800000000000001</v>
      </c>
      <c r="I322" s="238"/>
      <c r="J322" s="234"/>
      <c r="K322" s="234"/>
      <c r="L322" s="239"/>
      <c r="M322" s="240"/>
      <c r="N322" s="241"/>
      <c r="O322" s="241"/>
      <c r="P322" s="241"/>
      <c r="Q322" s="241"/>
      <c r="R322" s="241"/>
      <c r="S322" s="241"/>
      <c r="T322" s="242"/>
      <c r="U322" s="13"/>
      <c r="V322" s="13"/>
      <c r="W322" s="13"/>
      <c r="X322" s="13"/>
      <c r="Y322" s="13"/>
      <c r="Z322" s="13"/>
      <c r="AA322" s="13"/>
      <c r="AB322" s="13"/>
      <c r="AC322" s="13"/>
      <c r="AD322" s="13"/>
      <c r="AE322" s="13"/>
      <c r="AT322" s="243" t="s">
        <v>192</v>
      </c>
      <c r="AU322" s="243" t="s">
        <v>85</v>
      </c>
      <c r="AV322" s="13" t="s">
        <v>85</v>
      </c>
      <c r="AW322" s="13" t="s">
        <v>37</v>
      </c>
      <c r="AX322" s="13" t="s">
        <v>76</v>
      </c>
      <c r="AY322" s="243" t="s">
        <v>180</v>
      </c>
    </row>
    <row r="323" s="13" customFormat="1">
      <c r="A323" s="13"/>
      <c r="B323" s="233"/>
      <c r="C323" s="234"/>
      <c r="D323" s="228" t="s">
        <v>192</v>
      </c>
      <c r="E323" s="235" t="s">
        <v>19</v>
      </c>
      <c r="F323" s="236" t="s">
        <v>804</v>
      </c>
      <c r="G323" s="234"/>
      <c r="H323" s="237">
        <v>8.5999999999999996</v>
      </c>
      <c r="I323" s="238"/>
      <c r="J323" s="234"/>
      <c r="K323" s="234"/>
      <c r="L323" s="239"/>
      <c r="M323" s="240"/>
      <c r="N323" s="241"/>
      <c r="O323" s="241"/>
      <c r="P323" s="241"/>
      <c r="Q323" s="241"/>
      <c r="R323" s="241"/>
      <c r="S323" s="241"/>
      <c r="T323" s="242"/>
      <c r="U323" s="13"/>
      <c r="V323" s="13"/>
      <c r="W323" s="13"/>
      <c r="X323" s="13"/>
      <c r="Y323" s="13"/>
      <c r="Z323" s="13"/>
      <c r="AA323" s="13"/>
      <c r="AB323" s="13"/>
      <c r="AC323" s="13"/>
      <c r="AD323" s="13"/>
      <c r="AE323" s="13"/>
      <c r="AT323" s="243" t="s">
        <v>192</v>
      </c>
      <c r="AU323" s="243" t="s">
        <v>85</v>
      </c>
      <c r="AV323" s="13" t="s">
        <v>85</v>
      </c>
      <c r="AW323" s="13" t="s">
        <v>37</v>
      </c>
      <c r="AX323" s="13" t="s">
        <v>76</v>
      </c>
      <c r="AY323" s="243" t="s">
        <v>180</v>
      </c>
    </row>
    <row r="324" s="13" customFormat="1">
      <c r="A324" s="13"/>
      <c r="B324" s="233"/>
      <c r="C324" s="234"/>
      <c r="D324" s="228" t="s">
        <v>192</v>
      </c>
      <c r="E324" s="235" t="s">
        <v>19</v>
      </c>
      <c r="F324" s="236" t="s">
        <v>805</v>
      </c>
      <c r="G324" s="234"/>
      <c r="H324" s="237">
        <v>5.9500000000000002</v>
      </c>
      <c r="I324" s="238"/>
      <c r="J324" s="234"/>
      <c r="K324" s="234"/>
      <c r="L324" s="239"/>
      <c r="M324" s="240"/>
      <c r="N324" s="241"/>
      <c r="O324" s="241"/>
      <c r="P324" s="241"/>
      <c r="Q324" s="241"/>
      <c r="R324" s="241"/>
      <c r="S324" s="241"/>
      <c r="T324" s="242"/>
      <c r="U324" s="13"/>
      <c r="V324" s="13"/>
      <c r="W324" s="13"/>
      <c r="X324" s="13"/>
      <c r="Y324" s="13"/>
      <c r="Z324" s="13"/>
      <c r="AA324" s="13"/>
      <c r="AB324" s="13"/>
      <c r="AC324" s="13"/>
      <c r="AD324" s="13"/>
      <c r="AE324" s="13"/>
      <c r="AT324" s="243" t="s">
        <v>192</v>
      </c>
      <c r="AU324" s="243" t="s">
        <v>85</v>
      </c>
      <c r="AV324" s="13" t="s">
        <v>85</v>
      </c>
      <c r="AW324" s="13" t="s">
        <v>37</v>
      </c>
      <c r="AX324" s="13" t="s">
        <v>76</v>
      </c>
      <c r="AY324" s="243" t="s">
        <v>180</v>
      </c>
    </row>
    <row r="325" s="13" customFormat="1">
      <c r="A325" s="13"/>
      <c r="B325" s="233"/>
      <c r="C325" s="234"/>
      <c r="D325" s="228" t="s">
        <v>192</v>
      </c>
      <c r="E325" s="235" t="s">
        <v>19</v>
      </c>
      <c r="F325" s="236" t="s">
        <v>802</v>
      </c>
      <c r="G325" s="234"/>
      <c r="H325" s="237">
        <v>107.09999999999999</v>
      </c>
      <c r="I325" s="238"/>
      <c r="J325" s="234"/>
      <c r="K325" s="234"/>
      <c r="L325" s="239"/>
      <c r="M325" s="240"/>
      <c r="N325" s="241"/>
      <c r="O325" s="241"/>
      <c r="P325" s="241"/>
      <c r="Q325" s="241"/>
      <c r="R325" s="241"/>
      <c r="S325" s="241"/>
      <c r="T325" s="242"/>
      <c r="U325" s="13"/>
      <c r="V325" s="13"/>
      <c r="W325" s="13"/>
      <c r="X325" s="13"/>
      <c r="Y325" s="13"/>
      <c r="Z325" s="13"/>
      <c r="AA325" s="13"/>
      <c r="AB325" s="13"/>
      <c r="AC325" s="13"/>
      <c r="AD325" s="13"/>
      <c r="AE325" s="13"/>
      <c r="AT325" s="243" t="s">
        <v>192</v>
      </c>
      <c r="AU325" s="243" t="s">
        <v>85</v>
      </c>
      <c r="AV325" s="13" t="s">
        <v>85</v>
      </c>
      <c r="AW325" s="13" t="s">
        <v>37</v>
      </c>
      <c r="AX325" s="13" t="s">
        <v>76</v>
      </c>
      <c r="AY325" s="243" t="s">
        <v>180</v>
      </c>
    </row>
    <row r="326" s="13" customFormat="1">
      <c r="A326" s="13"/>
      <c r="B326" s="233"/>
      <c r="C326" s="234"/>
      <c r="D326" s="228" t="s">
        <v>192</v>
      </c>
      <c r="E326" s="235" t="s">
        <v>19</v>
      </c>
      <c r="F326" s="236" t="s">
        <v>806</v>
      </c>
      <c r="G326" s="234"/>
      <c r="H326" s="237">
        <v>16.199999999999999</v>
      </c>
      <c r="I326" s="238"/>
      <c r="J326" s="234"/>
      <c r="K326" s="234"/>
      <c r="L326" s="239"/>
      <c r="M326" s="240"/>
      <c r="N326" s="241"/>
      <c r="O326" s="241"/>
      <c r="P326" s="241"/>
      <c r="Q326" s="241"/>
      <c r="R326" s="241"/>
      <c r="S326" s="241"/>
      <c r="T326" s="242"/>
      <c r="U326" s="13"/>
      <c r="V326" s="13"/>
      <c r="W326" s="13"/>
      <c r="X326" s="13"/>
      <c r="Y326" s="13"/>
      <c r="Z326" s="13"/>
      <c r="AA326" s="13"/>
      <c r="AB326" s="13"/>
      <c r="AC326" s="13"/>
      <c r="AD326" s="13"/>
      <c r="AE326" s="13"/>
      <c r="AT326" s="243" t="s">
        <v>192</v>
      </c>
      <c r="AU326" s="243" t="s">
        <v>85</v>
      </c>
      <c r="AV326" s="13" t="s">
        <v>85</v>
      </c>
      <c r="AW326" s="13" t="s">
        <v>37</v>
      </c>
      <c r="AX326" s="13" t="s">
        <v>76</v>
      </c>
      <c r="AY326" s="243" t="s">
        <v>180</v>
      </c>
    </row>
    <row r="327" s="13" customFormat="1">
      <c r="A327" s="13"/>
      <c r="B327" s="233"/>
      <c r="C327" s="234"/>
      <c r="D327" s="228" t="s">
        <v>192</v>
      </c>
      <c r="E327" s="235" t="s">
        <v>19</v>
      </c>
      <c r="F327" s="236" t="s">
        <v>807</v>
      </c>
      <c r="G327" s="234"/>
      <c r="H327" s="237">
        <v>17.850000000000001</v>
      </c>
      <c r="I327" s="238"/>
      <c r="J327" s="234"/>
      <c r="K327" s="234"/>
      <c r="L327" s="239"/>
      <c r="M327" s="240"/>
      <c r="N327" s="241"/>
      <c r="O327" s="241"/>
      <c r="P327" s="241"/>
      <c r="Q327" s="241"/>
      <c r="R327" s="241"/>
      <c r="S327" s="241"/>
      <c r="T327" s="242"/>
      <c r="U327" s="13"/>
      <c r="V327" s="13"/>
      <c r="W327" s="13"/>
      <c r="X327" s="13"/>
      <c r="Y327" s="13"/>
      <c r="Z327" s="13"/>
      <c r="AA327" s="13"/>
      <c r="AB327" s="13"/>
      <c r="AC327" s="13"/>
      <c r="AD327" s="13"/>
      <c r="AE327" s="13"/>
      <c r="AT327" s="243" t="s">
        <v>192</v>
      </c>
      <c r="AU327" s="243" t="s">
        <v>85</v>
      </c>
      <c r="AV327" s="13" t="s">
        <v>85</v>
      </c>
      <c r="AW327" s="13" t="s">
        <v>37</v>
      </c>
      <c r="AX327" s="13" t="s">
        <v>76</v>
      </c>
      <c r="AY327" s="243" t="s">
        <v>180</v>
      </c>
    </row>
    <row r="328" s="13" customFormat="1">
      <c r="A328" s="13"/>
      <c r="B328" s="233"/>
      <c r="C328" s="234"/>
      <c r="D328" s="228" t="s">
        <v>192</v>
      </c>
      <c r="E328" s="235" t="s">
        <v>19</v>
      </c>
      <c r="F328" s="236" t="s">
        <v>808</v>
      </c>
      <c r="G328" s="234"/>
      <c r="H328" s="237">
        <v>7.2000000000000002</v>
      </c>
      <c r="I328" s="238"/>
      <c r="J328" s="234"/>
      <c r="K328" s="234"/>
      <c r="L328" s="239"/>
      <c r="M328" s="240"/>
      <c r="N328" s="241"/>
      <c r="O328" s="241"/>
      <c r="P328" s="241"/>
      <c r="Q328" s="241"/>
      <c r="R328" s="241"/>
      <c r="S328" s="241"/>
      <c r="T328" s="242"/>
      <c r="U328" s="13"/>
      <c r="V328" s="13"/>
      <c r="W328" s="13"/>
      <c r="X328" s="13"/>
      <c r="Y328" s="13"/>
      <c r="Z328" s="13"/>
      <c r="AA328" s="13"/>
      <c r="AB328" s="13"/>
      <c r="AC328" s="13"/>
      <c r="AD328" s="13"/>
      <c r="AE328" s="13"/>
      <c r="AT328" s="243" t="s">
        <v>192</v>
      </c>
      <c r="AU328" s="243" t="s">
        <v>85</v>
      </c>
      <c r="AV328" s="13" t="s">
        <v>85</v>
      </c>
      <c r="AW328" s="13" t="s">
        <v>37</v>
      </c>
      <c r="AX328" s="13" t="s">
        <v>76</v>
      </c>
      <c r="AY328" s="243" t="s">
        <v>180</v>
      </c>
    </row>
    <row r="329" s="13" customFormat="1">
      <c r="A329" s="13"/>
      <c r="B329" s="233"/>
      <c r="C329" s="234"/>
      <c r="D329" s="228" t="s">
        <v>192</v>
      </c>
      <c r="E329" s="235" t="s">
        <v>19</v>
      </c>
      <c r="F329" s="236" t="s">
        <v>809</v>
      </c>
      <c r="G329" s="234"/>
      <c r="H329" s="237">
        <v>23.199999999999999</v>
      </c>
      <c r="I329" s="238"/>
      <c r="J329" s="234"/>
      <c r="K329" s="234"/>
      <c r="L329" s="239"/>
      <c r="M329" s="240"/>
      <c r="N329" s="241"/>
      <c r="O329" s="241"/>
      <c r="P329" s="241"/>
      <c r="Q329" s="241"/>
      <c r="R329" s="241"/>
      <c r="S329" s="241"/>
      <c r="T329" s="242"/>
      <c r="U329" s="13"/>
      <c r="V329" s="13"/>
      <c r="W329" s="13"/>
      <c r="X329" s="13"/>
      <c r="Y329" s="13"/>
      <c r="Z329" s="13"/>
      <c r="AA329" s="13"/>
      <c r="AB329" s="13"/>
      <c r="AC329" s="13"/>
      <c r="AD329" s="13"/>
      <c r="AE329" s="13"/>
      <c r="AT329" s="243" t="s">
        <v>192</v>
      </c>
      <c r="AU329" s="243" t="s">
        <v>85</v>
      </c>
      <c r="AV329" s="13" t="s">
        <v>85</v>
      </c>
      <c r="AW329" s="13" t="s">
        <v>37</v>
      </c>
      <c r="AX329" s="13" t="s">
        <v>76</v>
      </c>
      <c r="AY329" s="243" t="s">
        <v>180</v>
      </c>
    </row>
    <row r="330" s="14" customFormat="1">
      <c r="A330" s="14"/>
      <c r="B330" s="244"/>
      <c r="C330" s="245"/>
      <c r="D330" s="228" t="s">
        <v>192</v>
      </c>
      <c r="E330" s="246" t="s">
        <v>19</v>
      </c>
      <c r="F330" s="247" t="s">
        <v>197</v>
      </c>
      <c r="G330" s="245"/>
      <c r="H330" s="248">
        <v>303.99999999999994</v>
      </c>
      <c r="I330" s="249"/>
      <c r="J330" s="245"/>
      <c r="K330" s="245"/>
      <c r="L330" s="250"/>
      <c r="M330" s="251"/>
      <c r="N330" s="252"/>
      <c r="O330" s="252"/>
      <c r="P330" s="252"/>
      <c r="Q330" s="252"/>
      <c r="R330" s="252"/>
      <c r="S330" s="252"/>
      <c r="T330" s="253"/>
      <c r="U330" s="14"/>
      <c r="V330" s="14"/>
      <c r="W330" s="14"/>
      <c r="X330" s="14"/>
      <c r="Y330" s="14"/>
      <c r="Z330" s="14"/>
      <c r="AA330" s="14"/>
      <c r="AB330" s="14"/>
      <c r="AC330" s="14"/>
      <c r="AD330" s="14"/>
      <c r="AE330" s="14"/>
      <c r="AT330" s="254" t="s">
        <v>192</v>
      </c>
      <c r="AU330" s="254" t="s">
        <v>85</v>
      </c>
      <c r="AV330" s="14" t="s">
        <v>198</v>
      </c>
      <c r="AW330" s="14" t="s">
        <v>37</v>
      </c>
      <c r="AX330" s="14" t="s">
        <v>83</v>
      </c>
      <c r="AY330" s="254" t="s">
        <v>180</v>
      </c>
    </row>
    <row r="331" s="2" customFormat="1" ht="16.5" customHeight="1">
      <c r="A331" s="40"/>
      <c r="B331" s="41"/>
      <c r="C331" s="269" t="s">
        <v>405</v>
      </c>
      <c r="D331" s="269" t="s">
        <v>684</v>
      </c>
      <c r="E331" s="270" t="s">
        <v>810</v>
      </c>
      <c r="F331" s="271" t="s">
        <v>811</v>
      </c>
      <c r="G331" s="272" t="s">
        <v>249</v>
      </c>
      <c r="H331" s="273">
        <v>107.05500000000001</v>
      </c>
      <c r="I331" s="274"/>
      <c r="J331" s="275">
        <f>ROUND(I331*H331,2)</f>
        <v>0</v>
      </c>
      <c r="K331" s="271" t="s">
        <v>187</v>
      </c>
      <c r="L331" s="276"/>
      <c r="M331" s="277" t="s">
        <v>19</v>
      </c>
      <c r="N331" s="278" t="s">
        <v>47</v>
      </c>
      <c r="O331" s="86"/>
      <c r="P331" s="224">
        <f>O331*H331</f>
        <v>0</v>
      </c>
      <c r="Q331" s="224">
        <v>0.00032000000000000003</v>
      </c>
      <c r="R331" s="224">
        <f>Q331*H331</f>
        <v>0.034257600000000006</v>
      </c>
      <c r="S331" s="224">
        <v>0</v>
      </c>
      <c r="T331" s="225">
        <f>S331*H331</f>
        <v>0</v>
      </c>
      <c r="U331" s="40"/>
      <c r="V331" s="40"/>
      <c r="W331" s="40"/>
      <c r="X331" s="40"/>
      <c r="Y331" s="40"/>
      <c r="Z331" s="40"/>
      <c r="AA331" s="40"/>
      <c r="AB331" s="40"/>
      <c r="AC331" s="40"/>
      <c r="AD331" s="40"/>
      <c r="AE331" s="40"/>
      <c r="AR331" s="226" t="s">
        <v>252</v>
      </c>
      <c r="AT331" s="226" t="s">
        <v>684</v>
      </c>
      <c r="AU331" s="226" t="s">
        <v>85</v>
      </c>
      <c r="AY331" s="19" t="s">
        <v>180</v>
      </c>
      <c r="BE331" s="227">
        <f>IF(N331="základní",J331,0)</f>
        <v>0</v>
      </c>
      <c r="BF331" s="227">
        <f>IF(N331="snížená",J331,0)</f>
        <v>0</v>
      </c>
      <c r="BG331" s="227">
        <f>IF(N331="zákl. přenesená",J331,0)</f>
        <v>0</v>
      </c>
      <c r="BH331" s="227">
        <f>IF(N331="sníž. přenesená",J331,0)</f>
        <v>0</v>
      </c>
      <c r="BI331" s="227">
        <f>IF(N331="nulová",J331,0)</f>
        <v>0</v>
      </c>
      <c r="BJ331" s="19" t="s">
        <v>83</v>
      </c>
      <c r="BK331" s="227">
        <f>ROUND(I331*H331,2)</f>
        <v>0</v>
      </c>
      <c r="BL331" s="19" t="s">
        <v>198</v>
      </c>
      <c r="BM331" s="226" t="s">
        <v>812</v>
      </c>
    </row>
    <row r="332" s="2" customFormat="1">
      <c r="A332" s="40"/>
      <c r="B332" s="41"/>
      <c r="C332" s="42"/>
      <c r="D332" s="228" t="s">
        <v>190</v>
      </c>
      <c r="E332" s="42"/>
      <c r="F332" s="229" t="s">
        <v>811</v>
      </c>
      <c r="G332" s="42"/>
      <c r="H332" s="42"/>
      <c r="I332" s="230"/>
      <c r="J332" s="42"/>
      <c r="K332" s="42"/>
      <c r="L332" s="46"/>
      <c r="M332" s="231"/>
      <c r="N332" s="232"/>
      <c r="O332" s="86"/>
      <c r="P332" s="86"/>
      <c r="Q332" s="86"/>
      <c r="R332" s="86"/>
      <c r="S332" s="86"/>
      <c r="T332" s="87"/>
      <c r="U332" s="40"/>
      <c r="V332" s="40"/>
      <c r="W332" s="40"/>
      <c r="X332" s="40"/>
      <c r="Y332" s="40"/>
      <c r="Z332" s="40"/>
      <c r="AA332" s="40"/>
      <c r="AB332" s="40"/>
      <c r="AC332" s="40"/>
      <c r="AD332" s="40"/>
      <c r="AE332" s="40"/>
      <c r="AT332" s="19" t="s">
        <v>190</v>
      </c>
      <c r="AU332" s="19" t="s">
        <v>85</v>
      </c>
    </row>
    <row r="333" s="15" customFormat="1">
      <c r="A333" s="15"/>
      <c r="B333" s="255"/>
      <c r="C333" s="256"/>
      <c r="D333" s="228" t="s">
        <v>192</v>
      </c>
      <c r="E333" s="257" t="s">
        <v>19</v>
      </c>
      <c r="F333" s="258" t="s">
        <v>609</v>
      </c>
      <c r="G333" s="256"/>
      <c r="H333" s="257" t="s">
        <v>19</v>
      </c>
      <c r="I333" s="259"/>
      <c r="J333" s="256"/>
      <c r="K333" s="256"/>
      <c r="L333" s="260"/>
      <c r="M333" s="261"/>
      <c r="N333" s="262"/>
      <c r="O333" s="262"/>
      <c r="P333" s="262"/>
      <c r="Q333" s="262"/>
      <c r="R333" s="262"/>
      <c r="S333" s="262"/>
      <c r="T333" s="263"/>
      <c r="U333" s="15"/>
      <c r="V333" s="15"/>
      <c r="W333" s="15"/>
      <c r="X333" s="15"/>
      <c r="Y333" s="15"/>
      <c r="Z333" s="15"/>
      <c r="AA333" s="15"/>
      <c r="AB333" s="15"/>
      <c r="AC333" s="15"/>
      <c r="AD333" s="15"/>
      <c r="AE333" s="15"/>
      <c r="AT333" s="264" t="s">
        <v>192</v>
      </c>
      <c r="AU333" s="264" t="s">
        <v>85</v>
      </c>
      <c r="AV333" s="15" t="s">
        <v>83</v>
      </c>
      <c r="AW333" s="15" t="s">
        <v>37</v>
      </c>
      <c r="AX333" s="15" t="s">
        <v>76</v>
      </c>
      <c r="AY333" s="264" t="s">
        <v>180</v>
      </c>
    </row>
    <row r="334" s="13" customFormat="1">
      <c r="A334" s="13"/>
      <c r="B334" s="233"/>
      <c r="C334" s="234"/>
      <c r="D334" s="228" t="s">
        <v>192</v>
      </c>
      <c r="E334" s="235" t="s">
        <v>19</v>
      </c>
      <c r="F334" s="236" t="s">
        <v>813</v>
      </c>
      <c r="G334" s="234"/>
      <c r="H334" s="237">
        <v>107.05500000000001</v>
      </c>
      <c r="I334" s="238"/>
      <c r="J334" s="234"/>
      <c r="K334" s="234"/>
      <c r="L334" s="239"/>
      <c r="M334" s="240"/>
      <c r="N334" s="241"/>
      <c r="O334" s="241"/>
      <c r="P334" s="241"/>
      <c r="Q334" s="241"/>
      <c r="R334" s="241"/>
      <c r="S334" s="241"/>
      <c r="T334" s="242"/>
      <c r="U334" s="13"/>
      <c r="V334" s="13"/>
      <c r="W334" s="13"/>
      <c r="X334" s="13"/>
      <c r="Y334" s="13"/>
      <c r="Z334" s="13"/>
      <c r="AA334" s="13"/>
      <c r="AB334" s="13"/>
      <c r="AC334" s="13"/>
      <c r="AD334" s="13"/>
      <c r="AE334" s="13"/>
      <c r="AT334" s="243" t="s">
        <v>192</v>
      </c>
      <c r="AU334" s="243" t="s">
        <v>85</v>
      </c>
      <c r="AV334" s="13" t="s">
        <v>85</v>
      </c>
      <c r="AW334" s="13" t="s">
        <v>37</v>
      </c>
      <c r="AX334" s="13" t="s">
        <v>76</v>
      </c>
      <c r="AY334" s="243" t="s">
        <v>180</v>
      </c>
    </row>
    <row r="335" s="14" customFormat="1">
      <c r="A335" s="14"/>
      <c r="B335" s="244"/>
      <c r="C335" s="245"/>
      <c r="D335" s="228" t="s">
        <v>192</v>
      </c>
      <c r="E335" s="246" t="s">
        <v>19</v>
      </c>
      <c r="F335" s="247" t="s">
        <v>197</v>
      </c>
      <c r="G335" s="245"/>
      <c r="H335" s="248">
        <v>107.05500000000001</v>
      </c>
      <c r="I335" s="249"/>
      <c r="J335" s="245"/>
      <c r="K335" s="245"/>
      <c r="L335" s="250"/>
      <c r="M335" s="251"/>
      <c r="N335" s="252"/>
      <c r="O335" s="252"/>
      <c r="P335" s="252"/>
      <c r="Q335" s="252"/>
      <c r="R335" s="252"/>
      <c r="S335" s="252"/>
      <c r="T335" s="253"/>
      <c r="U335" s="14"/>
      <c r="V335" s="14"/>
      <c r="W335" s="14"/>
      <c r="X335" s="14"/>
      <c r="Y335" s="14"/>
      <c r="Z335" s="14"/>
      <c r="AA335" s="14"/>
      <c r="AB335" s="14"/>
      <c r="AC335" s="14"/>
      <c r="AD335" s="14"/>
      <c r="AE335" s="14"/>
      <c r="AT335" s="254" t="s">
        <v>192</v>
      </c>
      <c r="AU335" s="254" t="s">
        <v>85</v>
      </c>
      <c r="AV335" s="14" t="s">
        <v>198</v>
      </c>
      <c r="AW335" s="14" t="s">
        <v>37</v>
      </c>
      <c r="AX335" s="14" t="s">
        <v>83</v>
      </c>
      <c r="AY335" s="254" t="s">
        <v>180</v>
      </c>
    </row>
    <row r="336" s="2" customFormat="1" ht="16.5" customHeight="1">
      <c r="A336" s="40"/>
      <c r="B336" s="41"/>
      <c r="C336" s="269" t="s">
        <v>410</v>
      </c>
      <c r="D336" s="269" t="s">
        <v>684</v>
      </c>
      <c r="E336" s="270" t="s">
        <v>814</v>
      </c>
      <c r="F336" s="271" t="s">
        <v>815</v>
      </c>
      <c r="G336" s="272" t="s">
        <v>249</v>
      </c>
      <c r="H336" s="273">
        <v>404.60000000000002</v>
      </c>
      <c r="I336" s="274"/>
      <c r="J336" s="275">
        <f>ROUND(I336*H336,2)</f>
        <v>0</v>
      </c>
      <c r="K336" s="271" t="s">
        <v>187</v>
      </c>
      <c r="L336" s="276"/>
      <c r="M336" s="277" t="s">
        <v>19</v>
      </c>
      <c r="N336" s="278" t="s">
        <v>47</v>
      </c>
      <c r="O336" s="86"/>
      <c r="P336" s="224">
        <f>O336*H336</f>
        <v>0</v>
      </c>
      <c r="Q336" s="224">
        <v>0.00050000000000000001</v>
      </c>
      <c r="R336" s="224">
        <f>Q336*H336</f>
        <v>0.20230000000000001</v>
      </c>
      <c r="S336" s="224">
        <v>0</v>
      </c>
      <c r="T336" s="225">
        <f>S336*H336</f>
        <v>0</v>
      </c>
      <c r="U336" s="40"/>
      <c r="V336" s="40"/>
      <c r="W336" s="40"/>
      <c r="X336" s="40"/>
      <c r="Y336" s="40"/>
      <c r="Z336" s="40"/>
      <c r="AA336" s="40"/>
      <c r="AB336" s="40"/>
      <c r="AC336" s="40"/>
      <c r="AD336" s="40"/>
      <c r="AE336" s="40"/>
      <c r="AR336" s="226" t="s">
        <v>252</v>
      </c>
      <c r="AT336" s="226" t="s">
        <v>684</v>
      </c>
      <c r="AU336" s="226" t="s">
        <v>85</v>
      </c>
      <c r="AY336" s="19" t="s">
        <v>180</v>
      </c>
      <c r="BE336" s="227">
        <f>IF(N336="základní",J336,0)</f>
        <v>0</v>
      </c>
      <c r="BF336" s="227">
        <f>IF(N336="snížená",J336,0)</f>
        <v>0</v>
      </c>
      <c r="BG336" s="227">
        <f>IF(N336="zákl. přenesená",J336,0)</f>
        <v>0</v>
      </c>
      <c r="BH336" s="227">
        <f>IF(N336="sníž. přenesená",J336,0)</f>
        <v>0</v>
      </c>
      <c r="BI336" s="227">
        <f>IF(N336="nulová",J336,0)</f>
        <v>0</v>
      </c>
      <c r="BJ336" s="19" t="s">
        <v>83</v>
      </c>
      <c r="BK336" s="227">
        <f>ROUND(I336*H336,2)</f>
        <v>0</v>
      </c>
      <c r="BL336" s="19" t="s">
        <v>198</v>
      </c>
      <c r="BM336" s="226" t="s">
        <v>816</v>
      </c>
    </row>
    <row r="337" s="2" customFormat="1">
      <c r="A337" s="40"/>
      <c r="B337" s="41"/>
      <c r="C337" s="42"/>
      <c r="D337" s="228" t="s">
        <v>190</v>
      </c>
      <c r="E337" s="42"/>
      <c r="F337" s="229" t="s">
        <v>815</v>
      </c>
      <c r="G337" s="42"/>
      <c r="H337" s="42"/>
      <c r="I337" s="230"/>
      <c r="J337" s="42"/>
      <c r="K337" s="42"/>
      <c r="L337" s="46"/>
      <c r="M337" s="231"/>
      <c r="N337" s="232"/>
      <c r="O337" s="86"/>
      <c r="P337" s="86"/>
      <c r="Q337" s="86"/>
      <c r="R337" s="86"/>
      <c r="S337" s="86"/>
      <c r="T337" s="87"/>
      <c r="U337" s="40"/>
      <c r="V337" s="40"/>
      <c r="W337" s="40"/>
      <c r="X337" s="40"/>
      <c r="Y337" s="40"/>
      <c r="Z337" s="40"/>
      <c r="AA337" s="40"/>
      <c r="AB337" s="40"/>
      <c r="AC337" s="40"/>
      <c r="AD337" s="40"/>
      <c r="AE337" s="40"/>
      <c r="AT337" s="19" t="s">
        <v>190</v>
      </c>
      <c r="AU337" s="19" t="s">
        <v>85</v>
      </c>
    </row>
    <row r="338" s="2" customFormat="1" ht="16.5" customHeight="1">
      <c r="A338" s="40"/>
      <c r="B338" s="41"/>
      <c r="C338" s="215" t="s">
        <v>417</v>
      </c>
      <c r="D338" s="215" t="s">
        <v>183</v>
      </c>
      <c r="E338" s="216" t="s">
        <v>817</v>
      </c>
      <c r="F338" s="217" t="s">
        <v>818</v>
      </c>
      <c r="G338" s="218" t="s">
        <v>201</v>
      </c>
      <c r="H338" s="219">
        <v>492.47500000000002</v>
      </c>
      <c r="I338" s="220"/>
      <c r="J338" s="221">
        <f>ROUND(I338*H338,2)</f>
        <v>0</v>
      </c>
      <c r="K338" s="217" t="s">
        <v>187</v>
      </c>
      <c r="L338" s="46"/>
      <c r="M338" s="222" t="s">
        <v>19</v>
      </c>
      <c r="N338" s="223" t="s">
        <v>47</v>
      </c>
      <c r="O338" s="86"/>
      <c r="P338" s="224">
        <f>O338*H338</f>
        <v>0</v>
      </c>
      <c r="Q338" s="224">
        <v>0.0047800000000000004</v>
      </c>
      <c r="R338" s="224">
        <f>Q338*H338</f>
        <v>2.3540305000000004</v>
      </c>
      <c r="S338" s="224">
        <v>0</v>
      </c>
      <c r="T338" s="225">
        <f>S338*H338</f>
        <v>0</v>
      </c>
      <c r="U338" s="40"/>
      <c r="V338" s="40"/>
      <c r="W338" s="40"/>
      <c r="X338" s="40"/>
      <c r="Y338" s="40"/>
      <c r="Z338" s="40"/>
      <c r="AA338" s="40"/>
      <c r="AB338" s="40"/>
      <c r="AC338" s="40"/>
      <c r="AD338" s="40"/>
      <c r="AE338" s="40"/>
      <c r="AR338" s="226" t="s">
        <v>198</v>
      </c>
      <c r="AT338" s="226" t="s">
        <v>183</v>
      </c>
      <c r="AU338" s="226" t="s">
        <v>85</v>
      </c>
      <c r="AY338" s="19" t="s">
        <v>180</v>
      </c>
      <c r="BE338" s="227">
        <f>IF(N338="základní",J338,0)</f>
        <v>0</v>
      </c>
      <c r="BF338" s="227">
        <f>IF(N338="snížená",J338,0)</f>
        <v>0</v>
      </c>
      <c r="BG338" s="227">
        <f>IF(N338="zákl. přenesená",J338,0)</f>
        <v>0</v>
      </c>
      <c r="BH338" s="227">
        <f>IF(N338="sníž. přenesená",J338,0)</f>
        <v>0</v>
      </c>
      <c r="BI338" s="227">
        <f>IF(N338="nulová",J338,0)</f>
        <v>0</v>
      </c>
      <c r="BJ338" s="19" t="s">
        <v>83</v>
      </c>
      <c r="BK338" s="227">
        <f>ROUND(I338*H338,2)</f>
        <v>0</v>
      </c>
      <c r="BL338" s="19" t="s">
        <v>198</v>
      </c>
      <c r="BM338" s="226" t="s">
        <v>819</v>
      </c>
    </row>
    <row r="339" s="2" customFormat="1">
      <c r="A339" s="40"/>
      <c r="B339" s="41"/>
      <c r="C339" s="42"/>
      <c r="D339" s="228" t="s">
        <v>190</v>
      </c>
      <c r="E339" s="42"/>
      <c r="F339" s="229" t="s">
        <v>820</v>
      </c>
      <c r="G339" s="42"/>
      <c r="H339" s="42"/>
      <c r="I339" s="230"/>
      <c r="J339" s="42"/>
      <c r="K339" s="42"/>
      <c r="L339" s="46"/>
      <c r="M339" s="231"/>
      <c r="N339" s="232"/>
      <c r="O339" s="86"/>
      <c r="P339" s="86"/>
      <c r="Q339" s="86"/>
      <c r="R339" s="86"/>
      <c r="S339" s="86"/>
      <c r="T339" s="87"/>
      <c r="U339" s="40"/>
      <c r="V339" s="40"/>
      <c r="W339" s="40"/>
      <c r="X339" s="40"/>
      <c r="Y339" s="40"/>
      <c r="Z339" s="40"/>
      <c r="AA339" s="40"/>
      <c r="AB339" s="40"/>
      <c r="AC339" s="40"/>
      <c r="AD339" s="40"/>
      <c r="AE339" s="40"/>
      <c r="AT339" s="19" t="s">
        <v>190</v>
      </c>
      <c r="AU339" s="19" t="s">
        <v>85</v>
      </c>
    </row>
    <row r="340" s="2" customFormat="1" ht="16.5" customHeight="1">
      <c r="A340" s="40"/>
      <c r="B340" s="41"/>
      <c r="C340" s="215" t="s">
        <v>424</v>
      </c>
      <c r="D340" s="215" t="s">
        <v>183</v>
      </c>
      <c r="E340" s="216" t="s">
        <v>821</v>
      </c>
      <c r="F340" s="217" t="s">
        <v>822</v>
      </c>
      <c r="G340" s="218" t="s">
        <v>201</v>
      </c>
      <c r="H340" s="219">
        <v>492.47500000000002</v>
      </c>
      <c r="I340" s="220"/>
      <c r="J340" s="221">
        <f>ROUND(I340*H340,2)</f>
        <v>0</v>
      </c>
      <c r="K340" s="217" t="s">
        <v>187</v>
      </c>
      <c r="L340" s="46"/>
      <c r="M340" s="222" t="s">
        <v>19</v>
      </c>
      <c r="N340" s="223" t="s">
        <v>47</v>
      </c>
      <c r="O340" s="86"/>
      <c r="P340" s="224">
        <f>O340*H340</f>
        <v>0</v>
      </c>
      <c r="Q340" s="224">
        <v>0</v>
      </c>
      <c r="R340" s="224">
        <f>Q340*H340</f>
        <v>0</v>
      </c>
      <c r="S340" s="224">
        <v>0</v>
      </c>
      <c r="T340" s="225">
        <f>S340*H340</f>
        <v>0</v>
      </c>
      <c r="U340" s="40"/>
      <c r="V340" s="40"/>
      <c r="W340" s="40"/>
      <c r="X340" s="40"/>
      <c r="Y340" s="40"/>
      <c r="Z340" s="40"/>
      <c r="AA340" s="40"/>
      <c r="AB340" s="40"/>
      <c r="AC340" s="40"/>
      <c r="AD340" s="40"/>
      <c r="AE340" s="40"/>
      <c r="AR340" s="226" t="s">
        <v>198</v>
      </c>
      <c r="AT340" s="226" t="s">
        <v>183</v>
      </c>
      <c r="AU340" s="226" t="s">
        <v>85</v>
      </c>
      <c r="AY340" s="19" t="s">
        <v>180</v>
      </c>
      <c r="BE340" s="227">
        <f>IF(N340="základní",J340,0)</f>
        <v>0</v>
      </c>
      <c r="BF340" s="227">
        <f>IF(N340="snížená",J340,0)</f>
        <v>0</v>
      </c>
      <c r="BG340" s="227">
        <f>IF(N340="zákl. přenesená",J340,0)</f>
        <v>0</v>
      </c>
      <c r="BH340" s="227">
        <f>IF(N340="sníž. přenesená",J340,0)</f>
        <v>0</v>
      </c>
      <c r="BI340" s="227">
        <f>IF(N340="nulová",J340,0)</f>
        <v>0</v>
      </c>
      <c r="BJ340" s="19" t="s">
        <v>83</v>
      </c>
      <c r="BK340" s="227">
        <f>ROUND(I340*H340,2)</f>
        <v>0</v>
      </c>
      <c r="BL340" s="19" t="s">
        <v>198</v>
      </c>
      <c r="BM340" s="226" t="s">
        <v>823</v>
      </c>
    </row>
    <row r="341" s="2" customFormat="1">
      <c r="A341" s="40"/>
      <c r="B341" s="41"/>
      <c r="C341" s="42"/>
      <c r="D341" s="228" t="s">
        <v>190</v>
      </c>
      <c r="E341" s="42"/>
      <c r="F341" s="229" t="s">
        <v>824</v>
      </c>
      <c r="G341" s="42"/>
      <c r="H341" s="42"/>
      <c r="I341" s="230"/>
      <c r="J341" s="42"/>
      <c r="K341" s="42"/>
      <c r="L341" s="46"/>
      <c r="M341" s="231"/>
      <c r="N341" s="232"/>
      <c r="O341" s="86"/>
      <c r="P341" s="86"/>
      <c r="Q341" s="86"/>
      <c r="R341" s="86"/>
      <c r="S341" s="86"/>
      <c r="T341" s="87"/>
      <c r="U341" s="40"/>
      <c r="V341" s="40"/>
      <c r="W341" s="40"/>
      <c r="X341" s="40"/>
      <c r="Y341" s="40"/>
      <c r="Z341" s="40"/>
      <c r="AA341" s="40"/>
      <c r="AB341" s="40"/>
      <c r="AC341" s="40"/>
      <c r="AD341" s="40"/>
      <c r="AE341" s="40"/>
      <c r="AT341" s="19" t="s">
        <v>190</v>
      </c>
      <c r="AU341" s="19" t="s">
        <v>85</v>
      </c>
    </row>
    <row r="342" s="2" customFormat="1" ht="16.5" customHeight="1">
      <c r="A342" s="40"/>
      <c r="B342" s="41"/>
      <c r="C342" s="215" t="s">
        <v>429</v>
      </c>
      <c r="D342" s="215" t="s">
        <v>183</v>
      </c>
      <c r="E342" s="216" t="s">
        <v>825</v>
      </c>
      <c r="F342" s="217" t="s">
        <v>826</v>
      </c>
      <c r="G342" s="218" t="s">
        <v>462</v>
      </c>
      <c r="H342" s="219">
        <v>53</v>
      </c>
      <c r="I342" s="220"/>
      <c r="J342" s="221">
        <f>ROUND(I342*H342,2)</f>
        <v>0</v>
      </c>
      <c r="K342" s="217" t="s">
        <v>187</v>
      </c>
      <c r="L342" s="46"/>
      <c r="M342" s="222" t="s">
        <v>19</v>
      </c>
      <c r="N342" s="223" t="s">
        <v>47</v>
      </c>
      <c r="O342" s="86"/>
      <c r="P342" s="224">
        <f>O342*H342</f>
        <v>0</v>
      </c>
      <c r="Q342" s="224">
        <v>0.00048000000000000001</v>
      </c>
      <c r="R342" s="224">
        <f>Q342*H342</f>
        <v>0.025440000000000001</v>
      </c>
      <c r="S342" s="224">
        <v>0</v>
      </c>
      <c r="T342" s="225">
        <f>S342*H342</f>
        <v>0</v>
      </c>
      <c r="U342" s="40"/>
      <c r="V342" s="40"/>
      <c r="W342" s="40"/>
      <c r="X342" s="40"/>
      <c r="Y342" s="40"/>
      <c r="Z342" s="40"/>
      <c r="AA342" s="40"/>
      <c r="AB342" s="40"/>
      <c r="AC342" s="40"/>
      <c r="AD342" s="40"/>
      <c r="AE342" s="40"/>
      <c r="AR342" s="226" t="s">
        <v>198</v>
      </c>
      <c r="AT342" s="226" t="s">
        <v>183</v>
      </c>
      <c r="AU342" s="226" t="s">
        <v>85</v>
      </c>
      <c r="AY342" s="19" t="s">
        <v>180</v>
      </c>
      <c r="BE342" s="227">
        <f>IF(N342="základní",J342,0)</f>
        <v>0</v>
      </c>
      <c r="BF342" s="227">
        <f>IF(N342="snížená",J342,0)</f>
        <v>0</v>
      </c>
      <c r="BG342" s="227">
        <f>IF(N342="zákl. přenesená",J342,0)</f>
        <v>0</v>
      </c>
      <c r="BH342" s="227">
        <f>IF(N342="sníž. přenesená",J342,0)</f>
        <v>0</v>
      </c>
      <c r="BI342" s="227">
        <f>IF(N342="nulová",J342,0)</f>
        <v>0</v>
      </c>
      <c r="BJ342" s="19" t="s">
        <v>83</v>
      </c>
      <c r="BK342" s="227">
        <f>ROUND(I342*H342,2)</f>
        <v>0</v>
      </c>
      <c r="BL342" s="19" t="s">
        <v>198</v>
      </c>
      <c r="BM342" s="226" t="s">
        <v>827</v>
      </c>
    </row>
    <row r="343" s="2" customFormat="1">
      <c r="A343" s="40"/>
      <c r="B343" s="41"/>
      <c r="C343" s="42"/>
      <c r="D343" s="228" t="s">
        <v>190</v>
      </c>
      <c r="E343" s="42"/>
      <c r="F343" s="229" t="s">
        <v>828</v>
      </c>
      <c r="G343" s="42"/>
      <c r="H343" s="42"/>
      <c r="I343" s="230"/>
      <c r="J343" s="42"/>
      <c r="K343" s="42"/>
      <c r="L343" s="46"/>
      <c r="M343" s="231"/>
      <c r="N343" s="232"/>
      <c r="O343" s="86"/>
      <c r="P343" s="86"/>
      <c r="Q343" s="86"/>
      <c r="R343" s="86"/>
      <c r="S343" s="86"/>
      <c r="T343" s="87"/>
      <c r="U343" s="40"/>
      <c r="V343" s="40"/>
      <c r="W343" s="40"/>
      <c r="X343" s="40"/>
      <c r="Y343" s="40"/>
      <c r="Z343" s="40"/>
      <c r="AA343" s="40"/>
      <c r="AB343" s="40"/>
      <c r="AC343" s="40"/>
      <c r="AD343" s="40"/>
      <c r="AE343" s="40"/>
      <c r="AT343" s="19" t="s">
        <v>190</v>
      </c>
      <c r="AU343" s="19" t="s">
        <v>85</v>
      </c>
    </row>
    <row r="344" s="2" customFormat="1" ht="16.5" customHeight="1">
      <c r="A344" s="40"/>
      <c r="B344" s="41"/>
      <c r="C344" s="269" t="s">
        <v>436</v>
      </c>
      <c r="D344" s="269" t="s">
        <v>684</v>
      </c>
      <c r="E344" s="270" t="s">
        <v>829</v>
      </c>
      <c r="F344" s="271" t="s">
        <v>830</v>
      </c>
      <c r="G344" s="272" t="s">
        <v>462</v>
      </c>
      <c r="H344" s="273">
        <v>5</v>
      </c>
      <c r="I344" s="274"/>
      <c r="J344" s="275">
        <f>ROUND(I344*H344,2)</f>
        <v>0</v>
      </c>
      <c r="K344" s="271" t="s">
        <v>187</v>
      </c>
      <c r="L344" s="276"/>
      <c r="M344" s="277" t="s">
        <v>19</v>
      </c>
      <c r="N344" s="278" t="s">
        <v>47</v>
      </c>
      <c r="O344" s="86"/>
      <c r="P344" s="224">
        <f>O344*H344</f>
        <v>0</v>
      </c>
      <c r="Q344" s="224">
        <v>0.012250000000000001</v>
      </c>
      <c r="R344" s="224">
        <f>Q344*H344</f>
        <v>0.061249999999999999</v>
      </c>
      <c r="S344" s="224">
        <v>0</v>
      </c>
      <c r="T344" s="225">
        <f>S344*H344</f>
        <v>0</v>
      </c>
      <c r="U344" s="40"/>
      <c r="V344" s="40"/>
      <c r="W344" s="40"/>
      <c r="X344" s="40"/>
      <c r="Y344" s="40"/>
      <c r="Z344" s="40"/>
      <c r="AA344" s="40"/>
      <c r="AB344" s="40"/>
      <c r="AC344" s="40"/>
      <c r="AD344" s="40"/>
      <c r="AE344" s="40"/>
      <c r="AR344" s="226" t="s">
        <v>252</v>
      </c>
      <c r="AT344" s="226" t="s">
        <v>684</v>
      </c>
      <c r="AU344" s="226" t="s">
        <v>85</v>
      </c>
      <c r="AY344" s="19" t="s">
        <v>180</v>
      </c>
      <c r="BE344" s="227">
        <f>IF(N344="základní",J344,0)</f>
        <v>0</v>
      </c>
      <c r="BF344" s="227">
        <f>IF(N344="snížená",J344,0)</f>
        <v>0</v>
      </c>
      <c r="BG344" s="227">
        <f>IF(N344="zákl. přenesená",J344,0)</f>
        <v>0</v>
      </c>
      <c r="BH344" s="227">
        <f>IF(N344="sníž. přenesená",J344,0)</f>
        <v>0</v>
      </c>
      <c r="BI344" s="227">
        <f>IF(N344="nulová",J344,0)</f>
        <v>0</v>
      </c>
      <c r="BJ344" s="19" t="s">
        <v>83</v>
      </c>
      <c r="BK344" s="227">
        <f>ROUND(I344*H344,2)</f>
        <v>0</v>
      </c>
      <c r="BL344" s="19" t="s">
        <v>198</v>
      </c>
      <c r="BM344" s="226" t="s">
        <v>831</v>
      </c>
    </row>
    <row r="345" s="2" customFormat="1">
      <c r="A345" s="40"/>
      <c r="B345" s="41"/>
      <c r="C345" s="42"/>
      <c r="D345" s="228" t="s">
        <v>190</v>
      </c>
      <c r="E345" s="42"/>
      <c r="F345" s="229" t="s">
        <v>830</v>
      </c>
      <c r="G345" s="42"/>
      <c r="H345" s="42"/>
      <c r="I345" s="230"/>
      <c r="J345" s="42"/>
      <c r="K345" s="42"/>
      <c r="L345" s="46"/>
      <c r="M345" s="231"/>
      <c r="N345" s="232"/>
      <c r="O345" s="86"/>
      <c r="P345" s="86"/>
      <c r="Q345" s="86"/>
      <c r="R345" s="86"/>
      <c r="S345" s="86"/>
      <c r="T345" s="87"/>
      <c r="U345" s="40"/>
      <c r="V345" s="40"/>
      <c r="W345" s="40"/>
      <c r="X345" s="40"/>
      <c r="Y345" s="40"/>
      <c r="Z345" s="40"/>
      <c r="AA345" s="40"/>
      <c r="AB345" s="40"/>
      <c r="AC345" s="40"/>
      <c r="AD345" s="40"/>
      <c r="AE345" s="40"/>
      <c r="AT345" s="19" t="s">
        <v>190</v>
      </c>
      <c r="AU345" s="19" t="s">
        <v>85</v>
      </c>
    </row>
    <row r="346" s="2" customFormat="1" ht="16.5" customHeight="1">
      <c r="A346" s="40"/>
      <c r="B346" s="41"/>
      <c r="C346" s="269" t="s">
        <v>444</v>
      </c>
      <c r="D346" s="269" t="s">
        <v>684</v>
      </c>
      <c r="E346" s="270" t="s">
        <v>832</v>
      </c>
      <c r="F346" s="271" t="s">
        <v>833</v>
      </c>
      <c r="G346" s="272" t="s">
        <v>462</v>
      </c>
      <c r="H346" s="273">
        <v>1</v>
      </c>
      <c r="I346" s="274"/>
      <c r="J346" s="275">
        <f>ROUND(I346*H346,2)</f>
        <v>0</v>
      </c>
      <c r="K346" s="271" t="s">
        <v>187</v>
      </c>
      <c r="L346" s="276"/>
      <c r="M346" s="277" t="s">
        <v>19</v>
      </c>
      <c r="N346" s="278" t="s">
        <v>47</v>
      </c>
      <c r="O346" s="86"/>
      <c r="P346" s="224">
        <f>O346*H346</f>
        <v>0</v>
      </c>
      <c r="Q346" s="224">
        <v>0.014890000000000001</v>
      </c>
      <c r="R346" s="224">
        <f>Q346*H346</f>
        <v>0.014890000000000001</v>
      </c>
      <c r="S346" s="224">
        <v>0</v>
      </c>
      <c r="T346" s="225">
        <f>S346*H346</f>
        <v>0</v>
      </c>
      <c r="U346" s="40"/>
      <c r="V346" s="40"/>
      <c r="W346" s="40"/>
      <c r="X346" s="40"/>
      <c r="Y346" s="40"/>
      <c r="Z346" s="40"/>
      <c r="AA346" s="40"/>
      <c r="AB346" s="40"/>
      <c r="AC346" s="40"/>
      <c r="AD346" s="40"/>
      <c r="AE346" s="40"/>
      <c r="AR346" s="226" t="s">
        <v>252</v>
      </c>
      <c r="AT346" s="226" t="s">
        <v>684</v>
      </c>
      <c r="AU346" s="226" t="s">
        <v>85</v>
      </c>
      <c r="AY346" s="19" t="s">
        <v>180</v>
      </c>
      <c r="BE346" s="227">
        <f>IF(N346="základní",J346,0)</f>
        <v>0</v>
      </c>
      <c r="BF346" s="227">
        <f>IF(N346="snížená",J346,0)</f>
        <v>0</v>
      </c>
      <c r="BG346" s="227">
        <f>IF(N346="zákl. přenesená",J346,0)</f>
        <v>0</v>
      </c>
      <c r="BH346" s="227">
        <f>IF(N346="sníž. přenesená",J346,0)</f>
        <v>0</v>
      </c>
      <c r="BI346" s="227">
        <f>IF(N346="nulová",J346,0)</f>
        <v>0</v>
      </c>
      <c r="BJ346" s="19" t="s">
        <v>83</v>
      </c>
      <c r="BK346" s="227">
        <f>ROUND(I346*H346,2)</f>
        <v>0</v>
      </c>
      <c r="BL346" s="19" t="s">
        <v>198</v>
      </c>
      <c r="BM346" s="226" t="s">
        <v>834</v>
      </c>
    </row>
    <row r="347" s="2" customFormat="1">
      <c r="A347" s="40"/>
      <c r="B347" s="41"/>
      <c r="C347" s="42"/>
      <c r="D347" s="228" t="s">
        <v>190</v>
      </c>
      <c r="E347" s="42"/>
      <c r="F347" s="229" t="s">
        <v>833</v>
      </c>
      <c r="G347" s="42"/>
      <c r="H347" s="42"/>
      <c r="I347" s="230"/>
      <c r="J347" s="42"/>
      <c r="K347" s="42"/>
      <c r="L347" s="46"/>
      <c r="M347" s="231"/>
      <c r="N347" s="232"/>
      <c r="O347" s="86"/>
      <c r="P347" s="86"/>
      <c r="Q347" s="86"/>
      <c r="R347" s="86"/>
      <c r="S347" s="86"/>
      <c r="T347" s="87"/>
      <c r="U347" s="40"/>
      <c r="V347" s="40"/>
      <c r="W347" s="40"/>
      <c r="X347" s="40"/>
      <c r="Y347" s="40"/>
      <c r="Z347" s="40"/>
      <c r="AA347" s="40"/>
      <c r="AB347" s="40"/>
      <c r="AC347" s="40"/>
      <c r="AD347" s="40"/>
      <c r="AE347" s="40"/>
      <c r="AT347" s="19" t="s">
        <v>190</v>
      </c>
      <c r="AU347" s="19" t="s">
        <v>85</v>
      </c>
    </row>
    <row r="348" s="2" customFormat="1" ht="16.5" customHeight="1">
      <c r="A348" s="40"/>
      <c r="B348" s="41"/>
      <c r="C348" s="269" t="s">
        <v>455</v>
      </c>
      <c r="D348" s="269" t="s">
        <v>684</v>
      </c>
      <c r="E348" s="270" t="s">
        <v>835</v>
      </c>
      <c r="F348" s="271" t="s">
        <v>836</v>
      </c>
      <c r="G348" s="272" t="s">
        <v>462</v>
      </c>
      <c r="H348" s="273">
        <v>18</v>
      </c>
      <c r="I348" s="274"/>
      <c r="J348" s="275">
        <f>ROUND(I348*H348,2)</f>
        <v>0</v>
      </c>
      <c r="K348" s="271" t="s">
        <v>187</v>
      </c>
      <c r="L348" s="276"/>
      <c r="M348" s="277" t="s">
        <v>19</v>
      </c>
      <c r="N348" s="278" t="s">
        <v>47</v>
      </c>
      <c r="O348" s="86"/>
      <c r="P348" s="224">
        <f>O348*H348</f>
        <v>0</v>
      </c>
      <c r="Q348" s="224">
        <v>0.012489999999999999</v>
      </c>
      <c r="R348" s="224">
        <f>Q348*H348</f>
        <v>0.22481999999999999</v>
      </c>
      <c r="S348" s="224">
        <v>0</v>
      </c>
      <c r="T348" s="225">
        <f>S348*H348</f>
        <v>0</v>
      </c>
      <c r="U348" s="40"/>
      <c r="V348" s="40"/>
      <c r="W348" s="40"/>
      <c r="X348" s="40"/>
      <c r="Y348" s="40"/>
      <c r="Z348" s="40"/>
      <c r="AA348" s="40"/>
      <c r="AB348" s="40"/>
      <c r="AC348" s="40"/>
      <c r="AD348" s="40"/>
      <c r="AE348" s="40"/>
      <c r="AR348" s="226" t="s">
        <v>252</v>
      </c>
      <c r="AT348" s="226" t="s">
        <v>684</v>
      </c>
      <c r="AU348" s="226" t="s">
        <v>85</v>
      </c>
      <c r="AY348" s="19" t="s">
        <v>180</v>
      </c>
      <c r="BE348" s="227">
        <f>IF(N348="základní",J348,0)</f>
        <v>0</v>
      </c>
      <c r="BF348" s="227">
        <f>IF(N348="snížená",J348,0)</f>
        <v>0</v>
      </c>
      <c r="BG348" s="227">
        <f>IF(N348="zákl. přenesená",J348,0)</f>
        <v>0</v>
      </c>
      <c r="BH348" s="227">
        <f>IF(N348="sníž. přenesená",J348,0)</f>
        <v>0</v>
      </c>
      <c r="BI348" s="227">
        <f>IF(N348="nulová",J348,0)</f>
        <v>0</v>
      </c>
      <c r="BJ348" s="19" t="s">
        <v>83</v>
      </c>
      <c r="BK348" s="227">
        <f>ROUND(I348*H348,2)</f>
        <v>0</v>
      </c>
      <c r="BL348" s="19" t="s">
        <v>198</v>
      </c>
      <c r="BM348" s="226" t="s">
        <v>837</v>
      </c>
    </row>
    <row r="349" s="2" customFormat="1">
      <c r="A349" s="40"/>
      <c r="B349" s="41"/>
      <c r="C349" s="42"/>
      <c r="D349" s="228" t="s">
        <v>190</v>
      </c>
      <c r="E349" s="42"/>
      <c r="F349" s="229" t="s">
        <v>836</v>
      </c>
      <c r="G349" s="42"/>
      <c r="H349" s="42"/>
      <c r="I349" s="230"/>
      <c r="J349" s="42"/>
      <c r="K349" s="42"/>
      <c r="L349" s="46"/>
      <c r="M349" s="231"/>
      <c r="N349" s="232"/>
      <c r="O349" s="86"/>
      <c r="P349" s="86"/>
      <c r="Q349" s="86"/>
      <c r="R349" s="86"/>
      <c r="S349" s="86"/>
      <c r="T349" s="87"/>
      <c r="U349" s="40"/>
      <c r="V349" s="40"/>
      <c r="W349" s="40"/>
      <c r="X349" s="40"/>
      <c r="Y349" s="40"/>
      <c r="Z349" s="40"/>
      <c r="AA349" s="40"/>
      <c r="AB349" s="40"/>
      <c r="AC349" s="40"/>
      <c r="AD349" s="40"/>
      <c r="AE349" s="40"/>
      <c r="AT349" s="19" t="s">
        <v>190</v>
      </c>
      <c r="AU349" s="19" t="s">
        <v>85</v>
      </c>
    </row>
    <row r="350" s="2" customFormat="1" ht="16.5" customHeight="1">
      <c r="A350" s="40"/>
      <c r="B350" s="41"/>
      <c r="C350" s="269" t="s">
        <v>459</v>
      </c>
      <c r="D350" s="269" t="s">
        <v>684</v>
      </c>
      <c r="E350" s="270" t="s">
        <v>838</v>
      </c>
      <c r="F350" s="271" t="s">
        <v>839</v>
      </c>
      <c r="G350" s="272" t="s">
        <v>462</v>
      </c>
      <c r="H350" s="273">
        <v>9</v>
      </c>
      <c r="I350" s="274"/>
      <c r="J350" s="275">
        <f>ROUND(I350*H350,2)</f>
        <v>0</v>
      </c>
      <c r="K350" s="271" t="s">
        <v>187</v>
      </c>
      <c r="L350" s="276"/>
      <c r="M350" s="277" t="s">
        <v>19</v>
      </c>
      <c r="N350" s="278" t="s">
        <v>47</v>
      </c>
      <c r="O350" s="86"/>
      <c r="P350" s="224">
        <f>O350*H350</f>
        <v>0</v>
      </c>
      <c r="Q350" s="224">
        <v>0.01521</v>
      </c>
      <c r="R350" s="224">
        <f>Q350*H350</f>
        <v>0.13688999999999998</v>
      </c>
      <c r="S350" s="224">
        <v>0</v>
      </c>
      <c r="T350" s="225">
        <f>S350*H350</f>
        <v>0</v>
      </c>
      <c r="U350" s="40"/>
      <c r="V350" s="40"/>
      <c r="W350" s="40"/>
      <c r="X350" s="40"/>
      <c r="Y350" s="40"/>
      <c r="Z350" s="40"/>
      <c r="AA350" s="40"/>
      <c r="AB350" s="40"/>
      <c r="AC350" s="40"/>
      <c r="AD350" s="40"/>
      <c r="AE350" s="40"/>
      <c r="AR350" s="226" t="s">
        <v>252</v>
      </c>
      <c r="AT350" s="226" t="s">
        <v>684</v>
      </c>
      <c r="AU350" s="226" t="s">
        <v>85</v>
      </c>
      <c r="AY350" s="19" t="s">
        <v>180</v>
      </c>
      <c r="BE350" s="227">
        <f>IF(N350="základní",J350,0)</f>
        <v>0</v>
      </c>
      <c r="BF350" s="227">
        <f>IF(N350="snížená",J350,0)</f>
        <v>0</v>
      </c>
      <c r="BG350" s="227">
        <f>IF(N350="zákl. přenesená",J350,0)</f>
        <v>0</v>
      </c>
      <c r="BH350" s="227">
        <f>IF(N350="sníž. přenesená",J350,0)</f>
        <v>0</v>
      </c>
      <c r="BI350" s="227">
        <f>IF(N350="nulová",J350,0)</f>
        <v>0</v>
      </c>
      <c r="BJ350" s="19" t="s">
        <v>83</v>
      </c>
      <c r="BK350" s="227">
        <f>ROUND(I350*H350,2)</f>
        <v>0</v>
      </c>
      <c r="BL350" s="19" t="s">
        <v>198</v>
      </c>
      <c r="BM350" s="226" t="s">
        <v>840</v>
      </c>
    </row>
    <row r="351" s="2" customFormat="1">
      <c r="A351" s="40"/>
      <c r="B351" s="41"/>
      <c r="C351" s="42"/>
      <c r="D351" s="228" t="s">
        <v>190</v>
      </c>
      <c r="E351" s="42"/>
      <c r="F351" s="229" t="s">
        <v>839</v>
      </c>
      <c r="G351" s="42"/>
      <c r="H351" s="42"/>
      <c r="I351" s="230"/>
      <c r="J351" s="42"/>
      <c r="K351" s="42"/>
      <c r="L351" s="46"/>
      <c r="M351" s="231"/>
      <c r="N351" s="232"/>
      <c r="O351" s="86"/>
      <c r="P351" s="86"/>
      <c r="Q351" s="86"/>
      <c r="R351" s="86"/>
      <c r="S351" s="86"/>
      <c r="T351" s="87"/>
      <c r="U351" s="40"/>
      <c r="V351" s="40"/>
      <c r="W351" s="40"/>
      <c r="X351" s="40"/>
      <c r="Y351" s="40"/>
      <c r="Z351" s="40"/>
      <c r="AA351" s="40"/>
      <c r="AB351" s="40"/>
      <c r="AC351" s="40"/>
      <c r="AD351" s="40"/>
      <c r="AE351" s="40"/>
      <c r="AT351" s="19" t="s">
        <v>190</v>
      </c>
      <c r="AU351" s="19" t="s">
        <v>85</v>
      </c>
    </row>
    <row r="352" s="2" customFormat="1" ht="16.5" customHeight="1">
      <c r="A352" s="40"/>
      <c r="B352" s="41"/>
      <c r="C352" s="269" t="s">
        <v>465</v>
      </c>
      <c r="D352" s="269" t="s">
        <v>684</v>
      </c>
      <c r="E352" s="270" t="s">
        <v>841</v>
      </c>
      <c r="F352" s="271" t="s">
        <v>842</v>
      </c>
      <c r="G352" s="272" t="s">
        <v>462</v>
      </c>
      <c r="H352" s="273">
        <v>7</v>
      </c>
      <c r="I352" s="274"/>
      <c r="J352" s="275">
        <f>ROUND(I352*H352,2)</f>
        <v>0</v>
      </c>
      <c r="K352" s="271" t="s">
        <v>187</v>
      </c>
      <c r="L352" s="276"/>
      <c r="M352" s="277" t="s">
        <v>19</v>
      </c>
      <c r="N352" s="278" t="s">
        <v>47</v>
      </c>
      <c r="O352" s="86"/>
      <c r="P352" s="224">
        <f>O352*H352</f>
        <v>0</v>
      </c>
      <c r="Q352" s="224">
        <v>0.017930000000000001</v>
      </c>
      <c r="R352" s="224">
        <f>Q352*H352</f>
        <v>0.12551000000000001</v>
      </c>
      <c r="S352" s="224">
        <v>0</v>
      </c>
      <c r="T352" s="225">
        <f>S352*H352</f>
        <v>0</v>
      </c>
      <c r="U352" s="40"/>
      <c r="V352" s="40"/>
      <c r="W352" s="40"/>
      <c r="X352" s="40"/>
      <c r="Y352" s="40"/>
      <c r="Z352" s="40"/>
      <c r="AA352" s="40"/>
      <c r="AB352" s="40"/>
      <c r="AC352" s="40"/>
      <c r="AD352" s="40"/>
      <c r="AE352" s="40"/>
      <c r="AR352" s="226" t="s">
        <v>252</v>
      </c>
      <c r="AT352" s="226" t="s">
        <v>684</v>
      </c>
      <c r="AU352" s="226" t="s">
        <v>85</v>
      </c>
      <c r="AY352" s="19" t="s">
        <v>180</v>
      </c>
      <c r="BE352" s="227">
        <f>IF(N352="základní",J352,0)</f>
        <v>0</v>
      </c>
      <c r="BF352" s="227">
        <f>IF(N352="snížená",J352,0)</f>
        <v>0</v>
      </c>
      <c r="BG352" s="227">
        <f>IF(N352="zákl. přenesená",J352,0)</f>
        <v>0</v>
      </c>
      <c r="BH352" s="227">
        <f>IF(N352="sníž. přenesená",J352,0)</f>
        <v>0</v>
      </c>
      <c r="BI352" s="227">
        <f>IF(N352="nulová",J352,0)</f>
        <v>0</v>
      </c>
      <c r="BJ352" s="19" t="s">
        <v>83</v>
      </c>
      <c r="BK352" s="227">
        <f>ROUND(I352*H352,2)</f>
        <v>0</v>
      </c>
      <c r="BL352" s="19" t="s">
        <v>198</v>
      </c>
      <c r="BM352" s="226" t="s">
        <v>843</v>
      </c>
    </row>
    <row r="353" s="2" customFormat="1">
      <c r="A353" s="40"/>
      <c r="B353" s="41"/>
      <c r="C353" s="42"/>
      <c r="D353" s="228" t="s">
        <v>190</v>
      </c>
      <c r="E353" s="42"/>
      <c r="F353" s="229" t="s">
        <v>842</v>
      </c>
      <c r="G353" s="42"/>
      <c r="H353" s="42"/>
      <c r="I353" s="230"/>
      <c r="J353" s="42"/>
      <c r="K353" s="42"/>
      <c r="L353" s="46"/>
      <c r="M353" s="231"/>
      <c r="N353" s="232"/>
      <c r="O353" s="86"/>
      <c r="P353" s="86"/>
      <c r="Q353" s="86"/>
      <c r="R353" s="86"/>
      <c r="S353" s="86"/>
      <c r="T353" s="87"/>
      <c r="U353" s="40"/>
      <c r="V353" s="40"/>
      <c r="W353" s="40"/>
      <c r="X353" s="40"/>
      <c r="Y353" s="40"/>
      <c r="Z353" s="40"/>
      <c r="AA353" s="40"/>
      <c r="AB353" s="40"/>
      <c r="AC353" s="40"/>
      <c r="AD353" s="40"/>
      <c r="AE353" s="40"/>
      <c r="AT353" s="19" t="s">
        <v>190</v>
      </c>
      <c r="AU353" s="19" t="s">
        <v>85</v>
      </c>
    </row>
    <row r="354" s="2" customFormat="1" ht="16.5" customHeight="1">
      <c r="A354" s="40"/>
      <c r="B354" s="41"/>
      <c r="C354" s="269" t="s">
        <v>470</v>
      </c>
      <c r="D354" s="269" t="s">
        <v>684</v>
      </c>
      <c r="E354" s="270" t="s">
        <v>844</v>
      </c>
      <c r="F354" s="271" t="s">
        <v>845</v>
      </c>
      <c r="G354" s="272" t="s">
        <v>462</v>
      </c>
      <c r="H354" s="273">
        <v>5</v>
      </c>
      <c r="I354" s="274"/>
      <c r="J354" s="275">
        <f>ROUND(I354*H354,2)</f>
        <v>0</v>
      </c>
      <c r="K354" s="271" t="s">
        <v>187</v>
      </c>
      <c r="L354" s="276"/>
      <c r="M354" s="277" t="s">
        <v>19</v>
      </c>
      <c r="N354" s="278" t="s">
        <v>47</v>
      </c>
      <c r="O354" s="86"/>
      <c r="P354" s="224">
        <f>O354*H354</f>
        <v>0</v>
      </c>
      <c r="Q354" s="224">
        <v>0.01553</v>
      </c>
      <c r="R354" s="224">
        <f>Q354*H354</f>
        <v>0.077649999999999997</v>
      </c>
      <c r="S354" s="224">
        <v>0</v>
      </c>
      <c r="T354" s="225">
        <f>S354*H354</f>
        <v>0</v>
      </c>
      <c r="U354" s="40"/>
      <c r="V354" s="40"/>
      <c r="W354" s="40"/>
      <c r="X354" s="40"/>
      <c r="Y354" s="40"/>
      <c r="Z354" s="40"/>
      <c r="AA354" s="40"/>
      <c r="AB354" s="40"/>
      <c r="AC354" s="40"/>
      <c r="AD354" s="40"/>
      <c r="AE354" s="40"/>
      <c r="AR354" s="226" t="s">
        <v>252</v>
      </c>
      <c r="AT354" s="226" t="s">
        <v>684</v>
      </c>
      <c r="AU354" s="226" t="s">
        <v>85</v>
      </c>
      <c r="AY354" s="19" t="s">
        <v>180</v>
      </c>
      <c r="BE354" s="227">
        <f>IF(N354="základní",J354,0)</f>
        <v>0</v>
      </c>
      <c r="BF354" s="227">
        <f>IF(N354="snížená",J354,0)</f>
        <v>0</v>
      </c>
      <c r="BG354" s="227">
        <f>IF(N354="zákl. přenesená",J354,0)</f>
        <v>0</v>
      </c>
      <c r="BH354" s="227">
        <f>IF(N354="sníž. přenesená",J354,0)</f>
        <v>0</v>
      </c>
      <c r="BI354" s="227">
        <f>IF(N354="nulová",J354,0)</f>
        <v>0</v>
      </c>
      <c r="BJ354" s="19" t="s">
        <v>83</v>
      </c>
      <c r="BK354" s="227">
        <f>ROUND(I354*H354,2)</f>
        <v>0</v>
      </c>
      <c r="BL354" s="19" t="s">
        <v>198</v>
      </c>
      <c r="BM354" s="226" t="s">
        <v>846</v>
      </c>
    </row>
    <row r="355" s="2" customFormat="1">
      <c r="A355" s="40"/>
      <c r="B355" s="41"/>
      <c r="C355" s="42"/>
      <c r="D355" s="228" t="s">
        <v>190</v>
      </c>
      <c r="E355" s="42"/>
      <c r="F355" s="229" t="s">
        <v>845</v>
      </c>
      <c r="G355" s="42"/>
      <c r="H355" s="42"/>
      <c r="I355" s="230"/>
      <c r="J355" s="42"/>
      <c r="K355" s="42"/>
      <c r="L355" s="46"/>
      <c r="M355" s="231"/>
      <c r="N355" s="232"/>
      <c r="O355" s="86"/>
      <c r="P355" s="86"/>
      <c r="Q355" s="86"/>
      <c r="R355" s="86"/>
      <c r="S355" s="86"/>
      <c r="T355" s="87"/>
      <c r="U355" s="40"/>
      <c r="V355" s="40"/>
      <c r="W355" s="40"/>
      <c r="X355" s="40"/>
      <c r="Y355" s="40"/>
      <c r="Z355" s="40"/>
      <c r="AA355" s="40"/>
      <c r="AB355" s="40"/>
      <c r="AC355" s="40"/>
      <c r="AD355" s="40"/>
      <c r="AE355" s="40"/>
      <c r="AT355" s="19" t="s">
        <v>190</v>
      </c>
      <c r="AU355" s="19" t="s">
        <v>85</v>
      </c>
    </row>
    <row r="356" s="2" customFormat="1" ht="16.5" customHeight="1">
      <c r="A356" s="40"/>
      <c r="B356" s="41"/>
      <c r="C356" s="269" t="s">
        <v>475</v>
      </c>
      <c r="D356" s="269" t="s">
        <v>684</v>
      </c>
      <c r="E356" s="270" t="s">
        <v>847</v>
      </c>
      <c r="F356" s="271" t="s">
        <v>848</v>
      </c>
      <c r="G356" s="272" t="s">
        <v>462</v>
      </c>
      <c r="H356" s="273">
        <v>2</v>
      </c>
      <c r="I356" s="274"/>
      <c r="J356" s="275">
        <f>ROUND(I356*H356,2)</f>
        <v>0</v>
      </c>
      <c r="K356" s="271" t="s">
        <v>187</v>
      </c>
      <c r="L356" s="276"/>
      <c r="M356" s="277" t="s">
        <v>19</v>
      </c>
      <c r="N356" s="278" t="s">
        <v>47</v>
      </c>
      <c r="O356" s="86"/>
      <c r="P356" s="224">
        <f>O356*H356</f>
        <v>0</v>
      </c>
      <c r="Q356" s="224">
        <v>0.01272</v>
      </c>
      <c r="R356" s="224">
        <f>Q356*H356</f>
        <v>0.025440000000000001</v>
      </c>
      <c r="S356" s="224">
        <v>0</v>
      </c>
      <c r="T356" s="225">
        <f>S356*H356</f>
        <v>0</v>
      </c>
      <c r="U356" s="40"/>
      <c r="V356" s="40"/>
      <c r="W356" s="40"/>
      <c r="X356" s="40"/>
      <c r="Y356" s="40"/>
      <c r="Z356" s="40"/>
      <c r="AA356" s="40"/>
      <c r="AB356" s="40"/>
      <c r="AC356" s="40"/>
      <c r="AD356" s="40"/>
      <c r="AE356" s="40"/>
      <c r="AR356" s="226" t="s">
        <v>252</v>
      </c>
      <c r="AT356" s="226" t="s">
        <v>684</v>
      </c>
      <c r="AU356" s="226" t="s">
        <v>85</v>
      </c>
      <c r="AY356" s="19" t="s">
        <v>180</v>
      </c>
      <c r="BE356" s="227">
        <f>IF(N356="základní",J356,0)</f>
        <v>0</v>
      </c>
      <c r="BF356" s="227">
        <f>IF(N356="snížená",J356,0)</f>
        <v>0</v>
      </c>
      <c r="BG356" s="227">
        <f>IF(N356="zákl. přenesená",J356,0)</f>
        <v>0</v>
      </c>
      <c r="BH356" s="227">
        <f>IF(N356="sníž. přenesená",J356,0)</f>
        <v>0</v>
      </c>
      <c r="BI356" s="227">
        <f>IF(N356="nulová",J356,0)</f>
        <v>0</v>
      </c>
      <c r="BJ356" s="19" t="s">
        <v>83</v>
      </c>
      <c r="BK356" s="227">
        <f>ROUND(I356*H356,2)</f>
        <v>0</v>
      </c>
      <c r="BL356" s="19" t="s">
        <v>198</v>
      </c>
      <c r="BM356" s="226" t="s">
        <v>849</v>
      </c>
    </row>
    <row r="357" s="2" customFormat="1">
      <c r="A357" s="40"/>
      <c r="B357" s="41"/>
      <c r="C357" s="42"/>
      <c r="D357" s="228" t="s">
        <v>190</v>
      </c>
      <c r="E357" s="42"/>
      <c r="F357" s="229" t="s">
        <v>848</v>
      </c>
      <c r="G357" s="42"/>
      <c r="H357" s="42"/>
      <c r="I357" s="230"/>
      <c r="J357" s="42"/>
      <c r="K357" s="42"/>
      <c r="L357" s="46"/>
      <c r="M357" s="231"/>
      <c r="N357" s="232"/>
      <c r="O357" s="86"/>
      <c r="P357" s="86"/>
      <c r="Q357" s="86"/>
      <c r="R357" s="86"/>
      <c r="S357" s="86"/>
      <c r="T357" s="87"/>
      <c r="U357" s="40"/>
      <c r="V357" s="40"/>
      <c r="W357" s="40"/>
      <c r="X357" s="40"/>
      <c r="Y357" s="40"/>
      <c r="Z357" s="40"/>
      <c r="AA357" s="40"/>
      <c r="AB357" s="40"/>
      <c r="AC357" s="40"/>
      <c r="AD357" s="40"/>
      <c r="AE357" s="40"/>
      <c r="AT357" s="19" t="s">
        <v>190</v>
      </c>
      <c r="AU357" s="19" t="s">
        <v>85</v>
      </c>
    </row>
    <row r="358" s="2" customFormat="1" ht="16.5" customHeight="1">
      <c r="A358" s="40"/>
      <c r="B358" s="41"/>
      <c r="C358" s="269" t="s">
        <v>482</v>
      </c>
      <c r="D358" s="269" t="s">
        <v>684</v>
      </c>
      <c r="E358" s="270" t="s">
        <v>850</v>
      </c>
      <c r="F358" s="271" t="s">
        <v>851</v>
      </c>
      <c r="G358" s="272" t="s">
        <v>462</v>
      </c>
      <c r="H358" s="273">
        <v>6</v>
      </c>
      <c r="I358" s="274"/>
      <c r="J358" s="275">
        <f>ROUND(I358*H358,2)</f>
        <v>0</v>
      </c>
      <c r="K358" s="271" t="s">
        <v>187</v>
      </c>
      <c r="L358" s="276"/>
      <c r="M358" s="277" t="s">
        <v>19</v>
      </c>
      <c r="N358" s="278" t="s">
        <v>47</v>
      </c>
      <c r="O358" s="86"/>
      <c r="P358" s="224">
        <f>O358*H358</f>
        <v>0</v>
      </c>
      <c r="Q358" s="224">
        <v>0.01201</v>
      </c>
      <c r="R358" s="224">
        <f>Q358*H358</f>
        <v>0.072059999999999999</v>
      </c>
      <c r="S358" s="224">
        <v>0</v>
      </c>
      <c r="T358" s="225">
        <f>S358*H358</f>
        <v>0</v>
      </c>
      <c r="U358" s="40"/>
      <c r="V358" s="40"/>
      <c r="W358" s="40"/>
      <c r="X358" s="40"/>
      <c r="Y358" s="40"/>
      <c r="Z358" s="40"/>
      <c r="AA358" s="40"/>
      <c r="AB358" s="40"/>
      <c r="AC358" s="40"/>
      <c r="AD358" s="40"/>
      <c r="AE358" s="40"/>
      <c r="AR358" s="226" t="s">
        <v>252</v>
      </c>
      <c r="AT358" s="226" t="s">
        <v>684</v>
      </c>
      <c r="AU358" s="226" t="s">
        <v>85</v>
      </c>
      <c r="AY358" s="19" t="s">
        <v>180</v>
      </c>
      <c r="BE358" s="227">
        <f>IF(N358="základní",J358,0)</f>
        <v>0</v>
      </c>
      <c r="BF358" s="227">
        <f>IF(N358="snížená",J358,0)</f>
        <v>0</v>
      </c>
      <c r="BG358" s="227">
        <f>IF(N358="zákl. přenesená",J358,0)</f>
        <v>0</v>
      </c>
      <c r="BH358" s="227">
        <f>IF(N358="sníž. přenesená",J358,0)</f>
        <v>0</v>
      </c>
      <c r="BI358" s="227">
        <f>IF(N358="nulová",J358,0)</f>
        <v>0</v>
      </c>
      <c r="BJ358" s="19" t="s">
        <v>83</v>
      </c>
      <c r="BK358" s="227">
        <f>ROUND(I358*H358,2)</f>
        <v>0</v>
      </c>
      <c r="BL358" s="19" t="s">
        <v>198</v>
      </c>
      <c r="BM358" s="226" t="s">
        <v>852</v>
      </c>
    </row>
    <row r="359" s="2" customFormat="1">
      <c r="A359" s="40"/>
      <c r="B359" s="41"/>
      <c r="C359" s="42"/>
      <c r="D359" s="228" t="s">
        <v>190</v>
      </c>
      <c r="E359" s="42"/>
      <c r="F359" s="229" t="s">
        <v>851</v>
      </c>
      <c r="G359" s="42"/>
      <c r="H359" s="42"/>
      <c r="I359" s="230"/>
      <c r="J359" s="42"/>
      <c r="K359" s="42"/>
      <c r="L359" s="46"/>
      <c r="M359" s="231"/>
      <c r="N359" s="232"/>
      <c r="O359" s="86"/>
      <c r="P359" s="86"/>
      <c r="Q359" s="86"/>
      <c r="R359" s="86"/>
      <c r="S359" s="86"/>
      <c r="T359" s="87"/>
      <c r="U359" s="40"/>
      <c r="V359" s="40"/>
      <c r="W359" s="40"/>
      <c r="X359" s="40"/>
      <c r="Y359" s="40"/>
      <c r="Z359" s="40"/>
      <c r="AA359" s="40"/>
      <c r="AB359" s="40"/>
      <c r="AC359" s="40"/>
      <c r="AD359" s="40"/>
      <c r="AE359" s="40"/>
      <c r="AT359" s="19" t="s">
        <v>190</v>
      </c>
      <c r="AU359" s="19" t="s">
        <v>85</v>
      </c>
    </row>
    <row r="360" s="12" customFormat="1" ht="22.8" customHeight="1">
      <c r="A360" s="12"/>
      <c r="B360" s="199"/>
      <c r="C360" s="200"/>
      <c r="D360" s="201" t="s">
        <v>75</v>
      </c>
      <c r="E360" s="213" t="s">
        <v>181</v>
      </c>
      <c r="F360" s="213" t="s">
        <v>182</v>
      </c>
      <c r="G360" s="200"/>
      <c r="H360" s="200"/>
      <c r="I360" s="203"/>
      <c r="J360" s="214">
        <f>BK360</f>
        <v>0</v>
      </c>
      <c r="K360" s="200"/>
      <c r="L360" s="205"/>
      <c r="M360" s="206"/>
      <c r="N360" s="207"/>
      <c r="O360" s="207"/>
      <c r="P360" s="208">
        <f>SUM(P361:P446)</f>
        <v>0</v>
      </c>
      <c r="Q360" s="207"/>
      <c r="R360" s="208">
        <f>SUM(R361:R446)</f>
        <v>14.41132949</v>
      </c>
      <c r="S360" s="207"/>
      <c r="T360" s="209">
        <f>SUM(T361:T446)</f>
        <v>0</v>
      </c>
      <c r="U360" s="12"/>
      <c r="V360" s="12"/>
      <c r="W360" s="12"/>
      <c r="X360" s="12"/>
      <c r="Y360" s="12"/>
      <c r="Z360" s="12"/>
      <c r="AA360" s="12"/>
      <c r="AB360" s="12"/>
      <c r="AC360" s="12"/>
      <c r="AD360" s="12"/>
      <c r="AE360" s="12"/>
      <c r="AR360" s="210" t="s">
        <v>83</v>
      </c>
      <c r="AT360" s="211" t="s">
        <v>75</v>
      </c>
      <c r="AU360" s="211" t="s">
        <v>83</v>
      </c>
      <c r="AY360" s="210" t="s">
        <v>180</v>
      </c>
      <c r="BK360" s="212">
        <f>SUM(BK361:BK446)</f>
        <v>0</v>
      </c>
    </row>
    <row r="361" s="2" customFormat="1" ht="16.5" customHeight="1">
      <c r="A361" s="40"/>
      <c r="B361" s="41"/>
      <c r="C361" s="215" t="s">
        <v>487</v>
      </c>
      <c r="D361" s="215" t="s">
        <v>183</v>
      </c>
      <c r="E361" s="216" t="s">
        <v>853</v>
      </c>
      <c r="F361" s="217" t="s">
        <v>854</v>
      </c>
      <c r="G361" s="218" t="s">
        <v>186</v>
      </c>
      <c r="H361" s="219">
        <v>7</v>
      </c>
      <c r="I361" s="220"/>
      <c r="J361" s="221">
        <f>ROUND(I361*H361,2)</f>
        <v>0</v>
      </c>
      <c r="K361" s="217" t="s">
        <v>650</v>
      </c>
      <c r="L361" s="46"/>
      <c r="M361" s="222" t="s">
        <v>19</v>
      </c>
      <c r="N361" s="223" t="s">
        <v>47</v>
      </c>
      <c r="O361" s="86"/>
      <c r="P361" s="224">
        <f>O361*H361</f>
        <v>0</v>
      </c>
      <c r="Q361" s="224">
        <v>0</v>
      </c>
      <c r="R361" s="224">
        <f>Q361*H361</f>
        <v>0</v>
      </c>
      <c r="S361" s="224">
        <v>0</v>
      </c>
      <c r="T361" s="225">
        <f>S361*H361</f>
        <v>0</v>
      </c>
      <c r="U361" s="40"/>
      <c r="V361" s="40"/>
      <c r="W361" s="40"/>
      <c r="X361" s="40"/>
      <c r="Y361" s="40"/>
      <c r="Z361" s="40"/>
      <c r="AA361" s="40"/>
      <c r="AB361" s="40"/>
      <c r="AC361" s="40"/>
      <c r="AD361" s="40"/>
      <c r="AE361" s="40"/>
      <c r="AR361" s="226" t="s">
        <v>198</v>
      </c>
      <c r="AT361" s="226" t="s">
        <v>183</v>
      </c>
      <c r="AU361" s="226" t="s">
        <v>85</v>
      </c>
      <c r="AY361" s="19" t="s">
        <v>180</v>
      </c>
      <c r="BE361" s="227">
        <f>IF(N361="základní",J361,0)</f>
        <v>0</v>
      </c>
      <c r="BF361" s="227">
        <f>IF(N361="snížená",J361,0)</f>
        <v>0</v>
      </c>
      <c r="BG361" s="227">
        <f>IF(N361="zákl. přenesená",J361,0)</f>
        <v>0</v>
      </c>
      <c r="BH361" s="227">
        <f>IF(N361="sníž. přenesená",J361,0)</f>
        <v>0</v>
      </c>
      <c r="BI361" s="227">
        <f>IF(N361="nulová",J361,0)</f>
        <v>0</v>
      </c>
      <c r="BJ361" s="19" t="s">
        <v>83</v>
      </c>
      <c r="BK361" s="227">
        <f>ROUND(I361*H361,2)</f>
        <v>0</v>
      </c>
      <c r="BL361" s="19" t="s">
        <v>198</v>
      </c>
      <c r="BM361" s="226" t="s">
        <v>855</v>
      </c>
    </row>
    <row r="362" s="2" customFormat="1">
      <c r="A362" s="40"/>
      <c r="B362" s="41"/>
      <c r="C362" s="42"/>
      <c r="D362" s="228" t="s">
        <v>190</v>
      </c>
      <c r="E362" s="42"/>
      <c r="F362" s="229" t="s">
        <v>854</v>
      </c>
      <c r="G362" s="42"/>
      <c r="H362" s="42"/>
      <c r="I362" s="230"/>
      <c r="J362" s="42"/>
      <c r="K362" s="42"/>
      <c r="L362" s="46"/>
      <c r="M362" s="231"/>
      <c r="N362" s="232"/>
      <c r="O362" s="86"/>
      <c r="P362" s="86"/>
      <c r="Q362" s="86"/>
      <c r="R362" s="86"/>
      <c r="S362" s="86"/>
      <c r="T362" s="87"/>
      <c r="U362" s="40"/>
      <c r="V362" s="40"/>
      <c r="W362" s="40"/>
      <c r="X362" s="40"/>
      <c r="Y362" s="40"/>
      <c r="Z362" s="40"/>
      <c r="AA362" s="40"/>
      <c r="AB362" s="40"/>
      <c r="AC362" s="40"/>
      <c r="AD362" s="40"/>
      <c r="AE362" s="40"/>
      <c r="AT362" s="19" t="s">
        <v>190</v>
      </c>
      <c r="AU362" s="19" t="s">
        <v>85</v>
      </c>
    </row>
    <row r="363" s="2" customFormat="1" ht="16.5" customHeight="1">
      <c r="A363" s="40"/>
      <c r="B363" s="41"/>
      <c r="C363" s="215" t="s">
        <v>856</v>
      </c>
      <c r="D363" s="215" t="s">
        <v>183</v>
      </c>
      <c r="E363" s="216" t="s">
        <v>857</v>
      </c>
      <c r="F363" s="217" t="s">
        <v>858</v>
      </c>
      <c r="G363" s="218" t="s">
        <v>249</v>
      </c>
      <c r="H363" s="219">
        <v>25.117999999999999</v>
      </c>
      <c r="I363" s="220"/>
      <c r="J363" s="221">
        <f>ROUND(I363*H363,2)</f>
        <v>0</v>
      </c>
      <c r="K363" s="217" t="s">
        <v>187</v>
      </c>
      <c r="L363" s="46"/>
      <c r="M363" s="222" t="s">
        <v>19</v>
      </c>
      <c r="N363" s="223" t="s">
        <v>47</v>
      </c>
      <c r="O363" s="86"/>
      <c r="P363" s="224">
        <f>O363*H363</f>
        <v>0</v>
      </c>
      <c r="Q363" s="224">
        <v>0.20219000000000001</v>
      </c>
      <c r="R363" s="224">
        <f>Q363*H363</f>
        <v>5.0786084200000001</v>
      </c>
      <c r="S363" s="224">
        <v>0</v>
      </c>
      <c r="T363" s="225">
        <f>S363*H363</f>
        <v>0</v>
      </c>
      <c r="U363" s="40"/>
      <c r="V363" s="40"/>
      <c r="W363" s="40"/>
      <c r="X363" s="40"/>
      <c r="Y363" s="40"/>
      <c r="Z363" s="40"/>
      <c r="AA363" s="40"/>
      <c r="AB363" s="40"/>
      <c r="AC363" s="40"/>
      <c r="AD363" s="40"/>
      <c r="AE363" s="40"/>
      <c r="AR363" s="226" t="s">
        <v>198</v>
      </c>
      <c r="AT363" s="226" t="s">
        <v>183</v>
      </c>
      <c r="AU363" s="226" t="s">
        <v>85</v>
      </c>
      <c r="AY363" s="19" t="s">
        <v>180</v>
      </c>
      <c r="BE363" s="227">
        <f>IF(N363="základní",J363,0)</f>
        <v>0</v>
      </c>
      <c r="BF363" s="227">
        <f>IF(N363="snížená",J363,0)</f>
        <v>0</v>
      </c>
      <c r="BG363" s="227">
        <f>IF(N363="zákl. přenesená",J363,0)</f>
        <v>0</v>
      </c>
      <c r="BH363" s="227">
        <f>IF(N363="sníž. přenesená",J363,0)</f>
        <v>0</v>
      </c>
      <c r="BI363" s="227">
        <f>IF(N363="nulová",J363,0)</f>
        <v>0</v>
      </c>
      <c r="BJ363" s="19" t="s">
        <v>83</v>
      </c>
      <c r="BK363" s="227">
        <f>ROUND(I363*H363,2)</f>
        <v>0</v>
      </c>
      <c r="BL363" s="19" t="s">
        <v>198</v>
      </c>
      <c r="BM363" s="226" t="s">
        <v>859</v>
      </c>
    </row>
    <row r="364" s="2" customFormat="1">
      <c r="A364" s="40"/>
      <c r="B364" s="41"/>
      <c r="C364" s="42"/>
      <c r="D364" s="228" t="s">
        <v>190</v>
      </c>
      <c r="E364" s="42"/>
      <c r="F364" s="229" t="s">
        <v>860</v>
      </c>
      <c r="G364" s="42"/>
      <c r="H364" s="42"/>
      <c r="I364" s="230"/>
      <c r="J364" s="42"/>
      <c r="K364" s="42"/>
      <c r="L364" s="46"/>
      <c r="M364" s="231"/>
      <c r="N364" s="232"/>
      <c r="O364" s="86"/>
      <c r="P364" s="86"/>
      <c r="Q364" s="86"/>
      <c r="R364" s="86"/>
      <c r="S364" s="86"/>
      <c r="T364" s="87"/>
      <c r="U364" s="40"/>
      <c r="V364" s="40"/>
      <c r="W364" s="40"/>
      <c r="X364" s="40"/>
      <c r="Y364" s="40"/>
      <c r="Z364" s="40"/>
      <c r="AA364" s="40"/>
      <c r="AB364" s="40"/>
      <c r="AC364" s="40"/>
      <c r="AD364" s="40"/>
      <c r="AE364" s="40"/>
      <c r="AT364" s="19" t="s">
        <v>190</v>
      </c>
      <c r="AU364" s="19" t="s">
        <v>85</v>
      </c>
    </row>
    <row r="365" s="2" customFormat="1" ht="16.5" customHeight="1">
      <c r="A365" s="40"/>
      <c r="B365" s="41"/>
      <c r="C365" s="269" t="s">
        <v>861</v>
      </c>
      <c r="D365" s="269" t="s">
        <v>684</v>
      </c>
      <c r="E365" s="270" t="s">
        <v>862</v>
      </c>
      <c r="F365" s="271" t="s">
        <v>863</v>
      </c>
      <c r="G365" s="272" t="s">
        <v>249</v>
      </c>
      <c r="H365" s="273">
        <v>6.1200000000000001</v>
      </c>
      <c r="I365" s="274"/>
      <c r="J365" s="275">
        <f>ROUND(I365*H365,2)</f>
        <v>0</v>
      </c>
      <c r="K365" s="271" t="s">
        <v>187</v>
      </c>
      <c r="L365" s="276"/>
      <c r="M365" s="277" t="s">
        <v>19</v>
      </c>
      <c r="N365" s="278" t="s">
        <v>47</v>
      </c>
      <c r="O365" s="86"/>
      <c r="P365" s="224">
        <f>O365*H365</f>
        <v>0</v>
      </c>
      <c r="Q365" s="224">
        <v>0.10199999999999999</v>
      </c>
      <c r="R365" s="224">
        <f>Q365*H365</f>
        <v>0.62424000000000002</v>
      </c>
      <c r="S365" s="224">
        <v>0</v>
      </c>
      <c r="T365" s="225">
        <f>S365*H365</f>
        <v>0</v>
      </c>
      <c r="U365" s="40"/>
      <c r="V365" s="40"/>
      <c r="W365" s="40"/>
      <c r="X365" s="40"/>
      <c r="Y365" s="40"/>
      <c r="Z365" s="40"/>
      <c r="AA365" s="40"/>
      <c r="AB365" s="40"/>
      <c r="AC365" s="40"/>
      <c r="AD365" s="40"/>
      <c r="AE365" s="40"/>
      <c r="AR365" s="226" t="s">
        <v>252</v>
      </c>
      <c r="AT365" s="226" t="s">
        <v>684</v>
      </c>
      <c r="AU365" s="226" t="s">
        <v>85</v>
      </c>
      <c r="AY365" s="19" t="s">
        <v>180</v>
      </c>
      <c r="BE365" s="227">
        <f>IF(N365="základní",J365,0)</f>
        <v>0</v>
      </c>
      <c r="BF365" s="227">
        <f>IF(N365="snížená",J365,0)</f>
        <v>0</v>
      </c>
      <c r="BG365" s="227">
        <f>IF(N365="zákl. přenesená",J365,0)</f>
        <v>0</v>
      </c>
      <c r="BH365" s="227">
        <f>IF(N365="sníž. přenesená",J365,0)</f>
        <v>0</v>
      </c>
      <c r="BI365" s="227">
        <f>IF(N365="nulová",J365,0)</f>
        <v>0</v>
      </c>
      <c r="BJ365" s="19" t="s">
        <v>83</v>
      </c>
      <c r="BK365" s="227">
        <f>ROUND(I365*H365,2)</f>
        <v>0</v>
      </c>
      <c r="BL365" s="19" t="s">
        <v>198</v>
      </c>
      <c r="BM365" s="226" t="s">
        <v>864</v>
      </c>
    </row>
    <row r="366" s="2" customFormat="1">
      <c r="A366" s="40"/>
      <c r="B366" s="41"/>
      <c r="C366" s="42"/>
      <c r="D366" s="228" t="s">
        <v>190</v>
      </c>
      <c r="E366" s="42"/>
      <c r="F366" s="229" t="s">
        <v>863</v>
      </c>
      <c r="G366" s="42"/>
      <c r="H366" s="42"/>
      <c r="I366" s="230"/>
      <c r="J366" s="42"/>
      <c r="K366" s="42"/>
      <c r="L366" s="46"/>
      <c r="M366" s="231"/>
      <c r="N366" s="232"/>
      <c r="O366" s="86"/>
      <c r="P366" s="86"/>
      <c r="Q366" s="86"/>
      <c r="R366" s="86"/>
      <c r="S366" s="86"/>
      <c r="T366" s="87"/>
      <c r="U366" s="40"/>
      <c r="V366" s="40"/>
      <c r="W366" s="40"/>
      <c r="X366" s="40"/>
      <c r="Y366" s="40"/>
      <c r="Z366" s="40"/>
      <c r="AA366" s="40"/>
      <c r="AB366" s="40"/>
      <c r="AC366" s="40"/>
      <c r="AD366" s="40"/>
      <c r="AE366" s="40"/>
      <c r="AT366" s="19" t="s">
        <v>190</v>
      </c>
      <c r="AU366" s="19" t="s">
        <v>85</v>
      </c>
    </row>
    <row r="367" s="13" customFormat="1">
      <c r="A367" s="13"/>
      <c r="B367" s="233"/>
      <c r="C367" s="234"/>
      <c r="D367" s="228" t="s">
        <v>192</v>
      </c>
      <c r="E367" s="234"/>
      <c r="F367" s="236" t="s">
        <v>865</v>
      </c>
      <c r="G367" s="234"/>
      <c r="H367" s="237">
        <v>6.1200000000000001</v>
      </c>
      <c r="I367" s="238"/>
      <c r="J367" s="234"/>
      <c r="K367" s="234"/>
      <c r="L367" s="239"/>
      <c r="M367" s="240"/>
      <c r="N367" s="241"/>
      <c r="O367" s="241"/>
      <c r="P367" s="241"/>
      <c r="Q367" s="241"/>
      <c r="R367" s="241"/>
      <c r="S367" s="241"/>
      <c r="T367" s="242"/>
      <c r="U367" s="13"/>
      <c r="V367" s="13"/>
      <c r="W367" s="13"/>
      <c r="X367" s="13"/>
      <c r="Y367" s="13"/>
      <c r="Z367" s="13"/>
      <c r="AA367" s="13"/>
      <c r="AB367" s="13"/>
      <c r="AC367" s="13"/>
      <c r="AD367" s="13"/>
      <c r="AE367" s="13"/>
      <c r="AT367" s="243" t="s">
        <v>192</v>
      </c>
      <c r="AU367" s="243" t="s">
        <v>85</v>
      </c>
      <c r="AV367" s="13" t="s">
        <v>85</v>
      </c>
      <c r="AW367" s="13" t="s">
        <v>4</v>
      </c>
      <c r="AX367" s="13" t="s">
        <v>83</v>
      </c>
      <c r="AY367" s="243" t="s">
        <v>180</v>
      </c>
    </row>
    <row r="368" s="2" customFormat="1" ht="16.5" customHeight="1">
      <c r="A368" s="40"/>
      <c r="B368" s="41"/>
      <c r="C368" s="269" t="s">
        <v>866</v>
      </c>
      <c r="D368" s="269" t="s">
        <v>684</v>
      </c>
      <c r="E368" s="270" t="s">
        <v>867</v>
      </c>
      <c r="F368" s="271" t="s">
        <v>868</v>
      </c>
      <c r="G368" s="272" t="s">
        <v>249</v>
      </c>
      <c r="H368" s="273">
        <v>19.5</v>
      </c>
      <c r="I368" s="274"/>
      <c r="J368" s="275">
        <f>ROUND(I368*H368,2)</f>
        <v>0</v>
      </c>
      <c r="K368" s="271" t="s">
        <v>187</v>
      </c>
      <c r="L368" s="276"/>
      <c r="M368" s="277" t="s">
        <v>19</v>
      </c>
      <c r="N368" s="278" t="s">
        <v>47</v>
      </c>
      <c r="O368" s="86"/>
      <c r="P368" s="224">
        <f>O368*H368</f>
        <v>0</v>
      </c>
      <c r="Q368" s="224">
        <v>0.065670000000000006</v>
      </c>
      <c r="R368" s="224">
        <f>Q368*H368</f>
        <v>1.2805650000000002</v>
      </c>
      <c r="S368" s="224">
        <v>0</v>
      </c>
      <c r="T368" s="225">
        <f>S368*H368</f>
        <v>0</v>
      </c>
      <c r="U368" s="40"/>
      <c r="V368" s="40"/>
      <c r="W368" s="40"/>
      <c r="X368" s="40"/>
      <c r="Y368" s="40"/>
      <c r="Z368" s="40"/>
      <c r="AA368" s="40"/>
      <c r="AB368" s="40"/>
      <c r="AC368" s="40"/>
      <c r="AD368" s="40"/>
      <c r="AE368" s="40"/>
      <c r="AR368" s="226" t="s">
        <v>252</v>
      </c>
      <c r="AT368" s="226" t="s">
        <v>684</v>
      </c>
      <c r="AU368" s="226" t="s">
        <v>85</v>
      </c>
      <c r="AY368" s="19" t="s">
        <v>180</v>
      </c>
      <c r="BE368" s="227">
        <f>IF(N368="základní",J368,0)</f>
        <v>0</v>
      </c>
      <c r="BF368" s="227">
        <f>IF(N368="snížená",J368,0)</f>
        <v>0</v>
      </c>
      <c r="BG368" s="227">
        <f>IF(N368="zákl. přenesená",J368,0)</f>
        <v>0</v>
      </c>
      <c r="BH368" s="227">
        <f>IF(N368="sníž. přenesená",J368,0)</f>
        <v>0</v>
      </c>
      <c r="BI368" s="227">
        <f>IF(N368="nulová",J368,0)</f>
        <v>0</v>
      </c>
      <c r="BJ368" s="19" t="s">
        <v>83</v>
      </c>
      <c r="BK368" s="227">
        <f>ROUND(I368*H368,2)</f>
        <v>0</v>
      </c>
      <c r="BL368" s="19" t="s">
        <v>198</v>
      </c>
      <c r="BM368" s="226" t="s">
        <v>869</v>
      </c>
    </row>
    <row r="369" s="2" customFormat="1">
      <c r="A369" s="40"/>
      <c r="B369" s="41"/>
      <c r="C369" s="42"/>
      <c r="D369" s="228" t="s">
        <v>190</v>
      </c>
      <c r="E369" s="42"/>
      <c r="F369" s="229" t="s">
        <v>868</v>
      </c>
      <c r="G369" s="42"/>
      <c r="H369" s="42"/>
      <c r="I369" s="230"/>
      <c r="J369" s="42"/>
      <c r="K369" s="42"/>
      <c r="L369" s="46"/>
      <c r="M369" s="231"/>
      <c r="N369" s="232"/>
      <c r="O369" s="86"/>
      <c r="P369" s="86"/>
      <c r="Q369" s="86"/>
      <c r="R369" s="86"/>
      <c r="S369" s="86"/>
      <c r="T369" s="87"/>
      <c r="U369" s="40"/>
      <c r="V369" s="40"/>
      <c r="W369" s="40"/>
      <c r="X369" s="40"/>
      <c r="Y369" s="40"/>
      <c r="Z369" s="40"/>
      <c r="AA369" s="40"/>
      <c r="AB369" s="40"/>
      <c r="AC369" s="40"/>
      <c r="AD369" s="40"/>
      <c r="AE369" s="40"/>
      <c r="AT369" s="19" t="s">
        <v>190</v>
      </c>
      <c r="AU369" s="19" t="s">
        <v>85</v>
      </c>
    </row>
    <row r="370" s="13" customFormat="1">
      <c r="A370" s="13"/>
      <c r="B370" s="233"/>
      <c r="C370" s="234"/>
      <c r="D370" s="228" t="s">
        <v>192</v>
      </c>
      <c r="E370" s="234"/>
      <c r="F370" s="236" t="s">
        <v>870</v>
      </c>
      <c r="G370" s="234"/>
      <c r="H370" s="237">
        <v>19.5</v>
      </c>
      <c r="I370" s="238"/>
      <c r="J370" s="234"/>
      <c r="K370" s="234"/>
      <c r="L370" s="239"/>
      <c r="M370" s="240"/>
      <c r="N370" s="241"/>
      <c r="O370" s="241"/>
      <c r="P370" s="241"/>
      <c r="Q370" s="241"/>
      <c r="R370" s="241"/>
      <c r="S370" s="241"/>
      <c r="T370" s="242"/>
      <c r="U370" s="13"/>
      <c r="V370" s="13"/>
      <c r="W370" s="13"/>
      <c r="X370" s="13"/>
      <c r="Y370" s="13"/>
      <c r="Z370" s="13"/>
      <c r="AA370" s="13"/>
      <c r="AB370" s="13"/>
      <c r="AC370" s="13"/>
      <c r="AD370" s="13"/>
      <c r="AE370" s="13"/>
      <c r="AT370" s="243" t="s">
        <v>192</v>
      </c>
      <c r="AU370" s="243" t="s">
        <v>85</v>
      </c>
      <c r="AV370" s="13" t="s">
        <v>85</v>
      </c>
      <c r="AW370" s="13" t="s">
        <v>4</v>
      </c>
      <c r="AX370" s="13" t="s">
        <v>83</v>
      </c>
      <c r="AY370" s="243" t="s">
        <v>180</v>
      </c>
    </row>
    <row r="371" s="2" customFormat="1" ht="16.5" customHeight="1">
      <c r="A371" s="40"/>
      <c r="B371" s="41"/>
      <c r="C371" s="215" t="s">
        <v>871</v>
      </c>
      <c r="D371" s="215" t="s">
        <v>183</v>
      </c>
      <c r="E371" s="216" t="s">
        <v>872</v>
      </c>
      <c r="F371" s="217" t="s">
        <v>873</v>
      </c>
      <c r="G371" s="218" t="s">
        <v>249</v>
      </c>
      <c r="H371" s="219">
        <v>64</v>
      </c>
      <c r="I371" s="220"/>
      <c r="J371" s="221">
        <f>ROUND(I371*H371,2)</f>
        <v>0</v>
      </c>
      <c r="K371" s="217" t="s">
        <v>187</v>
      </c>
      <c r="L371" s="46"/>
      <c r="M371" s="222" t="s">
        <v>19</v>
      </c>
      <c r="N371" s="223" t="s">
        <v>47</v>
      </c>
      <c r="O371" s="86"/>
      <c r="P371" s="224">
        <f>O371*H371</f>
        <v>0</v>
      </c>
      <c r="Q371" s="224">
        <v>0.085309999999999997</v>
      </c>
      <c r="R371" s="224">
        <f>Q371*H371</f>
        <v>5.4598399999999998</v>
      </c>
      <c r="S371" s="224">
        <v>0</v>
      </c>
      <c r="T371" s="225">
        <f>S371*H371</f>
        <v>0</v>
      </c>
      <c r="U371" s="40"/>
      <c r="V371" s="40"/>
      <c r="W371" s="40"/>
      <c r="X371" s="40"/>
      <c r="Y371" s="40"/>
      <c r="Z371" s="40"/>
      <c r="AA371" s="40"/>
      <c r="AB371" s="40"/>
      <c r="AC371" s="40"/>
      <c r="AD371" s="40"/>
      <c r="AE371" s="40"/>
      <c r="AR371" s="226" t="s">
        <v>198</v>
      </c>
      <c r="AT371" s="226" t="s">
        <v>183</v>
      </c>
      <c r="AU371" s="226" t="s">
        <v>85</v>
      </c>
      <c r="AY371" s="19" t="s">
        <v>180</v>
      </c>
      <c r="BE371" s="227">
        <f>IF(N371="základní",J371,0)</f>
        <v>0</v>
      </c>
      <c r="BF371" s="227">
        <f>IF(N371="snížená",J371,0)</f>
        <v>0</v>
      </c>
      <c r="BG371" s="227">
        <f>IF(N371="zákl. přenesená",J371,0)</f>
        <v>0</v>
      </c>
      <c r="BH371" s="227">
        <f>IF(N371="sníž. přenesená",J371,0)</f>
        <v>0</v>
      </c>
      <c r="BI371" s="227">
        <f>IF(N371="nulová",J371,0)</f>
        <v>0</v>
      </c>
      <c r="BJ371" s="19" t="s">
        <v>83</v>
      </c>
      <c r="BK371" s="227">
        <f>ROUND(I371*H371,2)</f>
        <v>0</v>
      </c>
      <c r="BL371" s="19" t="s">
        <v>198</v>
      </c>
      <c r="BM371" s="226" t="s">
        <v>874</v>
      </c>
    </row>
    <row r="372" s="2" customFormat="1">
      <c r="A372" s="40"/>
      <c r="B372" s="41"/>
      <c r="C372" s="42"/>
      <c r="D372" s="228" t="s">
        <v>190</v>
      </c>
      <c r="E372" s="42"/>
      <c r="F372" s="229" t="s">
        <v>875</v>
      </c>
      <c r="G372" s="42"/>
      <c r="H372" s="42"/>
      <c r="I372" s="230"/>
      <c r="J372" s="42"/>
      <c r="K372" s="42"/>
      <c r="L372" s="46"/>
      <c r="M372" s="231"/>
      <c r="N372" s="232"/>
      <c r="O372" s="86"/>
      <c r="P372" s="86"/>
      <c r="Q372" s="86"/>
      <c r="R372" s="86"/>
      <c r="S372" s="86"/>
      <c r="T372" s="87"/>
      <c r="U372" s="40"/>
      <c r="V372" s="40"/>
      <c r="W372" s="40"/>
      <c r="X372" s="40"/>
      <c r="Y372" s="40"/>
      <c r="Z372" s="40"/>
      <c r="AA372" s="40"/>
      <c r="AB372" s="40"/>
      <c r="AC372" s="40"/>
      <c r="AD372" s="40"/>
      <c r="AE372" s="40"/>
      <c r="AT372" s="19" t="s">
        <v>190</v>
      </c>
      <c r="AU372" s="19" t="s">
        <v>85</v>
      </c>
    </row>
    <row r="373" s="2" customFormat="1" ht="16.5" customHeight="1">
      <c r="A373" s="40"/>
      <c r="B373" s="41"/>
      <c r="C373" s="269" t="s">
        <v>876</v>
      </c>
      <c r="D373" s="269" t="s">
        <v>684</v>
      </c>
      <c r="E373" s="270" t="s">
        <v>877</v>
      </c>
      <c r="F373" s="271" t="s">
        <v>878</v>
      </c>
      <c r="G373" s="272" t="s">
        <v>249</v>
      </c>
      <c r="H373" s="273">
        <v>64</v>
      </c>
      <c r="I373" s="274"/>
      <c r="J373" s="275">
        <f>ROUND(I373*H373,2)</f>
        <v>0</v>
      </c>
      <c r="K373" s="271" t="s">
        <v>187</v>
      </c>
      <c r="L373" s="276"/>
      <c r="M373" s="277" t="s">
        <v>19</v>
      </c>
      <c r="N373" s="278" t="s">
        <v>47</v>
      </c>
      <c r="O373" s="86"/>
      <c r="P373" s="224">
        <f>O373*H373</f>
        <v>0</v>
      </c>
      <c r="Q373" s="224">
        <v>0.028000000000000001</v>
      </c>
      <c r="R373" s="224">
        <f>Q373*H373</f>
        <v>1.792</v>
      </c>
      <c r="S373" s="224">
        <v>0</v>
      </c>
      <c r="T373" s="225">
        <f>S373*H373</f>
        <v>0</v>
      </c>
      <c r="U373" s="40"/>
      <c r="V373" s="40"/>
      <c r="W373" s="40"/>
      <c r="X373" s="40"/>
      <c r="Y373" s="40"/>
      <c r="Z373" s="40"/>
      <c r="AA373" s="40"/>
      <c r="AB373" s="40"/>
      <c r="AC373" s="40"/>
      <c r="AD373" s="40"/>
      <c r="AE373" s="40"/>
      <c r="AR373" s="226" t="s">
        <v>252</v>
      </c>
      <c r="AT373" s="226" t="s">
        <v>684</v>
      </c>
      <c r="AU373" s="226" t="s">
        <v>85</v>
      </c>
      <c r="AY373" s="19" t="s">
        <v>180</v>
      </c>
      <c r="BE373" s="227">
        <f>IF(N373="základní",J373,0)</f>
        <v>0</v>
      </c>
      <c r="BF373" s="227">
        <f>IF(N373="snížená",J373,0)</f>
        <v>0</v>
      </c>
      <c r="BG373" s="227">
        <f>IF(N373="zákl. přenesená",J373,0)</f>
        <v>0</v>
      </c>
      <c r="BH373" s="227">
        <f>IF(N373="sníž. přenesená",J373,0)</f>
        <v>0</v>
      </c>
      <c r="BI373" s="227">
        <f>IF(N373="nulová",J373,0)</f>
        <v>0</v>
      </c>
      <c r="BJ373" s="19" t="s">
        <v>83</v>
      </c>
      <c r="BK373" s="227">
        <f>ROUND(I373*H373,2)</f>
        <v>0</v>
      </c>
      <c r="BL373" s="19" t="s">
        <v>198</v>
      </c>
      <c r="BM373" s="226" t="s">
        <v>879</v>
      </c>
    </row>
    <row r="374" s="2" customFormat="1">
      <c r="A374" s="40"/>
      <c r="B374" s="41"/>
      <c r="C374" s="42"/>
      <c r="D374" s="228" t="s">
        <v>190</v>
      </c>
      <c r="E374" s="42"/>
      <c r="F374" s="229" t="s">
        <v>878</v>
      </c>
      <c r="G374" s="42"/>
      <c r="H374" s="42"/>
      <c r="I374" s="230"/>
      <c r="J374" s="42"/>
      <c r="K374" s="42"/>
      <c r="L374" s="46"/>
      <c r="M374" s="231"/>
      <c r="N374" s="232"/>
      <c r="O374" s="86"/>
      <c r="P374" s="86"/>
      <c r="Q374" s="86"/>
      <c r="R374" s="86"/>
      <c r="S374" s="86"/>
      <c r="T374" s="87"/>
      <c r="U374" s="40"/>
      <c r="V374" s="40"/>
      <c r="W374" s="40"/>
      <c r="X374" s="40"/>
      <c r="Y374" s="40"/>
      <c r="Z374" s="40"/>
      <c r="AA374" s="40"/>
      <c r="AB374" s="40"/>
      <c r="AC374" s="40"/>
      <c r="AD374" s="40"/>
      <c r="AE374" s="40"/>
      <c r="AT374" s="19" t="s">
        <v>190</v>
      </c>
      <c r="AU374" s="19" t="s">
        <v>85</v>
      </c>
    </row>
    <row r="375" s="2" customFormat="1" ht="21.75" customHeight="1">
      <c r="A375" s="40"/>
      <c r="B375" s="41"/>
      <c r="C375" s="215" t="s">
        <v>495</v>
      </c>
      <c r="D375" s="215" t="s">
        <v>183</v>
      </c>
      <c r="E375" s="216" t="s">
        <v>880</v>
      </c>
      <c r="F375" s="217" t="s">
        <v>881</v>
      </c>
      <c r="G375" s="218" t="s">
        <v>201</v>
      </c>
      <c r="H375" s="219">
        <v>802.14700000000005</v>
      </c>
      <c r="I375" s="220"/>
      <c r="J375" s="221">
        <f>ROUND(I375*H375,2)</f>
        <v>0</v>
      </c>
      <c r="K375" s="217" t="s">
        <v>713</v>
      </c>
      <c r="L375" s="46"/>
      <c r="M375" s="222" t="s">
        <v>19</v>
      </c>
      <c r="N375" s="223" t="s">
        <v>47</v>
      </c>
      <c r="O375" s="86"/>
      <c r="P375" s="224">
        <f>O375*H375</f>
        <v>0</v>
      </c>
      <c r="Q375" s="224">
        <v>0</v>
      </c>
      <c r="R375" s="224">
        <f>Q375*H375</f>
        <v>0</v>
      </c>
      <c r="S375" s="224">
        <v>0</v>
      </c>
      <c r="T375" s="225">
        <f>S375*H375</f>
        <v>0</v>
      </c>
      <c r="U375" s="40"/>
      <c r="V375" s="40"/>
      <c r="W375" s="40"/>
      <c r="X375" s="40"/>
      <c r="Y375" s="40"/>
      <c r="Z375" s="40"/>
      <c r="AA375" s="40"/>
      <c r="AB375" s="40"/>
      <c r="AC375" s="40"/>
      <c r="AD375" s="40"/>
      <c r="AE375" s="40"/>
      <c r="AR375" s="226" t="s">
        <v>198</v>
      </c>
      <c r="AT375" s="226" t="s">
        <v>183</v>
      </c>
      <c r="AU375" s="226" t="s">
        <v>85</v>
      </c>
      <c r="AY375" s="19" t="s">
        <v>180</v>
      </c>
      <c r="BE375" s="227">
        <f>IF(N375="základní",J375,0)</f>
        <v>0</v>
      </c>
      <c r="BF375" s="227">
        <f>IF(N375="snížená",J375,0)</f>
        <v>0</v>
      </c>
      <c r="BG375" s="227">
        <f>IF(N375="zákl. přenesená",J375,0)</f>
        <v>0</v>
      </c>
      <c r="BH375" s="227">
        <f>IF(N375="sníž. přenesená",J375,0)</f>
        <v>0</v>
      </c>
      <c r="BI375" s="227">
        <f>IF(N375="nulová",J375,0)</f>
        <v>0</v>
      </c>
      <c r="BJ375" s="19" t="s">
        <v>83</v>
      </c>
      <c r="BK375" s="227">
        <f>ROUND(I375*H375,2)</f>
        <v>0</v>
      </c>
      <c r="BL375" s="19" t="s">
        <v>198</v>
      </c>
      <c r="BM375" s="226" t="s">
        <v>882</v>
      </c>
    </row>
    <row r="376" s="2" customFormat="1">
      <c r="A376" s="40"/>
      <c r="B376" s="41"/>
      <c r="C376" s="42"/>
      <c r="D376" s="228" t="s">
        <v>190</v>
      </c>
      <c r="E376" s="42"/>
      <c r="F376" s="229" t="s">
        <v>883</v>
      </c>
      <c r="G376" s="42"/>
      <c r="H376" s="42"/>
      <c r="I376" s="230"/>
      <c r="J376" s="42"/>
      <c r="K376" s="42"/>
      <c r="L376" s="46"/>
      <c r="M376" s="231"/>
      <c r="N376" s="232"/>
      <c r="O376" s="86"/>
      <c r="P376" s="86"/>
      <c r="Q376" s="86"/>
      <c r="R376" s="86"/>
      <c r="S376" s="86"/>
      <c r="T376" s="87"/>
      <c r="U376" s="40"/>
      <c r="V376" s="40"/>
      <c r="W376" s="40"/>
      <c r="X376" s="40"/>
      <c r="Y376" s="40"/>
      <c r="Z376" s="40"/>
      <c r="AA376" s="40"/>
      <c r="AB376" s="40"/>
      <c r="AC376" s="40"/>
      <c r="AD376" s="40"/>
      <c r="AE376" s="40"/>
      <c r="AT376" s="19" t="s">
        <v>190</v>
      </c>
      <c r="AU376" s="19" t="s">
        <v>85</v>
      </c>
    </row>
    <row r="377" s="13" customFormat="1">
      <c r="A377" s="13"/>
      <c r="B377" s="233"/>
      <c r="C377" s="234"/>
      <c r="D377" s="228" t="s">
        <v>192</v>
      </c>
      <c r="E377" s="235" t="s">
        <v>19</v>
      </c>
      <c r="F377" s="236" t="s">
        <v>735</v>
      </c>
      <c r="G377" s="234"/>
      <c r="H377" s="237">
        <v>262.80099999999999</v>
      </c>
      <c r="I377" s="238"/>
      <c r="J377" s="234"/>
      <c r="K377" s="234"/>
      <c r="L377" s="239"/>
      <c r="M377" s="240"/>
      <c r="N377" s="241"/>
      <c r="O377" s="241"/>
      <c r="P377" s="241"/>
      <c r="Q377" s="241"/>
      <c r="R377" s="241"/>
      <c r="S377" s="241"/>
      <c r="T377" s="242"/>
      <c r="U377" s="13"/>
      <c r="V377" s="13"/>
      <c r="W377" s="13"/>
      <c r="X377" s="13"/>
      <c r="Y377" s="13"/>
      <c r="Z377" s="13"/>
      <c r="AA377" s="13"/>
      <c r="AB377" s="13"/>
      <c r="AC377" s="13"/>
      <c r="AD377" s="13"/>
      <c r="AE377" s="13"/>
      <c r="AT377" s="243" t="s">
        <v>192</v>
      </c>
      <c r="AU377" s="243" t="s">
        <v>85</v>
      </c>
      <c r="AV377" s="13" t="s">
        <v>85</v>
      </c>
      <c r="AW377" s="13" t="s">
        <v>37</v>
      </c>
      <c r="AX377" s="13" t="s">
        <v>76</v>
      </c>
      <c r="AY377" s="243" t="s">
        <v>180</v>
      </c>
    </row>
    <row r="378" s="13" customFormat="1">
      <c r="A378" s="13"/>
      <c r="B378" s="233"/>
      <c r="C378" s="234"/>
      <c r="D378" s="228" t="s">
        <v>192</v>
      </c>
      <c r="E378" s="235" t="s">
        <v>19</v>
      </c>
      <c r="F378" s="236" t="s">
        <v>740</v>
      </c>
      <c r="G378" s="234"/>
      <c r="H378" s="237">
        <v>22.109000000000002</v>
      </c>
      <c r="I378" s="238"/>
      <c r="J378" s="234"/>
      <c r="K378" s="234"/>
      <c r="L378" s="239"/>
      <c r="M378" s="240"/>
      <c r="N378" s="241"/>
      <c r="O378" s="241"/>
      <c r="P378" s="241"/>
      <c r="Q378" s="241"/>
      <c r="R378" s="241"/>
      <c r="S378" s="241"/>
      <c r="T378" s="242"/>
      <c r="U378" s="13"/>
      <c r="V378" s="13"/>
      <c r="W378" s="13"/>
      <c r="X378" s="13"/>
      <c r="Y378" s="13"/>
      <c r="Z378" s="13"/>
      <c r="AA378" s="13"/>
      <c r="AB378" s="13"/>
      <c r="AC378" s="13"/>
      <c r="AD378" s="13"/>
      <c r="AE378" s="13"/>
      <c r="AT378" s="243" t="s">
        <v>192</v>
      </c>
      <c r="AU378" s="243" t="s">
        <v>85</v>
      </c>
      <c r="AV378" s="13" t="s">
        <v>85</v>
      </c>
      <c r="AW378" s="13" t="s">
        <v>37</v>
      </c>
      <c r="AX378" s="13" t="s">
        <v>76</v>
      </c>
      <c r="AY378" s="243" t="s">
        <v>180</v>
      </c>
    </row>
    <row r="379" s="13" customFormat="1">
      <c r="A379" s="13"/>
      <c r="B379" s="233"/>
      <c r="C379" s="234"/>
      <c r="D379" s="228" t="s">
        <v>192</v>
      </c>
      <c r="E379" s="235" t="s">
        <v>19</v>
      </c>
      <c r="F379" s="236" t="s">
        <v>744</v>
      </c>
      <c r="G379" s="234"/>
      <c r="H379" s="237">
        <v>256.33699999999999</v>
      </c>
      <c r="I379" s="238"/>
      <c r="J379" s="234"/>
      <c r="K379" s="234"/>
      <c r="L379" s="239"/>
      <c r="M379" s="240"/>
      <c r="N379" s="241"/>
      <c r="O379" s="241"/>
      <c r="P379" s="241"/>
      <c r="Q379" s="241"/>
      <c r="R379" s="241"/>
      <c r="S379" s="241"/>
      <c r="T379" s="242"/>
      <c r="U379" s="13"/>
      <c r="V379" s="13"/>
      <c r="W379" s="13"/>
      <c r="X379" s="13"/>
      <c r="Y379" s="13"/>
      <c r="Z379" s="13"/>
      <c r="AA379" s="13"/>
      <c r="AB379" s="13"/>
      <c r="AC379" s="13"/>
      <c r="AD379" s="13"/>
      <c r="AE379" s="13"/>
      <c r="AT379" s="243" t="s">
        <v>192</v>
      </c>
      <c r="AU379" s="243" t="s">
        <v>85</v>
      </c>
      <c r="AV379" s="13" t="s">
        <v>85</v>
      </c>
      <c r="AW379" s="13" t="s">
        <v>37</v>
      </c>
      <c r="AX379" s="13" t="s">
        <v>76</v>
      </c>
      <c r="AY379" s="243" t="s">
        <v>180</v>
      </c>
    </row>
    <row r="380" s="13" customFormat="1">
      <c r="A380" s="13"/>
      <c r="B380" s="233"/>
      <c r="C380" s="234"/>
      <c r="D380" s="228" t="s">
        <v>192</v>
      </c>
      <c r="E380" s="235" t="s">
        <v>19</v>
      </c>
      <c r="F380" s="236" t="s">
        <v>747</v>
      </c>
      <c r="G380" s="234"/>
      <c r="H380" s="237">
        <v>62.296999999999997</v>
      </c>
      <c r="I380" s="238"/>
      <c r="J380" s="234"/>
      <c r="K380" s="234"/>
      <c r="L380" s="239"/>
      <c r="M380" s="240"/>
      <c r="N380" s="241"/>
      <c r="O380" s="241"/>
      <c r="P380" s="241"/>
      <c r="Q380" s="241"/>
      <c r="R380" s="241"/>
      <c r="S380" s="241"/>
      <c r="T380" s="242"/>
      <c r="U380" s="13"/>
      <c r="V380" s="13"/>
      <c r="W380" s="13"/>
      <c r="X380" s="13"/>
      <c r="Y380" s="13"/>
      <c r="Z380" s="13"/>
      <c r="AA380" s="13"/>
      <c r="AB380" s="13"/>
      <c r="AC380" s="13"/>
      <c r="AD380" s="13"/>
      <c r="AE380" s="13"/>
      <c r="AT380" s="243" t="s">
        <v>192</v>
      </c>
      <c r="AU380" s="243" t="s">
        <v>85</v>
      </c>
      <c r="AV380" s="13" t="s">
        <v>85</v>
      </c>
      <c r="AW380" s="13" t="s">
        <v>37</v>
      </c>
      <c r="AX380" s="13" t="s">
        <v>76</v>
      </c>
      <c r="AY380" s="243" t="s">
        <v>180</v>
      </c>
    </row>
    <row r="381" s="13" customFormat="1">
      <c r="A381" s="13"/>
      <c r="B381" s="233"/>
      <c r="C381" s="234"/>
      <c r="D381" s="228" t="s">
        <v>192</v>
      </c>
      <c r="E381" s="235" t="s">
        <v>19</v>
      </c>
      <c r="F381" s="236" t="s">
        <v>757</v>
      </c>
      <c r="G381" s="234"/>
      <c r="H381" s="237">
        <v>15.718999999999999</v>
      </c>
      <c r="I381" s="238"/>
      <c r="J381" s="234"/>
      <c r="K381" s="234"/>
      <c r="L381" s="239"/>
      <c r="M381" s="240"/>
      <c r="N381" s="241"/>
      <c r="O381" s="241"/>
      <c r="P381" s="241"/>
      <c r="Q381" s="241"/>
      <c r="R381" s="241"/>
      <c r="S381" s="241"/>
      <c r="T381" s="242"/>
      <c r="U381" s="13"/>
      <c r="V381" s="13"/>
      <c r="W381" s="13"/>
      <c r="X381" s="13"/>
      <c r="Y381" s="13"/>
      <c r="Z381" s="13"/>
      <c r="AA381" s="13"/>
      <c r="AB381" s="13"/>
      <c r="AC381" s="13"/>
      <c r="AD381" s="13"/>
      <c r="AE381" s="13"/>
      <c r="AT381" s="243" t="s">
        <v>192</v>
      </c>
      <c r="AU381" s="243" t="s">
        <v>85</v>
      </c>
      <c r="AV381" s="13" t="s">
        <v>85</v>
      </c>
      <c r="AW381" s="13" t="s">
        <v>37</v>
      </c>
      <c r="AX381" s="13" t="s">
        <v>76</v>
      </c>
      <c r="AY381" s="243" t="s">
        <v>180</v>
      </c>
    </row>
    <row r="382" s="13" customFormat="1">
      <c r="A382" s="13"/>
      <c r="B382" s="233"/>
      <c r="C382" s="234"/>
      <c r="D382" s="228" t="s">
        <v>192</v>
      </c>
      <c r="E382" s="235" t="s">
        <v>19</v>
      </c>
      <c r="F382" s="236" t="s">
        <v>759</v>
      </c>
      <c r="G382" s="234"/>
      <c r="H382" s="237">
        <v>49.192999999999998</v>
      </c>
      <c r="I382" s="238"/>
      <c r="J382" s="234"/>
      <c r="K382" s="234"/>
      <c r="L382" s="239"/>
      <c r="M382" s="240"/>
      <c r="N382" s="241"/>
      <c r="O382" s="241"/>
      <c r="P382" s="241"/>
      <c r="Q382" s="241"/>
      <c r="R382" s="241"/>
      <c r="S382" s="241"/>
      <c r="T382" s="242"/>
      <c r="U382" s="13"/>
      <c r="V382" s="13"/>
      <c r="W382" s="13"/>
      <c r="X382" s="13"/>
      <c r="Y382" s="13"/>
      <c r="Z382" s="13"/>
      <c r="AA382" s="13"/>
      <c r="AB382" s="13"/>
      <c r="AC382" s="13"/>
      <c r="AD382" s="13"/>
      <c r="AE382" s="13"/>
      <c r="AT382" s="243" t="s">
        <v>192</v>
      </c>
      <c r="AU382" s="243" t="s">
        <v>85</v>
      </c>
      <c r="AV382" s="13" t="s">
        <v>85</v>
      </c>
      <c r="AW382" s="13" t="s">
        <v>37</v>
      </c>
      <c r="AX382" s="13" t="s">
        <v>76</v>
      </c>
      <c r="AY382" s="243" t="s">
        <v>180</v>
      </c>
    </row>
    <row r="383" s="14" customFormat="1">
      <c r="A383" s="14"/>
      <c r="B383" s="244"/>
      <c r="C383" s="245"/>
      <c r="D383" s="228" t="s">
        <v>192</v>
      </c>
      <c r="E383" s="246" t="s">
        <v>19</v>
      </c>
      <c r="F383" s="247" t="s">
        <v>197</v>
      </c>
      <c r="G383" s="245"/>
      <c r="H383" s="248">
        <v>668.45600000000002</v>
      </c>
      <c r="I383" s="249"/>
      <c r="J383" s="245"/>
      <c r="K383" s="245"/>
      <c r="L383" s="250"/>
      <c r="M383" s="251"/>
      <c r="N383" s="252"/>
      <c r="O383" s="252"/>
      <c r="P383" s="252"/>
      <c r="Q383" s="252"/>
      <c r="R383" s="252"/>
      <c r="S383" s="252"/>
      <c r="T383" s="253"/>
      <c r="U383" s="14"/>
      <c r="V383" s="14"/>
      <c r="W383" s="14"/>
      <c r="X383" s="14"/>
      <c r="Y383" s="14"/>
      <c r="Z383" s="14"/>
      <c r="AA383" s="14"/>
      <c r="AB383" s="14"/>
      <c r="AC383" s="14"/>
      <c r="AD383" s="14"/>
      <c r="AE383" s="14"/>
      <c r="AT383" s="254" t="s">
        <v>192</v>
      </c>
      <c r="AU383" s="254" t="s">
        <v>85</v>
      </c>
      <c r="AV383" s="14" t="s">
        <v>198</v>
      </c>
      <c r="AW383" s="14" t="s">
        <v>37</v>
      </c>
      <c r="AX383" s="14" t="s">
        <v>83</v>
      </c>
      <c r="AY383" s="254" t="s">
        <v>180</v>
      </c>
    </row>
    <row r="384" s="13" customFormat="1">
      <c r="A384" s="13"/>
      <c r="B384" s="233"/>
      <c r="C384" s="234"/>
      <c r="D384" s="228" t="s">
        <v>192</v>
      </c>
      <c r="E384" s="234"/>
      <c r="F384" s="236" t="s">
        <v>884</v>
      </c>
      <c r="G384" s="234"/>
      <c r="H384" s="237">
        <v>802.14700000000005</v>
      </c>
      <c r="I384" s="238"/>
      <c r="J384" s="234"/>
      <c r="K384" s="234"/>
      <c r="L384" s="239"/>
      <c r="M384" s="240"/>
      <c r="N384" s="241"/>
      <c r="O384" s="241"/>
      <c r="P384" s="241"/>
      <c r="Q384" s="241"/>
      <c r="R384" s="241"/>
      <c r="S384" s="241"/>
      <c r="T384" s="242"/>
      <c r="U384" s="13"/>
      <c r="V384" s="13"/>
      <c r="W384" s="13"/>
      <c r="X384" s="13"/>
      <c r="Y384" s="13"/>
      <c r="Z384" s="13"/>
      <c r="AA384" s="13"/>
      <c r="AB384" s="13"/>
      <c r="AC384" s="13"/>
      <c r="AD384" s="13"/>
      <c r="AE384" s="13"/>
      <c r="AT384" s="243" t="s">
        <v>192</v>
      </c>
      <c r="AU384" s="243" t="s">
        <v>85</v>
      </c>
      <c r="AV384" s="13" t="s">
        <v>85</v>
      </c>
      <c r="AW384" s="13" t="s">
        <v>4</v>
      </c>
      <c r="AX384" s="13" t="s">
        <v>83</v>
      </c>
      <c r="AY384" s="243" t="s">
        <v>180</v>
      </c>
    </row>
    <row r="385" s="2" customFormat="1" ht="21.75" customHeight="1">
      <c r="A385" s="40"/>
      <c r="B385" s="41"/>
      <c r="C385" s="215" t="s">
        <v>499</v>
      </c>
      <c r="D385" s="215" t="s">
        <v>183</v>
      </c>
      <c r="E385" s="216" t="s">
        <v>885</v>
      </c>
      <c r="F385" s="217" t="s">
        <v>886</v>
      </c>
      <c r="G385" s="218" t="s">
        <v>201</v>
      </c>
      <c r="H385" s="219">
        <v>144386.45999999999</v>
      </c>
      <c r="I385" s="220"/>
      <c r="J385" s="221">
        <f>ROUND(I385*H385,2)</f>
        <v>0</v>
      </c>
      <c r="K385" s="217" t="s">
        <v>713</v>
      </c>
      <c r="L385" s="46"/>
      <c r="M385" s="222" t="s">
        <v>19</v>
      </c>
      <c r="N385" s="223" t="s">
        <v>47</v>
      </c>
      <c r="O385" s="86"/>
      <c r="P385" s="224">
        <f>O385*H385</f>
        <v>0</v>
      </c>
      <c r="Q385" s="224">
        <v>0</v>
      </c>
      <c r="R385" s="224">
        <f>Q385*H385</f>
        <v>0</v>
      </c>
      <c r="S385" s="224">
        <v>0</v>
      </c>
      <c r="T385" s="225">
        <f>S385*H385</f>
        <v>0</v>
      </c>
      <c r="U385" s="40"/>
      <c r="V385" s="40"/>
      <c r="W385" s="40"/>
      <c r="X385" s="40"/>
      <c r="Y385" s="40"/>
      <c r="Z385" s="40"/>
      <c r="AA385" s="40"/>
      <c r="AB385" s="40"/>
      <c r="AC385" s="40"/>
      <c r="AD385" s="40"/>
      <c r="AE385" s="40"/>
      <c r="AR385" s="226" t="s">
        <v>198</v>
      </c>
      <c r="AT385" s="226" t="s">
        <v>183</v>
      </c>
      <c r="AU385" s="226" t="s">
        <v>85</v>
      </c>
      <c r="AY385" s="19" t="s">
        <v>180</v>
      </c>
      <c r="BE385" s="227">
        <f>IF(N385="základní",J385,0)</f>
        <v>0</v>
      </c>
      <c r="BF385" s="227">
        <f>IF(N385="snížená",J385,0)</f>
        <v>0</v>
      </c>
      <c r="BG385" s="227">
        <f>IF(N385="zákl. přenesená",J385,0)</f>
        <v>0</v>
      </c>
      <c r="BH385" s="227">
        <f>IF(N385="sníž. přenesená",J385,0)</f>
        <v>0</v>
      </c>
      <c r="BI385" s="227">
        <f>IF(N385="nulová",J385,0)</f>
        <v>0</v>
      </c>
      <c r="BJ385" s="19" t="s">
        <v>83</v>
      </c>
      <c r="BK385" s="227">
        <f>ROUND(I385*H385,2)</f>
        <v>0</v>
      </c>
      <c r="BL385" s="19" t="s">
        <v>198</v>
      </c>
      <c r="BM385" s="226" t="s">
        <v>887</v>
      </c>
    </row>
    <row r="386" s="2" customFormat="1">
      <c r="A386" s="40"/>
      <c r="B386" s="41"/>
      <c r="C386" s="42"/>
      <c r="D386" s="228" t="s">
        <v>190</v>
      </c>
      <c r="E386" s="42"/>
      <c r="F386" s="229" t="s">
        <v>888</v>
      </c>
      <c r="G386" s="42"/>
      <c r="H386" s="42"/>
      <c r="I386" s="230"/>
      <c r="J386" s="42"/>
      <c r="K386" s="42"/>
      <c r="L386" s="46"/>
      <c r="M386" s="231"/>
      <c r="N386" s="232"/>
      <c r="O386" s="86"/>
      <c r="P386" s="86"/>
      <c r="Q386" s="86"/>
      <c r="R386" s="86"/>
      <c r="S386" s="86"/>
      <c r="T386" s="87"/>
      <c r="U386" s="40"/>
      <c r="V386" s="40"/>
      <c r="W386" s="40"/>
      <c r="X386" s="40"/>
      <c r="Y386" s="40"/>
      <c r="Z386" s="40"/>
      <c r="AA386" s="40"/>
      <c r="AB386" s="40"/>
      <c r="AC386" s="40"/>
      <c r="AD386" s="40"/>
      <c r="AE386" s="40"/>
      <c r="AT386" s="19" t="s">
        <v>190</v>
      </c>
      <c r="AU386" s="19" t="s">
        <v>85</v>
      </c>
    </row>
    <row r="387" s="13" customFormat="1">
      <c r="A387" s="13"/>
      <c r="B387" s="233"/>
      <c r="C387" s="234"/>
      <c r="D387" s="228" t="s">
        <v>192</v>
      </c>
      <c r="E387" s="234"/>
      <c r="F387" s="236" t="s">
        <v>889</v>
      </c>
      <c r="G387" s="234"/>
      <c r="H387" s="237">
        <v>144386.45999999999</v>
      </c>
      <c r="I387" s="238"/>
      <c r="J387" s="234"/>
      <c r="K387" s="234"/>
      <c r="L387" s="239"/>
      <c r="M387" s="240"/>
      <c r="N387" s="241"/>
      <c r="O387" s="241"/>
      <c r="P387" s="241"/>
      <c r="Q387" s="241"/>
      <c r="R387" s="241"/>
      <c r="S387" s="241"/>
      <c r="T387" s="242"/>
      <c r="U387" s="13"/>
      <c r="V387" s="13"/>
      <c r="W387" s="13"/>
      <c r="X387" s="13"/>
      <c r="Y387" s="13"/>
      <c r="Z387" s="13"/>
      <c r="AA387" s="13"/>
      <c r="AB387" s="13"/>
      <c r="AC387" s="13"/>
      <c r="AD387" s="13"/>
      <c r="AE387" s="13"/>
      <c r="AT387" s="243" t="s">
        <v>192</v>
      </c>
      <c r="AU387" s="243" t="s">
        <v>85</v>
      </c>
      <c r="AV387" s="13" t="s">
        <v>85</v>
      </c>
      <c r="AW387" s="13" t="s">
        <v>4</v>
      </c>
      <c r="AX387" s="13" t="s">
        <v>83</v>
      </c>
      <c r="AY387" s="243" t="s">
        <v>180</v>
      </c>
    </row>
    <row r="388" s="2" customFormat="1" ht="21.75" customHeight="1">
      <c r="A388" s="40"/>
      <c r="B388" s="41"/>
      <c r="C388" s="215" t="s">
        <v>506</v>
      </c>
      <c r="D388" s="215" t="s">
        <v>183</v>
      </c>
      <c r="E388" s="216" t="s">
        <v>890</v>
      </c>
      <c r="F388" s="217" t="s">
        <v>891</v>
      </c>
      <c r="G388" s="218" t="s">
        <v>201</v>
      </c>
      <c r="H388" s="219">
        <v>802.14700000000005</v>
      </c>
      <c r="I388" s="220"/>
      <c r="J388" s="221">
        <f>ROUND(I388*H388,2)</f>
        <v>0</v>
      </c>
      <c r="K388" s="217" t="s">
        <v>713</v>
      </c>
      <c r="L388" s="46"/>
      <c r="M388" s="222" t="s">
        <v>19</v>
      </c>
      <c r="N388" s="223" t="s">
        <v>47</v>
      </c>
      <c r="O388" s="86"/>
      <c r="P388" s="224">
        <f>O388*H388</f>
        <v>0</v>
      </c>
      <c r="Q388" s="224">
        <v>0</v>
      </c>
      <c r="R388" s="224">
        <f>Q388*H388</f>
        <v>0</v>
      </c>
      <c r="S388" s="224">
        <v>0</v>
      </c>
      <c r="T388" s="225">
        <f>S388*H388</f>
        <v>0</v>
      </c>
      <c r="U388" s="40"/>
      <c r="V388" s="40"/>
      <c r="W388" s="40"/>
      <c r="X388" s="40"/>
      <c r="Y388" s="40"/>
      <c r="Z388" s="40"/>
      <c r="AA388" s="40"/>
      <c r="AB388" s="40"/>
      <c r="AC388" s="40"/>
      <c r="AD388" s="40"/>
      <c r="AE388" s="40"/>
      <c r="AR388" s="226" t="s">
        <v>198</v>
      </c>
      <c r="AT388" s="226" t="s">
        <v>183</v>
      </c>
      <c r="AU388" s="226" t="s">
        <v>85</v>
      </c>
      <c r="AY388" s="19" t="s">
        <v>180</v>
      </c>
      <c r="BE388" s="227">
        <f>IF(N388="základní",J388,0)</f>
        <v>0</v>
      </c>
      <c r="BF388" s="227">
        <f>IF(N388="snížená",J388,0)</f>
        <v>0</v>
      </c>
      <c r="BG388" s="227">
        <f>IF(N388="zákl. přenesená",J388,0)</f>
        <v>0</v>
      </c>
      <c r="BH388" s="227">
        <f>IF(N388="sníž. přenesená",J388,0)</f>
        <v>0</v>
      </c>
      <c r="BI388" s="227">
        <f>IF(N388="nulová",J388,0)</f>
        <v>0</v>
      </c>
      <c r="BJ388" s="19" t="s">
        <v>83</v>
      </c>
      <c r="BK388" s="227">
        <f>ROUND(I388*H388,2)</f>
        <v>0</v>
      </c>
      <c r="BL388" s="19" t="s">
        <v>198</v>
      </c>
      <c r="BM388" s="226" t="s">
        <v>892</v>
      </c>
    </row>
    <row r="389" s="2" customFormat="1">
      <c r="A389" s="40"/>
      <c r="B389" s="41"/>
      <c r="C389" s="42"/>
      <c r="D389" s="228" t="s">
        <v>190</v>
      </c>
      <c r="E389" s="42"/>
      <c r="F389" s="229" t="s">
        <v>893</v>
      </c>
      <c r="G389" s="42"/>
      <c r="H389" s="42"/>
      <c r="I389" s="230"/>
      <c r="J389" s="42"/>
      <c r="K389" s="42"/>
      <c r="L389" s="46"/>
      <c r="M389" s="231"/>
      <c r="N389" s="232"/>
      <c r="O389" s="86"/>
      <c r="P389" s="86"/>
      <c r="Q389" s="86"/>
      <c r="R389" s="86"/>
      <c r="S389" s="86"/>
      <c r="T389" s="87"/>
      <c r="U389" s="40"/>
      <c r="V389" s="40"/>
      <c r="W389" s="40"/>
      <c r="X389" s="40"/>
      <c r="Y389" s="40"/>
      <c r="Z389" s="40"/>
      <c r="AA389" s="40"/>
      <c r="AB389" s="40"/>
      <c r="AC389" s="40"/>
      <c r="AD389" s="40"/>
      <c r="AE389" s="40"/>
      <c r="AT389" s="19" t="s">
        <v>190</v>
      </c>
      <c r="AU389" s="19" t="s">
        <v>85</v>
      </c>
    </row>
    <row r="390" s="2" customFormat="1" ht="21.75" customHeight="1">
      <c r="A390" s="40"/>
      <c r="B390" s="41"/>
      <c r="C390" s="215" t="s">
        <v>514</v>
      </c>
      <c r="D390" s="215" t="s">
        <v>183</v>
      </c>
      <c r="E390" s="216" t="s">
        <v>894</v>
      </c>
      <c r="F390" s="217" t="s">
        <v>895</v>
      </c>
      <c r="G390" s="218" t="s">
        <v>201</v>
      </c>
      <c r="H390" s="219">
        <v>843.27099999999996</v>
      </c>
      <c r="I390" s="220"/>
      <c r="J390" s="221">
        <f>ROUND(I390*H390,2)</f>
        <v>0</v>
      </c>
      <c r="K390" s="217" t="s">
        <v>713</v>
      </c>
      <c r="L390" s="46"/>
      <c r="M390" s="222" t="s">
        <v>19</v>
      </c>
      <c r="N390" s="223" t="s">
        <v>47</v>
      </c>
      <c r="O390" s="86"/>
      <c r="P390" s="224">
        <f>O390*H390</f>
        <v>0</v>
      </c>
      <c r="Q390" s="224">
        <v>0.00012999999999999999</v>
      </c>
      <c r="R390" s="224">
        <f>Q390*H390</f>
        <v>0.10962522999999999</v>
      </c>
      <c r="S390" s="224">
        <v>0</v>
      </c>
      <c r="T390" s="225">
        <f>S390*H390</f>
        <v>0</v>
      </c>
      <c r="U390" s="40"/>
      <c r="V390" s="40"/>
      <c r="W390" s="40"/>
      <c r="X390" s="40"/>
      <c r="Y390" s="40"/>
      <c r="Z390" s="40"/>
      <c r="AA390" s="40"/>
      <c r="AB390" s="40"/>
      <c r="AC390" s="40"/>
      <c r="AD390" s="40"/>
      <c r="AE390" s="40"/>
      <c r="AR390" s="226" t="s">
        <v>198</v>
      </c>
      <c r="AT390" s="226" t="s">
        <v>183</v>
      </c>
      <c r="AU390" s="226" t="s">
        <v>85</v>
      </c>
      <c r="AY390" s="19" t="s">
        <v>180</v>
      </c>
      <c r="BE390" s="227">
        <f>IF(N390="základní",J390,0)</f>
        <v>0</v>
      </c>
      <c r="BF390" s="227">
        <f>IF(N390="snížená",J390,0)</f>
        <v>0</v>
      </c>
      <c r="BG390" s="227">
        <f>IF(N390="zákl. přenesená",J390,0)</f>
        <v>0</v>
      </c>
      <c r="BH390" s="227">
        <f>IF(N390="sníž. přenesená",J390,0)</f>
        <v>0</v>
      </c>
      <c r="BI390" s="227">
        <f>IF(N390="nulová",J390,0)</f>
        <v>0</v>
      </c>
      <c r="BJ390" s="19" t="s">
        <v>83</v>
      </c>
      <c r="BK390" s="227">
        <f>ROUND(I390*H390,2)</f>
        <v>0</v>
      </c>
      <c r="BL390" s="19" t="s">
        <v>198</v>
      </c>
      <c r="BM390" s="226" t="s">
        <v>896</v>
      </c>
    </row>
    <row r="391" s="2" customFormat="1">
      <c r="A391" s="40"/>
      <c r="B391" s="41"/>
      <c r="C391" s="42"/>
      <c r="D391" s="228" t="s">
        <v>190</v>
      </c>
      <c r="E391" s="42"/>
      <c r="F391" s="229" t="s">
        <v>897</v>
      </c>
      <c r="G391" s="42"/>
      <c r="H391" s="42"/>
      <c r="I391" s="230"/>
      <c r="J391" s="42"/>
      <c r="K391" s="42"/>
      <c r="L391" s="46"/>
      <c r="M391" s="231"/>
      <c r="N391" s="232"/>
      <c r="O391" s="86"/>
      <c r="P391" s="86"/>
      <c r="Q391" s="86"/>
      <c r="R391" s="86"/>
      <c r="S391" s="86"/>
      <c r="T391" s="87"/>
      <c r="U391" s="40"/>
      <c r="V391" s="40"/>
      <c r="W391" s="40"/>
      <c r="X391" s="40"/>
      <c r="Y391" s="40"/>
      <c r="Z391" s="40"/>
      <c r="AA391" s="40"/>
      <c r="AB391" s="40"/>
      <c r="AC391" s="40"/>
      <c r="AD391" s="40"/>
      <c r="AE391" s="40"/>
      <c r="AT391" s="19" t="s">
        <v>190</v>
      </c>
      <c r="AU391" s="19" t="s">
        <v>85</v>
      </c>
    </row>
    <row r="392" s="13" customFormat="1">
      <c r="A392" s="13"/>
      <c r="B392" s="233"/>
      <c r="C392" s="234"/>
      <c r="D392" s="228" t="s">
        <v>192</v>
      </c>
      <c r="E392" s="234"/>
      <c r="F392" s="236" t="s">
        <v>898</v>
      </c>
      <c r="G392" s="234"/>
      <c r="H392" s="237">
        <v>843.27099999999996</v>
      </c>
      <c r="I392" s="238"/>
      <c r="J392" s="234"/>
      <c r="K392" s="234"/>
      <c r="L392" s="239"/>
      <c r="M392" s="240"/>
      <c r="N392" s="241"/>
      <c r="O392" s="241"/>
      <c r="P392" s="241"/>
      <c r="Q392" s="241"/>
      <c r="R392" s="241"/>
      <c r="S392" s="241"/>
      <c r="T392" s="242"/>
      <c r="U392" s="13"/>
      <c r="V392" s="13"/>
      <c r="W392" s="13"/>
      <c r="X392" s="13"/>
      <c r="Y392" s="13"/>
      <c r="Z392" s="13"/>
      <c r="AA392" s="13"/>
      <c r="AB392" s="13"/>
      <c r="AC392" s="13"/>
      <c r="AD392" s="13"/>
      <c r="AE392" s="13"/>
      <c r="AT392" s="243" t="s">
        <v>192</v>
      </c>
      <c r="AU392" s="243" t="s">
        <v>85</v>
      </c>
      <c r="AV392" s="13" t="s">
        <v>85</v>
      </c>
      <c r="AW392" s="13" t="s">
        <v>4</v>
      </c>
      <c r="AX392" s="13" t="s">
        <v>83</v>
      </c>
      <c r="AY392" s="243" t="s">
        <v>180</v>
      </c>
    </row>
    <row r="393" s="2" customFormat="1" ht="16.5" customHeight="1">
      <c r="A393" s="40"/>
      <c r="B393" s="41"/>
      <c r="C393" s="215" t="s">
        <v>521</v>
      </c>
      <c r="D393" s="215" t="s">
        <v>183</v>
      </c>
      <c r="E393" s="216" t="s">
        <v>899</v>
      </c>
      <c r="F393" s="217" t="s">
        <v>900</v>
      </c>
      <c r="G393" s="218" t="s">
        <v>201</v>
      </c>
      <c r="H393" s="219">
        <v>843.27099999999996</v>
      </c>
      <c r="I393" s="220"/>
      <c r="J393" s="221">
        <f>ROUND(I393*H393,2)</f>
        <v>0</v>
      </c>
      <c r="K393" s="217" t="s">
        <v>713</v>
      </c>
      <c r="L393" s="46"/>
      <c r="M393" s="222" t="s">
        <v>19</v>
      </c>
      <c r="N393" s="223" t="s">
        <v>47</v>
      </c>
      <c r="O393" s="86"/>
      <c r="P393" s="224">
        <f>O393*H393</f>
        <v>0</v>
      </c>
      <c r="Q393" s="224">
        <v>4.0000000000000003E-05</v>
      </c>
      <c r="R393" s="224">
        <f>Q393*H393</f>
        <v>0.033730839999999998</v>
      </c>
      <c r="S393" s="224">
        <v>0</v>
      </c>
      <c r="T393" s="225">
        <f>S393*H393</f>
        <v>0</v>
      </c>
      <c r="U393" s="40"/>
      <c r="V393" s="40"/>
      <c r="W393" s="40"/>
      <c r="X393" s="40"/>
      <c r="Y393" s="40"/>
      <c r="Z393" s="40"/>
      <c r="AA393" s="40"/>
      <c r="AB393" s="40"/>
      <c r="AC393" s="40"/>
      <c r="AD393" s="40"/>
      <c r="AE393" s="40"/>
      <c r="AR393" s="226" t="s">
        <v>198</v>
      </c>
      <c r="AT393" s="226" t="s">
        <v>183</v>
      </c>
      <c r="AU393" s="226" t="s">
        <v>85</v>
      </c>
      <c r="AY393" s="19" t="s">
        <v>180</v>
      </c>
      <c r="BE393" s="227">
        <f>IF(N393="základní",J393,0)</f>
        <v>0</v>
      </c>
      <c r="BF393" s="227">
        <f>IF(N393="snížená",J393,0)</f>
        <v>0</v>
      </c>
      <c r="BG393" s="227">
        <f>IF(N393="zákl. přenesená",J393,0)</f>
        <v>0</v>
      </c>
      <c r="BH393" s="227">
        <f>IF(N393="sníž. přenesená",J393,0)</f>
        <v>0</v>
      </c>
      <c r="BI393" s="227">
        <f>IF(N393="nulová",J393,0)</f>
        <v>0</v>
      </c>
      <c r="BJ393" s="19" t="s">
        <v>83</v>
      </c>
      <c r="BK393" s="227">
        <f>ROUND(I393*H393,2)</f>
        <v>0</v>
      </c>
      <c r="BL393" s="19" t="s">
        <v>198</v>
      </c>
      <c r="BM393" s="226" t="s">
        <v>901</v>
      </c>
    </row>
    <row r="394" s="2" customFormat="1">
      <c r="A394" s="40"/>
      <c r="B394" s="41"/>
      <c r="C394" s="42"/>
      <c r="D394" s="228" t="s">
        <v>190</v>
      </c>
      <c r="E394" s="42"/>
      <c r="F394" s="229" t="s">
        <v>902</v>
      </c>
      <c r="G394" s="42"/>
      <c r="H394" s="42"/>
      <c r="I394" s="230"/>
      <c r="J394" s="42"/>
      <c r="K394" s="42"/>
      <c r="L394" s="46"/>
      <c r="M394" s="231"/>
      <c r="N394" s="232"/>
      <c r="O394" s="86"/>
      <c r="P394" s="86"/>
      <c r="Q394" s="86"/>
      <c r="R394" s="86"/>
      <c r="S394" s="86"/>
      <c r="T394" s="87"/>
      <c r="U394" s="40"/>
      <c r="V394" s="40"/>
      <c r="W394" s="40"/>
      <c r="X394" s="40"/>
      <c r="Y394" s="40"/>
      <c r="Z394" s="40"/>
      <c r="AA394" s="40"/>
      <c r="AB394" s="40"/>
      <c r="AC394" s="40"/>
      <c r="AD394" s="40"/>
      <c r="AE394" s="40"/>
      <c r="AT394" s="19" t="s">
        <v>190</v>
      </c>
      <c r="AU394" s="19" t="s">
        <v>85</v>
      </c>
    </row>
    <row r="395" s="2" customFormat="1" ht="16.5" customHeight="1">
      <c r="A395" s="40"/>
      <c r="B395" s="41"/>
      <c r="C395" s="215" t="s">
        <v>529</v>
      </c>
      <c r="D395" s="215" t="s">
        <v>183</v>
      </c>
      <c r="E395" s="216" t="s">
        <v>903</v>
      </c>
      <c r="F395" s="217" t="s">
        <v>904</v>
      </c>
      <c r="G395" s="218" t="s">
        <v>462</v>
      </c>
      <c r="H395" s="219">
        <v>4</v>
      </c>
      <c r="I395" s="220"/>
      <c r="J395" s="221">
        <f>ROUND(I395*H395,2)</f>
        <v>0</v>
      </c>
      <c r="K395" s="217" t="s">
        <v>187</v>
      </c>
      <c r="L395" s="46"/>
      <c r="M395" s="222" t="s">
        <v>19</v>
      </c>
      <c r="N395" s="223" t="s">
        <v>47</v>
      </c>
      <c r="O395" s="86"/>
      <c r="P395" s="224">
        <f>O395*H395</f>
        <v>0</v>
      </c>
      <c r="Q395" s="224">
        <v>0.00018000000000000001</v>
      </c>
      <c r="R395" s="224">
        <f>Q395*H395</f>
        <v>0.00072000000000000005</v>
      </c>
      <c r="S395" s="224">
        <v>0</v>
      </c>
      <c r="T395" s="225">
        <f>S395*H395</f>
        <v>0</v>
      </c>
      <c r="U395" s="40"/>
      <c r="V395" s="40"/>
      <c r="W395" s="40"/>
      <c r="X395" s="40"/>
      <c r="Y395" s="40"/>
      <c r="Z395" s="40"/>
      <c r="AA395" s="40"/>
      <c r="AB395" s="40"/>
      <c r="AC395" s="40"/>
      <c r="AD395" s="40"/>
      <c r="AE395" s="40"/>
      <c r="AR395" s="226" t="s">
        <v>198</v>
      </c>
      <c r="AT395" s="226" t="s">
        <v>183</v>
      </c>
      <c r="AU395" s="226" t="s">
        <v>85</v>
      </c>
      <c r="AY395" s="19" t="s">
        <v>180</v>
      </c>
      <c r="BE395" s="227">
        <f>IF(N395="základní",J395,0)</f>
        <v>0</v>
      </c>
      <c r="BF395" s="227">
        <f>IF(N395="snížená",J395,0)</f>
        <v>0</v>
      </c>
      <c r="BG395" s="227">
        <f>IF(N395="zákl. přenesená",J395,0)</f>
        <v>0</v>
      </c>
      <c r="BH395" s="227">
        <f>IF(N395="sníž. přenesená",J395,0)</f>
        <v>0</v>
      </c>
      <c r="BI395" s="227">
        <f>IF(N395="nulová",J395,0)</f>
        <v>0</v>
      </c>
      <c r="BJ395" s="19" t="s">
        <v>83</v>
      </c>
      <c r="BK395" s="227">
        <f>ROUND(I395*H395,2)</f>
        <v>0</v>
      </c>
      <c r="BL395" s="19" t="s">
        <v>198</v>
      </c>
      <c r="BM395" s="226" t="s">
        <v>905</v>
      </c>
    </row>
    <row r="396" s="2" customFormat="1">
      <c r="A396" s="40"/>
      <c r="B396" s="41"/>
      <c r="C396" s="42"/>
      <c r="D396" s="228" t="s">
        <v>190</v>
      </c>
      <c r="E396" s="42"/>
      <c r="F396" s="229" t="s">
        <v>906</v>
      </c>
      <c r="G396" s="42"/>
      <c r="H396" s="42"/>
      <c r="I396" s="230"/>
      <c r="J396" s="42"/>
      <c r="K396" s="42"/>
      <c r="L396" s="46"/>
      <c r="M396" s="231"/>
      <c r="N396" s="232"/>
      <c r="O396" s="86"/>
      <c r="P396" s="86"/>
      <c r="Q396" s="86"/>
      <c r="R396" s="86"/>
      <c r="S396" s="86"/>
      <c r="T396" s="87"/>
      <c r="U396" s="40"/>
      <c r="V396" s="40"/>
      <c r="W396" s="40"/>
      <c r="X396" s="40"/>
      <c r="Y396" s="40"/>
      <c r="Z396" s="40"/>
      <c r="AA396" s="40"/>
      <c r="AB396" s="40"/>
      <c r="AC396" s="40"/>
      <c r="AD396" s="40"/>
      <c r="AE396" s="40"/>
      <c r="AT396" s="19" t="s">
        <v>190</v>
      </c>
      <c r="AU396" s="19" t="s">
        <v>85</v>
      </c>
    </row>
    <row r="397" s="2" customFormat="1" ht="16.5" customHeight="1">
      <c r="A397" s="40"/>
      <c r="B397" s="41"/>
      <c r="C397" s="269" t="s">
        <v>907</v>
      </c>
      <c r="D397" s="269" t="s">
        <v>684</v>
      </c>
      <c r="E397" s="270" t="s">
        <v>908</v>
      </c>
      <c r="F397" s="271" t="s">
        <v>909</v>
      </c>
      <c r="G397" s="272" t="s">
        <v>462</v>
      </c>
      <c r="H397" s="273">
        <v>4</v>
      </c>
      <c r="I397" s="274"/>
      <c r="J397" s="275">
        <f>ROUND(I397*H397,2)</f>
        <v>0</v>
      </c>
      <c r="K397" s="271" t="s">
        <v>187</v>
      </c>
      <c r="L397" s="276"/>
      <c r="M397" s="277" t="s">
        <v>19</v>
      </c>
      <c r="N397" s="278" t="s">
        <v>47</v>
      </c>
      <c r="O397" s="86"/>
      <c r="P397" s="224">
        <f>O397*H397</f>
        <v>0</v>
      </c>
      <c r="Q397" s="224">
        <v>0.0080000000000000002</v>
      </c>
      <c r="R397" s="224">
        <f>Q397*H397</f>
        <v>0.032000000000000001</v>
      </c>
      <c r="S397" s="224">
        <v>0</v>
      </c>
      <c r="T397" s="225">
        <f>S397*H397</f>
        <v>0</v>
      </c>
      <c r="U397" s="40"/>
      <c r="V397" s="40"/>
      <c r="W397" s="40"/>
      <c r="X397" s="40"/>
      <c r="Y397" s="40"/>
      <c r="Z397" s="40"/>
      <c r="AA397" s="40"/>
      <c r="AB397" s="40"/>
      <c r="AC397" s="40"/>
      <c r="AD397" s="40"/>
      <c r="AE397" s="40"/>
      <c r="AR397" s="226" t="s">
        <v>252</v>
      </c>
      <c r="AT397" s="226" t="s">
        <v>684</v>
      </c>
      <c r="AU397" s="226" t="s">
        <v>85</v>
      </c>
      <c r="AY397" s="19" t="s">
        <v>180</v>
      </c>
      <c r="BE397" s="227">
        <f>IF(N397="základní",J397,0)</f>
        <v>0</v>
      </c>
      <c r="BF397" s="227">
        <f>IF(N397="snížená",J397,0)</f>
        <v>0</v>
      </c>
      <c r="BG397" s="227">
        <f>IF(N397="zákl. přenesená",J397,0)</f>
        <v>0</v>
      </c>
      <c r="BH397" s="227">
        <f>IF(N397="sníž. přenesená",J397,0)</f>
        <v>0</v>
      </c>
      <c r="BI397" s="227">
        <f>IF(N397="nulová",J397,0)</f>
        <v>0</v>
      </c>
      <c r="BJ397" s="19" t="s">
        <v>83</v>
      </c>
      <c r="BK397" s="227">
        <f>ROUND(I397*H397,2)</f>
        <v>0</v>
      </c>
      <c r="BL397" s="19" t="s">
        <v>198</v>
      </c>
      <c r="BM397" s="226" t="s">
        <v>910</v>
      </c>
    </row>
    <row r="398" s="2" customFormat="1">
      <c r="A398" s="40"/>
      <c r="B398" s="41"/>
      <c r="C398" s="42"/>
      <c r="D398" s="228" t="s">
        <v>190</v>
      </c>
      <c r="E398" s="42"/>
      <c r="F398" s="229" t="s">
        <v>909</v>
      </c>
      <c r="G398" s="42"/>
      <c r="H398" s="42"/>
      <c r="I398" s="230"/>
      <c r="J398" s="42"/>
      <c r="K398" s="42"/>
      <c r="L398" s="46"/>
      <c r="M398" s="231"/>
      <c r="N398" s="232"/>
      <c r="O398" s="86"/>
      <c r="P398" s="86"/>
      <c r="Q398" s="86"/>
      <c r="R398" s="86"/>
      <c r="S398" s="86"/>
      <c r="T398" s="87"/>
      <c r="U398" s="40"/>
      <c r="V398" s="40"/>
      <c r="W398" s="40"/>
      <c r="X398" s="40"/>
      <c r="Y398" s="40"/>
      <c r="Z398" s="40"/>
      <c r="AA398" s="40"/>
      <c r="AB398" s="40"/>
      <c r="AC398" s="40"/>
      <c r="AD398" s="40"/>
      <c r="AE398" s="40"/>
      <c r="AT398" s="19" t="s">
        <v>190</v>
      </c>
      <c r="AU398" s="19" t="s">
        <v>85</v>
      </c>
    </row>
    <row r="399" s="2" customFormat="1" ht="16.5" customHeight="1">
      <c r="A399" s="40"/>
      <c r="B399" s="41"/>
      <c r="C399" s="215" t="s">
        <v>911</v>
      </c>
      <c r="D399" s="215" t="s">
        <v>183</v>
      </c>
      <c r="E399" s="216" t="s">
        <v>912</v>
      </c>
      <c r="F399" s="217" t="s">
        <v>913</v>
      </c>
      <c r="G399" s="218" t="s">
        <v>462</v>
      </c>
      <c r="H399" s="219">
        <v>53</v>
      </c>
      <c r="I399" s="220"/>
      <c r="J399" s="221">
        <f>ROUND(I399*H399,2)</f>
        <v>0</v>
      </c>
      <c r="K399" s="217" t="s">
        <v>650</v>
      </c>
      <c r="L399" s="46"/>
      <c r="M399" s="222" t="s">
        <v>19</v>
      </c>
      <c r="N399" s="223" t="s">
        <v>47</v>
      </c>
      <c r="O399" s="86"/>
      <c r="P399" s="224">
        <f>O399*H399</f>
        <v>0</v>
      </c>
      <c r="Q399" s="224">
        <v>0</v>
      </c>
      <c r="R399" s="224">
        <f>Q399*H399</f>
        <v>0</v>
      </c>
      <c r="S399" s="224">
        <v>0</v>
      </c>
      <c r="T399" s="225">
        <f>S399*H399</f>
        <v>0</v>
      </c>
      <c r="U399" s="40"/>
      <c r="V399" s="40"/>
      <c r="W399" s="40"/>
      <c r="X399" s="40"/>
      <c r="Y399" s="40"/>
      <c r="Z399" s="40"/>
      <c r="AA399" s="40"/>
      <c r="AB399" s="40"/>
      <c r="AC399" s="40"/>
      <c r="AD399" s="40"/>
      <c r="AE399" s="40"/>
      <c r="AR399" s="226" t="s">
        <v>198</v>
      </c>
      <c r="AT399" s="226" t="s">
        <v>183</v>
      </c>
      <c r="AU399" s="226" t="s">
        <v>85</v>
      </c>
      <c r="AY399" s="19" t="s">
        <v>180</v>
      </c>
      <c r="BE399" s="227">
        <f>IF(N399="základní",J399,0)</f>
        <v>0</v>
      </c>
      <c r="BF399" s="227">
        <f>IF(N399="snížená",J399,0)</f>
        <v>0</v>
      </c>
      <c r="BG399" s="227">
        <f>IF(N399="zákl. přenesená",J399,0)</f>
        <v>0</v>
      </c>
      <c r="BH399" s="227">
        <f>IF(N399="sníž. přenesená",J399,0)</f>
        <v>0</v>
      </c>
      <c r="BI399" s="227">
        <f>IF(N399="nulová",J399,0)</f>
        <v>0</v>
      </c>
      <c r="BJ399" s="19" t="s">
        <v>83</v>
      </c>
      <c r="BK399" s="227">
        <f>ROUND(I399*H399,2)</f>
        <v>0</v>
      </c>
      <c r="BL399" s="19" t="s">
        <v>198</v>
      </c>
      <c r="BM399" s="226" t="s">
        <v>914</v>
      </c>
    </row>
    <row r="400" s="2" customFormat="1">
      <c r="A400" s="40"/>
      <c r="B400" s="41"/>
      <c r="C400" s="42"/>
      <c r="D400" s="228" t="s">
        <v>190</v>
      </c>
      <c r="E400" s="42"/>
      <c r="F400" s="229" t="s">
        <v>913</v>
      </c>
      <c r="G400" s="42"/>
      <c r="H400" s="42"/>
      <c r="I400" s="230"/>
      <c r="J400" s="42"/>
      <c r="K400" s="42"/>
      <c r="L400" s="46"/>
      <c r="M400" s="231"/>
      <c r="N400" s="232"/>
      <c r="O400" s="86"/>
      <c r="P400" s="86"/>
      <c r="Q400" s="86"/>
      <c r="R400" s="86"/>
      <c r="S400" s="86"/>
      <c r="T400" s="87"/>
      <c r="U400" s="40"/>
      <c r="V400" s="40"/>
      <c r="W400" s="40"/>
      <c r="X400" s="40"/>
      <c r="Y400" s="40"/>
      <c r="Z400" s="40"/>
      <c r="AA400" s="40"/>
      <c r="AB400" s="40"/>
      <c r="AC400" s="40"/>
      <c r="AD400" s="40"/>
      <c r="AE400" s="40"/>
      <c r="AT400" s="19" t="s">
        <v>190</v>
      </c>
      <c r="AU400" s="19" t="s">
        <v>85</v>
      </c>
    </row>
    <row r="401" s="2" customFormat="1" ht="16.5" customHeight="1">
      <c r="A401" s="40"/>
      <c r="B401" s="41"/>
      <c r="C401" s="215" t="s">
        <v>915</v>
      </c>
      <c r="D401" s="215" t="s">
        <v>183</v>
      </c>
      <c r="E401" s="216" t="s">
        <v>916</v>
      </c>
      <c r="F401" s="217" t="s">
        <v>917</v>
      </c>
      <c r="G401" s="218" t="s">
        <v>462</v>
      </c>
      <c r="H401" s="219">
        <v>3</v>
      </c>
      <c r="I401" s="220"/>
      <c r="J401" s="221">
        <f>ROUND(I401*H401,2)</f>
        <v>0</v>
      </c>
      <c r="K401" s="217" t="s">
        <v>650</v>
      </c>
      <c r="L401" s="46"/>
      <c r="M401" s="222" t="s">
        <v>19</v>
      </c>
      <c r="N401" s="223" t="s">
        <v>47</v>
      </c>
      <c r="O401" s="86"/>
      <c r="P401" s="224">
        <f>O401*H401</f>
        <v>0</v>
      </c>
      <c r="Q401" s="224">
        <v>0</v>
      </c>
      <c r="R401" s="224">
        <f>Q401*H401</f>
        <v>0</v>
      </c>
      <c r="S401" s="224">
        <v>0</v>
      </c>
      <c r="T401" s="225">
        <f>S401*H401</f>
        <v>0</v>
      </c>
      <c r="U401" s="40"/>
      <c r="V401" s="40"/>
      <c r="W401" s="40"/>
      <c r="X401" s="40"/>
      <c r="Y401" s="40"/>
      <c r="Z401" s="40"/>
      <c r="AA401" s="40"/>
      <c r="AB401" s="40"/>
      <c r="AC401" s="40"/>
      <c r="AD401" s="40"/>
      <c r="AE401" s="40"/>
      <c r="AR401" s="226" t="s">
        <v>198</v>
      </c>
      <c r="AT401" s="226" t="s">
        <v>183</v>
      </c>
      <c r="AU401" s="226" t="s">
        <v>85</v>
      </c>
      <c r="AY401" s="19" t="s">
        <v>180</v>
      </c>
      <c r="BE401" s="227">
        <f>IF(N401="základní",J401,0)</f>
        <v>0</v>
      </c>
      <c r="BF401" s="227">
        <f>IF(N401="snížená",J401,0)</f>
        <v>0</v>
      </c>
      <c r="BG401" s="227">
        <f>IF(N401="zákl. přenesená",J401,0)</f>
        <v>0</v>
      </c>
      <c r="BH401" s="227">
        <f>IF(N401="sníž. přenesená",J401,0)</f>
        <v>0</v>
      </c>
      <c r="BI401" s="227">
        <f>IF(N401="nulová",J401,0)</f>
        <v>0</v>
      </c>
      <c r="BJ401" s="19" t="s">
        <v>83</v>
      </c>
      <c r="BK401" s="227">
        <f>ROUND(I401*H401,2)</f>
        <v>0</v>
      </c>
      <c r="BL401" s="19" t="s">
        <v>198</v>
      </c>
      <c r="BM401" s="226" t="s">
        <v>918</v>
      </c>
    </row>
    <row r="402" s="2" customFormat="1">
      <c r="A402" s="40"/>
      <c r="B402" s="41"/>
      <c r="C402" s="42"/>
      <c r="D402" s="228" t="s">
        <v>190</v>
      </c>
      <c r="E402" s="42"/>
      <c r="F402" s="229" t="s">
        <v>917</v>
      </c>
      <c r="G402" s="42"/>
      <c r="H402" s="42"/>
      <c r="I402" s="230"/>
      <c r="J402" s="42"/>
      <c r="K402" s="42"/>
      <c r="L402" s="46"/>
      <c r="M402" s="231"/>
      <c r="N402" s="232"/>
      <c r="O402" s="86"/>
      <c r="P402" s="86"/>
      <c r="Q402" s="86"/>
      <c r="R402" s="86"/>
      <c r="S402" s="86"/>
      <c r="T402" s="87"/>
      <c r="U402" s="40"/>
      <c r="V402" s="40"/>
      <c r="W402" s="40"/>
      <c r="X402" s="40"/>
      <c r="Y402" s="40"/>
      <c r="Z402" s="40"/>
      <c r="AA402" s="40"/>
      <c r="AB402" s="40"/>
      <c r="AC402" s="40"/>
      <c r="AD402" s="40"/>
      <c r="AE402" s="40"/>
      <c r="AT402" s="19" t="s">
        <v>190</v>
      </c>
      <c r="AU402" s="19" t="s">
        <v>85</v>
      </c>
    </row>
    <row r="403" s="2" customFormat="1" ht="16.5" customHeight="1">
      <c r="A403" s="40"/>
      <c r="B403" s="41"/>
      <c r="C403" s="215" t="s">
        <v>919</v>
      </c>
      <c r="D403" s="215" t="s">
        <v>183</v>
      </c>
      <c r="E403" s="216" t="s">
        <v>920</v>
      </c>
      <c r="F403" s="217" t="s">
        <v>921</v>
      </c>
      <c r="G403" s="218" t="s">
        <v>319</v>
      </c>
      <c r="H403" s="219">
        <v>1</v>
      </c>
      <c r="I403" s="220"/>
      <c r="J403" s="221">
        <f>ROUND(I403*H403,2)</f>
        <v>0</v>
      </c>
      <c r="K403" s="217" t="s">
        <v>650</v>
      </c>
      <c r="L403" s="46"/>
      <c r="M403" s="222" t="s">
        <v>19</v>
      </c>
      <c r="N403" s="223" t="s">
        <v>47</v>
      </c>
      <c r="O403" s="86"/>
      <c r="P403" s="224">
        <f>O403*H403</f>
        <v>0</v>
      </c>
      <c r="Q403" s="224">
        <v>0</v>
      </c>
      <c r="R403" s="224">
        <f>Q403*H403</f>
        <v>0</v>
      </c>
      <c r="S403" s="224">
        <v>0</v>
      </c>
      <c r="T403" s="225">
        <f>S403*H403</f>
        <v>0</v>
      </c>
      <c r="U403" s="40"/>
      <c r="V403" s="40"/>
      <c r="W403" s="40"/>
      <c r="X403" s="40"/>
      <c r="Y403" s="40"/>
      <c r="Z403" s="40"/>
      <c r="AA403" s="40"/>
      <c r="AB403" s="40"/>
      <c r="AC403" s="40"/>
      <c r="AD403" s="40"/>
      <c r="AE403" s="40"/>
      <c r="AR403" s="226" t="s">
        <v>198</v>
      </c>
      <c r="AT403" s="226" t="s">
        <v>183</v>
      </c>
      <c r="AU403" s="226" t="s">
        <v>85</v>
      </c>
      <c r="AY403" s="19" t="s">
        <v>180</v>
      </c>
      <c r="BE403" s="227">
        <f>IF(N403="základní",J403,0)</f>
        <v>0</v>
      </c>
      <c r="BF403" s="227">
        <f>IF(N403="snížená",J403,0)</f>
        <v>0</v>
      </c>
      <c r="BG403" s="227">
        <f>IF(N403="zákl. přenesená",J403,0)</f>
        <v>0</v>
      </c>
      <c r="BH403" s="227">
        <f>IF(N403="sníž. přenesená",J403,0)</f>
        <v>0</v>
      </c>
      <c r="BI403" s="227">
        <f>IF(N403="nulová",J403,0)</f>
        <v>0</v>
      </c>
      <c r="BJ403" s="19" t="s">
        <v>83</v>
      </c>
      <c r="BK403" s="227">
        <f>ROUND(I403*H403,2)</f>
        <v>0</v>
      </c>
      <c r="BL403" s="19" t="s">
        <v>198</v>
      </c>
      <c r="BM403" s="226" t="s">
        <v>922</v>
      </c>
    </row>
    <row r="404" s="2" customFormat="1">
      <c r="A404" s="40"/>
      <c r="B404" s="41"/>
      <c r="C404" s="42"/>
      <c r="D404" s="228" t="s">
        <v>190</v>
      </c>
      <c r="E404" s="42"/>
      <c r="F404" s="229" t="s">
        <v>921</v>
      </c>
      <c r="G404" s="42"/>
      <c r="H404" s="42"/>
      <c r="I404" s="230"/>
      <c r="J404" s="42"/>
      <c r="K404" s="42"/>
      <c r="L404" s="46"/>
      <c r="M404" s="231"/>
      <c r="N404" s="232"/>
      <c r="O404" s="86"/>
      <c r="P404" s="86"/>
      <c r="Q404" s="86"/>
      <c r="R404" s="86"/>
      <c r="S404" s="86"/>
      <c r="T404" s="87"/>
      <c r="U404" s="40"/>
      <c r="V404" s="40"/>
      <c r="W404" s="40"/>
      <c r="X404" s="40"/>
      <c r="Y404" s="40"/>
      <c r="Z404" s="40"/>
      <c r="AA404" s="40"/>
      <c r="AB404" s="40"/>
      <c r="AC404" s="40"/>
      <c r="AD404" s="40"/>
      <c r="AE404" s="40"/>
      <c r="AT404" s="19" t="s">
        <v>190</v>
      </c>
      <c r="AU404" s="19" t="s">
        <v>85</v>
      </c>
    </row>
    <row r="405" s="2" customFormat="1" ht="16.5" customHeight="1">
      <c r="A405" s="40"/>
      <c r="B405" s="41"/>
      <c r="C405" s="215" t="s">
        <v>923</v>
      </c>
      <c r="D405" s="215" t="s">
        <v>183</v>
      </c>
      <c r="E405" s="216" t="s">
        <v>924</v>
      </c>
      <c r="F405" s="217" t="s">
        <v>925</v>
      </c>
      <c r="G405" s="218" t="s">
        <v>462</v>
      </c>
      <c r="H405" s="219">
        <v>2</v>
      </c>
      <c r="I405" s="220"/>
      <c r="J405" s="221">
        <f>ROUND(I405*H405,2)</f>
        <v>0</v>
      </c>
      <c r="K405" s="217" t="s">
        <v>650</v>
      </c>
      <c r="L405" s="46"/>
      <c r="M405" s="222" t="s">
        <v>19</v>
      </c>
      <c r="N405" s="223" t="s">
        <v>47</v>
      </c>
      <c r="O405" s="86"/>
      <c r="P405" s="224">
        <f>O405*H405</f>
        <v>0</v>
      </c>
      <c r="Q405" s="224">
        <v>0</v>
      </c>
      <c r="R405" s="224">
        <f>Q405*H405</f>
        <v>0</v>
      </c>
      <c r="S405" s="224">
        <v>0</v>
      </c>
      <c r="T405" s="225">
        <f>S405*H405</f>
        <v>0</v>
      </c>
      <c r="U405" s="40"/>
      <c r="V405" s="40"/>
      <c r="W405" s="40"/>
      <c r="X405" s="40"/>
      <c r="Y405" s="40"/>
      <c r="Z405" s="40"/>
      <c r="AA405" s="40"/>
      <c r="AB405" s="40"/>
      <c r="AC405" s="40"/>
      <c r="AD405" s="40"/>
      <c r="AE405" s="40"/>
      <c r="AR405" s="226" t="s">
        <v>198</v>
      </c>
      <c r="AT405" s="226" t="s">
        <v>183</v>
      </c>
      <c r="AU405" s="226" t="s">
        <v>85</v>
      </c>
      <c r="AY405" s="19" t="s">
        <v>180</v>
      </c>
      <c r="BE405" s="227">
        <f>IF(N405="základní",J405,0)</f>
        <v>0</v>
      </c>
      <c r="BF405" s="227">
        <f>IF(N405="snížená",J405,0)</f>
        <v>0</v>
      </c>
      <c r="BG405" s="227">
        <f>IF(N405="zákl. přenesená",J405,0)</f>
        <v>0</v>
      </c>
      <c r="BH405" s="227">
        <f>IF(N405="sníž. přenesená",J405,0)</f>
        <v>0</v>
      </c>
      <c r="BI405" s="227">
        <f>IF(N405="nulová",J405,0)</f>
        <v>0</v>
      </c>
      <c r="BJ405" s="19" t="s">
        <v>83</v>
      </c>
      <c r="BK405" s="227">
        <f>ROUND(I405*H405,2)</f>
        <v>0</v>
      </c>
      <c r="BL405" s="19" t="s">
        <v>198</v>
      </c>
      <c r="BM405" s="226" t="s">
        <v>926</v>
      </c>
    </row>
    <row r="406" s="2" customFormat="1">
      <c r="A406" s="40"/>
      <c r="B406" s="41"/>
      <c r="C406" s="42"/>
      <c r="D406" s="228" t="s">
        <v>190</v>
      </c>
      <c r="E406" s="42"/>
      <c r="F406" s="229" t="s">
        <v>925</v>
      </c>
      <c r="G406" s="42"/>
      <c r="H406" s="42"/>
      <c r="I406" s="230"/>
      <c r="J406" s="42"/>
      <c r="K406" s="42"/>
      <c r="L406" s="46"/>
      <c r="M406" s="231"/>
      <c r="N406" s="232"/>
      <c r="O406" s="86"/>
      <c r="P406" s="86"/>
      <c r="Q406" s="86"/>
      <c r="R406" s="86"/>
      <c r="S406" s="86"/>
      <c r="T406" s="87"/>
      <c r="U406" s="40"/>
      <c r="V406" s="40"/>
      <c r="W406" s="40"/>
      <c r="X406" s="40"/>
      <c r="Y406" s="40"/>
      <c r="Z406" s="40"/>
      <c r="AA406" s="40"/>
      <c r="AB406" s="40"/>
      <c r="AC406" s="40"/>
      <c r="AD406" s="40"/>
      <c r="AE406" s="40"/>
      <c r="AT406" s="19" t="s">
        <v>190</v>
      </c>
      <c r="AU406" s="19" t="s">
        <v>85</v>
      </c>
    </row>
    <row r="407" s="2" customFormat="1" ht="16.5" customHeight="1">
      <c r="A407" s="40"/>
      <c r="B407" s="41"/>
      <c r="C407" s="215" t="s">
        <v>927</v>
      </c>
      <c r="D407" s="215" t="s">
        <v>183</v>
      </c>
      <c r="E407" s="216" t="s">
        <v>928</v>
      </c>
      <c r="F407" s="217" t="s">
        <v>929</v>
      </c>
      <c r="G407" s="218" t="s">
        <v>462</v>
      </c>
      <c r="H407" s="219">
        <v>7</v>
      </c>
      <c r="I407" s="220"/>
      <c r="J407" s="221">
        <f>ROUND(I407*H407,2)</f>
        <v>0</v>
      </c>
      <c r="K407" s="217" t="s">
        <v>650</v>
      </c>
      <c r="L407" s="46"/>
      <c r="M407" s="222" t="s">
        <v>19</v>
      </c>
      <c r="N407" s="223" t="s">
        <v>47</v>
      </c>
      <c r="O407" s="86"/>
      <c r="P407" s="224">
        <f>O407*H407</f>
        <v>0</v>
      </c>
      <c r="Q407" s="224">
        <v>0</v>
      </c>
      <c r="R407" s="224">
        <f>Q407*H407</f>
        <v>0</v>
      </c>
      <c r="S407" s="224">
        <v>0</v>
      </c>
      <c r="T407" s="225">
        <f>S407*H407</f>
        <v>0</v>
      </c>
      <c r="U407" s="40"/>
      <c r="V407" s="40"/>
      <c r="W407" s="40"/>
      <c r="X407" s="40"/>
      <c r="Y407" s="40"/>
      <c r="Z407" s="40"/>
      <c r="AA407" s="40"/>
      <c r="AB407" s="40"/>
      <c r="AC407" s="40"/>
      <c r="AD407" s="40"/>
      <c r="AE407" s="40"/>
      <c r="AR407" s="226" t="s">
        <v>198</v>
      </c>
      <c r="AT407" s="226" t="s">
        <v>183</v>
      </c>
      <c r="AU407" s="226" t="s">
        <v>85</v>
      </c>
      <c r="AY407" s="19" t="s">
        <v>180</v>
      </c>
      <c r="BE407" s="227">
        <f>IF(N407="základní",J407,0)</f>
        <v>0</v>
      </c>
      <c r="BF407" s="227">
        <f>IF(N407="snížená",J407,0)</f>
        <v>0</v>
      </c>
      <c r="BG407" s="227">
        <f>IF(N407="zákl. přenesená",J407,0)</f>
        <v>0</v>
      </c>
      <c r="BH407" s="227">
        <f>IF(N407="sníž. přenesená",J407,0)</f>
        <v>0</v>
      </c>
      <c r="BI407" s="227">
        <f>IF(N407="nulová",J407,0)</f>
        <v>0</v>
      </c>
      <c r="BJ407" s="19" t="s">
        <v>83</v>
      </c>
      <c r="BK407" s="227">
        <f>ROUND(I407*H407,2)</f>
        <v>0</v>
      </c>
      <c r="BL407" s="19" t="s">
        <v>198</v>
      </c>
      <c r="BM407" s="226" t="s">
        <v>930</v>
      </c>
    </row>
    <row r="408" s="2" customFormat="1">
      <c r="A408" s="40"/>
      <c r="B408" s="41"/>
      <c r="C408" s="42"/>
      <c r="D408" s="228" t="s">
        <v>190</v>
      </c>
      <c r="E408" s="42"/>
      <c r="F408" s="229" t="s">
        <v>929</v>
      </c>
      <c r="G408" s="42"/>
      <c r="H408" s="42"/>
      <c r="I408" s="230"/>
      <c r="J408" s="42"/>
      <c r="K408" s="42"/>
      <c r="L408" s="46"/>
      <c r="M408" s="231"/>
      <c r="N408" s="232"/>
      <c r="O408" s="86"/>
      <c r="P408" s="86"/>
      <c r="Q408" s="86"/>
      <c r="R408" s="86"/>
      <c r="S408" s="86"/>
      <c r="T408" s="87"/>
      <c r="U408" s="40"/>
      <c r="V408" s="40"/>
      <c r="W408" s="40"/>
      <c r="X408" s="40"/>
      <c r="Y408" s="40"/>
      <c r="Z408" s="40"/>
      <c r="AA408" s="40"/>
      <c r="AB408" s="40"/>
      <c r="AC408" s="40"/>
      <c r="AD408" s="40"/>
      <c r="AE408" s="40"/>
      <c r="AT408" s="19" t="s">
        <v>190</v>
      </c>
      <c r="AU408" s="19" t="s">
        <v>85</v>
      </c>
    </row>
    <row r="409" s="2" customFormat="1" ht="16.5" customHeight="1">
      <c r="A409" s="40"/>
      <c r="B409" s="41"/>
      <c r="C409" s="215" t="s">
        <v>931</v>
      </c>
      <c r="D409" s="215" t="s">
        <v>183</v>
      </c>
      <c r="E409" s="216" t="s">
        <v>932</v>
      </c>
      <c r="F409" s="217" t="s">
        <v>933</v>
      </c>
      <c r="G409" s="218" t="s">
        <v>462</v>
      </c>
      <c r="H409" s="219">
        <v>53</v>
      </c>
      <c r="I409" s="220"/>
      <c r="J409" s="221">
        <f>ROUND(I409*H409,2)</f>
        <v>0</v>
      </c>
      <c r="K409" s="217" t="s">
        <v>650</v>
      </c>
      <c r="L409" s="46"/>
      <c r="M409" s="222" t="s">
        <v>19</v>
      </c>
      <c r="N409" s="223" t="s">
        <v>47</v>
      </c>
      <c r="O409" s="86"/>
      <c r="P409" s="224">
        <f>O409*H409</f>
        <v>0</v>
      </c>
      <c r="Q409" s="224">
        <v>0</v>
      </c>
      <c r="R409" s="224">
        <f>Q409*H409</f>
        <v>0</v>
      </c>
      <c r="S409" s="224">
        <v>0</v>
      </c>
      <c r="T409" s="225">
        <f>S409*H409</f>
        <v>0</v>
      </c>
      <c r="U409" s="40"/>
      <c r="V409" s="40"/>
      <c r="W409" s="40"/>
      <c r="X409" s="40"/>
      <c r="Y409" s="40"/>
      <c r="Z409" s="40"/>
      <c r="AA409" s="40"/>
      <c r="AB409" s="40"/>
      <c r="AC409" s="40"/>
      <c r="AD409" s="40"/>
      <c r="AE409" s="40"/>
      <c r="AR409" s="226" t="s">
        <v>198</v>
      </c>
      <c r="AT409" s="226" t="s">
        <v>183</v>
      </c>
      <c r="AU409" s="226" t="s">
        <v>85</v>
      </c>
      <c r="AY409" s="19" t="s">
        <v>180</v>
      </c>
      <c r="BE409" s="227">
        <f>IF(N409="základní",J409,0)</f>
        <v>0</v>
      </c>
      <c r="BF409" s="227">
        <f>IF(N409="snížená",J409,0)</f>
        <v>0</v>
      </c>
      <c r="BG409" s="227">
        <f>IF(N409="zákl. přenesená",J409,0)</f>
        <v>0</v>
      </c>
      <c r="BH409" s="227">
        <f>IF(N409="sníž. přenesená",J409,0)</f>
        <v>0</v>
      </c>
      <c r="BI409" s="227">
        <f>IF(N409="nulová",J409,0)</f>
        <v>0</v>
      </c>
      <c r="BJ409" s="19" t="s">
        <v>83</v>
      </c>
      <c r="BK409" s="227">
        <f>ROUND(I409*H409,2)</f>
        <v>0</v>
      </c>
      <c r="BL409" s="19" t="s">
        <v>198</v>
      </c>
      <c r="BM409" s="226" t="s">
        <v>934</v>
      </c>
    </row>
    <row r="410" s="2" customFormat="1">
      <c r="A410" s="40"/>
      <c r="B410" s="41"/>
      <c r="C410" s="42"/>
      <c r="D410" s="228" t="s">
        <v>190</v>
      </c>
      <c r="E410" s="42"/>
      <c r="F410" s="229" t="s">
        <v>933</v>
      </c>
      <c r="G410" s="42"/>
      <c r="H410" s="42"/>
      <c r="I410" s="230"/>
      <c r="J410" s="42"/>
      <c r="K410" s="42"/>
      <c r="L410" s="46"/>
      <c r="M410" s="231"/>
      <c r="N410" s="232"/>
      <c r="O410" s="86"/>
      <c r="P410" s="86"/>
      <c r="Q410" s="86"/>
      <c r="R410" s="86"/>
      <c r="S410" s="86"/>
      <c r="T410" s="87"/>
      <c r="U410" s="40"/>
      <c r="V410" s="40"/>
      <c r="W410" s="40"/>
      <c r="X410" s="40"/>
      <c r="Y410" s="40"/>
      <c r="Z410" s="40"/>
      <c r="AA410" s="40"/>
      <c r="AB410" s="40"/>
      <c r="AC410" s="40"/>
      <c r="AD410" s="40"/>
      <c r="AE410" s="40"/>
      <c r="AT410" s="19" t="s">
        <v>190</v>
      </c>
      <c r="AU410" s="19" t="s">
        <v>85</v>
      </c>
    </row>
    <row r="411" s="2" customFormat="1" ht="16.5" customHeight="1">
      <c r="A411" s="40"/>
      <c r="B411" s="41"/>
      <c r="C411" s="215" t="s">
        <v>935</v>
      </c>
      <c r="D411" s="215" t="s">
        <v>183</v>
      </c>
      <c r="E411" s="216" t="s">
        <v>936</v>
      </c>
      <c r="F411" s="217" t="s">
        <v>937</v>
      </c>
      <c r="G411" s="218" t="s">
        <v>462</v>
      </c>
      <c r="H411" s="219">
        <v>14</v>
      </c>
      <c r="I411" s="220"/>
      <c r="J411" s="221">
        <f>ROUND(I411*H411,2)</f>
        <v>0</v>
      </c>
      <c r="K411" s="217" t="s">
        <v>650</v>
      </c>
      <c r="L411" s="46"/>
      <c r="M411" s="222" t="s">
        <v>19</v>
      </c>
      <c r="N411" s="223" t="s">
        <v>47</v>
      </c>
      <c r="O411" s="86"/>
      <c r="P411" s="224">
        <f>O411*H411</f>
        <v>0</v>
      </c>
      <c r="Q411" s="224">
        <v>0</v>
      </c>
      <c r="R411" s="224">
        <f>Q411*H411</f>
        <v>0</v>
      </c>
      <c r="S411" s="224">
        <v>0</v>
      </c>
      <c r="T411" s="225">
        <f>S411*H411</f>
        <v>0</v>
      </c>
      <c r="U411" s="40"/>
      <c r="V411" s="40"/>
      <c r="W411" s="40"/>
      <c r="X411" s="40"/>
      <c r="Y411" s="40"/>
      <c r="Z411" s="40"/>
      <c r="AA411" s="40"/>
      <c r="AB411" s="40"/>
      <c r="AC411" s="40"/>
      <c r="AD411" s="40"/>
      <c r="AE411" s="40"/>
      <c r="AR411" s="226" t="s">
        <v>188</v>
      </c>
      <c r="AT411" s="226" t="s">
        <v>183</v>
      </c>
      <c r="AU411" s="226" t="s">
        <v>85</v>
      </c>
      <c r="AY411" s="19" t="s">
        <v>180</v>
      </c>
      <c r="BE411" s="227">
        <f>IF(N411="základní",J411,0)</f>
        <v>0</v>
      </c>
      <c r="BF411" s="227">
        <f>IF(N411="snížená",J411,0)</f>
        <v>0</v>
      </c>
      <c r="BG411" s="227">
        <f>IF(N411="zákl. přenesená",J411,0)</f>
        <v>0</v>
      </c>
      <c r="BH411" s="227">
        <f>IF(N411="sníž. přenesená",J411,0)</f>
        <v>0</v>
      </c>
      <c r="BI411" s="227">
        <f>IF(N411="nulová",J411,0)</f>
        <v>0</v>
      </c>
      <c r="BJ411" s="19" t="s">
        <v>83</v>
      </c>
      <c r="BK411" s="227">
        <f>ROUND(I411*H411,2)</f>
        <v>0</v>
      </c>
      <c r="BL411" s="19" t="s">
        <v>188</v>
      </c>
      <c r="BM411" s="226" t="s">
        <v>938</v>
      </c>
    </row>
    <row r="412" s="2" customFormat="1">
      <c r="A412" s="40"/>
      <c r="B412" s="41"/>
      <c r="C412" s="42"/>
      <c r="D412" s="228" t="s">
        <v>190</v>
      </c>
      <c r="E412" s="42"/>
      <c r="F412" s="229" t="s">
        <v>937</v>
      </c>
      <c r="G412" s="42"/>
      <c r="H412" s="42"/>
      <c r="I412" s="230"/>
      <c r="J412" s="42"/>
      <c r="K412" s="42"/>
      <c r="L412" s="46"/>
      <c r="M412" s="231"/>
      <c r="N412" s="232"/>
      <c r="O412" s="86"/>
      <c r="P412" s="86"/>
      <c r="Q412" s="86"/>
      <c r="R412" s="86"/>
      <c r="S412" s="86"/>
      <c r="T412" s="87"/>
      <c r="U412" s="40"/>
      <c r="V412" s="40"/>
      <c r="W412" s="40"/>
      <c r="X412" s="40"/>
      <c r="Y412" s="40"/>
      <c r="Z412" s="40"/>
      <c r="AA412" s="40"/>
      <c r="AB412" s="40"/>
      <c r="AC412" s="40"/>
      <c r="AD412" s="40"/>
      <c r="AE412" s="40"/>
      <c r="AT412" s="19" t="s">
        <v>190</v>
      </c>
      <c r="AU412" s="19" t="s">
        <v>85</v>
      </c>
    </row>
    <row r="413" s="2" customFormat="1" ht="16.5" customHeight="1">
      <c r="A413" s="40"/>
      <c r="B413" s="41"/>
      <c r="C413" s="215" t="s">
        <v>939</v>
      </c>
      <c r="D413" s="215" t="s">
        <v>183</v>
      </c>
      <c r="E413" s="216" t="s">
        <v>940</v>
      </c>
      <c r="F413" s="217" t="s">
        <v>941</v>
      </c>
      <c r="G413" s="218" t="s">
        <v>319</v>
      </c>
      <c r="H413" s="219">
        <v>1</v>
      </c>
      <c r="I413" s="220"/>
      <c r="J413" s="221">
        <f>ROUND(I413*H413,2)</f>
        <v>0</v>
      </c>
      <c r="K413" s="217" t="s">
        <v>650</v>
      </c>
      <c r="L413" s="46"/>
      <c r="M413" s="222" t="s">
        <v>19</v>
      </c>
      <c r="N413" s="223" t="s">
        <v>47</v>
      </c>
      <c r="O413" s="86"/>
      <c r="P413" s="224">
        <f>O413*H413</f>
        <v>0</v>
      </c>
      <c r="Q413" s="224">
        <v>0</v>
      </c>
      <c r="R413" s="224">
        <f>Q413*H413</f>
        <v>0</v>
      </c>
      <c r="S413" s="224">
        <v>0</v>
      </c>
      <c r="T413" s="225">
        <f>S413*H413</f>
        <v>0</v>
      </c>
      <c r="U413" s="40"/>
      <c r="V413" s="40"/>
      <c r="W413" s="40"/>
      <c r="X413" s="40"/>
      <c r="Y413" s="40"/>
      <c r="Z413" s="40"/>
      <c r="AA413" s="40"/>
      <c r="AB413" s="40"/>
      <c r="AC413" s="40"/>
      <c r="AD413" s="40"/>
      <c r="AE413" s="40"/>
      <c r="AR413" s="226" t="s">
        <v>188</v>
      </c>
      <c r="AT413" s="226" t="s">
        <v>183</v>
      </c>
      <c r="AU413" s="226" t="s">
        <v>85</v>
      </c>
      <c r="AY413" s="19" t="s">
        <v>180</v>
      </c>
      <c r="BE413" s="227">
        <f>IF(N413="základní",J413,0)</f>
        <v>0</v>
      </c>
      <c r="BF413" s="227">
        <f>IF(N413="snížená",J413,0)</f>
        <v>0</v>
      </c>
      <c r="BG413" s="227">
        <f>IF(N413="zákl. přenesená",J413,0)</f>
        <v>0</v>
      </c>
      <c r="BH413" s="227">
        <f>IF(N413="sníž. přenesená",J413,0)</f>
        <v>0</v>
      </c>
      <c r="BI413" s="227">
        <f>IF(N413="nulová",J413,0)</f>
        <v>0</v>
      </c>
      <c r="BJ413" s="19" t="s">
        <v>83</v>
      </c>
      <c r="BK413" s="227">
        <f>ROUND(I413*H413,2)</f>
        <v>0</v>
      </c>
      <c r="BL413" s="19" t="s">
        <v>188</v>
      </c>
      <c r="BM413" s="226" t="s">
        <v>942</v>
      </c>
    </row>
    <row r="414" s="2" customFormat="1">
      <c r="A414" s="40"/>
      <c r="B414" s="41"/>
      <c r="C414" s="42"/>
      <c r="D414" s="228" t="s">
        <v>190</v>
      </c>
      <c r="E414" s="42"/>
      <c r="F414" s="229" t="s">
        <v>941</v>
      </c>
      <c r="G414" s="42"/>
      <c r="H414" s="42"/>
      <c r="I414" s="230"/>
      <c r="J414" s="42"/>
      <c r="K414" s="42"/>
      <c r="L414" s="46"/>
      <c r="M414" s="231"/>
      <c r="N414" s="232"/>
      <c r="O414" s="86"/>
      <c r="P414" s="86"/>
      <c r="Q414" s="86"/>
      <c r="R414" s="86"/>
      <c r="S414" s="86"/>
      <c r="T414" s="87"/>
      <c r="U414" s="40"/>
      <c r="V414" s="40"/>
      <c r="W414" s="40"/>
      <c r="X414" s="40"/>
      <c r="Y414" s="40"/>
      <c r="Z414" s="40"/>
      <c r="AA414" s="40"/>
      <c r="AB414" s="40"/>
      <c r="AC414" s="40"/>
      <c r="AD414" s="40"/>
      <c r="AE414" s="40"/>
      <c r="AT414" s="19" t="s">
        <v>190</v>
      </c>
      <c r="AU414" s="19" t="s">
        <v>85</v>
      </c>
    </row>
    <row r="415" s="2" customFormat="1" ht="16.5" customHeight="1">
      <c r="A415" s="40"/>
      <c r="B415" s="41"/>
      <c r="C415" s="215" t="s">
        <v>943</v>
      </c>
      <c r="D415" s="215" t="s">
        <v>183</v>
      </c>
      <c r="E415" s="216" t="s">
        <v>944</v>
      </c>
      <c r="F415" s="217" t="s">
        <v>945</v>
      </c>
      <c r="G415" s="218" t="s">
        <v>319</v>
      </c>
      <c r="H415" s="219">
        <v>3</v>
      </c>
      <c r="I415" s="220"/>
      <c r="J415" s="221">
        <f>ROUND(I415*H415,2)</f>
        <v>0</v>
      </c>
      <c r="K415" s="217" t="s">
        <v>650</v>
      </c>
      <c r="L415" s="46"/>
      <c r="M415" s="222" t="s">
        <v>19</v>
      </c>
      <c r="N415" s="223" t="s">
        <v>47</v>
      </c>
      <c r="O415" s="86"/>
      <c r="P415" s="224">
        <f>O415*H415</f>
        <v>0</v>
      </c>
      <c r="Q415" s="224">
        <v>0</v>
      </c>
      <c r="R415" s="224">
        <f>Q415*H415</f>
        <v>0</v>
      </c>
      <c r="S415" s="224">
        <v>0</v>
      </c>
      <c r="T415" s="225">
        <f>S415*H415</f>
        <v>0</v>
      </c>
      <c r="U415" s="40"/>
      <c r="V415" s="40"/>
      <c r="W415" s="40"/>
      <c r="X415" s="40"/>
      <c r="Y415" s="40"/>
      <c r="Z415" s="40"/>
      <c r="AA415" s="40"/>
      <c r="AB415" s="40"/>
      <c r="AC415" s="40"/>
      <c r="AD415" s="40"/>
      <c r="AE415" s="40"/>
      <c r="AR415" s="226" t="s">
        <v>188</v>
      </c>
      <c r="AT415" s="226" t="s">
        <v>183</v>
      </c>
      <c r="AU415" s="226" t="s">
        <v>85</v>
      </c>
      <c r="AY415" s="19" t="s">
        <v>180</v>
      </c>
      <c r="BE415" s="227">
        <f>IF(N415="základní",J415,0)</f>
        <v>0</v>
      </c>
      <c r="BF415" s="227">
        <f>IF(N415="snížená",J415,0)</f>
        <v>0</v>
      </c>
      <c r="BG415" s="227">
        <f>IF(N415="zákl. přenesená",J415,0)</f>
        <v>0</v>
      </c>
      <c r="BH415" s="227">
        <f>IF(N415="sníž. přenesená",J415,0)</f>
        <v>0</v>
      </c>
      <c r="BI415" s="227">
        <f>IF(N415="nulová",J415,0)</f>
        <v>0</v>
      </c>
      <c r="BJ415" s="19" t="s">
        <v>83</v>
      </c>
      <c r="BK415" s="227">
        <f>ROUND(I415*H415,2)</f>
        <v>0</v>
      </c>
      <c r="BL415" s="19" t="s">
        <v>188</v>
      </c>
      <c r="BM415" s="226" t="s">
        <v>946</v>
      </c>
    </row>
    <row r="416" s="2" customFormat="1">
      <c r="A416" s="40"/>
      <c r="B416" s="41"/>
      <c r="C416" s="42"/>
      <c r="D416" s="228" t="s">
        <v>190</v>
      </c>
      <c r="E416" s="42"/>
      <c r="F416" s="229" t="s">
        <v>945</v>
      </c>
      <c r="G416" s="42"/>
      <c r="H416" s="42"/>
      <c r="I416" s="230"/>
      <c r="J416" s="42"/>
      <c r="K416" s="42"/>
      <c r="L416" s="46"/>
      <c r="M416" s="231"/>
      <c r="N416" s="232"/>
      <c r="O416" s="86"/>
      <c r="P416" s="86"/>
      <c r="Q416" s="86"/>
      <c r="R416" s="86"/>
      <c r="S416" s="86"/>
      <c r="T416" s="87"/>
      <c r="U416" s="40"/>
      <c r="V416" s="40"/>
      <c r="W416" s="40"/>
      <c r="X416" s="40"/>
      <c r="Y416" s="40"/>
      <c r="Z416" s="40"/>
      <c r="AA416" s="40"/>
      <c r="AB416" s="40"/>
      <c r="AC416" s="40"/>
      <c r="AD416" s="40"/>
      <c r="AE416" s="40"/>
      <c r="AT416" s="19" t="s">
        <v>190</v>
      </c>
      <c r="AU416" s="19" t="s">
        <v>85</v>
      </c>
    </row>
    <row r="417" s="2" customFormat="1" ht="16.5" customHeight="1">
      <c r="A417" s="40"/>
      <c r="B417" s="41"/>
      <c r="C417" s="215" t="s">
        <v>947</v>
      </c>
      <c r="D417" s="215" t="s">
        <v>183</v>
      </c>
      <c r="E417" s="216" t="s">
        <v>948</v>
      </c>
      <c r="F417" s="217" t="s">
        <v>949</v>
      </c>
      <c r="G417" s="218" t="s">
        <v>319</v>
      </c>
      <c r="H417" s="219">
        <v>1</v>
      </c>
      <c r="I417" s="220"/>
      <c r="J417" s="221">
        <f>ROUND(I417*H417,2)</f>
        <v>0</v>
      </c>
      <c r="K417" s="217" t="s">
        <v>650</v>
      </c>
      <c r="L417" s="46"/>
      <c r="M417" s="222" t="s">
        <v>19</v>
      </c>
      <c r="N417" s="223" t="s">
        <v>47</v>
      </c>
      <c r="O417" s="86"/>
      <c r="P417" s="224">
        <f>O417*H417</f>
        <v>0</v>
      </c>
      <c r="Q417" s="224">
        <v>0</v>
      </c>
      <c r="R417" s="224">
        <f>Q417*H417</f>
        <v>0</v>
      </c>
      <c r="S417" s="224">
        <v>0</v>
      </c>
      <c r="T417" s="225">
        <f>S417*H417</f>
        <v>0</v>
      </c>
      <c r="U417" s="40"/>
      <c r="V417" s="40"/>
      <c r="W417" s="40"/>
      <c r="X417" s="40"/>
      <c r="Y417" s="40"/>
      <c r="Z417" s="40"/>
      <c r="AA417" s="40"/>
      <c r="AB417" s="40"/>
      <c r="AC417" s="40"/>
      <c r="AD417" s="40"/>
      <c r="AE417" s="40"/>
      <c r="AR417" s="226" t="s">
        <v>188</v>
      </c>
      <c r="AT417" s="226" t="s">
        <v>183</v>
      </c>
      <c r="AU417" s="226" t="s">
        <v>85</v>
      </c>
      <c r="AY417" s="19" t="s">
        <v>180</v>
      </c>
      <c r="BE417" s="227">
        <f>IF(N417="základní",J417,0)</f>
        <v>0</v>
      </c>
      <c r="BF417" s="227">
        <f>IF(N417="snížená",J417,0)</f>
        <v>0</v>
      </c>
      <c r="BG417" s="227">
        <f>IF(N417="zákl. přenesená",J417,0)</f>
        <v>0</v>
      </c>
      <c r="BH417" s="227">
        <f>IF(N417="sníž. přenesená",J417,0)</f>
        <v>0</v>
      </c>
      <c r="BI417" s="227">
        <f>IF(N417="nulová",J417,0)</f>
        <v>0</v>
      </c>
      <c r="BJ417" s="19" t="s">
        <v>83</v>
      </c>
      <c r="BK417" s="227">
        <f>ROUND(I417*H417,2)</f>
        <v>0</v>
      </c>
      <c r="BL417" s="19" t="s">
        <v>188</v>
      </c>
      <c r="BM417" s="226" t="s">
        <v>950</v>
      </c>
    </row>
    <row r="418" s="2" customFormat="1">
      <c r="A418" s="40"/>
      <c r="B418" s="41"/>
      <c r="C418" s="42"/>
      <c r="D418" s="228" t="s">
        <v>190</v>
      </c>
      <c r="E418" s="42"/>
      <c r="F418" s="229" t="s">
        <v>949</v>
      </c>
      <c r="G418" s="42"/>
      <c r="H418" s="42"/>
      <c r="I418" s="230"/>
      <c r="J418" s="42"/>
      <c r="K418" s="42"/>
      <c r="L418" s="46"/>
      <c r="M418" s="231"/>
      <c r="N418" s="232"/>
      <c r="O418" s="86"/>
      <c r="P418" s="86"/>
      <c r="Q418" s="86"/>
      <c r="R418" s="86"/>
      <c r="S418" s="86"/>
      <c r="T418" s="87"/>
      <c r="U418" s="40"/>
      <c r="V418" s="40"/>
      <c r="W418" s="40"/>
      <c r="X418" s="40"/>
      <c r="Y418" s="40"/>
      <c r="Z418" s="40"/>
      <c r="AA418" s="40"/>
      <c r="AB418" s="40"/>
      <c r="AC418" s="40"/>
      <c r="AD418" s="40"/>
      <c r="AE418" s="40"/>
      <c r="AT418" s="19" t="s">
        <v>190</v>
      </c>
      <c r="AU418" s="19" t="s">
        <v>85</v>
      </c>
    </row>
    <row r="419" s="2" customFormat="1" ht="16.5" customHeight="1">
      <c r="A419" s="40"/>
      <c r="B419" s="41"/>
      <c r="C419" s="215" t="s">
        <v>951</v>
      </c>
      <c r="D419" s="215" t="s">
        <v>183</v>
      </c>
      <c r="E419" s="216" t="s">
        <v>952</v>
      </c>
      <c r="F419" s="217" t="s">
        <v>953</v>
      </c>
      <c r="G419" s="218" t="s">
        <v>319</v>
      </c>
      <c r="H419" s="219">
        <v>1</v>
      </c>
      <c r="I419" s="220"/>
      <c r="J419" s="221">
        <f>ROUND(I419*H419,2)</f>
        <v>0</v>
      </c>
      <c r="K419" s="217" t="s">
        <v>650</v>
      </c>
      <c r="L419" s="46"/>
      <c r="M419" s="222" t="s">
        <v>19</v>
      </c>
      <c r="N419" s="223" t="s">
        <v>47</v>
      </c>
      <c r="O419" s="86"/>
      <c r="P419" s="224">
        <f>O419*H419</f>
        <v>0</v>
      </c>
      <c r="Q419" s="224">
        <v>0</v>
      </c>
      <c r="R419" s="224">
        <f>Q419*H419</f>
        <v>0</v>
      </c>
      <c r="S419" s="224">
        <v>0</v>
      </c>
      <c r="T419" s="225">
        <f>S419*H419</f>
        <v>0</v>
      </c>
      <c r="U419" s="40"/>
      <c r="V419" s="40"/>
      <c r="W419" s="40"/>
      <c r="X419" s="40"/>
      <c r="Y419" s="40"/>
      <c r="Z419" s="40"/>
      <c r="AA419" s="40"/>
      <c r="AB419" s="40"/>
      <c r="AC419" s="40"/>
      <c r="AD419" s="40"/>
      <c r="AE419" s="40"/>
      <c r="AR419" s="226" t="s">
        <v>188</v>
      </c>
      <c r="AT419" s="226" t="s">
        <v>183</v>
      </c>
      <c r="AU419" s="226" t="s">
        <v>85</v>
      </c>
      <c r="AY419" s="19" t="s">
        <v>180</v>
      </c>
      <c r="BE419" s="227">
        <f>IF(N419="základní",J419,0)</f>
        <v>0</v>
      </c>
      <c r="BF419" s="227">
        <f>IF(N419="snížená",J419,0)</f>
        <v>0</v>
      </c>
      <c r="BG419" s="227">
        <f>IF(N419="zákl. přenesená",J419,0)</f>
        <v>0</v>
      </c>
      <c r="BH419" s="227">
        <f>IF(N419="sníž. přenesená",J419,0)</f>
        <v>0</v>
      </c>
      <c r="BI419" s="227">
        <f>IF(N419="nulová",J419,0)</f>
        <v>0</v>
      </c>
      <c r="BJ419" s="19" t="s">
        <v>83</v>
      </c>
      <c r="BK419" s="227">
        <f>ROUND(I419*H419,2)</f>
        <v>0</v>
      </c>
      <c r="BL419" s="19" t="s">
        <v>188</v>
      </c>
      <c r="BM419" s="226" t="s">
        <v>954</v>
      </c>
    </row>
    <row r="420" s="2" customFormat="1">
      <c r="A420" s="40"/>
      <c r="B420" s="41"/>
      <c r="C420" s="42"/>
      <c r="D420" s="228" t="s">
        <v>190</v>
      </c>
      <c r="E420" s="42"/>
      <c r="F420" s="229" t="s">
        <v>953</v>
      </c>
      <c r="G420" s="42"/>
      <c r="H420" s="42"/>
      <c r="I420" s="230"/>
      <c r="J420" s="42"/>
      <c r="K420" s="42"/>
      <c r="L420" s="46"/>
      <c r="M420" s="231"/>
      <c r="N420" s="232"/>
      <c r="O420" s="86"/>
      <c r="P420" s="86"/>
      <c r="Q420" s="86"/>
      <c r="R420" s="86"/>
      <c r="S420" s="86"/>
      <c r="T420" s="87"/>
      <c r="U420" s="40"/>
      <c r="V420" s="40"/>
      <c r="W420" s="40"/>
      <c r="X420" s="40"/>
      <c r="Y420" s="40"/>
      <c r="Z420" s="40"/>
      <c r="AA420" s="40"/>
      <c r="AB420" s="40"/>
      <c r="AC420" s="40"/>
      <c r="AD420" s="40"/>
      <c r="AE420" s="40"/>
      <c r="AT420" s="19" t="s">
        <v>190</v>
      </c>
      <c r="AU420" s="19" t="s">
        <v>85</v>
      </c>
    </row>
    <row r="421" s="2" customFormat="1" ht="16.5" customHeight="1">
      <c r="A421" s="40"/>
      <c r="B421" s="41"/>
      <c r="C421" s="215" t="s">
        <v>955</v>
      </c>
      <c r="D421" s="215" t="s">
        <v>183</v>
      </c>
      <c r="E421" s="216" t="s">
        <v>956</v>
      </c>
      <c r="F421" s="217" t="s">
        <v>957</v>
      </c>
      <c r="G421" s="218" t="s">
        <v>462</v>
      </c>
      <c r="H421" s="219">
        <v>2</v>
      </c>
      <c r="I421" s="220"/>
      <c r="J421" s="221">
        <f>ROUND(I421*H421,2)</f>
        <v>0</v>
      </c>
      <c r="K421" s="217" t="s">
        <v>650</v>
      </c>
      <c r="L421" s="46"/>
      <c r="M421" s="222" t="s">
        <v>19</v>
      </c>
      <c r="N421" s="223" t="s">
        <v>47</v>
      </c>
      <c r="O421" s="86"/>
      <c r="P421" s="224">
        <f>O421*H421</f>
        <v>0</v>
      </c>
      <c r="Q421" s="224">
        <v>0</v>
      </c>
      <c r="R421" s="224">
        <f>Q421*H421</f>
        <v>0</v>
      </c>
      <c r="S421" s="224">
        <v>0</v>
      </c>
      <c r="T421" s="225">
        <f>S421*H421</f>
        <v>0</v>
      </c>
      <c r="U421" s="40"/>
      <c r="V421" s="40"/>
      <c r="W421" s="40"/>
      <c r="X421" s="40"/>
      <c r="Y421" s="40"/>
      <c r="Z421" s="40"/>
      <c r="AA421" s="40"/>
      <c r="AB421" s="40"/>
      <c r="AC421" s="40"/>
      <c r="AD421" s="40"/>
      <c r="AE421" s="40"/>
      <c r="AR421" s="226" t="s">
        <v>188</v>
      </c>
      <c r="AT421" s="226" t="s">
        <v>183</v>
      </c>
      <c r="AU421" s="226" t="s">
        <v>85</v>
      </c>
      <c r="AY421" s="19" t="s">
        <v>180</v>
      </c>
      <c r="BE421" s="227">
        <f>IF(N421="základní",J421,0)</f>
        <v>0</v>
      </c>
      <c r="BF421" s="227">
        <f>IF(N421="snížená",J421,0)</f>
        <v>0</v>
      </c>
      <c r="BG421" s="227">
        <f>IF(N421="zákl. přenesená",J421,0)</f>
        <v>0</v>
      </c>
      <c r="BH421" s="227">
        <f>IF(N421="sníž. přenesená",J421,0)</f>
        <v>0</v>
      </c>
      <c r="BI421" s="227">
        <f>IF(N421="nulová",J421,0)</f>
        <v>0</v>
      </c>
      <c r="BJ421" s="19" t="s">
        <v>83</v>
      </c>
      <c r="BK421" s="227">
        <f>ROUND(I421*H421,2)</f>
        <v>0</v>
      </c>
      <c r="BL421" s="19" t="s">
        <v>188</v>
      </c>
      <c r="BM421" s="226" t="s">
        <v>958</v>
      </c>
    </row>
    <row r="422" s="2" customFormat="1">
      <c r="A422" s="40"/>
      <c r="B422" s="41"/>
      <c r="C422" s="42"/>
      <c r="D422" s="228" t="s">
        <v>190</v>
      </c>
      <c r="E422" s="42"/>
      <c r="F422" s="229" t="s">
        <v>957</v>
      </c>
      <c r="G422" s="42"/>
      <c r="H422" s="42"/>
      <c r="I422" s="230"/>
      <c r="J422" s="42"/>
      <c r="K422" s="42"/>
      <c r="L422" s="46"/>
      <c r="M422" s="231"/>
      <c r="N422" s="232"/>
      <c r="O422" s="86"/>
      <c r="P422" s="86"/>
      <c r="Q422" s="86"/>
      <c r="R422" s="86"/>
      <c r="S422" s="86"/>
      <c r="T422" s="87"/>
      <c r="U422" s="40"/>
      <c r="V422" s="40"/>
      <c r="W422" s="40"/>
      <c r="X422" s="40"/>
      <c r="Y422" s="40"/>
      <c r="Z422" s="40"/>
      <c r="AA422" s="40"/>
      <c r="AB422" s="40"/>
      <c r="AC422" s="40"/>
      <c r="AD422" s="40"/>
      <c r="AE422" s="40"/>
      <c r="AT422" s="19" t="s">
        <v>190</v>
      </c>
      <c r="AU422" s="19" t="s">
        <v>85</v>
      </c>
    </row>
    <row r="423" s="2" customFormat="1" ht="16.5" customHeight="1">
      <c r="A423" s="40"/>
      <c r="B423" s="41"/>
      <c r="C423" s="215" t="s">
        <v>959</v>
      </c>
      <c r="D423" s="215" t="s">
        <v>183</v>
      </c>
      <c r="E423" s="216" t="s">
        <v>960</v>
      </c>
      <c r="F423" s="217" t="s">
        <v>961</v>
      </c>
      <c r="G423" s="218" t="s">
        <v>462</v>
      </c>
      <c r="H423" s="219">
        <v>1</v>
      </c>
      <c r="I423" s="220"/>
      <c r="J423" s="221">
        <f>ROUND(I423*H423,2)</f>
        <v>0</v>
      </c>
      <c r="K423" s="217" t="s">
        <v>650</v>
      </c>
      <c r="L423" s="46"/>
      <c r="M423" s="222" t="s">
        <v>19</v>
      </c>
      <c r="N423" s="223" t="s">
        <v>47</v>
      </c>
      <c r="O423" s="86"/>
      <c r="P423" s="224">
        <f>O423*H423</f>
        <v>0</v>
      </c>
      <c r="Q423" s="224">
        <v>0</v>
      </c>
      <c r="R423" s="224">
        <f>Q423*H423</f>
        <v>0</v>
      </c>
      <c r="S423" s="224">
        <v>0</v>
      </c>
      <c r="T423" s="225">
        <f>S423*H423</f>
        <v>0</v>
      </c>
      <c r="U423" s="40"/>
      <c r="V423" s="40"/>
      <c r="W423" s="40"/>
      <c r="X423" s="40"/>
      <c r="Y423" s="40"/>
      <c r="Z423" s="40"/>
      <c r="AA423" s="40"/>
      <c r="AB423" s="40"/>
      <c r="AC423" s="40"/>
      <c r="AD423" s="40"/>
      <c r="AE423" s="40"/>
      <c r="AR423" s="226" t="s">
        <v>188</v>
      </c>
      <c r="AT423" s="226" t="s">
        <v>183</v>
      </c>
      <c r="AU423" s="226" t="s">
        <v>85</v>
      </c>
      <c r="AY423" s="19" t="s">
        <v>180</v>
      </c>
      <c r="BE423" s="227">
        <f>IF(N423="základní",J423,0)</f>
        <v>0</v>
      </c>
      <c r="BF423" s="227">
        <f>IF(N423="snížená",J423,0)</f>
        <v>0</v>
      </c>
      <c r="BG423" s="227">
        <f>IF(N423="zákl. přenesená",J423,0)</f>
        <v>0</v>
      </c>
      <c r="BH423" s="227">
        <f>IF(N423="sníž. přenesená",J423,0)</f>
        <v>0</v>
      </c>
      <c r="BI423" s="227">
        <f>IF(N423="nulová",J423,0)</f>
        <v>0</v>
      </c>
      <c r="BJ423" s="19" t="s">
        <v>83</v>
      </c>
      <c r="BK423" s="227">
        <f>ROUND(I423*H423,2)</f>
        <v>0</v>
      </c>
      <c r="BL423" s="19" t="s">
        <v>188</v>
      </c>
      <c r="BM423" s="226" t="s">
        <v>962</v>
      </c>
    </row>
    <row r="424" s="2" customFormat="1">
      <c r="A424" s="40"/>
      <c r="B424" s="41"/>
      <c r="C424" s="42"/>
      <c r="D424" s="228" t="s">
        <v>190</v>
      </c>
      <c r="E424" s="42"/>
      <c r="F424" s="229" t="s">
        <v>961</v>
      </c>
      <c r="G424" s="42"/>
      <c r="H424" s="42"/>
      <c r="I424" s="230"/>
      <c r="J424" s="42"/>
      <c r="K424" s="42"/>
      <c r="L424" s="46"/>
      <c r="M424" s="231"/>
      <c r="N424" s="232"/>
      <c r="O424" s="86"/>
      <c r="P424" s="86"/>
      <c r="Q424" s="86"/>
      <c r="R424" s="86"/>
      <c r="S424" s="86"/>
      <c r="T424" s="87"/>
      <c r="U424" s="40"/>
      <c r="V424" s="40"/>
      <c r="W424" s="40"/>
      <c r="X424" s="40"/>
      <c r="Y424" s="40"/>
      <c r="Z424" s="40"/>
      <c r="AA424" s="40"/>
      <c r="AB424" s="40"/>
      <c r="AC424" s="40"/>
      <c r="AD424" s="40"/>
      <c r="AE424" s="40"/>
      <c r="AT424" s="19" t="s">
        <v>190</v>
      </c>
      <c r="AU424" s="19" t="s">
        <v>85</v>
      </c>
    </row>
    <row r="425" s="2" customFormat="1" ht="16.5" customHeight="1">
      <c r="A425" s="40"/>
      <c r="B425" s="41"/>
      <c r="C425" s="215" t="s">
        <v>963</v>
      </c>
      <c r="D425" s="215" t="s">
        <v>183</v>
      </c>
      <c r="E425" s="216" t="s">
        <v>964</v>
      </c>
      <c r="F425" s="217" t="s">
        <v>965</v>
      </c>
      <c r="G425" s="218" t="s">
        <v>462</v>
      </c>
      <c r="H425" s="219">
        <v>1</v>
      </c>
      <c r="I425" s="220"/>
      <c r="J425" s="221">
        <f>ROUND(I425*H425,2)</f>
        <v>0</v>
      </c>
      <c r="K425" s="217" t="s">
        <v>650</v>
      </c>
      <c r="L425" s="46"/>
      <c r="M425" s="222" t="s">
        <v>19</v>
      </c>
      <c r="N425" s="223" t="s">
        <v>47</v>
      </c>
      <c r="O425" s="86"/>
      <c r="P425" s="224">
        <f>O425*H425</f>
        <v>0</v>
      </c>
      <c r="Q425" s="224">
        <v>0</v>
      </c>
      <c r="R425" s="224">
        <f>Q425*H425</f>
        <v>0</v>
      </c>
      <c r="S425" s="224">
        <v>0</v>
      </c>
      <c r="T425" s="225">
        <f>S425*H425</f>
        <v>0</v>
      </c>
      <c r="U425" s="40"/>
      <c r="V425" s="40"/>
      <c r="W425" s="40"/>
      <c r="X425" s="40"/>
      <c r="Y425" s="40"/>
      <c r="Z425" s="40"/>
      <c r="AA425" s="40"/>
      <c r="AB425" s="40"/>
      <c r="AC425" s="40"/>
      <c r="AD425" s="40"/>
      <c r="AE425" s="40"/>
      <c r="AR425" s="226" t="s">
        <v>188</v>
      </c>
      <c r="AT425" s="226" t="s">
        <v>183</v>
      </c>
      <c r="AU425" s="226" t="s">
        <v>85</v>
      </c>
      <c r="AY425" s="19" t="s">
        <v>180</v>
      </c>
      <c r="BE425" s="227">
        <f>IF(N425="základní",J425,0)</f>
        <v>0</v>
      </c>
      <c r="BF425" s="227">
        <f>IF(N425="snížená",J425,0)</f>
        <v>0</v>
      </c>
      <c r="BG425" s="227">
        <f>IF(N425="zákl. přenesená",J425,0)</f>
        <v>0</v>
      </c>
      <c r="BH425" s="227">
        <f>IF(N425="sníž. přenesená",J425,0)</f>
        <v>0</v>
      </c>
      <c r="BI425" s="227">
        <f>IF(N425="nulová",J425,0)</f>
        <v>0</v>
      </c>
      <c r="BJ425" s="19" t="s">
        <v>83</v>
      </c>
      <c r="BK425" s="227">
        <f>ROUND(I425*H425,2)</f>
        <v>0</v>
      </c>
      <c r="BL425" s="19" t="s">
        <v>188</v>
      </c>
      <c r="BM425" s="226" t="s">
        <v>966</v>
      </c>
    </row>
    <row r="426" s="2" customFormat="1">
      <c r="A426" s="40"/>
      <c r="B426" s="41"/>
      <c r="C426" s="42"/>
      <c r="D426" s="228" t="s">
        <v>190</v>
      </c>
      <c r="E426" s="42"/>
      <c r="F426" s="229" t="s">
        <v>965</v>
      </c>
      <c r="G426" s="42"/>
      <c r="H426" s="42"/>
      <c r="I426" s="230"/>
      <c r="J426" s="42"/>
      <c r="K426" s="42"/>
      <c r="L426" s="46"/>
      <c r="M426" s="231"/>
      <c r="N426" s="232"/>
      <c r="O426" s="86"/>
      <c r="P426" s="86"/>
      <c r="Q426" s="86"/>
      <c r="R426" s="86"/>
      <c r="S426" s="86"/>
      <c r="T426" s="87"/>
      <c r="U426" s="40"/>
      <c r="V426" s="40"/>
      <c r="W426" s="40"/>
      <c r="X426" s="40"/>
      <c r="Y426" s="40"/>
      <c r="Z426" s="40"/>
      <c r="AA426" s="40"/>
      <c r="AB426" s="40"/>
      <c r="AC426" s="40"/>
      <c r="AD426" s="40"/>
      <c r="AE426" s="40"/>
      <c r="AT426" s="19" t="s">
        <v>190</v>
      </c>
      <c r="AU426" s="19" t="s">
        <v>85</v>
      </c>
    </row>
    <row r="427" s="2" customFormat="1" ht="16.5" customHeight="1">
      <c r="A427" s="40"/>
      <c r="B427" s="41"/>
      <c r="C427" s="215" t="s">
        <v>967</v>
      </c>
      <c r="D427" s="215" t="s">
        <v>183</v>
      </c>
      <c r="E427" s="216" t="s">
        <v>968</v>
      </c>
      <c r="F427" s="217" t="s">
        <v>969</v>
      </c>
      <c r="G427" s="218" t="s">
        <v>462</v>
      </c>
      <c r="H427" s="219">
        <v>5</v>
      </c>
      <c r="I427" s="220"/>
      <c r="J427" s="221">
        <f>ROUND(I427*H427,2)</f>
        <v>0</v>
      </c>
      <c r="K427" s="217" t="s">
        <v>650</v>
      </c>
      <c r="L427" s="46"/>
      <c r="M427" s="222" t="s">
        <v>19</v>
      </c>
      <c r="N427" s="223" t="s">
        <v>47</v>
      </c>
      <c r="O427" s="86"/>
      <c r="P427" s="224">
        <f>O427*H427</f>
        <v>0</v>
      </c>
      <c r="Q427" s="224">
        <v>0</v>
      </c>
      <c r="R427" s="224">
        <f>Q427*H427</f>
        <v>0</v>
      </c>
      <c r="S427" s="224">
        <v>0</v>
      </c>
      <c r="T427" s="225">
        <f>S427*H427</f>
        <v>0</v>
      </c>
      <c r="U427" s="40"/>
      <c r="V427" s="40"/>
      <c r="W427" s="40"/>
      <c r="X427" s="40"/>
      <c r="Y427" s="40"/>
      <c r="Z427" s="40"/>
      <c r="AA427" s="40"/>
      <c r="AB427" s="40"/>
      <c r="AC427" s="40"/>
      <c r="AD427" s="40"/>
      <c r="AE427" s="40"/>
      <c r="AR427" s="226" t="s">
        <v>188</v>
      </c>
      <c r="AT427" s="226" t="s">
        <v>183</v>
      </c>
      <c r="AU427" s="226" t="s">
        <v>85</v>
      </c>
      <c r="AY427" s="19" t="s">
        <v>180</v>
      </c>
      <c r="BE427" s="227">
        <f>IF(N427="základní",J427,0)</f>
        <v>0</v>
      </c>
      <c r="BF427" s="227">
        <f>IF(N427="snížená",J427,0)</f>
        <v>0</v>
      </c>
      <c r="BG427" s="227">
        <f>IF(N427="zákl. přenesená",J427,0)</f>
        <v>0</v>
      </c>
      <c r="BH427" s="227">
        <f>IF(N427="sníž. přenesená",J427,0)</f>
        <v>0</v>
      </c>
      <c r="BI427" s="227">
        <f>IF(N427="nulová",J427,0)</f>
        <v>0</v>
      </c>
      <c r="BJ427" s="19" t="s">
        <v>83</v>
      </c>
      <c r="BK427" s="227">
        <f>ROUND(I427*H427,2)</f>
        <v>0</v>
      </c>
      <c r="BL427" s="19" t="s">
        <v>188</v>
      </c>
      <c r="BM427" s="226" t="s">
        <v>970</v>
      </c>
    </row>
    <row r="428" s="2" customFormat="1">
      <c r="A428" s="40"/>
      <c r="B428" s="41"/>
      <c r="C428" s="42"/>
      <c r="D428" s="228" t="s">
        <v>190</v>
      </c>
      <c r="E428" s="42"/>
      <c r="F428" s="229" t="s">
        <v>969</v>
      </c>
      <c r="G428" s="42"/>
      <c r="H428" s="42"/>
      <c r="I428" s="230"/>
      <c r="J428" s="42"/>
      <c r="K428" s="42"/>
      <c r="L428" s="46"/>
      <c r="M428" s="231"/>
      <c r="N428" s="232"/>
      <c r="O428" s="86"/>
      <c r="P428" s="86"/>
      <c r="Q428" s="86"/>
      <c r="R428" s="86"/>
      <c r="S428" s="86"/>
      <c r="T428" s="87"/>
      <c r="U428" s="40"/>
      <c r="V428" s="40"/>
      <c r="W428" s="40"/>
      <c r="X428" s="40"/>
      <c r="Y428" s="40"/>
      <c r="Z428" s="40"/>
      <c r="AA428" s="40"/>
      <c r="AB428" s="40"/>
      <c r="AC428" s="40"/>
      <c r="AD428" s="40"/>
      <c r="AE428" s="40"/>
      <c r="AT428" s="19" t="s">
        <v>190</v>
      </c>
      <c r="AU428" s="19" t="s">
        <v>85</v>
      </c>
    </row>
    <row r="429" s="2" customFormat="1" ht="16.5" customHeight="1">
      <c r="A429" s="40"/>
      <c r="B429" s="41"/>
      <c r="C429" s="215" t="s">
        <v>971</v>
      </c>
      <c r="D429" s="215" t="s">
        <v>183</v>
      </c>
      <c r="E429" s="216" t="s">
        <v>972</v>
      </c>
      <c r="F429" s="217" t="s">
        <v>973</v>
      </c>
      <c r="G429" s="218" t="s">
        <v>974</v>
      </c>
      <c r="H429" s="219">
        <v>1</v>
      </c>
      <c r="I429" s="220"/>
      <c r="J429" s="221">
        <f>ROUND(I429*H429,2)</f>
        <v>0</v>
      </c>
      <c r="K429" s="217" t="s">
        <v>650</v>
      </c>
      <c r="L429" s="46"/>
      <c r="M429" s="222" t="s">
        <v>19</v>
      </c>
      <c r="N429" s="223" t="s">
        <v>47</v>
      </c>
      <c r="O429" s="86"/>
      <c r="P429" s="224">
        <f>O429*H429</f>
        <v>0</v>
      </c>
      <c r="Q429" s="224">
        <v>0</v>
      </c>
      <c r="R429" s="224">
        <f>Q429*H429</f>
        <v>0</v>
      </c>
      <c r="S429" s="224">
        <v>0</v>
      </c>
      <c r="T429" s="225">
        <f>S429*H429</f>
        <v>0</v>
      </c>
      <c r="U429" s="40"/>
      <c r="V429" s="40"/>
      <c r="W429" s="40"/>
      <c r="X429" s="40"/>
      <c r="Y429" s="40"/>
      <c r="Z429" s="40"/>
      <c r="AA429" s="40"/>
      <c r="AB429" s="40"/>
      <c r="AC429" s="40"/>
      <c r="AD429" s="40"/>
      <c r="AE429" s="40"/>
      <c r="AR429" s="226" t="s">
        <v>188</v>
      </c>
      <c r="AT429" s="226" t="s">
        <v>183</v>
      </c>
      <c r="AU429" s="226" t="s">
        <v>85</v>
      </c>
      <c r="AY429" s="19" t="s">
        <v>180</v>
      </c>
      <c r="BE429" s="227">
        <f>IF(N429="základní",J429,0)</f>
        <v>0</v>
      </c>
      <c r="BF429" s="227">
        <f>IF(N429="snížená",J429,0)</f>
        <v>0</v>
      </c>
      <c r="BG429" s="227">
        <f>IF(N429="zákl. přenesená",J429,0)</f>
        <v>0</v>
      </c>
      <c r="BH429" s="227">
        <f>IF(N429="sníž. přenesená",J429,0)</f>
        <v>0</v>
      </c>
      <c r="BI429" s="227">
        <f>IF(N429="nulová",J429,0)</f>
        <v>0</v>
      </c>
      <c r="BJ429" s="19" t="s">
        <v>83</v>
      </c>
      <c r="BK429" s="227">
        <f>ROUND(I429*H429,2)</f>
        <v>0</v>
      </c>
      <c r="BL429" s="19" t="s">
        <v>188</v>
      </c>
      <c r="BM429" s="226" t="s">
        <v>975</v>
      </c>
    </row>
    <row r="430" s="2" customFormat="1">
      <c r="A430" s="40"/>
      <c r="B430" s="41"/>
      <c r="C430" s="42"/>
      <c r="D430" s="228" t="s">
        <v>190</v>
      </c>
      <c r="E430" s="42"/>
      <c r="F430" s="229" t="s">
        <v>973</v>
      </c>
      <c r="G430" s="42"/>
      <c r="H430" s="42"/>
      <c r="I430" s="230"/>
      <c r="J430" s="42"/>
      <c r="K430" s="42"/>
      <c r="L430" s="46"/>
      <c r="M430" s="231"/>
      <c r="N430" s="232"/>
      <c r="O430" s="86"/>
      <c r="P430" s="86"/>
      <c r="Q430" s="86"/>
      <c r="R430" s="86"/>
      <c r="S430" s="86"/>
      <c r="T430" s="87"/>
      <c r="U430" s="40"/>
      <c r="V430" s="40"/>
      <c r="W430" s="40"/>
      <c r="X430" s="40"/>
      <c r="Y430" s="40"/>
      <c r="Z430" s="40"/>
      <c r="AA430" s="40"/>
      <c r="AB430" s="40"/>
      <c r="AC430" s="40"/>
      <c r="AD430" s="40"/>
      <c r="AE430" s="40"/>
      <c r="AT430" s="19" t="s">
        <v>190</v>
      </c>
      <c r="AU430" s="19" t="s">
        <v>85</v>
      </c>
    </row>
    <row r="431" s="2" customFormat="1">
      <c r="A431" s="40"/>
      <c r="B431" s="41"/>
      <c r="C431" s="42"/>
      <c r="D431" s="228" t="s">
        <v>976</v>
      </c>
      <c r="E431" s="42"/>
      <c r="F431" s="290" t="s">
        <v>977</v>
      </c>
      <c r="G431" s="42"/>
      <c r="H431" s="42"/>
      <c r="I431" s="230"/>
      <c r="J431" s="42"/>
      <c r="K431" s="42"/>
      <c r="L431" s="46"/>
      <c r="M431" s="231"/>
      <c r="N431" s="232"/>
      <c r="O431" s="86"/>
      <c r="P431" s="86"/>
      <c r="Q431" s="86"/>
      <c r="R431" s="86"/>
      <c r="S431" s="86"/>
      <c r="T431" s="87"/>
      <c r="U431" s="40"/>
      <c r="V431" s="40"/>
      <c r="W431" s="40"/>
      <c r="X431" s="40"/>
      <c r="Y431" s="40"/>
      <c r="Z431" s="40"/>
      <c r="AA431" s="40"/>
      <c r="AB431" s="40"/>
      <c r="AC431" s="40"/>
      <c r="AD431" s="40"/>
      <c r="AE431" s="40"/>
      <c r="AT431" s="19" t="s">
        <v>976</v>
      </c>
      <c r="AU431" s="19" t="s">
        <v>85</v>
      </c>
    </row>
    <row r="432" s="2" customFormat="1" ht="16.5" customHeight="1">
      <c r="A432" s="40"/>
      <c r="B432" s="41"/>
      <c r="C432" s="215" t="s">
        <v>978</v>
      </c>
      <c r="D432" s="215" t="s">
        <v>183</v>
      </c>
      <c r="E432" s="216" t="s">
        <v>979</v>
      </c>
      <c r="F432" s="217" t="s">
        <v>980</v>
      </c>
      <c r="G432" s="218" t="s">
        <v>462</v>
      </c>
      <c r="H432" s="219">
        <v>1</v>
      </c>
      <c r="I432" s="220"/>
      <c r="J432" s="221">
        <f>ROUND(I432*H432,2)</f>
        <v>0</v>
      </c>
      <c r="K432" s="217" t="s">
        <v>650</v>
      </c>
      <c r="L432" s="46"/>
      <c r="M432" s="222" t="s">
        <v>19</v>
      </c>
      <c r="N432" s="223" t="s">
        <v>47</v>
      </c>
      <c r="O432" s="86"/>
      <c r="P432" s="224">
        <f>O432*H432</f>
        <v>0</v>
      </c>
      <c r="Q432" s="224">
        <v>0</v>
      </c>
      <c r="R432" s="224">
        <f>Q432*H432</f>
        <v>0</v>
      </c>
      <c r="S432" s="224">
        <v>0</v>
      </c>
      <c r="T432" s="225">
        <f>S432*H432</f>
        <v>0</v>
      </c>
      <c r="U432" s="40"/>
      <c r="V432" s="40"/>
      <c r="W432" s="40"/>
      <c r="X432" s="40"/>
      <c r="Y432" s="40"/>
      <c r="Z432" s="40"/>
      <c r="AA432" s="40"/>
      <c r="AB432" s="40"/>
      <c r="AC432" s="40"/>
      <c r="AD432" s="40"/>
      <c r="AE432" s="40"/>
      <c r="AR432" s="226" t="s">
        <v>188</v>
      </c>
      <c r="AT432" s="226" t="s">
        <v>183</v>
      </c>
      <c r="AU432" s="226" t="s">
        <v>85</v>
      </c>
      <c r="AY432" s="19" t="s">
        <v>180</v>
      </c>
      <c r="BE432" s="227">
        <f>IF(N432="základní",J432,0)</f>
        <v>0</v>
      </c>
      <c r="BF432" s="227">
        <f>IF(N432="snížená",J432,0)</f>
        <v>0</v>
      </c>
      <c r="BG432" s="227">
        <f>IF(N432="zákl. přenesená",J432,0)</f>
        <v>0</v>
      </c>
      <c r="BH432" s="227">
        <f>IF(N432="sníž. přenesená",J432,0)</f>
        <v>0</v>
      </c>
      <c r="BI432" s="227">
        <f>IF(N432="nulová",J432,0)</f>
        <v>0</v>
      </c>
      <c r="BJ432" s="19" t="s">
        <v>83</v>
      </c>
      <c r="BK432" s="227">
        <f>ROUND(I432*H432,2)</f>
        <v>0</v>
      </c>
      <c r="BL432" s="19" t="s">
        <v>188</v>
      </c>
      <c r="BM432" s="226" t="s">
        <v>981</v>
      </c>
    </row>
    <row r="433" s="2" customFormat="1">
      <c r="A433" s="40"/>
      <c r="B433" s="41"/>
      <c r="C433" s="42"/>
      <c r="D433" s="228" t="s">
        <v>190</v>
      </c>
      <c r="E433" s="42"/>
      <c r="F433" s="229" t="s">
        <v>980</v>
      </c>
      <c r="G433" s="42"/>
      <c r="H433" s="42"/>
      <c r="I433" s="230"/>
      <c r="J433" s="42"/>
      <c r="K433" s="42"/>
      <c r="L433" s="46"/>
      <c r="M433" s="231"/>
      <c r="N433" s="232"/>
      <c r="O433" s="86"/>
      <c r="P433" s="86"/>
      <c r="Q433" s="86"/>
      <c r="R433" s="86"/>
      <c r="S433" s="86"/>
      <c r="T433" s="87"/>
      <c r="U433" s="40"/>
      <c r="V433" s="40"/>
      <c r="W433" s="40"/>
      <c r="X433" s="40"/>
      <c r="Y433" s="40"/>
      <c r="Z433" s="40"/>
      <c r="AA433" s="40"/>
      <c r="AB433" s="40"/>
      <c r="AC433" s="40"/>
      <c r="AD433" s="40"/>
      <c r="AE433" s="40"/>
      <c r="AT433" s="19" t="s">
        <v>190</v>
      </c>
      <c r="AU433" s="19" t="s">
        <v>85</v>
      </c>
    </row>
    <row r="434" s="2" customFormat="1" ht="16.5" customHeight="1">
      <c r="A434" s="40"/>
      <c r="B434" s="41"/>
      <c r="C434" s="215" t="s">
        <v>982</v>
      </c>
      <c r="D434" s="215" t="s">
        <v>183</v>
      </c>
      <c r="E434" s="216" t="s">
        <v>983</v>
      </c>
      <c r="F434" s="217" t="s">
        <v>984</v>
      </c>
      <c r="G434" s="218" t="s">
        <v>319</v>
      </c>
      <c r="H434" s="219">
        <v>3</v>
      </c>
      <c r="I434" s="220"/>
      <c r="J434" s="221">
        <f>ROUND(I434*H434,2)</f>
        <v>0</v>
      </c>
      <c r="K434" s="217" t="s">
        <v>650</v>
      </c>
      <c r="L434" s="46"/>
      <c r="M434" s="222" t="s">
        <v>19</v>
      </c>
      <c r="N434" s="223" t="s">
        <v>47</v>
      </c>
      <c r="O434" s="86"/>
      <c r="P434" s="224">
        <f>O434*H434</f>
        <v>0</v>
      </c>
      <c r="Q434" s="224">
        <v>0</v>
      </c>
      <c r="R434" s="224">
        <f>Q434*H434</f>
        <v>0</v>
      </c>
      <c r="S434" s="224">
        <v>0</v>
      </c>
      <c r="T434" s="225">
        <f>S434*H434</f>
        <v>0</v>
      </c>
      <c r="U434" s="40"/>
      <c r="V434" s="40"/>
      <c r="W434" s="40"/>
      <c r="X434" s="40"/>
      <c r="Y434" s="40"/>
      <c r="Z434" s="40"/>
      <c r="AA434" s="40"/>
      <c r="AB434" s="40"/>
      <c r="AC434" s="40"/>
      <c r="AD434" s="40"/>
      <c r="AE434" s="40"/>
      <c r="AR434" s="226" t="s">
        <v>188</v>
      </c>
      <c r="AT434" s="226" t="s">
        <v>183</v>
      </c>
      <c r="AU434" s="226" t="s">
        <v>85</v>
      </c>
      <c r="AY434" s="19" t="s">
        <v>180</v>
      </c>
      <c r="BE434" s="227">
        <f>IF(N434="základní",J434,0)</f>
        <v>0</v>
      </c>
      <c r="BF434" s="227">
        <f>IF(N434="snížená",J434,0)</f>
        <v>0</v>
      </c>
      <c r="BG434" s="227">
        <f>IF(N434="zákl. přenesená",J434,0)</f>
        <v>0</v>
      </c>
      <c r="BH434" s="227">
        <f>IF(N434="sníž. přenesená",J434,0)</f>
        <v>0</v>
      </c>
      <c r="BI434" s="227">
        <f>IF(N434="nulová",J434,0)</f>
        <v>0</v>
      </c>
      <c r="BJ434" s="19" t="s">
        <v>83</v>
      </c>
      <c r="BK434" s="227">
        <f>ROUND(I434*H434,2)</f>
        <v>0</v>
      </c>
      <c r="BL434" s="19" t="s">
        <v>188</v>
      </c>
      <c r="BM434" s="226" t="s">
        <v>985</v>
      </c>
    </row>
    <row r="435" s="2" customFormat="1">
      <c r="A435" s="40"/>
      <c r="B435" s="41"/>
      <c r="C435" s="42"/>
      <c r="D435" s="228" t="s">
        <v>190</v>
      </c>
      <c r="E435" s="42"/>
      <c r="F435" s="229" t="s">
        <v>984</v>
      </c>
      <c r="G435" s="42"/>
      <c r="H435" s="42"/>
      <c r="I435" s="230"/>
      <c r="J435" s="42"/>
      <c r="K435" s="42"/>
      <c r="L435" s="46"/>
      <c r="M435" s="231"/>
      <c r="N435" s="232"/>
      <c r="O435" s="86"/>
      <c r="P435" s="86"/>
      <c r="Q435" s="86"/>
      <c r="R435" s="86"/>
      <c r="S435" s="86"/>
      <c r="T435" s="87"/>
      <c r="U435" s="40"/>
      <c r="V435" s="40"/>
      <c r="W435" s="40"/>
      <c r="X435" s="40"/>
      <c r="Y435" s="40"/>
      <c r="Z435" s="40"/>
      <c r="AA435" s="40"/>
      <c r="AB435" s="40"/>
      <c r="AC435" s="40"/>
      <c r="AD435" s="40"/>
      <c r="AE435" s="40"/>
      <c r="AT435" s="19" t="s">
        <v>190</v>
      </c>
      <c r="AU435" s="19" t="s">
        <v>85</v>
      </c>
    </row>
    <row r="436" s="2" customFormat="1" ht="16.5" customHeight="1">
      <c r="A436" s="40"/>
      <c r="B436" s="41"/>
      <c r="C436" s="215" t="s">
        <v>986</v>
      </c>
      <c r="D436" s="215" t="s">
        <v>183</v>
      </c>
      <c r="E436" s="216" t="s">
        <v>987</v>
      </c>
      <c r="F436" s="217" t="s">
        <v>988</v>
      </c>
      <c r="G436" s="218" t="s">
        <v>462</v>
      </c>
      <c r="H436" s="219">
        <v>1</v>
      </c>
      <c r="I436" s="220"/>
      <c r="J436" s="221">
        <f>ROUND(I436*H436,2)</f>
        <v>0</v>
      </c>
      <c r="K436" s="217" t="s">
        <v>650</v>
      </c>
      <c r="L436" s="46"/>
      <c r="M436" s="222" t="s">
        <v>19</v>
      </c>
      <c r="N436" s="223" t="s">
        <v>47</v>
      </c>
      <c r="O436" s="86"/>
      <c r="P436" s="224">
        <f>O436*H436</f>
        <v>0</v>
      </c>
      <c r="Q436" s="224">
        <v>0</v>
      </c>
      <c r="R436" s="224">
        <f>Q436*H436</f>
        <v>0</v>
      </c>
      <c r="S436" s="224">
        <v>0</v>
      </c>
      <c r="T436" s="225">
        <f>S436*H436</f>
        <v>0</v>
      </c>
      <c r="U436" s="40"/>
      <c r="V436" s="40"/>
      <c r="W436" s="40"/>
      <c r="X436" s="40"/>
      <c r="Y436" s="40"/>
      <c r="Z436" s="40"/>
      <c r="AA436" s="40"/>
      <c r="AB436" s="40"/>
      <c r="AC436" s="40"/>
      <c r="AD436" s="40"/>
      <c r="AE436" s="40"/>
      <c r="AR436" s="226" t="s">
        <v>188</v>
      </c>
      <c r="AT436" s="226" t="s">
        <v>183</v>
      </c>
      <c r="AU436" s="226" t="s">
        <v>85</v>
      </c>
      <c r="AY436" s="19" t="s">
        <v>180</v>
      </c>
      <c r="BE436" s="227">
        <f>IF(N436="základní",J436,0)</f>
        <v>0</v>
      </c>
      <c r="BF436" s="227">
        <f>IF(N436="snížená",J436,0)</f>
        <v>0</v>
      </c>
      <c r="BG436" s="227">
        <f>IF(N436="zákl. přenesená",J436,0)</f>
        <v>0</v>
      </c>
      <c r="BH436" s="227">
        <f>IF(N436="sníž. přenesená",J436,0)</f>
        <v>0</v>
      </c>
      <c r="BI436" s="227">
        <f>IF(N436="nulová",J436,0)</f>
        <v>0</v>
      </c>
      <c r="BJ436" s="19" t="s">
        <v>83</v>
      </c>
      <c r="BK436" s="227">
        <f>ROUND(I436*H436,2)</f>
        <v>0</v>
      </c>
      <c r="BL436" s="19" t="s">
        <v>188</v>
      </c>
      <c r="BM436" s="226" t="s">
        <v>989</v>
      </c>
    </row>
    <row r="437" s="2" customFormat="1">
      <c r="A437" s="40"/>
      <c r="B437" s="41"/>
      <c r="C437" s="42"/>
      <c r="D437" s="228" t="s">
        <v>190</v>
      </c>
      <c r="E437" s="42"/>
      <c r="F437" s="229" t="s">
        <v>988</v>
      </c>
      <c r="G437" s="42"/>
      <c r="H437" s="42"/>
      <c r="I437" s="230"/>
      <c r="J437" s="42"/>
      <c r="K437" s="42"/>
      <c r="L437" s="46"/>
      <c r="M437" s="231"/>
      <c r="N437" s="232"/>
      <c r="O437" s="86"/>
      <c r="P437" s="86"/>
      <c r="Q437" s="86"/>
      <c r="R437" s="86"/>
      <c r="S437" s="86"/>
      <c r="T437" s="87"/>
      <c r="U437" s="40"/>
      <c r="V437" s="40"/>
      <c r="W437" s="40"/>
      <c r="X437" s="40"/>
      <c r="Y437" s="40"/>
      <c r="Z437" s="40"/>
      <c r="AA437" s="40"/>
      <c r="AB437" s="40"/>
      <c r="AC437" s="40"/>
      <c r="AD437" s="40"/>
      <c r="AE437" s="40"/>
      <c r="AT437" s="19" t="s">
        <v>190</v>
      </c>
      <c r="AU437" s="19" t="s">
        <v>85</v>
      </c>
    </row>
    <row r="438" s="2" customFormat="1" ht="16.5" customHeight="1">
      <c r="A438" s="40"/>
      <c r="B438" s="41"/>
      <c r="C438" s="215" t="s">
        <v>990</v>
      </c>
      <c r="D438" s="215" t="s">
        <v>183</v>
      </c>
      <c r="E438" s="216" t="s">
        <v>991</v>
      </c>
      <c r="F438" s="217" t="s">
        <v>992</v>
      </c>
      <c r="G438" s="218" t="s">
        <v>319</v>
      </c>
      <c r="H438" s="219">
        <v>1</v>
      </c>
      <c r="I438" s="220"/>
      <c r="J438" s="221">
        <f>ROUND(I438*H438,2)</f>
        <v>0</v>
      </c>
      <c r="K438" s="217" t="s">
        <v>650</v>
      </c>
      <c r="L438" s="46"/>
      <c r="M438" s="222" t="s">
        <v>19</v>
      </c>
      <c r="N438" s="223" t="s">
        <v>47</v>
      </c>
      <c r="O438" s="86"/>
      <c r="P438" s="224">
        <f>O438*H438</f>
        <v>0</v>
      </c>
      <c r="Q438" s="224">
        <v>0</v>
      </c>
      <c r="R438" s="224">
        <f>Q438*H438</f>
        <v>0</v>
      </c>
      <c r="S438" s="224">
        <v>0</v>
      </c>
      <c r="T438" s="225">
        <f>S438*H438</f>
        <v>0</v>
      </c>
      <c r="U438" s="40"/>
      <c r="V438" s="40"/>
      <c r="W438" s="40"/>
      <c r="X438" s="40"/>
      <c r="Y438" s="40"/>
      <c r="Z438" s="40"/>
      <c r="AA438" s="40"/>
      <c r="AB438" s="40"/>
      <c r="AC438" s="40"/>
      <c r="AD438" s="40"/>
      <c r="AE438" s="40"/>
      <c r="AR438" s="226" t="s">
        <v>188</v>
      </c>
      <c r="AT438" s="226" t="s">
        <v>183</v>
      </c>
      <c r="AU438" s="226" t="s">
        <v>85</v>
      </c>
      <c r="AY438" s="19" t="s">
        <v>180</v>
      </c>
      <c r="BE438" s="227">
        <f>IF(N438="základní",J438,0)</f>
        <v>0</v>
      </c>
      <c r="BF438" s="227">
        <f>IF(N438="snížená",J438,0)</f>
        <v>0</v>
      </c>
      <c r="BG438" s="227">
        <f>IF(N438="zákl. přenesená",J438,0)</f>
        <v>0</v>
      </c>
      <c r="BH438" s="227">
        <f>IF(N438="sníž. přenesená",J438,0)</f>
        <v>0</v>
      </c>
      <c r="BI438" s="227">
        <f>IF(N438="nulová",J438,0)</f>
        <v>0</v>
      </c>
      <c r="BJ438" s="19" t="s">
        <v>83</v>
      </c>
      <c r="BK438" s="227">
        <f>ROUND(I438*H438,2)</f>
        <v>0</v>
      </c>
      <c r="BL438" s="19" t="s">
        <v>188</v>
      </c>
      <c r="BM438" s="226" t="s">
        <v>993</v>
      </c>
    </row>
    <row r="439" s="2" customFormat="1">
      <c r="A439" s="40"/>
      <c r="B439" s="41"/>
      <c r="C439" s="42"/>
      <c r="D439" s="228" t="s">
        <v>190</v>
      </c>
      <c r="E439" s="42"/>
      <c r="F439" s="229" t="s">
        <v>992</v>
      </c>
      <c r="G439" s="42"/>
      <c r="H439" s="42"/>
      <c r="I439" s="230"/>
      <c r="J439" s="42"/>
      <c r="K439" s="42"/>
      <c r="L439" s="46"/>
      <c r="M439" s="231"/>
      <c r="N439" s="232"/>
      <c r="O439" s="86"/>
      <c r="P439" s="86"/>
      <c r="Q439" s="86"/>
      <c r="R439" s="86"/>
      <c r="S439" s="86"/>
      <c r="T439" s="87"/>
      <c r="U439" s="40"/>
      <c r="V439" s="40"/>
      <c r="W439" s="40"/>
      <c r="X439" s="40"/>
      <c r="Y439" s="40"/>
      <c r="Z439" s="40"/>
      <c r="AA439" s="40"/>
      <c r="AB439" s="40"/>
      <c r="AC439" s="40"/>
      <c r="AD439" s="40"/>
      <c r="AE439" s="40"/>
      <c r="AT439" s="19" t="s">
        <v>190</v>
      </c>
      <c r="AU439" s="19" t="s">
        <v>85</v>
      </c>
    </row>
    <row r="440" s="2" customFormat="1">
      <c r="A440" s="40"/>
      <c r="B440" s="41"/>
      <c r="C440" s="42"/>
      <c r="D440" s="228" t="s">
        <v>976</v>
      </c>
      <c r="E440" s="42"/>
      <c r="F440" s="290" t="s">
        <v>994</v>
      </c>
      <c r="G440" s="42"/>
      <c r="H440" s="42"/>
      <c r="I440" s="230"/>
      <c r="J440" s="42"/>
      <c r="K440" s="42"/>
      <c r="L440" s="46"/>
      <c r="M440" s="231"/>
      <c r="N440" s="232"/>
      <c r="O440" s="86"/>
      <c r="P440" s="86"/>
      <c r="Q440" s="86"/>
      <c r="R440" s="86"/>
      <c r="S440" s="86"/>
      <c r="T440" s="87"/>
      <c r="U440" s="40"/>
      <c r="V440" s="40"/>
      <c r="W440" s="40"/>
      <c r="X440" s="40"/>
      <c r="Y440" s="40"/>
      <c r="Z440" s="40"/>
      <c r="AA440" s="40"/>
      <c r="AB440" s="40"/>
      <c r="AC440" s="40"/>
      <c r="AD440" s="40"/>
      <c r="AE440" s="40"/>
      <c r="AT440" s="19" t="s">
        <v>976</v>
      </c>
      <c r="AU440" s="19" t="s">
        <v>85</v>
      </c>
    </row>
    <row r="441" s="2" customFormat="1" ht="16.5" customHeight="1">
      <c r="A441" s="40"/>
      <c r="B441" s="41"/>
      <c r="C441" s="215" t="s">
        <v>995</v>
      </c>
      <c r="D441" s="215" t="s">
        <v>183</v>
      </c>
      <c r="E441" s="216" t="s">
        <v>996</v>
      </c>
      <c r="F441" s="217" t="s">
        <v>997</v>
      </c>
      <c r="G441" s="218" t="s">
        <v>462</v>
      </c>
      <c r="H441" s="219">
        <v>4</v>
      </c>
      <c r="I441" s="220"/>
      <c r="J441" s="221">
        <f>ROUND(I441*H441,2)</f>
        <v>0</v>
      </c>
      <c r="K441" s="217" t="s">
        <v>650</v>
      </c>
      <c r="L441" s="46"/>
      <c r="M441" s="222" t="s">
        <v>19</v>
      </c>
      <c r="N441" s="223" t="s">
        <v>47</v>
      </c>
      <c r="O441" s="86"/>
      <c r="P441" s="224">
        <f>O441*H441</f>
        <v>0</v>
      </c>
      <c r="Q441" s="224">
        <v>0</v>
      </c>
      <c r="R441" s="224">
        <f>Q441*H441</f>
        <v>0</v>
      </c>
      <c r="S441" s="224">
        <v>0</v>
      </c>
      <c r="T441" s="225">
        <f>S441*H441</f>
        <v>0</v>
      </c>
      <c r="U441" s="40"/>
      <c r="V441" s="40"/>
      <c r="W441" s="40"/>
      <c r="X441" s="40"/>
      <c r="Y441" s="40"/>
      <c r="Z441" s="40"/>
      <c r="AA441" s="40"/>
      <c r="AB441" s="40"/>
      <c r="AC441" s="40"/>
      <c r="AD441" s="40"/>
      <c r="AE441" s="40"/>
      <c r="AR441" s="226" t="s">
        <v>188</v>
      </c>
      <c r="AT441" s="226" t="s">
        <v>183</v>
      </c>
      <c r="AU441" s="226" t="s">
        <v>85</v>
      </c>
      <c r="AY441" s="19" t="s">
        <v>180</v>
      </c>
      <c r="BE441" s="227">
        <f>IF(N441="základní",J441,0)</f>
        <v>0</v>
      </c>
      <c r="BF441" s="227">
        <f>IF(N441="snížená",J441,0)</f>
        <v>0</v>
      </c>
      <c r="BG441" s="227">
        <f>IF(N441="zákl. přenesená",J441,0)</f>
        <v>0</v>
      </c>
      <c r="BH441" s="227">
        <f>IF(N441="sníž. přenesená",J441,0)</f>
        <v>0</v>
      </c>
      <c r="BI441" s="227">
        <f>IF(N441="nulová",J441,0)</f>
        <v>0</v>
      </c>
      <c r="BJ441" s="19" t="s">
        <v>83</v>
      </c>
      <c r="BK441" s="227">
        <f>ROUND(I441*H441,2)</f>
        <v>0</v>
      </c>
      <c r="BL441" s="19" t="s">
        <v>188</v>
      </c>
      <c r="BM441" s="226" t="s">
        <v>998</v>
      </c>
    </row>
    <row r="442" s="2" customFormat="1">
      <c r="A442" s="40"/>
      <c r="B442" s="41"/>
      <c r="C442" s="42"/>
      <c r="D442" s="228" t="s">
        <v>190</v>
      </c>
      <c r="E442" s="42"/>
      <c r="F442" s="229" t="s">
        <v>997</v>
      </c>
      <c r="G442" s="42"/>
      <c r="H442" s="42"/>
      <c r="I442" s="230"/>
      <c r="J442" s="42"/>
      <c r="K442" s="42"/>
      <c r="L442" s="46"/>
      <c r="M442" s="231"/>
      <c r="N442" s="232"/>
      <c r="O442" s="86"/>
      <c r="P442" s="86"/>
      <c r="Q442" s="86"/>
      <c r="R442" s="86"/>
      <c r="S442" s="86"/>
      <c r="T442" s="87"/>
      <c r="U442" s="40"/>
      <c r="V442" s="40"/>
      <c r="W442" s="40"/>
      <c r="X442" s="40"/>
      <c r="Y442" s="40"/>
      <c r="Z442" s="40"/>
      <c r="AA442" s="40"/>
      <c r="AB442" s="40"/>
      <c r="AC442" s="40"/>
      <c r="AD442" s="40"/>
      <c r="AE442" s="40"/>
      <c r="AT442" s="19" t="s">
        <v>190</v>
      </c>
      <c r="AU442" s="19" t="s">
        <v>85</v>
      </c>
    </row>
    <row r="443" s="2" customFormat="1" ht="16.5" customHeight="1">
      <c r="A443" s="40"/>
      <c r="B443" s="41"/>
      <c r="C443" s="215" t="s">
        <v>999</v>
      </c>
      <c r="D443" s="215" t="s">
        <v>183</v>
      </c>
      <c r="E443" s="216" t="s">
        <v>1000</v>
      </c>
      <c r="F443" s="217" t="s">
        <v>1001</v>
      </c>
      <c r="G443" s="218" t="s">
        <v>462</v>
      </c>
      <c r="H443" s="219">
        <v>2</v>
      </c>
      <c r="I443" s="220"/>
      <c r="J443" s="221">
        <f>ROUND(I443*H443,2)</f>
        <v>0</v>
      </c>
      <c r="K443" s="217" t="s">
        <v>650</v>
      </c>
      <c r="L443" s="46"/>
      <c r="M443" s="222" t="s">
        <v>19</v>
      </c>
      <c r="N443" s="223" t="s">
        <v>47</v>
      </c>
      <c r="O443" s="86"/>
      <c r="P443" s="224">
        <f>O443*H443</f>
        <v>0</v>
      </c>
      <c r="Q443" s="224">
        <v>0</v>
      </c>
      <c r="R443" s="224">
        <f>Q443*H443</f>
        <v>0</v>
      </c>
      <c r="S443" s="224">
        <v>0</v>
      </c>
      <c r="T443" s="225">
        <f>S443*H443</f>
        <v>0</v>
      </c>
      <c r="U443" s="40"/>
      <c r="V443" s="40"/>
      <c r="W443" s="40"/>
      <c r="X443" s="40"/>
      <c r="Y443" s="40"/>
      <c r="Z443" s="40"/>
      <c r="AA443" s="40"/>
      <c r="AB443" s="40"/>
      <c r="AC443" s="40"/>
      <c r="AD443" s="40"/>
      <c r="AE443" s="40"/>
      <c r="AR443" s="226" t="s">
        <v>188</v>
      </c>
      <c r="AT443" s="226" t="s">
        <v>183</v>
      </c>
      <c r="AU443" s="226" t="s">
        <v>85</v>
      </c>
      <c r="AY443" s="19" t="s">
        <v>180</v>
      </c>
      <c r="BE443" s="227">
        <f>IF(N443="základní",J443,0)</f>
        <v>0</v>
      </c>
      <c r="BF443" s="227">
        <f>IF(N443="snížená",J443,0)</f>
        <v>0</v>
      </c>
      <c r="BG443" s="227">
        <f>IF(N443="zákl. přenesená",J443,0)</f>
        <v>0</v>
      </c>
      <c r="BH443" s="227">
        <f>IF(N443="sníž. přenesená",J443,0)</f>
        <v>0</v>
      </c>
      <c r="BI443" s="227">
        <f>IF(N443="nulová",J443,0)</f>
        <v>0</v>
      </c>
      <c r="BJ443" s="19" t="s">
        <v>83</v>
      </c>
      <c r="BK443" s="227">
        <f>ROUND(I443*H443,2)</f>
        <v>0</v>
      </c>
      <c r="BL443" s="19" t="s">
        <v>188</v>
      </c>
      <c r="BM443" s="226" t="s">
        <v>1002</v>
      </c>
    </row>
    <row r="444" s="2" customFormat="1">
      <c r="A444" s="40"/>
      <c r="B444" s="41"/>
      <c r="C444" s="42"/>
      <c r="D444" s="228" t="s">
        <v>190</v>
      </c>
      <c r="E444" s="42"/>
      <c r="F444" s="229" t="s">
        <v>1001</v>
      </c>
      <c r="G444" s="42"/>
      <c r="H444" s="42"/>
      <c r="I444" s="230"/>
      <c r="J444" s="42"/>
      <c r="K444" s="42"/>
      <c r="L444" s="46"/>
      <c r="M444" s="231"/>
      <c r="N444" s="232"/>
      <c r="O444" s="86"/>
      <c r="P444" s="86"/>
      <c r="Q444" s="86"/>
      <c r="R444" s="86"/>
      <c r="S444" s="86"/>
      <c r="T444" s="87"/>
      <c r="U444" s="40"/>
      <c r="V444" s="40"/>
      <c r="W444" s="40"/>
      <c r="X444" s="40"/>
      <c r="Y444" s="40"/>
      <c r="Z444" s="40"/>
      <c r="AA444" s="40"/>
      <c r="AB444" s="40"/>
      <c r="AC444" s="40"/>
      <c r="AD444" s="40"/>
      <c r="AE444" s="40"/>
      <c r="AT444" s="19" t="s">
        <v>190</v>
      </c>
      <c r="AU444" s="19" t="s">
        <v>85</v>
      </c>
    </row>
    <row r="445" s="2" customFormat="1" ht="16.5" customHeight="1">
      <c r="A445" s="40"/>
      <c r="B445" s="41"/>
      <c r="C445" s="215" t="s">
        <v>1003</v>
      </c>
      <c r="D445" s="215" t="s">
        <v>183</v>
      </c>
      <c r="E445" s="216" t="s">
        <v>1004</v>
      </c>
      <c r="F445" s="217" t="s">
        <v>1005</v>
      </c>
      <c r="G445" s="218" t="s">
        <v>462</v>
      </c>
      <c r="H445" s="219">
        <v>1</v>
      </c>
      <c r="I445" s="220"/>
      <c r="J445" s="221">
        <f>ROUND(I445*H445,2)</f>
        <v>0</v>
      </c>
      <c r="K445" s="217" t="s">
        <v>650</v>
      </c>
      <c r="L445" s="46"/>
      <c r="M445" s="222" t="s">
        <v>19</v>
      </c>
      <c r="N445" s="223" t="s">
        <v>47</v>
      </c>
      <c r="O445" s="86"/>
      <c r="P445" s="224">
        <f>O445*H445</f>
        <v>0</v>
      </c>
      <c r="Q445" s="224">
        <v>0</v>
      </c>
      <c r="R445" s="224">
        <f>Q445*H445</f>
        <v>0</v>
      </c>
      <c r="S445" s="224">
        <v>0</v>
      </c>
      <c r="T445" s="225">
        <f>S445*H445</f>
        <v>0</v>
      </c>
      <c r="U445" s="40"/>
      <c r="V445" s="40"/>
      <c r="W445" s="40"/>
      <c r="X445" s="40"/>
      <c r="Y445" s="40"/>
      <c r="Z445" s="40"/>
      <c r="AA445" s="40"/>
      <c r="AB445" s="40"/>
      <c r="AC445" s="40"/>
      <c r="AD445" s="40"/>
      <c r="AE445" s="40"/>
      <c r="AR445" s="226" t="s">
        <v>188</v>
      </c>
      <c r="AT445" s="226" t="s">
        <v>183</v>
      </c>
      <c r="AU445" s="226" t="s">
        <v>85</v>
      </c>
      <c r="AY445" s="19" t="s">
        <v>180</v>
      </c>
      <c r="BE445" s="227">
        <f>IF(N445="základní",J445,0)</f>
        <v>0</v>
      </c>
      <c r="BF445" s="227">
        <f>IF(N445="snížená",J445,0)</f>
        <v>0</v>
      </c>
      <c r="BG445" s="227">
        <f>IF(N445="zákl. přenesená",J445,0)</f>
        <v>0</v>
      </c>
      <c r="BH445" s="227">
        <f>IF(N445="sníž. přenesená",J445,0)</f>
        <v>0</v>
      </c>
      <c r="BI445" s="227">
        <f>IF(N445="nulová",J445,0)</f>
        <v>0</v>
      </c>
      <c r="BJ445" s="19" t="s">
        <v>83</v>
      </c>
      <c r="BK445" s="227">
        <f>ROUND(I445*H445,2)</f>
        <v>0</v>
      </c>
      <c r="BL445" s="19" t="s">
        <v>188</v>
      </c>
      <c r="BM445" s="226" t="s">
        <v>1006</v>
      </c>
    </row>
    <row r="446" s="2" customFormat="1">
      <c r="A446" s="40"/>
      <c r="B446" s="41"/>
      <c r="C446" s="42"/>
      <c r="D446" s="228" t="s">
        <v>190</v>
      </c>
      <c r="E446" s="42"/>
      <c r="F446" s="229" t="s">
        <v>1005</v>
      </c>
      <c r="G446" s="42"/>
      <c r="H446" s="42"/>
      <c r="I446" s="230"/>
      <c r="J446" s="42"/>
      <c r="K446" s="42"/>
      <c r="L446" s="46"/>
      <c r="M446" s="231"/>
      <c r="N446" s="232"/>
      <c r="O446" s="86"/>
      <c r="P446" s="86"/>
      <c r="Q446" s="86"/>
      <c r="R446" s="86"/>
      <c r="S446" s="86"/>
      <c r="T446" s="87"/>
      <c r="U446" s="40"/>
      <c r="V446" s="40"/>
      <c r="W446" s="40"/>
      <c r="X446" s="40"/>
      <c r="Y446" s="40"/>
      <c r="Z446" s="40"/>
      <c r="AA446" s="40"/>
      <c r="AB446" s="40"/>
      <c r="AC446" s="40"/>
      <c r="AD446" s="40"/>
      <c r="AE446" s="40"/>
      <c r="AT446" s="19" t="s">
        <v>190</v>
      </c>
      <c r="AU446" s="19" t="s">
        <v>85</v>
      </c>
    </row>
    <row r="447" s="12" customFormat="1" ht="22.8" customHeight="1">
      <c r="A447" s="12"/>
      <c r="B447" s="199"/>
      <c r="C447" s="200"/>
      <c r="D447" s="201" t="s">
        <v>75</v>
      </c>
      <c r="E447" s="213" t="s">
        <v>322</v>
      </c>
      <c r="F447" s="213" t="s">
        <v>323</v>
      </c>
      <c r="G447" s="200"/>
      <c r="H447" s="200"/>
      <c r="I447" s="203"/>
      <c r="J447" s="214">
        <f>BK447</f>
        <v>0</v>
      </c>
      <c r="K447" s="200"/>
      <c r="L447" s="205"/>
      <c r="M447" s="206"/>
      <c r="N447" s="207"/>
      <c r="O447" s="207"/>
      <c r="P447" s="208">
        <f>SUM(P448:P455)</f>
        <v>0</v>
      </c>
      <c r="Q447" s="207"/>
      <c r="R447" s="208">
        <f>SUM(R448:R455)</f>
        <v>0</v>
      </c>
      <c r="S447" s="207"/>
      <c r="T447" s="209">
        <f>SUM(T448:T455)</f>
        <v>0</v>
      </c>
      <c r="U447" s="12"/>
      <c r="V447" s="12"/>
      <c r="W447" s="12"/>
      <c r="X447" s="12"/>
      <c r="Y447" s="12"/>
      <c r="Z447" s="12"/>
      <c r="AA447" s="12"/>
      <c r="AB447" s="12"/>
      <c r="AC447" s="12"/>
      <c r="AD447" s="12"/>
      <c r="AE447" s="12"/>
      <c r="AR447" s="210" t="s">
        <v>83</v>
      </c>
      <c r="AT447" s="211" t="s">
        <v>75</v>
      </c>
      <c r="AU447" s="211" t="s">
        <v>83</v>
      </c>
      <c r="AY447" s="210" t="s">
        <v>180</v>
      </c>
      <c r="BK447" s="212">
        <f>SUM(BK448:BK455)</f>
        <v>0</v>
      </c>
    </row>
    <row r="448" s="2" customFormat="1" ht="16.5" customHeight="1">
      <c r="A448" s="40"/>
      <c r="B448" s="41"/>
      <c r="C448" s="215" t="s">
        <v>1007</v>
      </c>
      <c r="D448" s="215" t="s">
        <v>183</v>
      </c>
      <c r="E448" s="216" t="s">
        <v>341</v>
      </c>
      <c r="F448" s="217" t="s">
        <v>342</v>
      </c>
      <c r="G448" s="218" t="s">
        <v>327</v>
      </c>
      <c r="H448" s="219">
        <v>109.155</v>
      </c>
      <c r="I448" s="220"/>
      <c r="J448" s="221">
        <f>ROUND(I448*H448,2)</f>
        <v>0</v>
      </c>
      <c r="K448" s="217" t="s">
        <v>187</v>
      </c>
      <c r="L448" s="46"/>
      <c r="M448" s="222" t="s">
        <v>19</v>
      </c>
      <c r="N448" s="223" t="s">
        <v>47</v>
      </c>
      <c r="O448" s="86"/>
      <c r="P448" s="224">
        <f>O448*H448</f>
        <v>0</v>
      </c>
      <c r="Q448" s="224">
        <v>0</v>
      </c>
      <c r="R448" s="224">
        <f>Q448*H448</f>
        <v>0</v>
      </c>
      <c r="S448" s="224">
        <v>0</v>
      </c>
      <c r="T448" s="225">
        <f>S448*H448</f>
        <v>0</v>
      </c>
      <c r="U448" s="40"/>
      <c r="V448" s="40"/>
      <c r="W448" s="40"/>
      <c r="X448" s="40"/>
      <c r="Y448" s="40"/>
      <c r="Z448" s="40"/>
      <c r="AA448" s="40"/>
      <c r="AB448" s="40"/>
      <c r="AC448" s="40"/>
      <c r="AD448" s="40"/>
      <c r="AE448" s="40"/>
      <c r="AR448" s="226" t="s">
        <v>198</v>
      </c>
      <c r="AT448" s="226" t="s">
        <v>183</v>
      </c>
      <c r="AU448" s="226" t="s">
        <v>85</v>
      </c>
      <c r="AY448" s="19" t="s">
        <v>180</v>
      </c>
      <c r="BE448" s="227">
        <f>IF(N448="základní",J448,0)</f>
        <v>0</v>
      </c>
      <c r="BF448" s="227">
        <f>IF(N448="snížená",J448,0)</f>
        <v>0</v>
      </c>
      <c r="BG448" s="227">
        <f>IF(N448="zákl. přenesená",J448,0)</f>
        <v>0</v>
      </c>
      <c r="BH448" s="227">
        <f>IF(N448="sníž. přenesená",J448,0)</f>
        <v>0</v>
      </c>
      <c r="BI448" s="227">
        <f>IF(N448="nulová",J448,0)</f>
        <v>0</v>
      </c>
      <c r="BJ448" s="19" t="s">
        <v>83</v>
      </c>
      <c r="BK448" s="227">
        <f>ROUND(I448*H448,2)</f>
        <v>0</v>
      </c>
      <c r="BL448" s="19" t="s">
        <v>198</v>
      </c>
      <c r="BM448" s="226" t="s">
        <v>1008</v>
      </c>
    </row>
    <row r="449" s="2" customFormat="1">
      <c r="A449" s="40"/>
      <c r="B449" s="41"/>
      <c r="C449" s="42"/>
      <c r="D449" s="228" t="s">
        <v>190</v>
      </c>
      <c r="E449" s="42"/>
      <c r="F449" s="229" t="s">
        <v>344</v>
      </c>
      <c r="G449" s="42"/>
      <c r="H449" s="42"/>
      <c r="I449" s="230"/>
      <c r="J449" s="42"/>
      <c r="K449" s="42"/>
      <c r="L449" s="46"/>
      <c r="M449" s="231"/>
      <c r="N449" s="232"/>
      <c r="O449" s="86"/>
      <c r="P449" s="86"/>
      <c r="Q449" s="86"/>
      <c r="R449" s="86"/>
      <c r="S449" s="86"/>
      <c r="T449" s="87"/>
      <c r="U449" s="40"/>
      <c r="V449" s="40"/>
      <c r="W449" s="40"/>
      <c r="X449" s="40"/>
      <c r="Y449" s="40"/>
      <c r="Z449" s="40"/>
      <c r="AA449" s="40"/>
      <c r="AB449" s="40"/>
      <c r="AC449" s="40"/>
      <c r="AD449" s="40"/>
      <c r="AE449" s="40"/>
      <c r="AT449" s="19" t="s">
        <v>190</v>
      </c>
      <c r="AU449" s="19" t="s">
        <v>85</v>
      </c>
    </row>
    <row r="450" s="2" customFormat="1" ht="16.5" customHeight="1">
      <c r="A450" s="40"/>
      <c r="B450" s="41"/>
      <c r="C450" s="215" t="s">
        <v>1009</v>
      </c>
      <c r="D450" s="215" t="s">
        <v>183</v>
      </c>
      <c r="E450" s="216" t="s">
        <v>346</v>
      </c>
      <c r="F450" s="217" t="s">
        <v>347</v>
      </c>
      <c r="G450" s="218" t="s">
        <v>327</v>
      </c>
      <c r="H450" s="219">
        <v>109.155</v>
      </c>
      <c r="I450" s="220"/>
      <c r="J450" s="221">
        <f>ROUND(I450*H450,2)</f>
        <v>0</v>
      </c>
      <c r="K450" s="217" t="s">
        <v>187</v>
      </c>
      <c r="L450" s="46"/>
      <c r="M450" s="222" t="s">
        <v>19</v>
      </c>
      <c r="N450" s="223" t="s">
        <v>47</v>
      </c>
      <c r="O450" s="86"/>
      <c r="P450" s="224">
        <f>O450*H450</f>
        <v>0</v>
      </c>
      <c r="Q450" s="224">
        <v>0</v>
      </c>
      <c r="R450" s="224">
        <f>Q450*H450</f>
        <v>0</v>
      </c>
      <c r="S450" s="224">
        <v>0</v>
      </c>
      <c r="T450" s="225">
        <f>S450*H450</f>
        <v>0</v>
      </c>
      <c r="U450" s="40"/>
      <c r="V450" s="40"/>
      <c r="W450" s="40"/>
      <c r="X450" s="40"/>
      <c r="Y450" s="40"/>
      <c r="Z450" s="40"/>
      <c r="AA450" s="40"/>
      <c r="AB450" s="40"/>
      <c r="AC450" s="40"/>
      <c r="AD450" s="40"/>
      <c r="AE450" s="40"/>
      <c r="AR450" s="226" t="s">
        <v>198</v>
      </c>
      <c r="AT450" s="226" t="s">
        <v>183</v>
      </c>
      <c r="AU450" s="226" t="s">
        <v>85</v>
      </c>
      <c r="AY450" s="19" t="s">
        <v>180</v>
      </c>
      <c r="BE450" s="227">
        <f>IF(N450="základní",J450,0)</f>
        <v>0</v>
      </c>
      <c r="BF450" s="227">
        <f>IF(N450="snížená",J450,0)</f>
        <v>0</v>
      </c>
      <c r="BG450" s="227">
        <f>IF(N450="zákl. přenesená",J450,0)</f>
        <v>0</v>
      </c>
      <c r="BH450" s="227">
        <f>IF(N450="sníž. přenesená",J450,0)</f>
        <v>0</v>
      </c>
      <c r="BI450" s="227">
        <f>IF(N450="nulová",J450,0)</f>
        <v>0</v>
      </c>
      <c r="BJ450" s="19" t="s">
        <v>83</v>
      </c>
      <c r="BK450" s="227">
        <f>ROUND(I450*H450,2)</f>
        <v>0</v>
      </c>
      <c r="BL450" s="19" t="s">
        <v>198</v>
      </c>
      <c r="BM450" s="226" t="s">
        <v>1010</v>
      </c>
    </row>
    <row r="451" s="2" customFormat="1">
      <c r="A451" s="40"/>
      <c r="B451" s="41"/>
      <c r="C451" s="42"/>
      <c r="D451" s="228" t="s">
        <v>190</v>
      </c>
      <c r="E451" s="42"/>
      <c r="F451" s="229" t="s">
        <v>349</v>
      </c>
      <c r="G451" s="42"/>
      <c r="H451" s="42"/>
      <c r="I451" s="230"/>
      <c r="J451" s="42"/>
      <c r="K451" s="42"/>
      <c r="L451" s="46"/>
      <c r="M451" s="231"/>
      <c r="N451" s="232"/>
      <c r="O451" s="86"/>
      <c r="P451" s="86"/>
      <c r="Q451" s="86"/>
      <c r="R451" s="86"/>
      <c r="S451" s="86"/>
      <c r="T451" s="87"/>
      <c r="U451" s="40"/>
      <c r="V451" s="40"/>
      <c r="W451" s="40"/>
      <c r="X451" s="40"/>
      <c r="Y451" s="40"/>
      <c r="Z451" s="40"/>
      <c r="AA451" s="40"/>
      <c r="AB451" s="40"/>
      <c r="AC451" s="40"/>
      <c r="AD451" s="40"/>
      <c r="AE451" s="40"/>
      <c r="AT451" s="19" t="s">
        <v>190</v>
      </c>
      <c r="AU451" s="19" t="s">
        <v>85</v>
      </c>
    </row>
    <row r="452" s="2" customFormat="1" ht="21.75" customHeight="1">
      <c r="A452" s="40"/>
      <c r="B452" s="41"/>
      <c r="C452" s="215" t="s">
        <v>1011</v>
      </c>
      <c r="D452" s="215" t="s">
        <v>183</v>
      </c>
      <c r="E452" s="216" t="s">
        <v>1012</v>
      </c>
      <c r="F452" s="217" t="s">
        <v>1013</v>
      </c>
      <c r="G452" s="218" t="s">
        <v>327</v>
      </c>
      <c r="H452" s="219">
        <v>55.994999999999997</v>
      </c>
      <c r="I452" s="220"/>
      <c r="J452" s="221">
        <f>ROUND(I452*H452,2)</f>
        <v>0</v>
      </c>
      <c r="K452" s="217" t="s">
        <v>187</v>
      </c>
      <c r="L452" s="46"/>
      <c r="M452" s="222" t="s">
        <v>19</v>
      </c>
      <c r="N452" s="223" t="s">
        <v>47</v>
      </c>
      <c r="O452" s="86"/>
      <c r="P452" s="224">
        <f>O452*H452</f>
        <v>0</v>
      </c>
      <c r="Q452" s="224">
        <v>0</v>
      </c>
      <c r="R452" s="224">
        <f>Q452*H452</f>
        <v>0</v>
      </c>
      <c r="S452" s="224">
        <v>0</v>
      </c>
      <c r="T452" s="225">
        <f>S452*H452</f>
        <v>0</v>
      </c>
      <c r="U452" s="40"/>
      <c r="V452" s="40"/>
      <c r="W452" s="40"/>
      <c r="X452" s="40"/>
      <c r="Y452" s="40"/>
      <c r="Z452" s="40"/>
      <c r="AA452" s="40"/>
      <c r="AB452" s="40"/>
      <c r="AC452" s="40"/>
      <c r="AD452" s="40"/>
      <c r="AE452" s="40"/>
      <c r="AR452" s="226" t="s">
        <v>198</v>
      </c>
      <c r="AT452" s="226" t="s">
        <v>183</v>
      </c>
      <c r="AU452" s="226" t="s">
        <v>85</v>
      </c>
      <c r="AY452" s="19" t="s">
        <v>180</v>
      </c>
      <c r="BE452" s="227">
        <f>IF(N452="základní",J452,0)</f>
        <v>0</v>
      </c>
      <c r="BF452" s="227">
        <f>IF(N452="snížená",J452,0)</f>
        <v>0</v>
      </c>
      <c r="BG452" s="227">
        <f>IF(N452="zákl. přenesená",J452,0)</f>
        <v>0</v>
      </c>
      <c r="BH452" s="227">
        <f>IF(N452="sníž. přenesená",J452,0)</f>
        <v>0</v>
      </c>
      <c r="BI452" s="227">
        <f>IF(N452="nulová",J452,0)</f>
        <v>0</v>
      </c>
      <c r="BJ452" s="19" t="s">
        <v>83</v>
      </c>
      <c r="BK452" s="227">
        <f>ROUND(I452*H452,2)</f>
        <v>0</v>
      </c>
      <c r="BL452" s="19" t="s">
        <v>198</v>
      </c>
      <c r="BM452" s="226" t="s">
        <v>1014</v>
      </c>
    </row>
    <row r="453" s="2" customFormat="1">
      <c r="A453" s="40"/>
      <c r="B453" s="41"/>
      <c r="C453" s="42"/>
      <c r="D453" s="228" t="s">
        <v>190</v>
      </c>
      <c r="E453" s="42"/>
      <c r="F453" s="229" t="s">
        <v>1015</v>
      </c>
      <c r="G453" s="42"/>
      <c r="H453" s="42"/>
      <c r="I453" s="230"/>
      <c r="J453" s="42"/>
      <c r="K453" s="42"/>
      <c r="L453" s="46"/>
      <c r="M453" s="231"/>
      <c r="N453" s="232"/>
      <c r="O453" s="86"/>
      <c r="P453" s="86"/>
      <c r="Q453" s="86"/>
      <c r="R453" s="86"/>
      <c r="S453" s="86"/>
      <c r="T453" s="87"/>
      <c r="U453" s="40"/>
      <c r="V453" s="40"/>
      <c r="W453" s="40"/>
      <c r="X453" s="40"/>
      <c r="Y453" s="40"/>
      <c r="Z453" s="40"/>
      <c r="AA453" s="40"/>
      <c r="AB453" s="40"/>
      <c r="AC453" s="40"/>
      <c r="AD453" s="40"/>
      <c r="AE453" s="40"/>
      <c r="AT453" s="19" t="s">
        <v>190</v>
      </c>
      <c r="AU453" s="19" t="s">
        <v>85</v>
      </c>
    </row>
    <row r="454" s="2" customFormat="1" ht="16.5" customHeight="1">
      <c r="A454" s="40"/>
      <c r="B454" s="41"/>
      <c r="C454" s="215" t="s">
        <v>1016</v>
      </c>
      <c r="D454" s="215" t="s">
        <v>183</v>
      </c>
      <c r="E454" s="216" t="s">
        <v>1017</v>
      </c>
      <c r="F454" s="217" t="s">
        <v>377</v>
      </c>
      <c r="G454" s="218" t="s">
        <v>327</v>
      </c>
      <c r="H454" s="219">
        <v>53.159999999999997</v>
      </c>
      <c r="I454" s="220"/>
      <c r="J454" s="221">
        <f>ROUND(I454*H454,2)</f>
        <v>0</v>
      </c>
      <c r="K454" s="217" t="s">
        <v>187</v>
      </c>
      <c r="L454" s="46"/>
      <c r="M454" s="222" t="s">
        <v>19</v>
      </c>
      <c r="N454" s="223" t="s">
        <v>47</v>
      </c>
      <c r="O454" s="86"/>
      <c r="P454" s="224">
        <f>O454*H454</f>
        <v>0</v>
      </c>
      <c r="Q454" s="224">
        <v>0</v>
      </c>
      <c r="R454" s="224">
        <f>Q454*H454</f>
        <v>0</v>
      </c>
      <c r="S454" s="224">
        <v>0</v>
      </c>
      <c r="T454" s="225">
        <f>S454*H454</f>
        <v>0</v>
      </c>
      <c r="U454" s="40"/>
      <c r="V454" s="40"/>
      <c r="W454" s="40"/>
      <c r="X454" s="40"/>
      <c r="Y454" s="40"/>
      <c r="Z454" s="40"/>
      <c r="AA454" s="40"/>
      <c r="AB454" s="40"/>
      <c r="AC454" s="40"/>
      <c r="AD454" s="40"/>
      <c r="AE454" s="40"/>
      <c r="AR454" s="226" t="s">
        <v>198</v>
      </c>
      <c r="AT454" s="226" t="s">
        <v>183</v>
      </c>
      <c r="AU454" s="226" t="s">
        <v>85</v>
      </c>
      <c r="AY454" s="19" t="s">
        <v>180</v>
      </c>
      <c r="BE454" s="227">
        <f>IF(N454="základní",J454,0)</f>
        <v>0</v>
      </c>
      <c r="BF454" s="227">
        <f>IF(N454="snížená",J454,0)</f>
        <v>0</v>
      </c>
      <c r="BG454" s="227">
        <f>IF(N454="zákl. přenesená",J454,0)</f>
        <v>0</v>
      </c>
      <c r="BH454" s="227">
        <f>IF(N454="sníž. přenesená",J454,0)</f>
        <v>0</v>
      </c>
      <c r="BI454" s="227">
        <f>IF(N454="nulová",J454,0)</f>
        <v>0</v>
      </c>
      <c r="BJ454" s="19" t="s">
        <v>83</v>
      </c>
      <c r="BK454" s="227">
        <f>ROUND(I454*H454,2)</f>
        <v>0</v>
      </c>
      <c r="BL454" s="19" t="s">
        <v>198</v>
      </c>
      <c r="BM454" s="226" t="s">
        <v>1018</v>
      </c>
    </row>
    <row r="455" s="2" customFormat="1">
      <c r="A455" s="40"/>
      <c r="B455" s="41"/>
      <c r="C455" s="42"/>
      <c r="D455" s="228" t="s">
        <v>190</v>
      </c>
      <c r="E455" s="42"/>
      <c r="F455" s="229" t="s">
        <v>379</v>
      </c>
      <c r="G455" s="42"/>
      <c r="H455" s="42"/>
      <c r="I455" s="230"/>
      <c r="J455" s="42"/>
      <c r="K455" s="42"/>
      <c r="L455" s="46"/>
      <c r="M455" s="231"/>
      <c r="N455" s="232"/>
      <c r="O455" s="86"/>
      <c r="P455" s="86"/>
      <c r="Q455" s="86"/>
      <c r="R455" s="86"/>
      <c r="S455" s="86"/>
      <c r="T455" s="87"/>
      <c r="U455" s="40"/>
      <c r="V455" s="40"/>
      <c r="W455" s="40"/>
      <c r="X455" s="40"/>
      <c r="Y455" s="40"/>
      <c r="Z455" s="40"/>
      <c r="AA455" s="40"/>
      <c r="AB455" s="40"/>
      <c r="AC455" s="40"/>
      <c r="AD455" s="40"/>
      <c r="AE455" s="40"/>
      <c r="AT455" s="19" t="s">
        <v>190</v>
      </c>
      <c r="AU455" s="19" t="s">
        <v>85</v>
      </c>
    </row>
    <row r="456" s="12" customFormat="1" ht="22.8" customHeight="1">
      <c r="A456" s="12"/>
      <c r="B456" s="199"/>
      <c r="C456" s="200"/>
      <c r="D456" s="201" t="s">
        <v>75</v>
      </c>
      <c r="E456" s="213" t="s">
        <v>1019</v>
      </c>
      <c r="F456" s="213" t="s">
        <v>1020</v>
      </c>
      <c r="G456" s="200"/>
      <c r="H456" s="200"/>
      <c r="I456" s="203"/>
      <c r="J456" s="214">
        <f>BK456</f>
        <v>0</v>
      </c>
      <c r="K456" s="200"/>
      <c r="L456" s="205"/>
      <c r="M456" s="206"/>
      <c r="N456" s="207"/>
      <c r="O456" s="207"/>
      <c r="P456" s="208">
        <f>SUM(P457:P460)</f>
        <v>0</v>
      </c>
      <c r="Q456" s="207"/>
      <c r="R456" s="208">
        <f>SUM(R457:R460)</f>
        <v>0</v>
      </c>
      <c r="S456" s="207"/>
      <c r="T456" s="209">
        <f>SUM(T457:T460)</f>
        <v>0</v>
      </c>
      <c r="U456" s="12"/>
      <c r="V456" s="12"/>
      <c r="W456" s="12"/>
      <c r="X456" s="12"/>
      <c r="Y456" s="12"/>
      <c r="Z456" s="12"/>
      <c r="AA456" s="12"/>
      <c r="AB456" s="12"/>
      <c r="AC456" s="12"/>
      <c r="AD456" s="12"/>
      <c r="AE456" s="12"/>
      <c r="AR456" s="210" t="s">
        <v>83</v>
      </c>
      <c r="AT456" s="211" t="s">
        <v>75</v>
      </c>
      <c r="AU456" s="211" t="s">
        <v>83</v>
      </c>
      <c r="AY456" s="210" t="s">
        <v>180</v>
      </c>
      <c r="BK456" s="212">
        <f>SUM(BK457:BK460)</f>
        <v>0</v>
      </c>
    </row>
    <row r="457" s="2" customFormat="1" ht="16.5" customHeight="1">
      <c r="A457" s="40"/>
      <c r="B457" s="41"/>
      <c r="C457" s="215" t="s">
        <v>1021</v>
      </c>
      <c r="D457" s="215" t="s">
        <v>183</v>
      </c>
      <c r="E457" s="216" t="s">
        <v>1022</v>
      </c>
      <c r="F457" s="217" t="s">
        <v>1023</v>
      </c>
      <c r="G457" s="218" t="s">
        <v>327</v>
      </c>
      <c r="H457" s="219">
        <v>169.74000000000001</v>
      </c>
      <c r="I457" s="220"/>
      <c r="J457" s="221">
        <f>ROUND(I457*H457,2)</f>
        <v>0</v>
      </c>
      <c r="K457" s="217" t="s">
        <v>187</v>
      </c>
      <c r="L457" s="46"/>
      <c r="M457" s="222" t="s">
        <v>19</v>
      </c>
      <c r="N457" s="223" t="s">
        <v>47</v>
      </c>
      <c r="O457" s="86"/>
      <c r="P457" s="224">
        <f>O457*H457</f>
        <v>0</v>
      </c>
      <c r="Q457" s="224">
        <v>0</v>
      </c>
      <c r="R457" s="224">
        <f>Q457*H457</f>
        <v>0</v>
      </c>
      <c r="S457" s="224">
        <v>0</v>
      </c>
      <c r="T457" s="225">
        <f>S457*H457</f>
        <v>0</v>
      </c>
      <c r="U457" s="40"/>
      <c r="V457" s="40"/>
      <c r="W457" s="40"/>
      <c r="X457" s="40"/>
      <c r="Y457" s="40"/>
      <c r="Z457" s="40"/>
      <c r="AA457" s="40"/>
      <c r="AB457" s="40"/>
      <c r="AC457" s="40"/>
      <c r="AD457" s="40"/>
      <c r="AE457" s="40"/>
      <c r="AR457" s="226" t="s">
        <v>198</v>
      </c>
      <c r="AT457" s="226" t="s">
        <v>183</v>
      </c>
      <c r="AU457" s="226" t="s">
        <v>85</v>
      </c>
      <c r="AY457" s="19" t="s">
        <v>180</v>
      </c>
      <c r="BE457" s="227">
        <f>IF(N457="základní",J457,0)</f>
        <v>0</v>
      </c>
      <c r="BF457" s="227">
        <f>IF(N457="snížená",J457,0)</f>
        <v>0</v>
      </c>
      <c r="BG457" s="227">
        <f>IF(N457="zákl. přenesená",J457,0)</f>
        <v>0</v>
      </c>
      <c r="BH457" s="227">
        <f>IF(N457="sníž. přenesená",J457,0)</f>
        <v>0</v>
      </c>
      <c r="BI457" s="227">
        <f>IF(N457="nulová",J457,0)</f>
        <v>0</v>
      </c>
      <c r="BJ457" s="19" t="s">
        <v>83</v>
      </c>
      <c r="BK457" s="227">
        <f>ROUND(I457*H457,2)</f>
        <v>0</v>
      </c>
      <c r="BL457" s="19" t="s">
        <v>198</v>
      </c>
      <c r="BM457" s="226" t="s">
        <v>1024</v>
      </c>
    </row>
    <row r="458" s="2" customFormat="1">
      <c r="A458" s="40"/>
      <c r="B458" s="41"/>
      <c r="C458" s="42"/>
      <c r="D458" s="228" t="s">
        <v>190</v>
      </c>
      <c r="E458" s="42"/>
      <c r="F458" s="229" t="s">
        <v>1025</v>
      </c>
      <c r="G458" s="42"/>
      <c r="H458" s="42"/>
      <c r="I458" s="230"/>
      <c r="J458" s="42"/>
      <c r="K458" s="42"/>
      <c r="L458" s="46"/>
      <c r="M458" s="231"/>
      <c r="N458" s="232"/>
      <c r="O458" s="86"/>
      <c r="P458" s="86"/>
      <c r="Q458" s="86"/>
      <c r="R458" s="86"/>
      <c r="S458" s="86"/>
      <c r="T458" s="87"/>
      <c r="U458" s="40"/>
      <c r="V458" s="40"/>
      <c r="W458" s="40"/>
      <c r="X458" s="40"/>
      <c r="Y458" s="40"/>
      <c r="Z458" s="40"/>
      <c r="AA458" s="40"/>
      <c r="AB458" s="40"/>
      <c r="AC458" s="40"/>
      <c r="AD458" s="40"/>
      <c r="AE458" s="40"/>
      <c r="AT458" s="19" t="s">
        <v>190</v>
      </c>
      <c r="AU458" s="19" t="s">
        <v>85</v>
      </c>
    </row>
    <row r="459" s="2" customFormat="1" ht="16.5" customHeight="1">
      <c r="A459" s="40"/>
      <c r="B459" s="41"/>
      <c r="C459" s="215" t="s">
        <v>1026</v>
      </c>
      <c r="D459" s="215" t="s">
        <v>183</v>
      </c>
      <c r="E459" s="216" t="s">
        <v>1027</v>
      </c>
      <c r="F459" s="217" t="s">
        <v>1028</v>
      </c>
      <c r="G459" s="218" t="s">
        <v>327</v>
      </c>
      <c r="H459" s="219">
        <v>169.74000000000001</v>
      </c>
      <c r="I459" s="220"/>
      <c r="J459" s="221">
        <f>ROUND(I459*H459,2)</f>
        <v>0</v>
      </c>
      <c r="K459" s="217" t="s">
        <v>187</v>
      </c>
      <c r="L459" s="46"/>
      <c r="M459" s="222" t="s">
        <v>19</v>
      </c>
      <c r="N459" s="223" t="s">
        <v>47</v>
      </c>
      <c r="O459" s="86"/>
      <c r="P459" s="224">
        <f>O459*H459</f>
        <v>0</v>
      </c>
      <c r="Q459" s="224">
        <v>0</v>
      </c>
      <c r="R459" s="224">
        <f>Q459*H459</f>
        <v>0</v>
      </c>
      <c r="S459" s="224">
        <v>0</v>
      </c>
      <c r="T459" s="225">
        <f>S459*H459</f>
        <v>0</v>
      </c>
      <c r="U459" s="40"/>
      <c r="V459" s="40"/>
      <c r="W459" s="40"/>
      <c r="X459" s="40"/>
      <c r="Y459" s="40"/>
      <c r="Z459" s="40"/>
      <c r="AA459" s="40"/>
      <c r="AB459" s="40"/>
      <c r="AC459" s="40"/>
      <c r="AD459" s="40"/>
      <c r="AE459" s="40"/>
      <c r="AR459" s="226" t="s">
        <v>198</v>
      </c>
      <c r="AT459" s="226" t="s">
        <v>183</v>
      </c>
      <c r="AU459" s="226" t="s">
        <v>85</v>
      </c>
      <c r="AY459" s="19" t="s">
        <v>180</v>
      </c>
      <c r="BE459" s="227">
        <f>IF(N459="základní",J459,0)</f>
        <v>0</v>
      </c>
      <c r="BF459" s="227">
        <f>IF(N459="snížená",J459,0)</f>
        <v>0</v>
      </c>
      <c r="BG459" s="227">
        <f>IF(N459="zákl. přenesená",J459,0)</f>
        <v>0</v>
      </c>
      <c r="BH459" s="227">
        <f>IF(N459="sníž. přenesená",J459,0)</f>
        <v>0</v>
      </c>
      <c r="BI459" s="227">
        <f>IF(N459="nulová",J459,0)</f>
        <v>0</v>
      </c>
      <c r="BJ459" s="19" t="s">
        <v>83</v>
      </c>
      <c r="BK459" s="227">
        <f>ROUND(I459*H459,2)</f>
        <v>0</v>
      </c>
      <c r="BL459" s="19" t="s">
        <v>198</v>
      </c>
      <c r="BM459" s="226" t="s">
        <v>1029</v>
      </c>
    </row>
    <row r="460" s="2" customFormat="1">
      <c r="A460" s="40"/>
      <c r="B460" s="41"/>
      <c r="C460" s="42"/>
      <c r="D460" s="228" t="s">
        <v>190</v>
      </c>
      <c r="E460" s="42"/>
      <c r="F460" s="229" t="s">
        <v>1030</v>
      </c>
      <c r="G460" s="42"/>
      <c r="H460" s="42"/>
      <c r="I460" s="230"/>
      <c r="J460" s="42"/>
      <c r="K460" s="42"/>
      <c r="L460" s="46"/>
      <c r="M460" s="231"/>
      <c r="N460" s="232"/>
      <c r="O460" s="86"/>
      <c r="P460" s="86"/>
      <c r="Q460" s="86"/>
      <c r="R460" s="86"/>
      <c r="S460" s="86"/>
      <c r="T460" s="87"/>
      <c r="U460" s="40"/>
      <c r="V460" s="40"/>
      <c r="W460" s="40"/>
      <c r="X460" s="40"/>
      <c r="Y460" s="40"/>
      <c r="Z460" s="40"/>
      <c r="AA460" s="40"/>
      <c r="AB460" s="40"/>
      <c r="AC460" s="40"/>
      <c r="AD460" s="40"/>
      <c r="AE460" s="40"/>
      <c r="AT460" s="19" t="s">
        <v>190</v>
      </c>
      <c r="AU460" s="19" t="s">
        <v>85</v>
      </c>
    </row>
    <row r="461" s="12" customFormat="1" ht="25.92" customHeight="1">
      <c r="A461" s="12"/>
      <c r="B461" s="199"/>
      <c r="C461" s="200"/>
      <c r="D461" s="201" t="s">
        <v>75</v>
      </c>
      <c r="E461" s="202" t="s">
        <v>395</v>
      </c>
      <c r="F461" s="202" t="s">
        <v>396</v>
      </c>
      <c r="G461" s="200"/>
      <c r="H461" s="200"/>
      <c r="I461" s="203"/>
      <c r="J461" s="204">
        <f>BK461</f>
        <v>0</v>
      </c>
      <c r="K461" s="200"/>
      <c r="L461" s="205"/>
      <c r="M461" s="206"/>
      <c r="N461" s="207"/>
      <c r="O461" s="207"/>
      <c r="P461" s="208">
        <f>P462+P503+P517+P561+P592+P621+P696+P735+P767+P793+P796</f>
        <v>0</v>
      </c>
      <c r="Q461" s="207"/>
      <c r="R461" s="208">
        <f>R462+R503+R517+R561+R592+R621+R696+R735+R767+R793+R796</f>
        <v>84.12015654999999</v>
      </c>
      <c r="S461" s="207"/>
      <c r="T461" s="209">
        <f>T462+T503+T517+T561+T592+T621+T696+T735+T767+T793+T796</f>
        <v>0</v>
      </c>
      <c r="U461" s="12"/>
      <c r="V461" s="12"/>
      <c r="W461" s="12"/>
      <c r="X461" s="12"/>
      <c r="Y461" s="12"/>
      <c r="Z461" s="12"/>
      <c r="AA461" s="12"/>
      <c r="AB461" s="12"/>
      <c r="AC461" s="12"/>
      <c r="AD461" s="12"/>
      <c r="AE461" s="12"/>
      <c r="AR461" s="210" t="s">
        <v>85</v>
      </c>
      <c r="AT461" s="211" t="s">
        <v>75</v>
      </c>
      <c r="AU461" s="211" t="s">
        <v>76</v>
      </c>
      <c r="AY461" s="210" t="s">
        <v>180</v>
      </c>
      <c r="BK461" s="212">
        <f>BK462+BK503+BK517+BK561+BK592+BK621+BK696+BK735+BK767+BK793+BK796</f>
        <v>0</v>
      </c>
    </row>
    <row r="462" s="12" customFormat="1" ht="22.8" customHeight="1">
      <c r="A462" s="12"/>
      <c r="B462" s="199"/>
      <c r="C462" s="200"/>
      <c r="D462" s="201" t="s">
        <v>75</v>
      </c>
      <c r="E462" s="213" t="s">
        <v>397</v>
      </c>
      <c r="F462" s="213" t="s">
        <v>398</v>
      </c>
      <c r="G462" s="200"/>
      <c r="H462" s="200"/>
      <c r="I462" s="203"/>
      <c r="J462" s="214">
        <f>BK462</f>
        <v>0</v>
      </c>
      <c r="K462" s="200"/>
      <c r="L462" s="205"/>
      <c r="M462" s="206"/>
      <c r="N462" s="207"/>
      <c r="O462" s="207"/>
      <c r="P462" s="208">
        <f>SUM(P463:P502)</f>
        <v>0</v>
      </c>
      <c r="Q462" s="207"/>
      <c r="R462" s="208">
        <f>SUM(R463:R502)</f>
        <v>39.595614999999995</v>
      </c>
      <c r="S462" s="207"/>
      <c r="T462" s="209">
        <f>SUM(T463:T502)</f>
        <v>0</v>
      </c>
      <c r="U462" s="12"/>
      <c r="V462" s="12"/>
      <c r="W462" s="12"/>
      <c r="X462" s="12"/>
      <c r="Y462" s="12"/>
      <c r="Z462" s="12"/>
      <c r="AA462" s="12"/>
      <c r="AB462" s="12"/>
      <c r="AC462" s="12"/>
      <c r="AD462" s="12"/>
      <c r="AE462" s="12"/>
      <c r="AR462" s="210" t="s">
        <v>85</v>
      </c>
      <c r="AT462" s="211" t="s">
        <v>75</v>
      </c>
      <c r="AU462" s="211" t="s">
        <v>83</v>
      </c>
      <c r="AY462" s="210" t="s">
        <v>180</v>
      </c>
      <c r="BK462" s="212">
        <f>SUM(BK463:BK502)</f>
        <v>0</v>
      </c>
    </row>
    <row r="463" s="2" customFormat="1" ht="16.5" customHeight="1">
      <c r="A463" s="40"/>
      <c r="B463" s="41"/>
      <c r="C463" s="215" t="s">
        <v>1031</v>
      </c>
      <c r="D463" s="215" t="s">
        <v>183</v>
      </c>
      <c r="E463" s="216" t="s">
        <v>1032</v>
      </c>
      <c r="F463" s="217" t="s">
        <v>1033</v>
      </c>
      <c r="G463" s="218" t="s">
        <v>201</v>
      </c>
      <c r="H463" s="219">
        <v>505.5</v>
      </c>
      <c r="I463" s="220"/>
      <c r="J463" s="221">
        <f>ROUND(I463*H463,2)</f>
        <v>0</v>
      </c>
      <c r="K463" s="217" t="s">
        <v>187</v>
      </c>
      <c r="L463" s="46"/>
      <c r="M463" s="222" t="s">
        <v>19</v>
      </c>
      <c r="N463" s="223" t="s">
        <v>47</v>
      </c>
      <c r="O463" s="86"/>
      <c r="P463" s="224">
        <f>O463*H463</f>
        <v>0</v>
      </c>
      <c r="Q463" s="224">
        <v>0</v>
      </c>
      <c r="R463" s="224">
        <f>Q463*H463</f>
        <v>0</v>
      </c>
      <c r="S463" s="224">
        <v>0</v>
      </c>
      <c r="T463" s="225">
        <f>S463*H463</f>
        <v>0</v>
      </c>
      <c r="U463" s="40"/>
      <c r="V463" s="40"/>
      <c r="W463" s="40"/>
      <c r="X463" s="40"/>
      <c r="Y463" s="40"/>
      <c r="Z463" s="40"/>
      <c r="AA463" s="40"/>
      <c r="AB463" s="40"/>
      <c r="AC463" s="40"/>
      <c r="AD463" s="40"/>
      <c r="AE463" s="40"/>
      <c r="AR463" s="226" t="s">
        <v>188</v>
      </c>
      <c r="AT463" s="226" t="s">
        <v>183</v>
      </c>
      <c r="AU463" s="226" t="s">
        <v>85</v>
      </c>
      <c r="AY463" s="19" t="s">
        <v>180</v>
      </c>
      <c r="BE463" s="227">
        <f>IF(N463="základní",J463,0)</f>
        <v>0</v>
      </c>
      <c r="BF463" s="227">
        <f>IF(N463="snížená",J463,0)</f>
        <v>0</v>
      </c>
      <c r="BG463" s="227">
        <f>IF(N463="zákl. přenesená",J463,0)</f>
        <v>0</v>
      </c>
      <c r="BH463" s="227">
        <f>IF(N463="sníž. přenesená",J463,0)</f>
        <v>0</v>
      </c>
      <c r="BI463" s="227">
        <f>IF(N463="nulová",J463,0)</f>
        <v>0</v>
      </c>
      <c r="BJ463" s="19" t="s">
        <v>83</v>
      </c>
      <c r="BK463" s="227">
        <f>ROUND(I463*H463,2)</f>
        <v>0</v>
      </c>
      <c r="BL463" s="19" t="s">
        <v>188</v>
      </c>
      <c r="BM463" s="226" t="s">
        <v>1034</v>
      </c>
    </row>
    <row r="464" s="2" customFormat="1">
      <c r="A464" s="40"/>
      <c r="B464" s="41"/>
      <c r="C464" s="42"/>
      <c r="D464" s="228" t="s">
        <v>190</v>
      </c>
      <c r="E464" s="42"/>
      <c r="F464" s="229" t="s">
        <v>1035</v>
      </c>
      <c r="G464" s="42"/>
      <c r="H464" s="42"/>
      <c r="I464" s="230"/>
      <c r="J464" s="42"/>
      <c r="K464" s="42"/>
      <c r="L464" s="46"/>
      <c r="M464" s="231"/>
      <c r="N464" s="232"/>
      <c r="O464" s="86"/>
      <c r="P464" s="86"/>
      <c r="Q464" s="86"/>
      <c r="R464" s="86"/>
      <c r="S464" s="86"/>
      <c r="T464" s="87"/>
      <c r="U464" s="40"/>
      <c r="V464" s="40"/>
      <c r="W464" s="40"/>
      <c r="X464" s="40"/>
      <c r="Y464" s="40"/>
      <c r="Z464" s="40"/>
      <c r="AA464" s="40"/>
      <c r="AB464" s="40"/>
      <c r="AC464" s="40"/>
      <c r="AD464" s="40"/>
      <c r="AE464" s="40"/>
      <c r="AT464" s="19" t="s">
        <v>190</v>
      </c>
      <c r="AU464" s="19" t="s">
        <v>85</v>
      </c>
    </row>
    <row r="465" s="2" customFormat="1" ht="16.5" customHeight="1">
      <c r="A465" s="40"/>
      <c r="B465" s="41"/>
      <c r="C465" s="269" t="s">
        <v>1036</v>
      </c>
      <c r="D465" s="269" t="s">
        <v>684</v>
      </c>
      <c r="E465" s="270" t="s">
        <v>1037</v>
      </c>
      <c r="F465" s="271" t="s">
        <v>1038</v>
      </c>
      <c r="G465" s="272" t="s">
        <v>327</v>
      </c>
      <c r="H465" s="273">
        <v>0.20200000000000001</v>
      </c>
      <c r="I465" s="274"/>
      <c r="J465" s="275">
        <f>ROUND(I465*H465,2)</f>
        <v>0</v>
      </c>
      <c r="K465" s="271" t="s">
        <v>650</v>
      </c>
      <c r="L465" s="276"/>
      <c r="M465" s="277" t="s">
        <v>19</v>
      </c>
      <c r="N465" s="278" t="s">
        <v>47</v>
      </c>
      <c r="O465" s="86"/>
      <c r="P465" s="224">
        <f>O465*H465</f>
        <v>0</v>
      </c>
      <c r="Q465" s="224">
        <v>1</v>
      </c>
      <c r="R465" s="224">
        <f>Q465*H465</f>
        <v>0.20200000000000001</v>
      </c>
      <c r="S465" s="224">
        <v>0</v>
      </c>
      <c r="T465" s="225">
        <f>S465*H465</f>
        <v>0</v>
      </c>
      <c r="U465" s="40"/>
      <c r="V465" s="40"/>
      <c r="W465" s="40"/>
      <c r="X465" s="40"/>
      <c r="Y465" s="40"/>
      <c r="Z465" s="40"/>
      <c r="AA465" s="40"/>
      <c r="AB465" s="40"/>
      <c r="AC465" s="40"/>
      <c r="AD465" s="40"/>
      <c r="AE465" s="40"/>
      <c r="AR465" s="226" t="s">
        <v>405</v>
      </c>
      <c r="AT465" s="226" t="s">
        <v>684</v>
      </c>
      <c r="AU465" s="226" t="s">
        <v>85</v>
      </c>
      <c r="AY465" s="19" t="s">
        <v>180</v>
      </c>
      <c r="BE465" s="227">
        <f>IF(N465="základní",J465,0)</f>
        <v>0</v>
      </c>
      <c r="BF465" s="227">
        <f>IF(N465="snížená",J465,0)</f>
        <v>0</v>
      </c>
      <c r="BG465" s="227">
        <f>IF(N465="zákl. přenesená",J465,0)</f>
        <v>0</v>
      </c>
      <c r="BH465" s="227">
        <f>IF(N465="sníž. přenesená",J465,0)</f>
        <v>0</v>
      </c>
      <c r="BI465" s="227">
        <f>IF(N465="nulová",J465,0)</f>
        <v>0</v>
      </c>
      <c r="BJ465" s="19" t="s">
        <v>83</v>
      </c>
      <c r="BK465" s="227">
        <f>ROUND(I465*H465,2)</f>
        <v>0</v>
      </c>
      <c r="BL465" s="19" t="s">
        <v>188</v>
      </c>
      <c r="BM465" s="226" t="s">
        <v>1039</v>
      </c>
    </row>
    <row r="466" s="2" customFormat="1">
      <c r="A466" s="40"/>
      <c r="B466" s="41"/>
      <c r="C466" s="42"/>
      <c r="D466" s="228" t="s">
        <v>190</v>
      </c>
      <c r="E466" s="42"/>
      <c r="F466" s="229" t="s">
        <v>1038</v>
      </c>
      <c r="G466" s="42"/>
      <c r="H466" s="42"/>
      <c r="I466" s="230"/>
      <c r="J466" s="42"/>
      <c r="K466" s="42"/>
      <c r="L466" s="46"/>
      <c r="M466" s="231"/>
      <c r="N466" s="232"/>
      <c r="O466" s="86"/>
      <c r="P466" s="86"/>
      <c r="Q466" s="86"/>
      <c r="R466" s="86"/>
      <c r="S466" s="86"/>
      <c r="T466" s="87"/>
      <c r="U466" s="40"/>
      <c r="V466" s="40"/>
      <c r="W466" s="40"/>
      <c r="X466" s="40"/>
      <c r="Y466" s="40"/>
      <c r="Z466" s="40"/>
      <c r="AA466" s="40"/>
      <c r="AB466" s="40"/>
      <c r="AC466" s="40"/>
      <c r="AD466" s="40"/>
      <c r="AE466" s="40"/>
      <c r="AT466" s="19" t="s">
        <v>190</v>
      </c>
      <c r="AU466" s="19" t="s">
        <v>85</v>
      </c>
    </row>
    <row r="467" s="13" customFormat="1">
      <c r="A467" s="13"/>
      <c r="B467" s="233"/>
      <c r="C467" s="234"/>
      <c r="D467" s="228" t="s">
        <v>192</v>
      </c>
      <c r="E467" s="234"/>
      <c r="F467" s="236" t="s">
        <v>1040</v>
      </c>
      <c r="G467" s="234"/>
      <c r="H467" s="237">
        <v>0.20200000000000001</v>
      </c>
      <c r="I467" s="238"/>
      <c r="J467" s="234"/>
      <c r="K467" s="234"/>
      <c r="L467" s="239"/>
      <c r="M467" s="240"/>
      <c r="N467" s="241"/>
      <c r="O467" s="241"/>
      <c r="P467" s="241"/>
      <c r="Q467" s="241"/>
      <c r="R467" s="241"/>
      <c r="S467" s="241"/>
      <c r="T467" s="242"/>
      <c r="U467" s="13"/>
      <c r="V467" s="13"/>
      <c r="W467" s="13"/>
      <c r="X467" s="13"/>
      <c r="Y467" s="13"/>
      <c r="Z467" s="13"/>
      <c r="AA467" s="13"/>
      <c r="AB467" s="13"/>
      <c r="AC467" s="13"/>
      <c r="AD467" s="13"/>
      <c r="AE467" s="13"/>
      <c r="AT467" s="243" t="s">
        <v>192</v>
      </c>
      <c r="AU467" s="243" t="s">
        <v>85</v>
      </c>
      <c r="AV467" s="13" t="s">
        <v>85</v>
      </c>
      <c r="AW467" s="13" t="s">
        <v>4</v>
      </c>
      <c r="AX467" s="13" t="s">
        <v>83</v>
      </c>
      <c r="AY467" s="243" t="s">
        <v>180</v>
      </c>
    </row>
    <row r="468" s="2" customFormat="1" ht="16.5" customHeight="1">
      <c r="A468" s="40"/>
      <c r="B468" s="41"/>
      <c r="C468" s="215" t="s">
        <v>1041</v>
      </c>
      <c r="D468" s="215" t="s">
        <v>183</v>
      </c>
      <c r="E468" s="216" t="s">
        <v>1042</v>
      </c>
      <c r="F468" s="217" t="s">
        <v>1043</v>
      </c>
      <c r="G468" s="218" t="s">
        <v>201</v>
      </c>
      <c r="H468" s="219">
        <v>1516.5</v>
      </c>
      <c r="I468" s="220"/>
      <c r="J468" s="221">
        <f>ROUND(I468*H468,2)</f>
        <v>0</v>
      </c>
      <c r="K468" s="217" t="s">
        <v>187</v>
      </c>
      <c r="L468" s="46"/>
      <c r="M468" s="222" t="s">
        <v>19</v>
      </c>
      <c r="N468" s="223" t="s">
        <v>47</v>
      </c>
      <c r="O468" s="86"/>
      <c r="P468" s="224">
        <f>O468*H468</f>
        <v>0</v>
      </c>
      <c r="Q468" s="224">
        <v>0.00088000000000000003</v>
      </c>
      <c r="R468" s="224">
        <f>Q468*H468</f>
        <v>1.3345200000000002</v>
      </c>
      <c r="S468" s="224">
        <v>0</v>
      </c>
      <c r="T468" s="225">
        <f>S468*H468</f>
        <v>0</v>
      </c>
      <c r="U468" s="40"/>
      <c r="V468" s="40"/>
      <c r="W468" s="40"/>
      <c r="X468" s="40"/>
      <c r="Y468" s="40"/>
      <c r="Z468" s="40"/>
      <c r="AA468" s="40"/>
      <c r="AB468" s="40"/>
      <c r="AC468" s="40"/>
      <c r="AD468" s="40"/>
      <c r="AE468" s="40"/>
      <c r="AR468" s="226" t="s">
        <v>188</v>
      </c>
      <c r="AT468" s="226" t="s">
        <v>183</v>
      </c>
      <c r="AU468" s="226" t="s">
        <v>85</v>
      </c>
      <c r="AY468" s="19" t="s">
        <v>180</v>
      </c>
      <c r="BE468" s="227">
        <f>IF(N468="základní",J468,0)</f>
        <v>0</v>
      </c>
      <c r="BF468" s="227">
        <f>IF(N468="snížená",J468,0)</f>
        <v>0</v>
      </c>
      <c r="BG468" s="227">
        <f>IF(N468="zákl. přenesená",J468,0)</f>
        <v>0</v>
      </c>
      <c r="BH468" s="227">
        <f>IF(N468="sníž. přenesená",J468,0)</f>
        <v>0</v>
      </c>
      <c r="BI468" s="227">
        <f>IF(N468="nulová",J468,0)</f>
        <v>0</v>
      </c>
      <c r="BJ468" s="19" t="s">
        <v>83</v>
      </c>
      <c r="BK468" s="227">
        <f>ROUND(I468*H468,2)</f>
        <v>0</v>
      </c>
      <c r="BL468" s="19" t="s">
        <v>188</v>
      </c>
      <c r="BM468" s="226" t="s">
        <v>1044</v>
      </c>
    </row>
    <row r="469" s="2" customFormat="1">
      <c r="A469" s="40"/>
      <c r="B469" s="41"/>
      <c r="C469" s="42"/>
      <c r="D469" s="228" t="s">
        <v>190</v>
      </c>
      <c r="E469" s="42"/>
      <c r="F469" s="229" t="s">
        <v>1045</v>
      </c>
      <c r="G469" s="42"/>
      <c r="H469" s="42"/>
      <c r="I469" s="230"/>
      <c r="J469" s="42"/>
      <c r="K469" s="42"/>
      <c r="L469" s="46"/>
      <c r="M469" s="231"/>
      <c r="N469" s="232"/>
      <c r="O469" s="86"/>
      <c r="P469" s="86"/>
      <c r="Q469" s="86"/>
      <c r="R469" s="86"/>
      <c r="S469" s="86"/>
      <c r="T469" s="87"/>
      <c r="U469" s="40"/>
      <c r="V469" s="40"/>
      <c r="W469" s="40"/>
      <c r="X469" s="40"/>
      <c r="Y469" s="40"/>
      <c r="Z469" s="40"/>
      <c r="AA469" s="40"/>
      <c r="AB469" s="40"/>
      <c r="AC469" s="40"/>
      <c r="AD469" s="40"/>
      <c r="AE469" s="40"/>
      <c r="AT469" s="19" t="s">
        <v>190</v>
      </c>
      <c r="AU469" s="19" t="s">
        <v>85</v>
      </c>
    </row>
    <row r="470" s="2" customFormat="1">
      <c r="A470" s="40"/>
      <c r="B470" s="41"/>
      <c r="C470" s="269" t="s">
        <v>1046</v>
      </c>
      <c r="D470" s="269" t="s">
        <v>684</v>
      </c>
      <c r="E470" s="270" t="s">
        <v>1047</v>
      </c>
      <c r="F470" s="271" t="s">
        <v>1048</v>
      </c>
      <c r="G470" s="272" t="s">
        <v>201</v>
      </c>
      <c r="H470" s="273">
        <v>581.32500000000005</v>
      </c>
      <c r="I470" s="274"/>
      <c r="J470" s="275">
        <f>ROUND(I470*H470,2)</f>
        <v>0</v>
      </c>
      <c r="K470" s="271" t="s">
        <v>187</v>
      </c>
      <c r="L470" s="276"/>
      <c r="M470" s="277" t="s">
        <v>19</v>
      </c>
      <c r="N470" s="278" t="s">
        <v>47</v>
      </c>
      <c r="O470" s="86"/>
      <c r="P470" s="224">
        <f>O470*H470</f>
        <v>0</v>
      </c>
      <c r="Q470" s="224">
        <v>0.0040000000000000001</v>
      </c>
      <c r="R470" s="224">
        <f>Q470*H470</f>
        <v>2.3253000000000004</v>
      </c>
      <c r="S470" s="224">
        <v>0</v>
      </c>
      <c r="T470" s="225">
        <f>S470*H470</f>
        <v>0</v>
      </c>
      <c r="U470" s="40"/>
      <c r="V470" s="40"/>
      <c r="W470" s="40"/>
      <c r="X470" s="40"/>
      <c r="Y470" s="40"/>
      <c r="Z470" s="40"/>
      <c r="AA470" s="40"/>
      <c r="AB470" s="40"/>
      <c r="AC470" s="40"/>
      <c r="AD470" s="40"/>
      <c r="AE470" s="40"/>
      <c r="AR470" s="226" t="s">
        <v>405</v>
      </c>
      <c r="AT470" s="226" t="s">
        <v>684</v>
      </c>
      <c r="AU470" s="226" t="s">
        <v>85</v>
      </c>
      <c r="AY470" s="19" t="s">
        <v>180</v>
      </c>
      <c r="BE470" s="227">
        <f>IF(N470="základní",J470,0)</f>
        <v>0</v>
      </c>
      <c r="BF470" s="227">
        <f>IF(N470="snížená",J470,0)</f>
        <v>0</v>
      </c>
      <c r="BG470" s="227">
        <f>IF(N470="zákl. přenesená",J470,0)</f>
        <v>0</v>
      </c>
      <c r="BH470" s="227">
        <f>IF(N470="sníž. přenesená",J470,0)</f>
        <v>0</v>
      </c>
      <c r="BI470" s="227">
        <f>IF(N470="nulová",J470,0)</f>
        <v>0</v>
      </c>
      <c r="BJ470" s="19" t="s">
        <v>83</v>
      </c>
      <c r="BK470" s="227">
        <f>ROUND(I470*H470,2)</f>
        <v>0</v>
      </c>
      <c r="BL470" s="19" t="s">
        <v>188</v>
      </c>
      <c r="BM470" s="226" t="s">
        <v>1049</v>
      </c>
    </row>
    <row r="471" s="2" customFormat="1">
      <c r="A471" s="40"/>
      <c r="B471" s="41"/>
      <c r="C471" s="42"/>
      <c r="D471" s="228" t="s">
        <v>190</v>
      </c>
      <c r="E471" s="42"/>
      <c r="F471" s="229" t="s">
        <v>1048</v>
      </c>
      <c r="G471" s="42"/>
      <c r="H471" s="42"/>
      <c r="I471" s="230"/>
      <c r="J471" s="42"/>
      <c r="K471" s="42"/>
      <c r="L471" s="46"/>
      <c r="M471" s="231"/>
      <c r="N471" s="232"/>
      <c r="O471" s="86"/>
      <c r="P471" s="86"/>
      <c r="Q471" s="86"/>
      <c r="R471" s="86"/>
      <c r="S471" s="86"/>
      <c r="T471" s="87"/>
      <c r="U471" s="40"/>
      <c r="V471" s="40"/>
      <c r="W471" s="40"/>
      <c r="X471" s="40"/>
      <c r="Y471" s="40"/>
      <c r="Z471" s="40"/>
      <c r="AA471" s="40"/>
      <c r="AB471" s="40"/>
      <c r="AC471" s="40"/>
      <c r="AD471" s="40"/>
      <c r="AE471" s="40"/>
      <c r="AT471" s="19" t="s">
        <v>190</v>
      </c>
      <c r="AU471" s="19" t="s">
        <v>85</v>
      </c>
    </row>
    <row r="472" s="13" customFormat="1">
      <c r="A472" s="13"/>
      <c r="B472" s="233"/>
      <c r="C472" s="234"/>
      <c r="D472" s="228" t="s">
        <v>192</v>
      </c>
      <c r="E472" s="234"/>
      <c r="F472" s="236" t="s">
        <v>1050</v>
      </c>
      <c r="G472" s="234"/>
      <c r="H472" s="237">
        <v>581.32500000000005</v>
      </c>
      <c r="I472" s="238"/>
      <c r="J472" s="234"/>
      <c r="K472" s="234"/>
      <c r="L472" s="239"/>
      <c r="M472" s="240"/>
      <c r="N472" s="241"/>
      <c r="O472" s="241"/>
      <c r="P472" s="241"/>
      <c r="Q472" s="241"/>
      <c r="R472" s="241"/>
      <c r="S472" s="241"/>
      <c r="T472" s="242"/>
      <c r="U472" s="13"/>
      <c r="V472" s="13"/>
      <c r="W472" s="13"/>
      <c r="X472" s="13"/>
      <c r="Y472" s="13"/>
      <c r="Z472" s="13"/>
      <c r="AA472" s="13"/>
      <c r="AB472" s="13"/>
      <c r="AC472" s="13"/>
      <c r="AD472" s="13"/>
      <c r="AE472" s="13"/>
      <c r="AT472" s="243" t="s">
        <v>192</v>
      </c>
      <c r="AU472" s="243" t="s">
        <v>85</v>
      </c>
      <c r="AV472" s="13" t="s">
        <v>85</v>
      </c>
      <c r="AW472" s="13" t="s">
        <v>4</v>
      </c>
      <c r="AX472" s="13" t="s">
        <v>83</v>
      </c>
      <c r="AY472" s="243" t="s">
        <v>180</v>
      </c>
    </row>
    <row r="473" s="2" customFormat="1">
      <c r="A473" s="40"/>
      <c r="B473" s="41"/>
      <c r="C473" s="269" t="s">
        <v>1051</v>
      </c>
      <c r="D473" s="269" t="s">
        <v>684</v>
      </c>
      <c r="E473" s="270" t="s">
        <v>1052</v>
      </c>
      <c r="F473" s="271" t="s">
        <v>1053</v>
      </c>
      <c r="G473" s="272" t="s">
        <v>201</v>
      </c>
      <c r="H473" s="273">
        <v>581.32500000000005</v>
      </c>
      <c r="I473" s="274"/>
      <c r="J473" s="275">
        <f>ROUND(I473*H473,2)</f>
        <v>0</v>
      </c>
      <c r="K473" s="271" t="s">
        <v>187</v>
      </c>
      <c r="L473" s="276"/>
      <c r="M473" s="277" t="s">
        <v>19</v>
      </c>
      <c r="N473" s="278" t="s">
        <v>47</v>
      </c>
      <c r="O473" s="86"/>
      <c r="P473" s="224">
        <f>O473*H473</f>
        <v>0</v>
      </c>
      <c r="Q473" s="224">
        <v>0.0064000000000000003</v>
      </c>
      <c r="R473" s="224">
        <f>Q473*H473</f>
        <v>3.7204800000000007</v>
      </c>
      <c r="S473" s="224">
        <v>0</v>
      </c>
      <c r="T473" s="225">
        <f>S473*H473</f>
        <v>0</v>
      </c>
      <c r="U473" s="40"/>
      <c r="V473" s="40"/>
      <c r="W473" s="40"/>
      <c r="X473" s="40"/>
      <c r="Y473" s="40"/>
      <c r="Z473" s="40"/>
      <c r="AA473" s="40"/>
      <c r="AB473" s="40"/>
      <c r="AC473" s="40"/>
      <c r="AD473" s="40"/>
      <c r="AE473" s="40"/>
      <c r="AR473" s="226" t="s">
        <v>405</v>
      </c>
      <c r="AT473" s="226" t="s">
        <v>684</v>
      </c>
      <c r="AU473" s="226" t="s">
        <v>85</v>
      </c>
      <c r="AY473" s="19" t="s">
        <v>180</v>
      </c>
      <c r="BE473" s="227">
        <f>IF(N473="základní",J473,0)</f>
        <v>0</v>
      </c>
      <c r="BF473" s="227">
        <f>IF(N473="snížená",J473,0)</f>
        <v>0</v>
      </c>
      <c r="BG473" s="227">
        <f>IF(N473="zákl. přenesená",J473,0)</f>
        <v>0</v>
      </c>
      <c r="BH473" s="227">
        <f>IF(N473="sníž. přenesená",J473,0)</f>
        <v>0</v>
      </c>
      <c r="BI473" s="227">
        <f>IF(N473="nulová",J473,0)</f>
        <v>0</v>
      </c>
      <c r="BJ473" s="19" t="s">
        <v>83</v>
      </c>
      <c r="BK473" s="227">
        <f>ROUND(I473*H473,2)</f>
        <v>0</v>
      </c>
      <c r="BL473" s="19" t="s">
        <v>188</v>
      </c>
      <c r="BM473" s="226" t="s">
        <v>1054</v>
      </c>
    </row>
    <row r="474" s="2" customFormat="1">
      <c r="A474" s="40"/>
      <c r="B474" s="41"/>
      <c r="C474" s="42"/>
      <c r="D474" s="228" t="s">
        <v>190</v>
      </c>
      <c r="E474" s="42"/>
      <c r="F474" s="229" t="s">
        <v>1053</v>
      </c>
      <c r="G474" s="42"/>
      <c r="H474" s="42"/>
      <c r="I474" s="230"/>
      <c r="J474" s="42"/>
      <c r="K474" s="42"/>
      <c r="L474" s="46"/>
      <c r="M474" s="231"/>
      <c r="N474" s="232"/>
      <c r="O474" s="86"/>
      <c r="P474" s="86"/>
      <c r="Q474" s="86"/>
      <c r="R474" s="86"/>
      <c r="S474" s="86"/>
      <c r="T474" s="87"/>
      <c r="U474" s="40"/>
      <c r="V474" s="40"/>
      <c r="W474" s="40"/>
      <c r="X474" s="40"/>
      <c r="Y474" s="40"/>
      <c r="Z474" s="40"/>
      <c r="AA474" s="40"/>
      <c r="AB474" s="40"/>
      <c r="AC474" s="40"/>
      <c r="AD474" s="40"/>
      <c r="AE474" s="40"/>
      <c r="AT474" s="19" t="s">
        <v>190</v>
      </c>
      <c r="AU474" s="19" t="s">
        <v>85</v>
      </c>
    </row>
    <row r="475" s="13" customFormat="1">
      <c r="A475" s="13"/>
      <c r="B475" s="233"/>
      <c r="C475" s="234"/>
      <c r="D475" s="228" t="s">
        <v>192</v>
      </c>
      <c r="E475" s="234"/>
      <c r="F475" s="236" t="s">
        <v>1050</v>
      </c>
      <c r="G475" s="234"/>
      <c r="H475" s="237">
        <v>581.32500000000005</v>
      </c>
      <c r="I475" s="238"/>
      <c r="J475" s="234"/>
      <c r="K475" s="234"/>
      <c r="L475" s="239"/>
      <c r="M475" s="240"/>
      <c r="N475" s="241"/>
      <c r="O475" s="241"/>
      <c r="P475" s="241"/>
      <c r="Q475" s="241"/>
      <c r="R475" s="241"/>
      <c r="S475" s="241"/>
      <c r="T475" s="242"/>
      <c r="U475" s="13"/>
      <c r="V475" s="13"/>
      <c r="W475" s="13"/>
      <c r="X475" s="13"/>
      <c r="Y475" s="13"/>
      <c r="Z475" s="13"/>
      <c r="AA475" s="13"/>
      <c r="AB475" s="13"/>
      <c r="AC475" s="13"/>
      <c r="AD475" s="13"/>
      <c r="AE475" s="13"/>
      <c r="AT475" s="243" t="s">
        <v>192</v>
      </c>
      <c r="AU475" s="243" t="s">
        <v>85</v>
      </c>
      <c r="AV475" s="13" t="s">
        <v>85</v>
      </c>
      <c r="AW475" s="13" t="s">
        <v>4</v>
      </c>
      <c r="AX475" s="13" t="s">
        <v>83</v>
      </c>
      <c r="AY475" s="243" t="s">
        <v>180</v>
      </c>
    </row>
    <row r="476" s="2" customFormat="1">
      <c r="A476" s="40"/>
      <c r="B476" s="41"/>
      <c r="C476" s="269" t="s">
        <v>1055</v>
      </c>
      <c r="D476" s="269" t="s">
        <v>684</v>
      </c>
      <c r="E476" s="270" t="s">
        <v>1056</v>
      </c>
      <c r="F476" s="271" t="s">
        <v>1057</v>
      </c>
      <c r="G476" s="272" t="s">
        <v>201</v>
      </c>
      <c r="H476" s="273">
        <v>581.32500000000005</v>
      </c>
      <c r="I476" s="274"/>
      <c r="J476" s="275">
        <f>ROUND(I476*H476,2)</f>
        <v>0</v>
      </c>
      <c r="K476" s="271" t="s">
        <v>187</v>
      </c>
      <c r="L476" s="276"/>
      <c r="M476" s="277" t="s">
        <v>19</v>
      </c>
      <c r="N476" s="278" t="s">
        <v>47</v>
      </c>
      <c r="O476" s="86"/>
      <c r="P476" s="224">
        <f>O476*H476</f>
        <v>0</v>
      </c>
      <c r="Q476" s="224">
        <v>0.0047000000000000002</v>
      </c>
      <c r="R476" s="224">
        <f>Q476*H476</f>
        <v>2.7322275000000005</v>
      </c>
      <c r="S476" s="224">
        <v>0</v>
      </c>
      <c r="T476" s="225">
        <f>S476*H476</f>
        <v>0</v>
      </c>
      <c r="U476" s="40"/>
      <c r="V476" s="40"/>
      <c r="W476" s="40"/>
      <c r="X476" s="40"/>
      <c r="Y476" s="40"/>
      <c r="Z476" s="40"/>
      <c r="AA476" s="40"/>
      <c r="AB476" s="40"/>
      <c r="AC476" s="40"/>
      <c r="AD476" s="40"/>
      <c r="AE476" s="40"/>
      <c r="AR476" s="226" t="s">
        <v>405</v>
      </c>
      <c r="AT476" s="226" t="s">
        <v>684</v>
      </c>
      <c r="AU476" s="226" t="s">
        <v>85</v>
      </c>
      <c r="AY476" s="19" t="s">
        <v>180</v>
      </c>
      <c r="BE476" s="227">
        <f>IF(N476="základní",J476,0)</f>
        <v>0</v>
      </c>
      <c r="BF476" s="227">
        <f>IF(N476="snížená",J476,0)</f>
        <v>0</v>
      </c>
      <c r="BG476" s="227">
        <f>IF(N476="zákl. přenesená",J476,0)</f>
        <v>0</v>
      </c>
      <c r="BH476" s="227">
        <f>IF(N476="sníž. přenesená",J476,0)</f>
        <v>0</v>
      </c>
      <c r="BI476" s="227">
        <f>IF(N476="nulová",J476,0)</f>
        <v>0</v>
      </c>
      <c r="BJ476" s="19" t="s">
        <v>83</v>
      </c>
      <c r="BK476" s="227">
        <f>ROUND(I476*H476,2)</f>
        <v>0</v>
      </c>
      <c r="BL476" s="19" t="s">
        <v>188</v>
      </c>
      <c r="BM476" s="226" t="s">
        <v>1058</v>
      </c>
    </row>
    <row r="477" s="2" customFormat="1">
      <c r="A477" s="40"/>
      <c r="B477" s="41"/>
      <c r="C477" s="42"/>
      <c r="D477" s="228" t="s">
        <v>190</v>
      </c>
      <c r="E477" s="42"/>
      <c r="F477" s="229" t="s">
        <v>1057</v>
      </c>
      <c r="G477" s="42"/>
      <c r="H477" s="42"/>
      <c r="I477" s="230"/>
      <c r="J477" s="42"/>
      <c r="K477" s="42"/>
      <c r="L477" s="46"/>
      <c r="M477" s="231"/>
      <c r="N477" s="232"/>
      <c r="O477" s="86"/>
      <c r="P477" s="86"/>
      <c r="Q477" s="86"/>
      <c r="R477" s="86"/>
      <c r="S477" s="86"/>
      <c r="T477" s="87"/>
      <c r="U477" s="40"/>
      <c r="V477" s="40"/>
      <c r="W477" s="40"/>
      <c r="X477" s="40"/>
      <c r="Y477" s="40"/>
      <c r="Z477" s="40"/>
      <c r="AA477" s="40"/>
      <c r="AB477" s="40"/>
      <c r="AC477" s="40"/>
      <c r="AD477" s="40"/>
      <c r="AE477" s="40"/>
      <c r="AT477" s="19" t="s">
        <v>190</v>
      </c>
      <c r="AU477" s="19" t="s">
        <v>85</v>
      </c>
    </row>
    <row r="478" s="13" customFormat="1">
      <c r="A478" s="13"/>
      <c r="B478" s="233"/>
      <c r="C478" s="234"/>
      <c r="D478" s="228" t="s">
        <v>192</v>
      </c>
      <c r="E478" s="234"/>
      <c r="F478" s="236" t="s">
        <v>1050</v>
      </c>
      <c r="G478" s="234"/>
      <c r="H478" s="237">
        <v>581.32500000000005</v>
      </c>
      <c r="I478" s="238"/>
      <c r="J478" s="234"/>
      <c r="K478" s="234"/>
      <c r="L478" s="239"/>
      <c r="M478" s="240"/>
      <c r="N478" s="241"/>
      <c r="O478" s="241"/>
      <c r="P478" s="241"/>
      <c r="Q478" s="241"/>
      <c r="R478" s="241"/>
      <c r="S478" s="241"/>
      <c r="T478" s="242"/>
      <c r="U478" s="13"/>
      <c r="V478" s="13"/>
      <c r="W478" s="13"/>
      <c r="X478" s="13"/>
      <c r="Y478" s="13"/>
      <c r="Z478" s="13"/>
      <c r="AA478" s="13"/>
      <c r="AB478" s="13"/>
      <c r="AC478" s="13"/>
      <c r="AD478" s="13"/>
      <c r="AE478" s="13"/>
      <c r="AT478" s="243" t="s">
        <v>192</v>
      </c>
      <c r="AU478" s="243" t="s">
        <v>85</v>
      </c>
      <c r="AV478" s="13" t="s">
        <v>85</v>
      </c>
      <c r="AW478" s="13" t="s">
        <v>4</v>
      </c>
      <c r="AX478" s="13" t="s">
        <v>83</v>
      </c>
      <c r="AY478" s="243" t="s">
        <v>180</v>
      </c>
    </row>
    <row r="479" s="2" customFormat="1" ht="16.5" customHeight="1">
      <c r="A479" s="40"/>
      <c r="B479" s="41"/>
      <c r="C479" s="215" t="s">
        <v>1059</v>
      </c>
      <c r="D479" s="215" t="s">
        <v>183</v>
      </c>
      <c r="E479" s="216" t="s">
        <v>1060</v>
      </c>
      <c r="F479" s="217" t="s">
        <v>1061</v>
      </c>
      <c r="G479" s="218" t="s">
        <v>201</v>
      </c>
      <c r="H479" s="219">
        <v>1011</v>
      </c>
      <c r="I479" s="220"/>
      <c r="J479" s="221">
        <f>ROUND(I479*H479,2)</f>
        <v>0</v>
      </c>
      <c r="K479" s="217" t="s">
        <v>187</v>
      </c>
      <c r="L479" s="46"/>
      <c r="M479" s="222" t="s">
        <v>19</v>
      </c>
      <c r="N479" s="223" t="s">
        <v>47</v>
      </c>
      <c r="O479" s="86"/>
      <c r="P479" s="224">
        <f>O479*H479</f>
        <v>0</v>
      </c>
      <c r="Q479" s="224">
        <v>0</v>
      </c>
      <c r="R479" s="224">
        <f>Q479*H479</f>
        <v>0</v>
      </c>
      <c r="S479" s="224">
        <v>0</v>
      </c>
      <c r="T479" s="225">
        <f>S479*H479</f>
        <v>0</v>
      </c>
      <c r="U479" s="40"/>
      <c r="V479" s="40"/>
      <c r="W479" s="40"/>
      <c r="X479" s="40"/>
      <c r="Y479" s="40"/>
      <c r="Z479" s="40"/>
      <c r="AA479" s="40"/>
      <c r="AB479" s="40"/>
      <c r="AC479" s="40"/>
      <c r="AD479" s="40"/>
      <c r="AE479" s="40"/>
      <c r="AR479" s="226" t="s">
        <v>188</v>
      </c>
      <c r="AT479" s="226" t="s">
        <v>183</v>
      </c>
      <c r="AU479" s="226" t="s">
        <v>85</v>
      </c>
      <c r="AY479" s="19" t="s">
        <v>180</v>
      </c>
      <c r="BE479" s="227">
        <f>IF(N479="základní",J479,0)</f>
        <v>0</v>
      </c>
      <c r="BF479" s="227">
        <f>IF(N479="snížená",J479,0)</f>
        <v>0</v>
      </c>
      <c r="BG479" s="227">
        <f>IF(N479="zákl. přenesená",J479,0)</f>
        <v>0</v>
      </c>
      <c r="BH479" s="227">
        <f>IF(N479="sníž. přenesená",J479,0)</f>
        <v>0</v>
      </c>
      <c r="BI479" s="227">
        <f>IF(N479="nulová",J479,0)</f>
        <v>0</v>
      </c>
      <c r="BJ479" s="19" t="s">
        <v>83</v>
      </c>
      <c r="BK479" s="227">
        <f>ROUND(I479*H479,2)</f>
        <v>0</v>
      </c>
      <c r="BL479" s="19" t="s">
        <v>188</v>
      </c>
      <c r="BM479" s="226" t="s">
        <v>1062</v>
      </c>
    </row>
    <row r="480" s="2" customFormat="1">
      <c r="A480" s="40"/>
      <c r="B480" s="41"/>
      <c r="C480" s="42"/>
      <c r="D480" s="228" t="s">
        <v>190</v>
      </c>
      <c r="E480" s="42"/>
      <c r="F480" s="229" t="s">
        <v>1063</v>
      </c>
      <c r="G480" s="42"/>
      <c r="H480" s="42"/>
      <c r="I480" s="230"/>
      <c r="J480" s="42"/>
      <c r="K480" s="42"/>
      <c r="L480" s="46"/>
      <c r="M480" s="231"/>
      <c r="N480" s="232"/>
      <c r="O480" s="86"/>
      <c r="P480" s="86"/>
      <c r="Q480" s="86"/>
      <c r="R480" s="86"/>
      <c r="S480" s="86"/>
      <c r="T480" s="87"/>
      <c r="U480" s="40"/>
      <c r="V480" s="40"/>
      <c r="W480" s="40"/>
      <c r="X480" s="40"/>
      <c r="Y480" s="40"/>
      <c r="Z480" s="40"/>
      <c r="AA480" s="40"/>
      <c r="AB480" s="40"/>
      <c r="AC480" s="40"/>
      <c r="AD480" s="40"/>
      <c r="AE480" s="40"/>
      <c r="AT480" s="19" t="s">
        <v>190</v>
      </c>
      <c r="AU480" s="19" t="s">
        <v>85</v>
      </c>
    </row>
    <row r="481" s="2" customFormat="1" ht="16.5" customHeight="1">
      <c r="A481" s="40"/>
      <c r="B481" s="41"/>
      <c r="C481" s="269" t="s">
        <v>1064</v>
      </c>
      <c r="D481" s="269" t="s">
        <v>684</v>
      </c>
      <c r="E481" s="270" t="s">
        <v>1065</v>
      </c>
      <c r="F481" s="271" t="s">
        <v>1066</v>
      </c>
      <c r="G481" s="272" t="s">
        <v>201</v>
      </c>
      <c r="H481" s="273">
        <v>556.04999999999995</v>
      </c>
      <c r="I481" s="274"/>
      <c r="J481" s="275">
        <f>ROUND(I481*H481,2)</f>
        <v>0</v>
      </c>
      <c r="K481" s="271" t="s">
        <v>187</v>
      </c>
      <c r="L481" s="276"/>
      <c r="M481" s="277" t="s">
        <v>19</v>
      </c>
      <c r="N481" s="278" t="s">
        <v>47</v>
      </c>
      <c r="O481" s="86"/>
      <c r="P481" s="224">
        <f>O481*H481</f>
        <v>0</v>
      </c>
      <c r="Q481" s="224">
        <v>0.00029999999999999997</v>
      </c>
      <c r="R481" s="224">
        <f>Q481*H481</f>
        <v>0.16681499999999996</v>
      </c>
      <c r="S481" s="224">
        <v>0</v>
      </c>
      <c r="T481" s="225">
        <f>S481*H481</f>
        <v>0</v>
      </c>
      <c r="U481" s="40"/>
      <c r="V481" s="40"/>
      <c r="W481" s="40"/>
      <c r="X481" s="40"/>
      <c r="Y481" s="40"/>
      <c r="Z481" s="40"/>
      <c r="AA481" s="40"/>
      <c r="AB481" s="40"/>
      <c r="AC481" s="40"/>
      <c r="AD481" s="40"/>
      <c r="AE481" s="40"/>
      <c r="AR481" s="226" t="s">
        <v>405</v>
      </c>
      <c r="AT481" s="226" t="s">
        <v>684</v>
      </c>
      <c r="AU481" s="226" t="s">
        <v>85</v>
      </c>
      <c r="AY481" s="19" t="s">
        <v>180</v>
      </c>
      <c r="BE481" s="227">
        <f>IF(N481="základní",J481,0)</f>
        <v>0</v>
      </c>
      <c r="BF481" s="227">
        <f>IF(N481="snížená",J481,0)</f>
        <v>0</v>
      </c>
      <c r="BG481" s="227">
        <f>IF(N481="zákl. přenesená",J481,0)</f>
        <v>0</v>
      </c>
      <c r="BH481" s="227">
        <f>IF(N481="sníž. přenesená",J481,0)</f>
        <v>0</v>
      </c>
      <c r="BI481" s="227">
        <f>IF(N481="nulová",J481,0)</f>
        <v>0</v>
      </c>
      <c r="BJ481" s="19" t="s">
        <v>83</v>
      </c>
      <c r="BK481" s="227">
        <f>ROUND(I481*H481,2)</f>
        <v>0</v>
      </c>
      <c r="BL481" s="19" t="s">
        <v>188</v>
      </c>
      <c r="BM481" s="226" t="s">
        <v>1067</v>
      </c>
    </row>
    <row r="482" s="2" customFormat="1">
      <c r="A482" s="40"/>
      <c r="B482" s="41"/>
      <c r="C482" s="42"/>
      <c r="D482" s="228" t="s">
        <v>190</v>
      </c>
      <c r="E482" s="42"/>
      <c r="F482" s="229" t="s">
        <v>1066</v>
      </c>
      <c r="G482" s="42"/>
      <c r="H482" s="42"/>
      <c r="I482" s="230"/>
      <c r="J482" s="42"/>
      <c r="K482" s="42"/>
      <c r="L482" s="46"/>
      <c r="M482" s="231"/>
      <c r="N482" s="232"/>
      <c r="O482" s="86"/>
      <c r="P482" s="86"/>
      <c r="Q482" s="86"/>
      <c r="R482" s="86"/>
      <c r="S482" s="86"/>
      <c r="T482" s="87"/>
      <c r="U482" s="40"/>
      <c r="V482" s="40"/>
      <c r="W482" s="40"/>
      <c r="X482" s="40"/>
      <c r="Y482" s="40"/>
      <c r="Z482" s="40"/>
      <c r="AA482" s="40"/>
      <c r="AB482" s="40"/>
      <c r="AC482" s="40"/>
      <c r="AD482" s="40"/>
      <c r="AE482" s="40"/>
      <c r="AT482" s="19" t="s">
        <v>190</v>
      </c>
      <c r="AU482" s="19" t="s">
        <v>85</v>
      </c>
    </row>
    <row r="483" s="13" customFormat="1">
      <c r="A483" s="13"/>
      <c r="B483" s="233"/>
      <c r="C483" s="234"/>
      <c r="D483" s="228" t="s">
        <v>192</v>
      </c>
      <c r="E483" s="234"/>
      <c r="F483" s="236" t="s">
        <v>1068</v>
      </c>
      <c r="G483" s="234"/>
      <c r="H483" s="237">
        <v>556.04999999999995</v>
      </c>
      <c r="I483" s="238"/>
      <c r="J483" s="234"/>
      <c r="K483" s="234"/>
      <c r="L483" s="239"/>
      <c r="M483" s="240"/>
      <c r="N483" s="241"/>
      <c r="O483" s="241"/>
      <c r="P483" s="241"/>
      <c r="Q483" s="241"/>
      <c r="R483" s="241"/>
      <c r="S483" s="241"/>
      <c r="T483" s="242"/>
      <c r="U483" s="13"/>
      <c r="V483" s="13"/>
      <c r="W483" s="13"/>
      <c r="X483" s="13"/>
      <c r="Y483" s="13"/>
      <c r="Z483" s="13"/>
      <c r="AA483" s="13"/>
      <c r="AB483" s="13"/>
      <c r="AC483" s="13"/>
      <c r="AD483" s="13"/>
      <c r="AE483" s="13"/>
      <c r="AT483" s="243" t="s">
        <v>192</v>
      </c>
      <c r="AU483" s="243" t="s">
        <v>85</v>
      </c>
      <c r="AV483" s="13" t="s">
        <v>85</v>
      </c>
      <c r="AW483" s="13" t="s">
        <v>4</v>
      </c>
      <c r="AX483" s="13" t="s">
        <v>83</v>
      </c>
      <c r="AY483" s="243" t="s">
        <v>180</v>
      </c>
    </row>
    <row r="484" s="2" customFormat="1" ht="16.5" customHeight="1">
      <c r="A484" s="40"/>
      <c r="B484" s="41"/>
      <c r="C484" s="269" t="s">
        <v>1069</v>
      </c>
      <c r="D484" s="269" t="s">
        <v>684</v>
      </c>
      <c r="E484" s="270" t="s">
        <v>1070</v>
      </c>
      <c r="F484" s="271" t="s">
        <v>1071</v>
      </c>
      <c r="G484" s="272" t="s">
        <v>201</v>
      </c>
      <c r="H484" s="273">
        <v>556.04999999999995</v>
      </c>
      <c r="I484" s="274"/>
      <c r="J484" s="275">
        <f>ROUND(I484*H484,2)</f>
        <v>0</v>
      </c>
      <c r="K484" s="271" t="s">
        <v>187</v>
      </c>
      <c r="L484" s="276"/>
      <c r="M484" s="277" t="s">
        <v>19</v>
      </c>
      <c r="N484" s="278" t="s">
        <v>47</v>
      </c>
      <c r="O484" s="86"/>
      <c r="P484" s="224">
        <f>O484*H484</f>
        <v>0</v>
      </c>
      <c r="Q484" s="224">
        <v>0.00010000000000000001</v>
      </c>
      <c r="R484" s="224">
        <f>Q484*H484</f>
        <v>0.055604999999999995</v>
      </c>
      <c r="S484" s="224">
        <v>0</v>
      </c>
      <c r="T484" s="225">
        <f>S484*H484</f>
        <v>0</v>
      </c>
      <c r="U484" s="40"/>
      <c r="V484" s="40"/>
      <c r="W484" s="40"/>
      <c r="X484" s="40"/>
      <c r="Y484" s="40"/>
      <c r="Z484" s="40"/>
      <c r="AA484" s="40"/>
      <c r="AB484" s="40"/>
      <c r="AC484" s="40"/>
      <c r="AD484" s="40"/>
      <c r="AE484" s="40"/>
      <c r="AR484" s="226" t="s">
        <v>405</v>
      </c>
      <c r="AT484" s="226" t="s">
        <v>684</v>
      </c>
      <c r="AU484" s="226" t="s">
        <v>85</v>
      </c>
      <c r="AY484" s="19" t="s">
        <v>180</v>
      </c>
      <c r="BE484" s="227">
        <f>IF(N484="základní",J484,0)</f>
        <v>0</v>
      </c>
      <c r="BF484" s="227">
        <f>IF(N484="snížená",J484,0)</f>
        <v>0</v>
      </c>
      <c r="BG484" s="227">
        <f>IF(N484="zákl. přenesená",J484,0)</f>
        <v>0</v>
      </c>
      <c r="BH484" s="227">
        <f>IF(N484="sníž. přenesená",J484,0)</f>
        <v>0</v>
      </c>
      <c r="BI484" s="227">
        <f>IF(N484="nulová",J484,0)</f>
        <v>0</v>
      </c>
      <c r="BJ484" s="19" t="s">
        <v>83</v>
      </c>
      <c r="BK484" s="227">
        <f>ROUND(I484*H484,2)</f>
        <v>0</v>
      </c>
      <c r="BL484" s="19" t="s">
        <v>188</v>
      </c>
      <c r="BM484" s="226" t="s">
        <v>1072</v>
      </c>
    </row>
    <row r="485" s="2" customFormat="1">
      <c r="A485" s="40"/>
      <c r="B485" s="41"/>
      <c r="C485" s="42"/>
      <c r="D485" s="228" t="s">
        <v>190</v>
      </c>
      <c r="E485" s="42"/>
      <c r="F485" s="229" t="s">
        <v>1071</v>
      </c>
      <c r="G485" s="42"/>
      <c r="H485" s="42"/>
      <c r="I485" s="230"/>
      <c r="J485" s="42"/>
      <c r="K485" s="42"/>
      <c r="L485" s="46"/>
      <c r="M485" s="231"/>
      <c r="N485" s="232"/>
      <c r="O485" s="86"/>
      <c r="P485" s="86"/>
      <c r="Q485" s="86"/>
      <c r="R485" s="86"/>
      <c r="S485" s="86"/>
      <c r="T485" s="87"/>
      <c r="U485" s="40"/>
      <c r="V485" s="40"/>
      <c r="W485" s="40"/>
      <c r="X485" s="40"/>
      <c r="Y485" s="40"/>
      <c r="Z485" s="40"/>
      <c r="AA485" s="40"/>
      <c r="AB485" s="40"/>
      <c r="AC485" s="40"/>
      <c r="AD485" s="40"/>
      <c r="AE485" s="40"/>
      <c r="AT485" s="19" t="s">
        <v>190</v>
      </c>
      <c r="AU485" s="19" t="s">
        <v>85</v>
      </c>
    </row>
    <row r="486" s="13" customFormat="1">
      <c r="A486" s="13"/>
      <c r="B486" s="233"/>
      <c r="C486" s="234"/>
      <c r="D486" s="228" t="s">
        <v>192</v>
      </c>
      <c r="E486" s="234"/>
      <c r="F486" s="236" t="s">
        <v>1068</v>
      </c>
      <c r="G486" s="234"/>
      <c r="H486" s="237">
        <v>556.04999999999995</v>
      </c>
      <c r="I486" s="238"/>
      <c r="J486" s="234"/>
      <c r="K486" s="234"/>
      <c r="L486" s="239"/>
      <c r="M486" s="240"/>
      <c r="N486" s="241"/>
      <c r="O486" s="241"/>
      <c r="P486" s="241"/>
      <c r="Q486" s="241"/>
      <c r="R486" s="241"/>
      <c r="S486" s="241"/>
      <c r="T486" s="242"/>
      <c r="U486" s="13"/>
      <c r="V486" s="13"/>
      <c r="W486" s="13"/>
      <c r="X486" s="13"/>
      <c r="Y486" s="13"/>
      <c r="Z486" s="13"/>
      <c r="AA486" s="13"/>
      <c r="AB486" s="13"/>
      <c r="AC486" s="13"/>
      <c r="AD486" s="13"/>
      <c r="AE486" s="13"/>
      <c r="AT486" s="243" t="s">
        <v>192</v>
      </c>
      <c r="AU486" s="243" t="s">
        <v>85</v>
      </c>
      <c r="AV486" s="13" t="s">
        <v>85</v>
      </c>
      <c r="AW486" s="13" t="s">
        <v>4</v>
      </c>
      <c r="AX486" s="13" t="s">
        <v>83</v>
      </c>
      <c r="AY486" s="243" t="s">
        <v>180</v>
      </c>
    </row>
    <row r="487" s="2" customFormat="1" ht="16.5" customHeight="1">
      <c r="A487" s="40"/>
      <c r="B487" s="41"/>
      <c r="C487" s="215" t="s">
        <v>1073</v>
      </c>
      <c r="D487" s="215" t="s">
        <v>183</v>
      </c>
      <c r="E487" s="216" t="s">
        <v>1074</v>
      </c>
      <c r="F487" s="217" t="s">
        <v>1075</v>
      </c>
      <c r="G487" s="218" t="s">
        <v>201</v>
      </c>
      <c r="H487" s="219">
        <v>505.5</v>
      </c>
      <c r="I487" s="220"/>
      <c r="J487" s="221">
        <f>ROUND(I487*H487,2)</f>
        <v>0</v>
      </c>
      <c r="K487" s="217" t="s">
        <v>187</v>
      </c>
      <c r="L487" s="46"/>
      <c r="M487" s="222" t="s">
        <v>19</v>
      </c>
      <c r="N487" s="223" t="s">
        <v>47</v>
      </c>
      <c r="O487" s="86"/>
      <c r="P487" s="224">
        <f>O487*H487</f>
        <v>0</v>
      </c>
      <c r="Q487" s="224">
        <v>0</v>
      </c>
      <c r="R487" s="224">
        <f>Q487*H487</f>
        <v>0</v>
      </c>
      <c r="S487" s="224">
        <v>0</v>
      </c>
      <c r="T487" s="225">
        <f>S487*H487</f>
        <v>0</v>
      </c>
      <c r="U487" s="40"/>
      <c r="V487" s="40"/>
      <c r="W487" s="40"/>
      <c r="X487" s="40"/>
      <c r="Y487" s="40"/>
      <c r="Z487" s="40"/>
      <c r="AA487" s="40"/>
      <c r="AB487" s="40"/>
      <c r="AC487" s="40"/>
      <c r="AD487" s="40"/>
      <c r="AE487" s="40"/>
      <c r="AR487" s="226" t="s">
        <v>188</v>
      </c>
      <c r="AT487" s="226" t="s">
        <v>183</v>
      </c>
      <c r="AU487" s="226" t="s">
        <v>85</v>
      </c>
      <c r="AY487" s="19" t="s">
        <v>180</v>
      </c>
      <c r="BE487" s="227">
        <f>IF(N487="základní",J487,0)</f>
        <v>0</v>
      </c>
      <c r="BF487" s="227">
        <f>IF(N487="snížená",J487,0)</f>
        <v>0</v>
      </c>
      <c r="BG487" s="227">
        <f>IF(N487="zákl. přenesená",J487,0)</f>
        <v>0</v>
      </c>
      <c r="BH487" s="227">
        <f>IF(N487="sníž. přenesená",J487,0)</f>
        <v>0</v>
      </c>
      <c r="BI487" s="227">
        <f>IF(N487="nulová",J487,0)</f>
        <v>0</v>
      </c>
      <c r="BJ487" s="19" t="s">
        <v>83</v>
      </c>
      <c r="BK487" s="227">
        <f>ROUND(I487*H487,2)</f>
        <v>0</v>
      </c>
      <c r="BL487" s="19" t="s">
        <v>188</v>
      </c>
      <c r="BM487" s="226" t="s">
        <v>1076</v>
      </c>
    </row>
    <row r="488" s="2" customFormat="1">
      <c r="A488" s="40"/>
      <c r="B488" s="41"/>
      <c r="C488" s="42"/>
      <c r="D488" s="228" t="s">
        <v>190</v>
      </c>
      <c r="E488" s="42"/>
      <c r="F488" s="229" t="s">
        <v>1077</v>
      </c>
      <c r="G488" s="42"/>
      <c r="H488" s="42"/>
      <c r="I488" s="230"/>
      <c r="J488" s="42"/>
      <c r="K488" s="42"/>
      <c r="L488" s="46"/>
      <c r="M488" s="231"/>
      <c r="N488" s="232"/>
      <c r="O488" s="86"/>
      <c r="P488" s="86"/>
      <c r="Q488" s="86"/>
      <c r="R488" s="86"/>
      <c r="S488" s="86"/>
      <c r="T488" s="87"/>
      <c r="U488" s="40"/>
      <c r="V488" s="40"/>
      <c r="W488" s="40"/>
      <c r="X488" s="40"/>
      <c r="Y488" s="40"/>
      <c r="Z488" s="40"/>
      <c r="AA488" s="40"/>
      <c r="AB488" s="40"/>
      <c r="AC488" s="40"/>
      <c r="AD488" s="40"/>
      <c r="AE488" s="40"/>
      <c r="AT488" s="19" t="s">
        <v>190</v>
      </c>
      <c r="AU488" s="19" t="s">
        <v>85</v>
      </c>
    </row>
    <row r="489" s="2" customFormat="1">
      <c r="A489" s="40"/>
      <c r="B489" s="41"/>
      <c r="C489" s="269" t="s">
        <v>1078</v>
      </c>
      <c r="D489" s="269" t="s">
        <v>684</v>
      </c>
      <c r="E489" s="270" t="s">
        <v>1079</v>
      </c>
      <c r="F489" s="271" t="s">
        <v>1080</v>
      </c>
      <c r="G489" s="272" t="s">
        <v>201</v>
      </c>
      <c r="H489" s="273">
        <v>556.04999999999995</v>
      </c>
      <c r="I489" s="274"/>
      <c r="J489" s="275">
        <f>ROUND(I489*H489,2)</f>
        <v>0</v>
      </c>
      <c r="K489" s="271" t="s">
        <v>187</v>
      </c>
      <c r="L489" s="276"/>
      <c r="M489" s="277" t="s">
        <v>19</v>
      </c>
      <c r="N489" s="278" t="s">
        <v>47</v>
      </c>
      <c r="O489" s="86"/>
      <c r="P489" s="224">
        <f>O489*H489</f>
        <v>0</v>
      </c>
      <c r="Q489" s="224">
        <v>0.0013500000000000001</v>
      </c>
      <c r="R489" s="224">
        <f>Q489*H489</f>
        <v>0.75066749999999993</v>
      </c>
      <c r="S489" s="224">
        <v>0</v>
      </c>
      <c r="T489" s="225">
        <f>S489*H489</f>
        <v>0</v>
      </c>
      <c r="U489" s="40"/>
      <c r="V489" s="40"/>
      <c r="W489" s="40"/>
      <c r="X489" s="40"/>
      <c r="Y489" s="40"/>
      <c r="Z489" s="40"/>
      <c r="AA489" s="40"/>
      <c r="AB489" s="40"/>
      <c r="AC489" s="40"/>
      <c r="AD489" s="40"/>
      <c r="AE489" s="40"/>
      <c r="AR489" s="226" t="s">
        <v>405</v>
      </c>
      <c r="AT489" s="226" t="s">
        <v>684</v>
      </c>
      <c r="AU489" s="226" t="s">
        <v>85</v>
      </c>
      <c r="AY489" s="19" t="s">
        <v>180</v>
      </c>
      <c r="BE489" s="227">
        <f>IF(N489="základní",J489,0)</f>
        <v>0</v>
      </c>
      <c r="BF489" s="227">
        <f>IF(N489="snížená",J489,0)</f>
        <v>0</v>
      </c>
      <c r="BG489" s="227">
        <f>IF(N489="zákl. přenesená",J489,0)</f>
        <v>0</v>
      </c>
      <c r="BH489" s="227">
        <f>IF(N489="sníž. přenesená",J489,0)</f>
        <v>0</v>
      </c>
      <c r="BI489" s="227">
        <f>IF(N489="nulová",J489,0)</f>
        <v>0</v>
      </c>
      <c r="BJ489" s="19" t="s">
        <v>83</v>
      </c>
      <c r="BK489" s="227">
        <f>ROUND(I489*H489,2)</f>
        <v>0</v>
      </c>
      <c r="BL489" s="19" t="s">
        <v>188</v>
      </c>
      <c r="BM489" s="226" t="s">
        <v>1081</v>
      </c>
    </row>
    <row r="490" s="2" customFormat="1">
      <c r="A490" s="40"/>
      <c r="B490" s="41"/>
      <c r="C490" s="42"/>
      <c r="D490" s="228" t="s">
        <v>190</v>
      </c>
      <c r="E490" s="42"/>
      <c r="F490" s="229" t="s">
        <v>1080</v>
      </c>
      <c r="G490" s="42"/>
      <c r="H490" s="42"/>
      <c r="I490" s="230"/>
      <c r="J490" s="42"/>
      <c r="K490" s="42"/>
      <c r="L490" s="46"/>
      <c r="M490" s="231"/>
      <c r="N490" s="232"/>
      <c r="O490" s="86"/>
      <c r="P490" s="86"/>
      <c r="Q490" s="86"/>
      <c r="R490" s="86"/>
      <c r="S490" s="86"/>
      <c r="T490" s="87"/>
      <c r="U490" s="40"/>
      <c r="V490" s="40"/>
      <c r="W490" s="40"/>
      <c r="X490" s="40"/>
      <c r="Y490" s="40"/>
      <c r="Z490" s="40"/>
      <c r="AA490" s="40"/>
      <c r="AB490" s="40"/>
      <c r="AC490" s="40"/>
      <c r="AD490" s="40"/>
      <c r="AE490" s="40"/>
      <c r="AT490" s="19" t="s">
        <v>190</v>
      </c>
      <c r="AU490" s="19" t="s">
        <v>85</v>
      </c>
    </row>
    <row r="491" s="13" customFormat="1">
      <c r="A491" s="13"/>
      <c r="B491" s="233"/>
      <c r="C491" s="234"/>
      <c r="D491" s="228" t="s">
        <v>192</v>
      </c>
      <c r="E491" s="234"/>
      <c r="F491" s="236" t="s">
        <v>1068</v>
      </c>
      <c r="G491" s="234"/>
      <c r="H491" s="237">
        <v>556.04999999999995</v>
      </c>
      <c r="I491" s="238"/>
      <c r="J491" s="234"/>
      <c r="K491" s="234"/>
      <c r="L491" s="239"/>
      <c r="M491" s="240"/>
      <c r="N491" s="241"/>
      <c r="O491" s="241"/>
      <c r="P491" s="241"/>
      <c r="Q491" s="241"/>
      <c r="R491" s="241"/>
      <c r="S491" s="241"/>
      <c r="T491" s="242"/>
      <c r="U491" s="13"/>
      <c r="V491" s="13"/>
      <c r="W491" s="13"/>
      <c r="X491" s="13"/>
      <c r="Y491" s="13"/>
      <c r="Z491" s="13"/>
      <c r="AA491" s="13"/>
      <c r="AB491" s="13"/>
      <c r="AC491" s="13"/>
      <c r="AD491" s="13"/>
      <c r="AE491" s="13"/>
      <c r="AT491" s="243" t="s">
        <v>192</v>
      </c>
      <c r="AU491" s="243" t="s">
        <v>85</v>
      </c>
      <c r="AV491" s="13" t="s">
        <v>85</v>
      </c>
      <c r="AW491" s="13" t="s">
        <v>4</v>
      </c>
      <c r="AX491" s="13" t="s">
        <v>83</v>
      </c>
      <c r="AY491" s="243" t="s">
        <v>180</v>
      </c>
    </row>
    <row r="492" s="2" customFormat="1" ht="16.5" customHeight="1">
      <c r="A492" s="40"/>
      <c r="B492" s="41"/>
      <c r="C492" s="215" t="s">
        <v>1082</v>
      </c>
      <c r="D492" s="215" t="s">
        <v>183</v>
      </c>
      <c r="E492" s="216" t="s">
        <v>1083</v>
      </c>
      <c r="F492" s="217" t="s">
        <v>1084</v>
      </c>
      <c r="G492" s="218" t="s">
        <v>201</v>
      </c>
      <c r="H492" s="219">
        <v>505.5</v>
      </c>
      <c r="I492" s="220"/>
      <c r="J492" s="221">
        <f>ROUND(I492*H492,2)</f>
        <v>0</v>
      </c>
      <c r="K492" s="217" t="s">
        <v>187</v>
      </c>
      <c r="L492" s="46"/>
      <c r="M492" s="222" t="s">
        <v>19</v>
      </c>
      <c r="N492" s="223" t="s">
        <v>47</v>
      </c>
      <c r="O492" s="86"/>
      <c r="P492" s="224">
        <f>O492*H492</f>
        <v>0</v>
      </c>
      <c r="Q492" s="224">
        <v>0</v>
      </c>
      <c r="R492" s="224">
        <f>Q492*H492</f>
        <v>0</v>
      </c>
      <c r="S492" s="224">
        <v>0</v>
      </c>
      <c r="T492" s="225">
        <f>S492*H492</f>
        <v>0</v>
      </c>
      <c r="U492" s="40"/>
      <c r="V492" s="40"/>
      <c r="W492" s="40"/>
      <c r="X492" s="40"/>
      <c r="Y492" s="40"/>
      <c r="Z492" s="40"/>
      <c r="AA492" s="40"/>
      <c r="AB492" s="40"/>
      <c r="AC492" s="40"/>
      <c r="AD492" s="40"/>
      <c r="AE492" s="40"/>
      <c r="AR492" s="226" t="s">
        <v>188</v>
      </c>
      <c r="AT492" s="226" t="s">
        <v>183</v>
      </c>
      <c r="AU492" s="226" t="s">
        <v>85</v>
      </c>
      <c r="AY492" s="19" t="s">
        <v>180</v>
      </c>
      <c r="BE492" s="227">
        <f>IF(N492="základní",J492,0)</f>
        <v>0</v>
      </c>
      <c r="BF492" s="227">
        <f>IF(N492="snížená",J492,0)</f>
        <v>0</v>
      </c>
      <c r="BG492" s="227">
        <f>IF(N492="zákl. přenesená",J492,0)</f>
        <v>0</v>
      </c>
      <c r="BH492" s="227">
        <f>IF(N492="sníž. přenesená",J492,0)</f>
        <v>0</v>
      </c>
      <c r="BI492" s="227">
        <f>IF(N492="nulová",J492,0)</f>
        <v>0</v>
      </c>
      <c r="BJ492" s="19" t="s">
        <v>83</v>
      </c>
      <c r="BK492" s="227">
        <f>ROUND(I492*H492,2)</f>
        <v>0</v>
      </c>
      <c r="BL492" s="19" t="s">
        <v>188</v>
      </c>
      <c r="BM492" s="226" t="s">
        <v>1085</v>
      </c>
    </row>
    <row r="493" s="2" customFormat="1">
      <c r="A493" s="40"/>
      <c r="B493" s="41"/>
      <c r="C493" s="42"/>
      <c r="D493" s="228" t="s">
        <v>190</v>
      </c>
      <c r="E493" s="42"/>
      <c r="F493" s="229" t="s">
        <v>1086</v>
      </c>
      <c r="G493" s="42"/>
      <c r="H493" s="42"/>
      <c r="I493" s="230"/>
      <c r="J493" s="42"/>
      <c r="K493" s="42"/>
      <c r="L493" s="46"/>
      <c r="M493" s="231"/>
      <c r="N493" s="232"/>
      <c r="O493" s="86"/>
      <c r="P493" s="86"/>
      <c r="Q493" s="86"/>
      <c r="R493" s="86"/>
      <c r="S493" s="86"/>
      <c r="T493" s="87"/>
      <c r="U493" s="40"/>
      <c r="V493" s="40"/>
      <c r="W493" s="40"/>
      <c r="X493" s="40"/>
      <c r="Y493" s="40"/>
      <c r="Z493" s="40"/>
      <c r="AA493" s="40"/>
      <c r="AB493" s="40"/>
      <c r="AC493" s="40"/>
      <c r="AD493" s="40"/>
      <c r="AE493" s="40"/>
      <c r="AT493" s="19" t="s">
        <v>190</v>
      </c>
      <c r="AU493" s="19" t="s">
        <v>85</v>
      </c>
    </row>
    <row r="494" s="2" customFormat="1" ht="16.5" customHeight="1">
      <c r="A494" s="40"/>
      <c r="B494" s="41"/>
      <c r="C494" s="269" t="s">
        <v>1087</v>
      </c>
      <c r="D494" s="269" t="s">
        <v>684</v>
      </c>
      <c r="E494" s="270" t="s">
        <v>1088</v>
      </c>
      <c r="F494" s="271" t="s">
        <v>1089</v>
      </c>
      <c r="G494" s="272" t="s">
        <v>186</v>
      </c>
      <c r="H494" s="273">
        <v>30.329999999999998</v>
      </c>
      <c r="I494" s="274"/>
      <c r="J494" s="275">
        <f>ROUND(I494*H494,2)</f>
        <v>0</v>
      </c>
      <c r="K494" s="271" t="s">
        <v>187</v>
      </c>
      <c r="L494" s="276"/>
      <c r="M494" s="277" t="s">
        <v>19</v>
      </c>
      <c r="N494" s="278" t="s">
        <v>47</v>
      </c>
      <c r="O494" s="86"/>
      <c r="P494" s="224">
        <f>O494*H494</f>
        <v>0</v>
      </c>
      <c r="Q494" s="224">
        <v>0.75</v>
      </c>
      <c r="R494" s="224">
        <f>Q494*H494</f>
        <v>22.747499999999999</v>
      </c>
      <c r="S494" s="224">
        <v>0</v>
      </c>
      <c r="T494" s="225">
        <f>S494*H494</f>
        <v>0</v>
      </c>
      <c r="U494" s="40"/>
      <c r="V494" s="40"/>
      <c r="W494" s="40"/>
      <c r="X494" s="40"/>
      <c r="Y494" s="40"/>
      <c r="Z494" s="40"/>
      <c r="AA494" s="40"/>
      <c r="AB494" s="40"/>
      <c r="AC494" s="40"/>
      <c r="AD494" s="40"/>
      <c r="AE494" s="40"/>
      <c r="AR494" s="226" t="s">
        <v>405</v>
      </c>
      <c r="AT494" s="226" t="s">
        <v>684</v>
      </c>
      <c r="AU494" s="226" t="s">
        <v>85</v>
      </c>
      <c r="AY494" s="19" t="s">
        <v>180</v>
      </c>
      <c r="BE494" s="227">
        <f>IF(N494="základní",J494,0)</f>
        <v>0</v>
      </c>
      <c r="BF494" s="227">
        <f>IF(N494="snížená",J494,0)</f>
        <v>0</v>
      </c>
      <c r="BG494" s="227">
        <f>IF(N494="zákl. přenesená",J494,0)</f>
        <v>0</v>
      </c>
      <c r="BH494" s="227">
        <f>IF(N494="sníž. přenesená",J494,0)</f>
        <v>0</v>
      </c>
      <c r="BI494" s="227">
        <f>IF(N494="nulová",J494,0)</f>
        <v>0</v>
      </c>
      <c r="BJ494" s="19" t="s">
        <v>83</v>
      </c>
      <c r="BK494" s="227">
        <f>ROUND(I494*H494,2)</f>
        <v>0</v>
      </c>
      <c r="BL494" s="19" t="s">
        <v>188</v>
      </c>
      <c r="BM494" s="226" t="s">
        <v>1090</v>
      </c>
    </row>
    <row r="495" s="2" customFormat="1">
      <c r="A495" s="40"/>
      <c r="B495" s="41"/>
      <c r="C495" s="42"/>
      <c r="D495" s="228" t="s">
        <v>190</v>
      </c>
      <c r="E495" s="42"/>
      <c r="F495" s="229" t="s">
        <v>1089</v>
      </c>
      <c r="G495" s="42"/>
      <c r="H495" s="42"/>
      <c r="I495" s="230"/>
      <c r="J495" s="42"/>
      <c r="K495" s="42"/>
      <c r="L495" s="46"/>
      <c r="M495" s="231"/>
      <c r="N495" s="232"/>
      <c r="O495" s="86"/>
      <c r="P495" s="86"/>
      <c r="Q495" s="86"/>
      <c r="R495" s="86"/>
      <c r="S495" s="86"/>
      <c r="T495" s="87"/>
      <c r="U495" s="40"/>
      <c r="V495" s="40"/>
      <c r="W495" s="40"/>
      <c r="X495" s="40"/>
      <c r="Y495" s="40"/>
      <c r="Z495" s="40"/>
      <c r="AA495" s="40"/>
      <c r="AB495" s="40"/>
      <c r="AC495" s="40"/>
      <c r="AD495" s="40"/>
      <c r="AE495" s="40"/>
      <c r="AT495" s="19" t="s">
        <v>190</v>
      </c>
      <c r="AU495" s="19" t="s">
        <v>85</v>
      </c>
    </row>
    <row r="496" s="13" customFormat="1">
      <c r="A496" s="13"/>
      <c r="B496" s="233"/>
      <c r="C496" s="234"/>
      <c r="D496" s="228" t="s">
        <v>192</v>
      </c>
      <c r="E496" s="235" t="s">
        <v>19</v>
      </c>
      <c r="F496" s="236" t="s">
        <v>1091</v>
      </c>
      <c r="G496" s="234"/>
      <c r="H496" s="237">
        <v>30.329999999999998</v>
      </c>
      <c r="I496" s="238"/>
      <c r="J496" s="234"/>
      <c r="K496" s="234"/>
      <c r="L496" s="239"/>
      <c r="M496" s="240"/>
      <c r="N496" s="241"/>
      <c r="O496" s="241"/>
      <c r="P496" s="241"/>
      <c r="Q496" s="241"/>
      <c r="R496" s="241"/>
      <c r="S496" s="241"/>
      <c r="T496" s="242"/>
      <c r="U496" s="13"/>
      <c r="V496" s="13"/>
      <c r="W496" s="13"/>
      <c r="X496" s="13"/>
      <c r="Y496" s="13"/>
      <c r="Z496" s="13"/>
      <c r="AA496" s="13"/>
      <c r="AB496" s="13"/>
      <c r="AC496" s="13"/>
      <c r="AD496" s="13"/>
      <c r="AE496" s="13"/>
      <c r="AT496" s="243" t="s">
        <v>192</v>
      </c>
      <c r="AU496" s="243" t="s">
        <v>85</v>
      </c>
      <c r="AV496" s="13" t="s">
        <v>85</v>
      </c>
      <c r="AW496" s="13" t="s">
        <v>37</v>
      </c>
      <c r="AX496" s="13" t="s">
        <v>83</v>
      </c>
      <c r="AY496" s="243" t="s">
        <v>180</v>
      </c>
    </row>
    <row r="497" s="2" customFormat="1" ht="16.5" customHeight="1">
      <c r="A497" s="40"/>
      <c r="B497" s="41"/>
      <c r="C497" s="215" t="s">
        <v>1092</v>
      </c>
      <c r="D497" s="215" t="s">
        <v>183</v>
      </c>
      <c r="E497" s="216" t="s">
        <v>1093</v>
      </c>
      <c r="F497" s="217" t="s">
        <v>1094</v>
      </c>
      <c r="G497" s="218" t="s">
        <v>201</v>
      </c>
      <c r="H497" s="219">
        <v>505.5</v>
      </c>
      <c r="I497" s="220"/>
      <c r="J497" s="221">
        <f>ROUND(I497*H497,2)</f>
        <v>0</v>
      </c>
      <c r="K497" s="217" t="s">
        <v>187</v>
      </c>
      <c r="L497" s="46"/>
      <c r="M497" s="222" t="s">
        <v>19</v>
      </c>
      <c r="N497" s="223" t="s">
        <v>47</v>
      </c>
      <c r="O497" s="86"/>
      <c r="P497" s="224">
        <f>O497*H497</f>
        <v>0</v>
      </c>
      <c r="Q497" s="224">
        <v>0</v>
      </c>
      <c r="R497" s="224">
        <f>Q497*H497</f>
        <v>0</v>
      </c>
      <c r="S497" s="224">
        <v>0</v>
      </c>
      <c r="T497" s="225">
        <f>S497*H497</f>
        <v>0</v>
      </c>
      <c r="U497" s="40"/>
      <c r="V497" s="40"/>
      <c r="W497" s="40"/>
      <c r="X497" s="40"/>
      <c r="Y497" s="40"/>
      <c r="Z497" s="40"/>
      <c r="AA497" s="40"/>
      <c r="AB497" s="40"/>
      <c r="AC497" s="40"/>
      <c r="AD497" s="40"/>
      <c r="AE497" s="40"/>
      <c r="AR497" s="226" t="s">
        <v>188</v>
      </c>
      <c r="AT497" s="226" t="s">
        <v>183</v>
      </c>
      <c r="AU497" s="226" t="s">
        <v>85</v>
      </c>
      <c r="AY497" s="19" t="s">
        <v>180</v>
      </c>
      <c r="BE497" s="227">
        <f>IF(N497="základní",J497,0)</f>
        <v>0</v>
      </c>
      <c r="BF497" s="227">
        <f>IF(N497="snížená",J497,0)</f>
        <v>0</v>
      </c>
      <c r="BG497" s="227">
        <f>IF(N497="zákl. přenesená",J497,0)</f>
        <v>0</v>
      </c>
      <c r="BH497" s="227">
        <f>IF(N497="sníž. přenesená",J497,0)</f>
        <v>0</v>
      </c>
      <c r="BI497" s="227">
        <f>IF(N497="nulová",J497,0)</f>
        <v>0</v>
      </c>
      <c r="BJ497" s="19" t="s">
        <v>83</v>
      </c>
      <c r="BK497" s="227">
        <f>ROUND(I497*H497,2)</f>
        <v>0</v>
      </c>
      <c r="BL497" s="19" t="s">
        <v>188</v>
      </c>
      <c r="BM497" s="226" t="s">
        <v>1095</v>
      </c>
    </row>
    <row r="498" s="2" customFormat="1">
      <c r="A498" s="40"/>
      <c r="B498" s="41"/>
      <c r="C498" s="42"/>
      <c r="D498" s="228" t="s">
        <v>190</v>
      </c>
      <c r="E498" s="42"/>
      <c r="F498" s="229" t="s">
        <v>1096</v>
      </c>
      <c r="G498" s="42"/>
      <c r="H498" s="42"/>
      <c r="I498" s="230"/>
      <c r="J498" s="42"/>
      <c r="K498" s="42"/>
      <c r="L498" s="46"/>
      <c r="M498" s="231"/>
      <c r="N498" s="232"/>
      <c r="O498" s="86"/>
      <c r="P498" s="86"/>
      <c r="Q498" s="86"/>
      <c r="R498" s="86"/>
      <c r="S498" s="86"/>
      <c r="T498" s="87"/>
      <c r="U498" s="40"/>
      <c r="V498" s="40"/>
      <c r="W498" s="40"/>
      <c r="X498" s="40"/>
      <c r="Y498" s="40"/>
      <c r="Z498" s="40"/>
      <c r="AA498" s="40"/>
      <c r="AB498" s="40"/>
      <c r="AC498" s="40"/>
      <c r="AD498" s="40"/>
      <c r="AE498" s="40"/>
      <c r="AT498" s="19" t="s">
        <v>190</v>
      </c>
      <c r="AU498" s="19" t="s">
        <v>85</v>
      </c>
    </row>
    <row r="499" s="2" customFormat="1" ht="16.5" customHeight="1">
      <c r="A499" s="40"/>
      <c r="B499" s="41"/>
      <c r="C499" s="269" t="s">
        <v>1097</v>
      </c>
      <c r="D499" s="269" t="s">
        <v>684</v>
      </c>
      <c r="E499" s="270" t="s">
        <v>1098</v>
      </c>
      <c r="F499" s="271" t="s">
        <v>1099</v>
      </c>
      <c r="G499" s="272" t="s">
        <v>201</v>
      </c>
      <c r="H499" s="273">
        <v>505.5</v>
      </c>
      <c r="I499" s="274"/>
      <c r="J499" s="275">
        <f>ROUND(I499*H499,2)</f>
        <v>0</v>
      </c>
      <c r="K499" s="271" t="s">
        <v>187</v>
      </c>
      <c r="L499" s="276"/>
      <c r="M499" s="277" t="s">
        <v>19</v>
      </c>
      <c r="N499" s="278" t="s">
        <v>47</v>
      </c>
      <c r="O499" s="86"/>
      <c r="P499" s="224">
        <f>O499*H499</f>
        <v>0</v>
      </c>
      <c r="Q499" s="224">
        <v>0.010999999999999999</v>
      </c>
      <c r="R499" s="224">
        <f>Q499*H499</f>
        <v>5.5604999999999993</v>
      </c>
      <c r="S499" s="224">
        <v>0</v>
      </c>
      <c r="T499" s="225">
        <f>S499*H499</f>
        <v>0</v>
      </c>
      <c r="U499" s="40"/>
      <c r="V499" s="40"/>
      <c r="W499" s="40"/>
      <c r="X499" s="40"/>
      <c r="Y499" s="40"/>
      <c r="Z499" s="40"/>
      <c r="AA499" s="40"/>
      <c r="AB499" s="40"/>
      <c r="AC499" s="40"/>
      <c r="AD499" s="40"/>
      <c r="AE499" s="40"/>
      <c r="AR499" s="226" t="s">
        <v>405</v>
      </c>
      <c r="AT499" s="226" t="s">
        <v>684</v>
      </c>
      <c r="AU499" s="226" t="s">
        <v>85</v>
      </c>
      <c r="AY499" s="19" t="s">
        <v>180</v>
      </c>
      <c r="BE499" s="227">
        <f>IF(N499="základní",J499,0)</f>
        <v>0</v>
      </c>
      <c r="BF499" s="227">
        <f>IF(N499="snížená",J499,0)</f>
        <v>0</v>
      </c>
      <c r="BG499" s="227">
        <f>IF(N499="zákl. přenesená",J499,0)</f>
        <v>0</v>
      </c>
      <c r="BH499" s="227">
        <f>IF(N499="sníž. přenesená",J499,0)</f>
        <v>0</v>
      </c>
      <c r="BI499" s="227">
        <f>IF(N499="nulová",J499,0)</f>
        <v>0</v>
      </c>
      <c r="BJ499" s="19" t="s">
        <v>83</v>
      </c>
      <c r="BK499" s="227">
        <f>ROUND(I499*H499,2)</f>
        <v>0</v>
      </c>
      <c r="BL499" s="19" t="s">
        <v>188</v>
      </c>
      <c r="BM499" s="226" t="s">
        <v>1100</v>
      </c>
    </row>
    <row r="500" s="2" customFormat="1">
      <c r="A500" s="40"/>
      <c r="B500" s="41"/>
      <c r="C500" s="42"/>
      <c r="D500" s="228" t="s">
        <v>190</v>
      </c>
      <c r="E500" s="42"/>
      <c r="F500" s="229" t="s">
        <v>1099</v>
      </c>
      <c r="G500" s="42"/>
      <c r="H500" s="42"/>
      <c r="I500" s="230"/>
      <c r="J500" s="42"/>
      <c r="K500" s="42"/>
      <c r="L500" s="46"/>
      <c r="M500" s="231"/>
      <c r="N500" s="232"/>
      <c r="O500" s="86"/>
      <c r="P500" s="86"/>
      <c r="Q500" s="86"/>
      <c r="R500" s="86"/>
      <c r="S500" s="86"/>
      <c r="T500" s="87"/>
      <c r="U500" s="40"/>
      <c r="V500" s="40"/>
      <c r="W500" s="40"/>
      <c r="X500" s="40"/>
      <c r="Y500" s="40"/>
      <c r="Z500" s="40"/>
      <c r="AA500" s="40"/>
      <c r="AB500" s="40"/>
      <c r="AC500" s="40"/>
      <c r="AD500" s="40"/>
      <c r="AE500" s="40"/>
      <c r="AT500" s="19" t="s">
        <v>190</v>
      </c>
      <c r="AU500" s="19" t="s">
        <v>85</v>
      </c>
    </row>
    <row r="501" s="2" customFormat="1" ht="16.5" customHeight="1">
      <c r="A501" s="40"/>
      <c r="B501" s="41"/>
      <c r="C501" s="215" t="s">
        <v>1101</v>
      </c>
      <c r="D501" s="215" t="s">
        <v>183</v>
      </c>
      <c r="E501" s="216" t="s">
        <v>1102</v>
      </c>
      <c r="F501" s="217" t="s">
        <v>1103</v>
      </c>
      <c r="G501" s="218" t="s">
        <v>327</v>
      </c>
      <c r="H501" s="219">
        <v>39.595999999999997</v>
      </c>
      <c r="I501" s="220"/>
      <c r="J501" s="221">
        <f>ROUND(I501*H501,2)</f>
        <v>0</v>
      </c>
      <c r="K501" s="217" t="s">
        <v>187</v>
      </c>
      <c r="L501" s="46"/>
      <c r="M501" s="222" t="s">
        <v>19</v>
      </c>
      <c r="N501" s="223" t="s">
        <v>47</v>
      </c>
      <c r="O501" s="86"/>
      <c r="P501" s="224">
        <f>O501*H501</f>
        <v>0</v>
      </c>
      <c r="Q501" s="224">
        <v>0</v>
      </c>
      <c r="R501" s="224">
        <f>Q501*H501</f>
        <v>0</v>
      </c>
      <c r="S501" s="224">
        <v>0</v>
      </c>
      <c r="T501" s="225">
        <f>S501*H501</f>
        <v>0</v>
      </c>
      <c r="U501" s="40"/>
      <c r="V501" s="40"/>
      <c r="W501" s="40"/>
      <c r="X501" s="40"/>
      <c r="Y501" s="40"/>
      <c r="Z501" s="40"/>
      <c r="AA501" s="40"/>
      <c r="AB501" s="40"/>
      <c r="AC501" s="40"/>
      <c r="AD501" s="40"/>
      <c r="AE501" s="40"/>
      <c r="AR501" s="226" t="s">
        <v>188</v>
      </c>
      <c r="AT501" s="226" t="s">
        <v>183</v>
      </c>
      <c r="AU501" s="226" t="s">
        <v>85</v>
      </c>
      <c r="AY501" s="19" t="s">
        <v>180</v>
      </c>
      <c r="BE501" s="227">
        <f>IF(N501="základní",J501,0)</f>
        <v>0</v>
      </c>
      <c r="BF501" s="227">
        <f>IF(N501="snížená",J501,0)</f>
        <v>0</v>
      </c>
      <c r="BG501" s="227">
        <f>IF(N501="zákl. přenesená",J501,0)</f>
        <v>0</v>
      </c>
      <c r="BH501" s="227">
        <f>IF(N501="sníž. přenesená",J501,0)</f>
        <v>0</v>
      </c>
      <c r="BI501" s="227">
        <f>IF(N501="nulová",J501,0)</f>
        <v>0</v>
      </c>
      <c r="BJ501" s="19" t="s">
        <v>83</v>
      </c>
      <c r="BK501" s="227">
        <f>ROUND(I501*H501,2)</f>
        <v>0</v>
      </c>
      <c r="BL501" s="19" t="s">
        <v>188</v>
      </c>
      <c r="BM501" s="226" t="s">
        <v>1104</v>
      </c>
    </row>
    <row r="502" s="2" customFormat="1">
      <c r="A502" s="40"/>
      <c r="B502" s="41"/>
      <c r="C502" s="42"/>
      <c r="D502" s="228" t="s">
        <v>190</v>
      </c>
      <c r="E502" s="42"/>
      <c r="F502" s="229" t="s">
        <v>1105</v>
      </c>
      <c r="G502" s="42"/>
      <c r="H502" s="42"/>
      <c r="I502" s="230"/>
      <c r="J502" s="42"/>
      <c r="K502" s="42"/>
      <c r="L502" s="46"/>
      <c r="M502" s="231"/>
      <c r="N502" s="232"/>
      <c r="O502" s="86"/>
      <c r="P502" s="86"/>
      <c r="Q502" s="86"/>
      <c r="R502" s="86"/>
      <c r="S502" s="86"/>
      <c r="T502" s="87"/>
      <c r="U502" s="40"/>
      <c r="V502" s="40"/>
      <c r="W502" s="40"/>
      <c r="X502" s="40"/>
      <c r="Y502" s="40"/>
      <c r="Z502" s="40"/>
      <c r="AA502" s="40"/>
      <c r="AB502" s="40"/>
      <c r="AC502" s="40"/>
      <c r="AD502" s="40"/>
      <c r="AE502" s="40"/>
      <c r="AT502" s="19" t="s">
        <v>190</v>
      </c>
      <c r="AU502" s="19" t="s">
        <v>85</v>
      </c>
    </row>
    <row r="503" s="12" customFormat="1" ht="22.8" customHeight="1">
      <c r="A503" s="12"/>
      <c r="B503" s="199"/>
      <c r="C503" s="200"/>
      <c r="D503" s="201" t="s">
        <v>75</v>
      </c>
      <c r="E503" s="213" t="s">
        <v>415</v>
      </c>
      <c r="F503" s="213" t="s">
        <v>416</v>
      </c>
      <c r="G503" s="200"/>
      <c r="H503" s="200"/>
      <c r="I503" s="203"/>
      <c r="J503" s="214">
        <f>BK503</f>
        <v>0</v>
      </c>
      <c r="K503" s="200"/>
      <c r="L503" s="205"/>
      <c r="M503" s="206"/>
      <c r="N503" s="207"/>
      <c r="O503" s="207"/>
      <c r="P503" s="208">
        <f>SUM(P504:P516)</f>
        <v>0</v>
      </c>
      <c r="Q503" s="207"/>
      <c r="R503" s="208">
        <f>SUM(R504:R516)</f>
        <v>3.3494509999999997</v>
      </c>
      <c r="S503" s="207"/>
      <c r="T503" s="209">
        <f>SUM(T504:T516)</f>
        <v>0</v>
      </c>
      <c r="U503" s="12"/>
      <c r="V503" s="12"/>
      <c r="W503" s="12"/>
      <c r="X503" s="12"/>
      <c r="Y503" s="12"/>
      <c r="Z503" s="12"/>
      <c r="AA503" s="12"/>
      <c r="AB503" s="12"/>
      <c r="AC503" s="12"/>
      <c r="AD503" s="12"/>
      <c r="AE503" s="12"/>
      <c r="AR503" s="210" t="s">
        <v>85</v>
      </c>
      <c r="AT503" s="211" t="s">
        <v>75</v>
      </c>
      <c r="AU503" s="211" t="s">
        <v>83</v>
      </c>
      <c r="AY503" s="210" t="s">
        <v>180</v>
      </c>
      <c r="BK503" s="212">
        <f>SUM(BK504:BK516)</f>
        <v>0</v>
      </c>
    </row>
    <row r="504" s="2" customFormat="1" ht="21.75" customHeight="1">
      <c r="A504" s="40"/>
      <c r="B504" s="41"/>
      <c r="C504" s="215" t="s">
        <v>491</v>
      </c>
      <c r="D504" s="215" t="s">
        <v>183</v>
      </c>
      <c r="E504" s="216" t="s">
        <v>1106</v>
      </c>
      <c r="F504" s="217" t="s">
        <v>1107</v>
      </c>
      <c r="G504" s="218" t="s">
        <v>201</v>
      </c>
      <c r="H504" s="219">
        <v>505.5</v>
      </c>
      <c r="I504" s="220"/>
      <c r="J504" s="221">
        <f>ROUND(I504*H504,2)</f>
        <v>0</v>
      </c>
      <c r="K504" s="217" t="s">
        <v>187</v>
      </c>
      <c r="L504" s="46"/>
      <c r="M504" s="222" t="s">
        <v>19</v>
      </c>
      <c r="N504" s="223" t="s">
        <v>47</v>
      </c>
      <c r="O504" s="86"/>
      <c r="P504" s="224">
        <f>O504*H504</f>
        <v>0</v>
      </c>
      <c r="Q504" s="224">
        <v>0.00012</v>
      </c>
      <c r="R504" s="224">
        <f>Q504*H504</f>
        <v>0.060659999999999999</v>
      </c>
      <c r="S504" s="224">
        <v>0</v>
      </c>
      <c r="T504" s="225">
        <f>S504*H504</f>
        <v>0</v>
      </c>
      <c r="U504" s="40"/>
      <c r="V504" s="40"/>
      <c r="W504" s="40"/>
      <c r="X504" s="40"/>
      <c r="Y504" s="40"/>
      <c r="Z504" s="40"/>
      <c r="AA504" s="40"/>
      <c r="AB504" s="40"/>
      <c r="AC504" s="40"/>
      <c r="AD504" s="40"/>
      <c r="AE504" s="40"/>
      <c r="AR504" s="226" t="s">
        <v>188</v>
      </c>
      <c r="AT504" s="226" t="s">
        <v>183</v>
      </c>
      <c r="AU504" s="226" t="s">
        <v>85</v>
      </c>
      <c r="AY504" s="19" t="s">
        <v>180</v>
      </c>
      <c r="BE504" s="227">
        <f>IF(N504="základní",J504,0)</f>
        <v>0</v>
      </c>
      <c r="BF504" s="227">
        <f>IF(N504="snížená",J504,0)</f>
        <v>0</v>
      </c>
      <c r="BG504" s="227">
        <f>IF(N504="zákl. přenesená",J504,0)</f>
        <v>0</v>
      </c>
      <c r="BH504" s="227">
        <f>IF(N504="sníž. přenesená",J504,0)</f>
        <v>0</v>
      </c>
      <c r="BI504" s="227">
        <f>IF(N504="nulová",J504,0)</f>
        <v>0</v>
      </c>
      <c r="BJ504" s="19" t="s">
        <v>83</v>
      </c>
      <c r="BK504" s="227">
        <f>ROUND(I504*H504,2)</f>
        <v>0</v>
      </c>
      <c r="BL504" s="19" t="s">
        <v>188</v>
      </c>
      <c r="BM504" s="226" t="s">
        <v>1108</v>
      </c>
    </row>
    <row r="505" s="2" customFormat="1">
      <c r="A505" s="40"/>
      <c r="B505" s="41"/>
      <c r="C505" s="42"/>
      <c r="D505" s="228" t="s">
        <v>190</v>
      </c>
      <c r="E505" s="42"/>
      <c r="F505" s="229" t="s">
        <v>1109</v>
      </c>
      <c r="G505" s="42"/>
      <c r="H505" s="42"/>
      <c r="I505" s="230"/>
      <c r="J505" s="42"/>
      <c r="K505" s="42"/>
      <c r="L505" s="46"/>
      <c r="M505" s="231"/>
      <c r="N505" s="232"/>
      <c r="O505" s="86"/>
      <c r="P505" s="86"/>
      <c r="Q505" s="86"/>
      <c r="R505" s="86"/>
      <c r="S505" s="86"/>
      <c r="T505" s="87"/>
      <c r="U505" s="40"/>
      <c r="V505" s="40"/>
      <c r="W505" s="40"/>
      <c r="X505" s="40"/>
      <c r="Y505" s="40"/>
      <c r="Z505" s="40"/>
      <c r="AA505" s="40"/>
      <c r="AB505" s="40"/>
      <c r="AC505" s="40"/>
      <c r="AD505" s="40"/>
      <c r="AE505" s="40"/>
      <c r="AT505" s="19" t="s">
        <v>190</v>
      </c>
      <c r="AU505" s="19" t="s">
        <v>85</v>
      </c>
    </row>
    <row r="506" s="2" customFormat="1" ht="16.5" customHeight="1">
      <c r="A506" s="40"/>
      <c r="B506" s="41"/>
      <c r="C506" s="269" t="s">
        <v>1110</v>
      </c>
      <c r="D506" s="269" t="s">
        <v>684</v>
      </c>
      <c r="E506" s="270" t="s">
        <v>1111</v>
      </c>
      <c r="F506" s="271" t="s">
        <v>1112</v>
      </c>
      <c r="G506" s="272" t="s">
        <v>201</v>
      </c>
      <c r="H506" s="273">
        <v>520.66499999999996</v>
      </c>
      <c r="I506" s="274"/>
      <c r="J506" s="275">
        <f>ROUND(I506*H506,2)</f>
        <v>0</v>
      </c>
      <c r="K506" s="271" t="s">
        <v>187</v>
      </c>
      <c r="L506" s="276"/>
      <c r="M506" s="277" t="s">
        <v>19</v>
      </c>
      <c r="N506" s="278" t="s">
        <v>47</v>
      </c>
      <c r="O506" s="86"/>
      <c r="P506" s="224">
        <f>O506*H506</f>
        <v>0</v>
      </c>
      <c r="Q506" s="224">
        <v>0.0054000000000000003</v>
      </c>
      <c r="R506" s="224">
        <f>Q506*H506</f>
        <v>2.811591</v>
      </c>
      <c r="S506" s="224">
        <v>0</v>
      </c>
      <c r="T506" s="225">
        <f>S506*H506</f>
        <v>0</v>
      </c>
      <c r="U506" s="40"/>
      <c r="V506" s="40"/>
      <c r="W506" s="40"/>
      <c r="X506" s="40"/>
      <c r="Y506" s="40"/>
      <c r="Z506" s="40"/>
      <c r="AA506" s="40"/>
      <c r="AB506" s="40"/>
      <c r="AC506" s="40"/>
      <c r="AD506" s="40"/>
      <c r="AE506" s="40"/>
      <c r="AR506" s="226" t="s">
        <v>405</v>
      </c>
      <c r="AT506" s="226" t="s">
        <v>684</v>
      </c>
      <c r="AU506" s="226" t="s">
        <v>85</v>
      </c>
      <c r="AY506" s="19" t="s">
        <v>180</v>
      </c>
      <c r="BE506" s="227">
        <f>IF(N506="základní",J506,0)</f>
        <v>0</v>
      </c>
      <c r="BF506" s="227">
        <f>IF(N506="snížená",J506,0)</f>
        <v>0</v>
      </c>
      <c r="BG506" s="227">
        <f>IF(N506="zákl. přenesená",J506,0)</f>
        <v>0</v>
      </c>
      <c r="BH506" s="227">
        <f>IF(N506="sníž. přenesená",J506,0)</f>
        <v>0</v>
      </c>
      <c r="BI506" s="227">
        <f>IF(N506="nulová",J506,0)</f>
        <v>0</v>
      </c>
      <c r="BJ506" s="19" t="s">
        <v>83</v>
      </c>
      <c r="BK506" s="227">
        <f>ROUND(I506*H506,2)</f>
        <v>0</v>
      </c>
      <c r="BL506" s="19" t="s">
        <v>188</v>
      </c>
      <c r="BM506" s="226" t="s">
        <v>1113</v>
      </c>
    </row>
    <row r="507" s="2" customFormat="1">
      <c r="A507" s="40"/>
      <c r="B507" s="41"/>
      <c r="C507" s="42"/>
      <c r="D507" s="228" t="s">
        <v>190</v>
      </c>
      <c r="E507" s="42"/>
      <c r="F507" s="229" t="s">
        <v>1112</v>
      </c>
      <c r="G507" s="42"/>
      <c r="H507" s="42"/>
      <c r="I507" s="230"/>
      <c r="J507" s="42"/>
      <c r="K507" s="42"/>
      <c r="L507" s="46"/>
      <c r="M507" s="231"/>
      <c r="N507" s="232"/>
      <c r="O507" s="86"/>
      <c r="P507" s="86"/>
      <c r="Q507" s="86"/>
      <c r="R507" s="86"/>
      <c r="S507" s="86"/>
      <c r="T507" s="87"/>
      <c r="U507" s="40"/>
      <c r="V507" s="40"/>
      <c r="W507" s="40"/>
      <c r="X507" s="40"/>
      <c r="Y507" s="40"/>
      <c r="Z507" s="40"/>
      <c r="AA507" s="40"/>
      <c r="AB507" s="40"/>
      <c r="AC507" s="40"/>
      <c r="AD507" s="40"/>
      <c r="AE507" s="40"/>
      <c r="AT507" s="19" t="s">
        <v>190</v>
      </c>
      <c r="AU507" s="19" t="s">
        <v>85</v>
      </c>
    </row>
    <row r="508" s="13" customFormat="1">
      <c r="A508" s="13"/>
      <c r="B508" s="233"/>
      <c r="C508" s="234"/>
      <c r="D508" s="228" t="s">
        <v>192</v>
      </c>
      <c r="E508" s="234"/>
      <c r="F508" s="236" t="s">
        <v>1114</v>
      </c>
      <c r="G508" s="234"/>
      <c r="H508" s="237">
        <v>520.66499999999996</v>
      </c>
      <c r="I508" s="238"/>
      <c r="J508" s="234"/>
      <c r="K508" s="234"/>
      <c r="L508" s="239"/>
      <c r="M508" s="240"/>
      <c r="N508" s="241"/>
      <c r="O508" s="241"/>
      <c r="P508" s="241"/>
      <c r="Q508" s="241"/>
      <c r="R508" s="241"/>
      <c r="S508" s="241"/>
      <c r="T508" s="242"/>
      <c r="U508" s="13"/>
      <c r="V508" s="13"/>
      <c r="W508" s="13"/>
      <c r="X508" s="13"/>
      <c r="Y508" s="13"/>
      <c r="Z508" s="13"/>
      <c r="AA508" s="13"/>
      <c r="AB508" s="13"/>
      <c r="AC508" s="13"/>
      <c r="AD508" s="13"/>
      <c r="AE508" s="13"/>
      <c r="AT508" s="243" t="s">
        <v>192</v>
      </c>
      <c r="AU508" s="243" t="s">
        <v>85</v>
      </c>
      <c r="AV508" s="13" t="s">
        <v>85</v>
      </c>
      <c r="AW508" s="13" t="s">
        <v>4</v>
      </c>
      <c r="AX508" s="13" t="s">
        <v>83</v>
      </c>
      <c r="AY508" s="243" t="s">
        <v>180</v>
      </c>
    </row>
    <row r="509" s="2" customFormat="1" ht="21.75" customHeight="1">
      <c r="A509" s="40"/>
      <c r="B509" s="41"/>
      <c r="C509" s="215" t="s">
        <v>1115</v>
      </c>
      <c r="D509" s="215" t="s">
        <v>183</v>
      </c>
      <c r="E509" s="216" t="s">
        <v>1116</v>
      </c>
      <c r="F509" s="217" t="s">
        <v>1117</v>
      </c>
      <c r="G509" s="218" t="s">
        <v>201</v>
      </c>
      <c r="H509" s="219">
        <v>505.5</v>
      </c>
      <c r="I509" s="220"/>
      <c r="J509" s="221">
        <f>ROUND(I509*H509,2)</f>
        <v>0</v>
      </c>
      <c r="K509" s="217" t="s">
        <v>187</v>
      </c>
      <c r="L509" s="46"/>
      <c r="M509" s="222" t="s">
        <v>19</v>
      </c>
      <c r="N509" s="223" t="s">
        <v>47</v>
      </c>
      <c r="O509" s="86"/>
      <c r="P509" s="224">
        <f>O509*H509</f>
        <v>0</v>
      </c>
      <c r="Q509" s="224">
        <v>0.00012</v>
      </c>
      <c r="R509" s="224">
        <f>Q509*H509</f>
        <v>0.060659999999999999</v>
      </c>
      <c r="S509" s="224">
        <v>0</v>
      </c>
      <c r="T509" s="225">
        <f>S509*H509</f>
        <v>0</v>
      </c>
      <c r="U509" s="40"/>
      <c r="V509" s="40"/>
      <c r="W509" s="40"/>
      <c r="X509" s="40"/>
      <c r="Y509" s="40"/>
      <c r="Z509" s="40"/>
      <c r="AA509" s="40"/>
      <c r="AB509" s="40"/>
      <c r="AC509" s="40"/>
      <c r="AD509" s="40"/>
      <c r="AE509" s="40"/>
      <c r="AR509" s="226" t="s">
        <v>188</v>
      </c>
      <c r="AT509" s="226" t="s">
        <v>183</v>
      </c>
      <c r="AU509" s="226" t="s">
        <v>85</v>
      </c>
      <c r="AY509" s="19" t="s">
        <v>180</v>
      </c>
      <c r="BE509" s="227">
        <f>IF(N509="základní",J509,0)</f>
        <v>0</v>
      </c>
      <c r="BF509" s="227">
        <f>IF(N509="snížená",J509,0)</f>
        <v>0</v>
      </c>
      <c r="BG509" s="227">
        <f>IF(N509="zákl. přenesená",J509,0)</f>
        <v>0</v>
      </c>
      <c r="BH509" s="227">
        <f>IF(N509="sníž. přenesená",J509,0)</f>
        <v>0</v>
      </c>
      <c r="BI509" s="227">
        <f>IF(N509="nulová",J509,0)</f>
        <v>0</v>
      </c>
      <c r="BJ509" s="19" t="s">
        <v>83</v>
      </c>
      <c r="BK509" s="227">
        <f>ROUND(I509*H509,2)</f>
        <v>0</v>
      </c>
      <c r="BL509" s="19" t="s">
        <v>188</v>
      </c>
      <c r="BM509" s="226" t="s">
        <v>1118</v>
      </c>
    </row>
    <row r="510" s="2" customFormat="1">
      <c r="A510" s="40"/>
      <c r="B510" s="41"/>
      <c r="C510" s="42"/>
      <c r="D510" s="228" t="s">
        <v>190</v>
      </c>
      <c r="E510" s="42"/>
      <c r="F510" s="229" t="s">
        <v>1119</v>
      </c>
      <c r="G510" s="42"/>
      <c r="H510" s="42"/>
      <c r="I510" s="230"/>
      <c r="J510" s="42"/>
      <c r="K510" s="42"/>
      <c r="L510" s="46"/>
      <c r="M510" s="231"/>
      <c r="N510" s="232"/>
      <c r="O510" s="86"/>
      <c r="P510" s="86"/>
      <c r="Q510" s="86"/>
      <c r="R510" s="86"/>
      <c r="S510" s="86"/>
      <c r="T510" s="87"/>
      <c r="U510" s="40"/>
      <c r="V510" s="40"/>
      <c r="W510" s="40"/>
      <c r="X510" s="40"/>
      <c r="Y510" s="40"/>
      <c r="Z510" s="40"/>
      <c r="AA510" s="40"/>
      <c r="AB510" s="40"/>
      <c r="AC510" s="40"/>
      <c r="AD510" s="40"/>
      <c r="AE510" s="40"/>
      <c r="AT510" s="19" t="s">
        <v>190</v>
      </c>
      <c r="AU510" s="19" t="s">
        <v>85</v>
      </c>
    </row>
    <row r="511" s="2" customFormat="1" ht="16.5" customHeight="1">
      <c r="A511" s="40"/>
      <c r="B511" s="41"/>
      <c r="C511" s="269" t="s">
        <v>1120</v>
      </c>
      <c r="D511" s="269" t="s">
        <v>684</v>
      </c>
      <c r="E511" s="270" t="s">
        <v>1121</v>
      </c>
      <c r="F511" s="271" t="s">
        <v>1122</v>
      </c>
      <c r="G511" s="272" t="s">
        <v>186</v>
      </c>
      <c r="H511" s="273">
        <v>20.827000000000002</v>
      </c>
      <c r="I511" s="274"/>
      <c r="J511" s="275">
        <f>ROUND(I511*H511,2)</f>
        <v>0</v>
      </c>
      <c r="K511" s="271" t="s">
        <v>187</v>
      </c>
      <c r="L511" s="276"/>
      <c r="M511" s="277" t="s">
        <v>19</v>
      </c>
      <c r="N511" s="278" t="s">
        <v>47</v>
      </c>
      <c r="O511" s="86"/>
      <c r="P511" s="224">
        <f>O511*H511</f>
        <v>0</v>
      </c>
      <c r="Q511" s="224">
        <v>0.02</v>
      </c>
      <c r="R511" s="224">
        <f>Q511*H511</f>
        <v>0.41654000000000002</v>
      </c>
      <c r="S511" s="224">
        <v>0</v>
      </c>
      <c r="T511" s="225">
        <f>S511*H511</f>
        <v>0</v>
      </c>
      <c r="U511" s="40"/>
      <c r="V511" s="40"/>
      <c r="W511" s="40"/>
      <c r="X511" s="40"/>
      <c r="Y511" s="40"/>
      <c r="Z511" s="40"/>
      <c r="AA511" s="40"/>
      <c r="AB511" s="40"/>
      <c r="AC511" s="40"/>
      <c r="AD511" s="40"/>
      <c r="AE511" s="40"/>
      <c r="AR511" s="226" t="s">
        <v>405</v>
      </c>
      <c r="AT511" s="226" t="s">
        <v>684</v>
      </c>
      <c r="AU511" s="226" t="s">
        <v>85</v>
      </c>
      <c r="AY511" s="19" t="s">
        <v>180</v>
      </c>
      <c r="BE511" s="227">
        <f>IF(N511="základní",J511,0)</f>
        <v>0</v>
      </c>
      <c r="BF511" s="227">
        <f>IF(N511="snížená",J511,0)</f>
        <v>0</v>
      </c>
      <c r="BG511" s="227">
        <f>IF(N511="zákl. přenesená",J511,0)</f>
        <v>0</v>
      </c>
      <c r="BH511" s="227">
        <f>IF(N511="sníž. přenesená",J511,0)</f>
        <v>0</v>
      </c>
      <c r="BI511" s="227">
        <f>IF(N511="nulová",J511,0)</f>
        <v>0</v>
      </c>
      <c r="BJ511" s="19" t="s">
        <v>83</v>
      </c>
      <c r="BK511" s="227">
        <f>ROUND(I511*H511,2)</f>
        <v>0</v>
      </c>
      <c r="BL511" s="19" t="s">
        <v>188</v>
      </c>
      <c r="BM511" s="226" t="s">
        <v>1123</v>
      </c>
    </row>
    <row r="512" s="2" customFormat="1">
      <c r="A512" s="40"/>
      <c r="B512" s="41"/>
      <c r="C512" s="42"/>
      <c r="D512" s="228" t="s">
        <v>190</v>
      </c>
      <c r="E512" s="42"/>
      <c r="F512" s="229" t="s">
        <v>1122</v>
      </c>
      <c r="G512" s="42"/>
      <c r="H512" s="42"/>
      <c r="I512" s="230"/>
      <c r="J512" s="42"/>
      <c r="K512" s="42"/>
      <c r="L512" s="46"/>
      <c r="M512" s="231"/>
      <c r="N512" s="232"/>
      <c r="O512" s="86"/>
      <c r="P512" s="86"/>
      <c r="Q512" s="86"/>
      <c r="R512" s="86"/>
      <c r="S512" s="86"/>
      <c r="T512" s="87"/>
      <c r="U512" s="40"/>
      <c r="V512" s="40"/>
      <c r="W512" s="40"/>
      <c r="X512" s="40"/>
      <c r="Y512" s="40"/>
      <c r="Z512" s="40"/>
      <c r="AA512" s="40"/>
      <c r="AB512" s="40"/>
      <c r="AC512" s="40"/>
      <c r="AD512" s="40"/>
      <c r="AE512" s="40"/>
      <c r="AT512" s="19" t="s">
        <v>190</v>
      </c>
      <c r="AU512" s="19" t="s">
        <v>85</v>
      </c>
    </row>
    <row r="513" s="13" customFormat="1">
      <c r="A513" s="13"/>
      <c r="B513" s="233"/>
      <c r="C513" s="234"/>
      <c r="D513" s="228" t="s">
        <v>192</v>
      </c>
      <c r="E513" s="235" t="s">
        <v>19</v>
      </c>
      <c r="F513" s="236" t="s">
        <v>1124</v>
      </c>
      <c r="G513" s="234"/>
      <c r="H513" s="237">
        <v>20.219999999999999</v>
      </c>
      <c r="I513" s="238"/>
      <c r="J513" s="234"/>
      <c r="K513" s="234"/>
      <c r="L513" s="239"/>
      <c r="M513" s="240"/>
      <c r="N513" s="241"/>
      <c r="O513" s="241"/>
      <c r="P513" s="241"/>
      <c r="Q513" s="241"/>
      <c r="R513" s="241"/>
      <c r="S513" s="241"/>
      <c r="T513" s="242"/>
      <c r="U513" s="13"/>
      <c r="V513" s="13"/>
      <c r="W513" s="13"/>
      <c r="X513" s="13"/>
      <c r="Y513" s="13"/>
      <c r="Z513" s="13"/>
      <c r="AA513" s="13"/>
      <c r="AB513" s="13"/>
      <c r="AC513" s="13"/>
      <c r="AD513" s="13"/>
      <c r="AE513" s="13"/>
      <c r="AT513" s="243" t="s">
        <v>192</v>
      </c>
      <c r="AU513" s="243" t="s">
        <v>85</v>
      </c>
      <c r="AV513" s="13" t="s">
        <v>85</v>
      </c>
      <c r="AW513" s="13" t="s">
        <v>37</v>
      </c>
      <c r="AX513" s="13" t="s">
        <v>83</v>
      </c>
      <c r="AY513" s="243" t="s">
        <v>180</v>
      </c>
    </row>
    <row r="514" s="13" customFormat="1">
      <c r="A514" s="13"/>
      <c r="B514" s="233"/>
      <c r="C514" s="234"/>
      <c r="D514" s="228" t="s">
        <v>192</v>
      </c>
      <c r="E514" s="234"/>
      <c r="F514" s="236" t="s">
        <v>1125</v>
      </c>
      <c r="G514" s="234"/>
      <c r="H514" s="237">
        <v>20.827000000000002</v>
      </c>
      <c r="I514" s="238"/>
      <c r="J514" s="234"/>
      <c r="K514" s="234"/>
      <c r="L514" s="239"/>
      <c r="M514" s="240"/>
      <c r="N514" s="241"/>
      <c r="O514" s="241"/>
      <c r="P514" s="241"/>
      <c r="Q514" s="241"/>
      <c r="R514" s="241"/>
      <c r="S514" s="241"/>
      <c r="T514" s="242"/>
      <c r="U514" s="13"/>
      <c r="V514" s="13"/>
      <c r="W514" s="13"/>
      <c r="X514" s="13"/>
      <c r="Y514" s="13"/>
      <c r="Z514" s="13"/>
      <c r="AA514" s="13"/>
      <c r="AB514" s="13"/>
      <c r="AC514" s="13"/>
      <c r="AD514" s="13"/>
      <c r="AE514" s="13"/>
      <c r="AT514" s="243" t="s">
        <v>192</v>
      </c>
      <c r="AU514" s="243" t="s">
        <v>85</v>
      </c>
      <c r="AV514" s="13" t="s">
        <v>85</v>
      </c>
      <c r="AW514" s="13" t="s">
        <v>4</v>
      </c>
      <c r="AX514" s="13" t="s">
        <v>83</v>
      </c>
      <c r="AY514" s="243" t="s">
        <v>180</v>
      </c>
    </row>
    <row r="515" s="2" customFormat="1" ht="16.5" customHeight="1">
      <c r="A515" s="40"/>
      <c r="B515" s="41"/>
      <c r="C515" s="215" t="s">
        <v>1126</v>
      </c>
      <c r="D515" s="215" t="s">
        <v>183</v>
      </c>
      <c r="E515" s="216" t="s">
        <v>1127</v>
      </c>
      <c r="F515" s="217" t="s">
        <v>1128</v>
      </c>
      <c r="G515" s="218" t="s">
        <v>327</v>
      </c>
      <c r="H515" s="219">
        <v>3.3490000000000002</v>
      </c>
      <c r="I515" s="220"/>
      <c r="J515" s="221">
        <f>ROUND(I515*H515,2)</f>
        <v>0</v>
      </c>
      <c r="K515" s="217" t="s">
        <v>187</v>
      </c>
      <c r="L515" s="46"/>
      <c r="M515" s="222" t="s">
        <v>19</v>
      </c>
      <c r="N515" s="223" t="s">
        <v>47</v>
      </c>
      <c r="O515" s="86"/>
      <c r="P515" s="224">
        <f>O515*H515</f>
        <v>0</v>
      </c>
      <c r="Q515" s="224">
        <v>0</v>
      </c>
      <c r="R515" s="224">
        <f>Q515*H515</f>
        <v>0</v>
      </c>
      <c r="S515" s="224">
        <v>0</v>
      </c>
      <c r="T515" s="225">
        <f>S515*H515</f>
        <v>0</v>
      </c>
      <c r="U515" s="40"/>
      <c r="V515" s="40"/>
      <c r="W515" s="40"/>
      <c r="X515" s="40"/>
      <c r="Y515" s="40"/>
      <c r="Z515" s="40"/>
      <c r="AA515" s="40"/>
      <c r="AB515" s="40"/>
      <c r="AC515" s="40"/>
      <c r="AD515" s="40"/>
      <c r="AE515" s="40"/>
      <c r="AR515" s="226" t="s">
        <v>188</v>
      </c>
      <c r="AT515" s="226" t="s">
        <v>183</v>
      </c>
      <c r="AU515" s="226" t="s">
        <v>85</v>
      </c>
      <c r="AY515" s="19" t="s">
        <v>180</v>
      </c>
      <c r="BE515" s="227">
        <f>IF(N515="základní",J515,0)</f>
        <v>0</v>
      </c>
      <c r="BF515" s="227">
        <f>IF(N515="snížená",J515,0)</f>
        <v>0</v>
      </c>
      <c r="BG515" s="227">
        <f>IF(N515="zákl. přenesená",J515,0)</f>
        <v>0</v>
      </c>
      <c r="BH515" s="227">
        <f>IF(N515="sníž. přenesená",J515,0)</f>
        <v>0</v>
      </c>
      <c r="BI515" s="227">
        <f>IF(N515="nulová",J515,0)</f>
        <v>0</v>
      </c>
      <c r="BJ515" s="19" t="s">
        <v>83</v>
      </c>
      <c r="BK515" s="227">
        <f>ROUND(I515*H515,2)</f>
        <v>0</v>
      </c>
      <c r="BL515" s="19" t="s">
        <v>188</v>
      </c>
      <c r="BM515" s="226" t="s">
        <v>1129</v>
      </c>
    </row>
    <row r="516" s="2" customFormat="1">
      <c r="A516" s="40"/>
      <c r="B516" s="41"/>
      <c r="C516" s="42"/>
      <c r="D516" s="228" t="s">
        <v>190</v>
      </c>
      <c r="E516" s="42"/>
      <c r="F516" s="229" t="s">
        <v>1130</v>
      </c>
      <c r="G516" s="42"/>
      <c r="H516" s="42"/>
      <c r="I516" s="230"/>
      <c r="J516" s="42"/>
      <c r="K516" s="42"/>
      <c r="L516" s="46"/>
      <c r="M516" s="231"/>
      <c r="N516" s="232"/>
      <c r="O516" s="86"/>
      <c r="P516" s="86"/>
      <c r="Q516" s="86"/>
      <c r="R516" s="86"/>
      <c r="S516" s="86"/>
      <c r="T516" s="87"/>
      <c r="U516" s="40"/>
      <c r="V516" s="40"/>
      <c r="W516" s="40"/>
      <c r="X516" s="40"/>
      <c r="Y516" s="40"/>
      <c r="Z516" s="40"/>
      <c r="AA516" s="40"/>
      <c r="AB516" s="40"/>
      <c r="AC516" s="40"/>
      <c r="AD516" s="40"/>
      <c r="AE516" s="40"/>
      <c r="AT516" s="19" t="s">
        <v>190</v>
      </c>
      <c r="AU516" s="19" t="s">
        <v>85</v>
      </c>
    </row>
    <row r="517" s="12" customFormat="1" ht="22.8" customHeight="1">
      <c r="A517" s="12"/>
      <c r="B517" s="199"/>
      <c r="C517" s="200"/>
      <c r="D517" s="201" t="s">
        <v>75</v>
      </c>
      <c r="E517" s="213" t="s">
        <v>1131</v>
      </c>
      <c r="F517" s="213" t="s">
        <v>1132</v>
      </c>
      <c r="G517" s="200"/>
      <c r="H517" s="200"/>
      <c r="I517" s="203"/>
      <c r="J517" s="214">
        <f>BK517</f>
        <v>0</v>
      </c>
      <c r="K517" s="200"/>
      <c r="L517" s="205"/>
      <c r="M517" s="206"/>
      <c r="N517" s="207"/>
      <c r="O517" s="207"/>
      <c r="P517" s="208">
        <f>SUM(P518:P560)</f>
        <v>0</v>
      </c>
      <c r="Q517" s="207"/>
      <c r="R517" s="208">
        <f>SUM(R518:R560)</f>
        <v>13.15182418</v>
      </c>
      <c r="S517" s="207"/>
      <c r="T517" s="209">
        <f>SUM(T518:T560)</f>
        <v>0</v>
      </c>
      <c r="U517" s="12"/>
      <c r="V517" s="12"/>
      <c r="W517" s="12"/>
      <c r="X517" s="12"/>
      <c r="Y517" s="12"/>
      <c r="Z517" s="12"/>
      <c r="AA517" s="12"/>
      <c r="AB517" s="12"/>
      <c r="AC517" s="12"/>
      <c r="AD517" s="12"/>
      <c r="AE517" s="12"/>
      <c r="AR517" s="210" t="s">
        <v>85</v>
      </c>
      <c r="AT517" s="211" t="s">
        <v>75</v>
      </c>
      <c r="AU517" s="211" t="s">
        <v>83</v>
      </c>
      <c r="AY517" s="210" t="s">
        <v>180</v>
      </c>
      <c r="BK517" s="212">
        <f>SUM(BK518:BK560)</f>
        <v>0</v>
      </c>
    </row>
    <row r="518" s="2" customFormat="1" ht="21.75" customHeight="1">
      <c r="A518" s="40"/>
      <c r="B518" s="41"/>
      <c r="C518" s="215" t="s">
        <v>1133</v>
      </c>
      <c r="D518" s="215" t="s">
        <v>183</v>
      </c>
      <c r="E518" s="216" t="s">
        <v>1134</v>
      </c>
      <c r="F518" s="217" t="s">
        <v>1135</v>
      </c>
      <c r="G518" s="218" t="s">
        <v>201</v>
      </c>
      <c r="H518" s="219">
        <v>175.96799999999999</v>
      </c>
      <c r="I518" s="220"/>
      <c r="J518" s="221">
        <f>ROUND(I518*H518,2)</f>
        <v>0</v>
      </c>
      <c r="K518" s="217" t="s">
        <v>187</v>
      </c>
      <c r="L518" s="46"/>
      <c r="M518" s="222" t="s">
        <v>19</v>
      </c>
      <c r="N518" s="223" t="s">
        <v>47</v>
      </c>
      <c r="O518" s="86"/>
      <c r="P518" s="224">
        <f>O518*H518</f>
        <v>0</v>
      </c>
      <c r="Q518" s="224">
        <v>0.056890000000000003</v>
      </c>
      <c r="R518" s="224">
        <f>Q518*H518</f>
        <v>10.01081952</v>
      </c>
      <c r="S518" s="224">
        <v>0</v>
      </c>
      <c r="T518" s="225">
        <f>S518*H518</f>
        <v>0</v>
      </c>
      <c r="U518" s="40"/>
      <c r="V518" s="40"/>
      <c r="W518" s="40"/>
      <c r="X518" s="40"/>
      <c r="Y518" s="40"/>
      <c r="Z518" s="40"/>
      <c r="AA518" s="40"/>
      <c r="AB518" s="40"/>
      <c r="AC518" s="40"/>
      <c r="AD518" s="40"/>
      <c r="AE518" s="40"/>
      <c r="AR518" s="226" t="s">
        <v>188</v>
      </c>
      <c r="AT518" s="226" t="s">
        <v>183</v>
      </c>
      <c r="AU518" s="226" t="s">
        <v>85</v>
      </c>
      <c r="AY518" s="19" t="s">
        <v>180</v>
      </c>
      <c r="BE518" s="227">
        <f>IF(N518="základní",J518,0)</f>
        <v>0</v>
      </c>
      <c r="BF518" s="227">
        <f>IF(N518="snížená",J518,0)</f>
        <v>0</v>
      </c>
      <c r="BG518" s="227">
        <f>IF(N518="zákl. přenesená",J518,0)</f>
        <v>0</v>
      </c>
      <c r="BH518" s="227">
        <f>IF(N518="sníž. přenesená",J518,0)</f>
        <v>0</v>
      </c>
      <c r="BI518" s="227">
        <f>IF(N518="nulová",J518,0)</f>
        <v>0</v>
      </c>
      <c r="BJ518" s="19" t="s">
        <v>83</v>
      </c>
      <c r="BK518" s="227">
        <f>ROUND(I518*H518,2)</f>
        <v>0</v>
      </c>
      <c r="BL518" s="19" t="s">
        <v>188</v>
      </c>
      <c r="BM518" s="226" t="s">
        <v>1136</v>
      </c>
    </row>
    <row r="519" s="2" customFormat="1">
      <c r="A519" s="40"/>
      <c r="B519" s="41"/>
      <c r="C519" s="42"/>
      <c r="D519" s="228" t="s">
        <v>190</v>
      </c>
      <c r="E519" s="42"/>
      <c r="F519" s="229" t="s">
        <v>1137</v>
      </c>
      <c r="G519" s="42"/>
      <c r="H519" s="42"/>
      <c r="I519" s="230"/>
      <c r="J519" s="42"/>
      <c r="K519" s="42"/>
      <c r="L519" s="46"/>
      <c r="M519" s="231"/>
      <c r="N519" s="232"/>
      <c r="O519" s="86"/>
      <c r="P519" s="86"/>
      <c r="Q519" s="86"/>
      <c r="R519" s="86"/>
      <c r="S519" s="86"/>
      <c r="T519" s="87"/>
      <c r="U519" s="40"/>
      <c r="V519" s="40"/>
      <c r="W519" s="40"/>
      <c r="X519" s="40"/>
      <c r="Y519" s="40"/>
      <c r="Z519" s="40"/>
      <c r="AA519" s="40"/>
      <c r="AB519" s="40"/>
      <c r="AC519" s="40"/>
      <c r="AD519" s="40"/>
      <c r="AE519" s="40"/>
      <c r="AT519" s="19" t="s">
        <v>190</v>
      </c>
      <c r="AU519" s="19" t="s">
        <v>85</v>
      </c>
    </row>
    <row r="520" s="15" customFormat="1">
      <c r="A520" s="15"/>
      <c r="B520" s="255"/>
      <c r="C520" s="256"/>
      <c r="D520" s="228" t="s">
        <v>192</v>
      </c>
      <c r="E520" s="257" t="s">
        <v>19</v>
      </c>
      <c r="F520" s="258" t="s">
        <v>609</v>
      </c>
      <c r="G520" s="256"/>
      <c r="H520" s="257" t="s">
        <v>19</v>
      </c>
      <c r="I520" s="259"/>
      <c r="J520" s="256"/>
      <c r="K520" s="256"/>
      <c r="L520" s="260"/>
      <c r="M520" s="261"/>
      <c r="N520" s="262"/>
      <c r="O520" s="262"/>
      <c r="P520" s="262"/>
      <c r="Q520" s="262"/>
      <c r="R520" s="262"/>
      <c r="S520" s="262"/>
      <c r="T520" s="263"/>
      <c r="U520" s="15"/>
      <c r="V520" s="15"/>
      <c r="W520" s="15"/>
      <c r="X520" s="15"/>
      <c r="Y520" s="15"/>
      <c r="Z520" s="15"/>
      <c r="AA520" s="15"/>
      <c r="AB520" s="15"/>
      <c r="AC520" s="15"/>
      <c r="AD520" s="15"/>
      <c r="AE520" s="15"/>
      <c r="AT520" s="264" t="s">
        <v>192</v>
      </c>
      <c r="AU520" s="264" t="s">
        <v>85</v>
      </c>
      <c r="AV520" s="15" t="s">
        <v>83</v>
      </c>
      <c r="AW520" s="15" t="s">
        <v>37</v>
      </c>
      <c r="AX520" s="15" t="s">
        <v>76</v>
      </c>
      <c r="AY520" s="264" t="s">
        <v>180</v>
      </c>
    </row>
    <row r="521" s="13" customFormat="1">
      <c r="A521" s="13"/>
      <c r="B521" s="233"/>
      <c r="C521" s="234"/>
      <c r="D521" s="228" t="s">
        <v>192</v>
      </c>
      <c r="E521" s="235" t="s">
        <v>19</v>
      </c>
      <c r="F521" s="236" t="s">
        <v>1138</v>
      </c>
      <c r="G521" s="234"/>
      <c r="H521" s="237">
        <v>143.053</v>
      </c>
      <c r="I521" s="238"/>
      <c r="J521" s="234"/>
      <c r="K521" s="234"/>
      <c r="L521" s="239"/>
      <c r="M521" s="240"/>
      <c r="N521" s="241"/>
      <c r="O521" s="241"/>
      <c r="P521" s="241"/>
      <c r="Q521" s="241"/>
      <c r="R521" s="241"/>
      <c r="S521" s="241"/>
      <c r="T521" s="242"/>
      <c r="U521" s="13"/>
      <c r="V521" s="13"/>
      <c r="W521" s="13"/>
      <c r="X521" s="13"/>
      <c r="Y521" s="13"/>
      <c r="Z521" s="13"/>
      <c r="AA521" s="13"/>
      <c r="AB521" s="13"/>
      <c r="AC521" s="13"/>
      <c r="AD521" s="13"/>
      <c r="AE521" s="13"/>
      <c r="AT521" s="243" t="s">
        <v>192</v>
      </c>
      <c r="AU521" s="243" t="s">
        <v>85</v>
      </c>
      <c r="AV521" s="13" t="s">
        <v>85</v>
      </c>
      <c r="AW521" s="13" t="s">
        <v>37</v>
      </c>
      <c r="AX521" s="13" t="s">
        <v>76</v>
      </c>
      <c r="AY521" s="243" t="s">
        <v>180</v>
      </c>
    </row>
    <row r="522" s="15" customFormat="1">
      <c r="A522" s="15"/>
      <c r="B522" s="255"/>
      <c r="C522" s="256"/>
      <c r="D522" s="228" t="s">
        <v>192</v>
      </c>
      <c r="E522" s="257" t="s">
        <v>19</v>
      </c>
      <c r="F522" s="258" t="s">
        <v>614</v>
      </c>
      <c r="G522" s="256"/>
      <c r="H522" s="257" t="s">
        <v>19</v>
      </c>
      <c r="I522" s="259"/>
      <c r="J522" s="256"/>
      <c r="K522" s="256"/>
      <c r="L522" s="260"/>
      <c r="M522" s="261"/>
      <c r="N522" s="262"/>
      <c r="O522" s="262"/>
      <c r="P522" s="262"/>
      <c r="Q522" s="262"/>
      <c r="R522" s="262"/>
      <c r="S522" s="262"/>
      <c r="T522" s="263"/>
      <c r="U522" s="15"/>
      <c r="V522" s="15"/>
      <c r="W522" s="15"/>
      <c r="X522" s="15"/>
      <c r="Y522" s="15"/>
      <c r="Z522" s="15"/>
      <c r="AA522" s="15"/>
      <c r="AB522" s="15"/>
      <c r="AC522" s="15"/>
      <c r="AD522" s="15"/>
      <c r="AE522" s="15"/>
      <c r="AT522" s="264" t="s">
        <v>192</v>
      </c>
      <c r="AU522" s="264" t="s">
        <v>85</v>
      </c>
      <c r="AV522" s="15" t="s">
        <v>83</v>
      </c>
      <c r="AW522" s="15" t="s">
        <v>37</v>
      </c>
      <c r="AX522" s="15" t="s">
        <v>76</v>
      </c>
      <c r="AY522" s="264" t="s">
        <v>180</v>
      </c>
    </row>
    <row r="523" s="13" customFormat="1">
      <c r="A523" s="13"/>
      <c r="B523" s="233"/>
      <c r="C523" s="234"/>
      <c r="D523" s="228" t="s">
        <v>192</v>
      </c>
      <c r="E523" s="235" t="s">
        <v>19</v>
      </c>
      <c r="F523" s="236" t="s">
        <v>1139</v>
      </c>
      <c r="G523" s="234"/>
      <c r="H523" s="237">
        <v>-7.2720000000000002</v>
      </c>
      <c r="I523" s="238"/>
      <c r="J523" s="234"/>
      <c r="K523" s="234"/>
      <c r="L523" s="239"/>
      <c r="M523" s="240"/>
      <c r="N523" s="241"/>
      <c r="O523" s="241"/>
      <c r="P523" s="241"/>
      <c r="Q523" s="241"/>
      <c r="R523" s="241"/>
      <c r="S523" s="241"/>
      <c r="T523" s="242"/>
      <c r="U523" s="13"/>
      <c r="V523" s="13"/>
      <c r="W523" s="13"/>
      <c r="X523" s="13"/>
      <c r="Y523" s="13"/>
      <c r="Z523" s="13"/>
      <c r="AA523" s="13"/>
      <c r="AB523" s="13"/>
      <c r="AC523" s="13"/>
      <c r="AD523" s="13"/>
      <c r="AE523" s="13"/>
      <c r="AT523" s="243" t="s">
        <v>192</v>
      </c>
      <c r="AU523" s="243" t="s">
        <v>85</v>
      </c>
      <c r="AV523" s="13" t="s">
        <v>85</v>
      </c>
      <c r="AW523" s="13" t="s">
        <v>37</v>
      </c>
      <c r="AX523" s="13" t="s">
        <v>76</v>
      </c>
      <c r="AY523" s="243" t="s">
        <v>180</v>
      </c>
    </row>
    <row r="524" s="13" customFormat="1">
      <c r="A524" s="13"/>
      <c r="B524" s="233"/>
      <c r="C524" s="234"/>
      <c r="D524" s="228" t="s">
        <v>192</v>
      </c>
      <c r="E524" s="235" t="s">
        <v>19</v>
      </c>
      <c r="F524" s="236" t="s">
        <v>633</v>
      </c>
      <c r="G524" s="234"/>
      <c r="H524" s="237">
        <v>-1.8180000000000001</v>
      </c>
      <c r="I524" s="238"/>
      <c r="J524" s="234"/>
      <c r="K524" s="234"/>
      <c r="L524" s="239"/>
      <c r="M524" s="240"/>
      <c r="N524" s="241"/>
      <c r="O524" s="241"/>
      <c r="P524" s="241"/>
      <c r="Q524" s="241"/>
      <c r="R524" s="241"/>
      <c r="S524" s="241"/>
      <c r="T524" s="242"/>
      <c r="U524" s="13"/>
      <c r="V524" s="13"/>
      <c r="W524" s="13"/>
      <c r="X524" s="13"/>
      <c r="Y524" s="13"/>
      <c r="Z524" s="13"/>
      <c r="AA524" s="13"/>
      <c r="AB524" s="13"/>
      <c r="AC524" s="13"/>
      <c r="AD524" s="13"/>
      <c r="AE524" s="13"/>
      <c r="AT524" s="243" t="s">
        <v>192</v>
      </c>
      <c r="AU524" s="243" t="s">
        <v>85</v>
      </c>
      <c r="AV524" s="13" t="s">
        <v>85</v>
      </c>
      <c r="AW524" s="13" t="s">
        <v>37</v>
      </c>
      <c r="AX524" s="13" t="s">
        <v>76</v>
      </c>
      <c r="AY524" s="243" t="s">
        <v>180</v>
      </c>
    </row>
    <row r="525" s="15" customFormat="1">
      <c r="A525" s="15"/>
      <c r="B525" s="255"/>
      <c r="C525" s="256"/>
      <c r="D525" s="228" t="s">
        <v>192</v>
      </c>
      <c r="E525" s="257" t="s">
        <v>19</v>
      </c>
      <c r="F525" s="258" t="s">
        <v>612</v>
      </c>
      <c r="G525" s="256"/>
      <c r="H525" s="257" t="s">
        <v>19</v>
      </c>
      <c r="I525" s="259"/>
      <c r="J525" s="256"/>
      <c r="K525" s="256"/>
      <c r="L525" s="260"/>
      <c r="M525" s="261"/>
      <c r="N525" s="262"/>
      <c r="O525" s="262"/>
      <c r="P525" s="262"/>
      <c r="Q525" s="262"/>
      <c r="R525" s="262"/>
      <c r="S525" s="262"/>
      <c r="T525" s="263"/>
      <c r="U525" s="15"/>
      <c r="V525" s="15"/>
      <c r="W525" s="15"/>
      <c r="X525" s="15"/>
      <c r="Y525" s="15"/>
      <c r="Z525" s="15"/>
      <c r="AA525" s="15"/>
      <c r="AB525" s="15"/>
      <c r="AC525" s="15"/>
      <c r="AD525" s="15"/>
      <c r="AE525" s="15"/>
      <c r="AT525" s="264" t="s">
        <v>192</v>
      </c>
      <c r="AU525" s="264" t="s">
        <v>85</v>
      </c>
      <c r="AV525" s="15" t="s">
        <v>83</v>
      </c>
      <c r="AW525" s="15" t="s">
        <v>37</v>
      </c>
      <c r="AX525" s="15" t="s">
        <v>76</v>
      </c>
      <c r="AY525" s="264" t="s">
        <v>180</v>
      </c>
    </row>
    <row r="526" s="13" customFormat="1">
      <c r="A526" s="13"/>
      <c r="B526" s="233"/>
      <c r="C526" s="234"/>
      <c r="D526" s="228" t="s">
        <v>192</v>
      </c>
      <c r="E526" s="235" t="s">
        <v>19</v>
      </c>
      <c r="F526" s="236" t="s">
        <v>1140</v>
      </c>
      <c r="G526" s="234"/>
      <c r="H526" s="237">
        <v>45.640999999999998</v>
      </c>
      <c r="I526" s="238"/>
      <c r="J526" s="234"/>
      <c r="K526" s="234"/>
      <c r="L526" s="239"/>
      <c r="M526" s="240"/>
      <c r="N526" s="241"/>
      <c r="O526" s="241"/>
      <c r="P526" s="241"/>
      <c r="Q526" s="241"/>
      <c r="R526" s="241"/>
      <c r="S526" s="241"/>
      <c r="T526" s="242"/>
      <c r="U526" s="13"/>
      <c r="V526" s="13"/>
      <c r="W526" s="13"/>
      <c r="X526" s="13"/>
      <c r="Y526" s="13"/>
      <c r="Z526" s="13"/>
      <c r="AA526" s="13"/>
      <c r="AB526" s="13"/>
      <c r="AC526" s="13"/>
      <c r="AD526" s="13"/>
      <c r="AE526" s="13"/>
      <c r="AT526" s="243" t="s">
        <v>192</v>
      </c>
      <c r="AU526" s="243" t="s">
        <v>85</v>
      </c>
      <c r="AV526" s="13" t="s">
        <v>85</v>
      </c>
      <c r="AW526" s="13" t="s">
        <v>37</v>
      </c>
      <c r="AX526" s="13" t="s">
        <v>76</v>
      </c>
      <c r="AY526" s="243" t="s">
        <v>180</v>
      </c>
    </row>
    <row r="527" s="15" customFormat="1">
      <c r="A527" s="15"/>
      <c r="B527" s="255"/>
      <c r="C527" s="256"/>
      <c r="D527" s="228" t="s">
        <v>192</v>
      </c>
      <c r="E527" s="257" t="s">
        <v>19</v>
      </c>
      <c r="F527" s="258" t="s">
        <v>614</v>
      </c>
      <c r="G527" s="256"/>
      <c r="H527" s="257" t="s">
        <v>19</v>
      </c>
      <c r="I527" s="259"/>
      <c r="J527" s="256"/>
      <c r="K527" s="256"/>
      <c r="L527" s="260"/>
      <c r="M527" s="261"/>
      <c r="N527" s="262"/>
      <c r="O527" s="262"/>
      <c r="P527" s="262"/>
      <c r="Q527" s="262"/>
      <c r="R527" s="262"/>
      <c r="S527" s="262"/>
      <c r="T527" s="263"/>
      <c r="U527" s="15"/>
      <c r="V527" s="15"/>
      <c r="W527" s="15"/>
      <c r="X527" s="15"/>
      <c r="Y527" s="15"/>
      <c r="Z527" s="15"/>
      <c r="AA527" s="15"/>
      <c r="AB527" s="15"/>
      <c r="AC527" s="15"/>
      <c r="AD527" s="15"/>
      <c r="AE527" s="15"/>
      <c r="AT527" s="264" t="s">
        <v>192</v>
      </c>
      <c r="AU527" s="264" t="s">
        <v>85</v>
      </c>
      <c r="AV527" s="15" t="s">
        <v>83</v>
      </c>
      <c r="AW527" s="15" t="s">
        <v>37</v>
      </c>
      <c r="AX527" s="15" t="s">
        <v>76</v>
      </c>
      <c r="AY527" s="264" t="s">
        <v>180</v>
      </c>
    </row>
    <row r="528" s="13" customFormat="1">
      <c r="A528" s="13"/>
      <c r="B528" s="233"/>
      <c r="C528" s="234"/>
      <c r="D528" s="228" t="s">
        <v>192</v>
      </c>
      <c r="E528" s="235" t="s">
        <v>19</v>
      </c>
      <c r="F528" s="236" t="s">
        <v>615</v>
      </c>
      <c r="G528" s="234"/>
      <c r="H528" s="237">
        <v>-3.6360000000000001</v>
      </c>
      <c r="I528" s="238"/>
      <c r="J528" s="234"/>
      <c r="K528" s="234"/>
      <c r="L528" s="239"/>
      <c r="M528" s="240"/>
      <c r="N528" s="241"/>
      <c r="O528" s="241"/>
      <c r="P528" s="241"/>
      <c r="Q528" s="241"/>
      <c r="R528" s="241"/>
      <c r="S528" s="241"/>
      <c r="T528" s="242"/>
      <c r="U528" s="13"/>
      <c r="V528" s="13"/>
      <c r="W528" s="13"/>
      <c r="X528" s="13"/>
      <c r="Y528" s="13"/>
      <c r="Z528" s="13"/>
      <c r="AA528" s="13"/>
      <c r="AB528" s="13"/>
      <c r="AC528" s="13"/>
      <c r="AD528" s="13"/>
      <c r="AE528" s="13"/>
      <c r="AT528" s="243" t="s">
        <v>192</v>
      </c>
      <c r="AU528" s="243" t="s">
        <v>85</v>
      </c>
      <c r="AV528" s="13" t="s">
        <v>85</v>
      </c>
      <c r="AW528" s="13" t="s">
        <v>37</v>
      </c>
      <c r="AX528" s="13" t="s">
        <v>76</v>
      </c>
      <c r="AY528" s="243" t="s">
        <v>180</v>
      </c>
    </row>
    <row r="529" s="16" customFormat="1">
      <c r="A529" s="16"/>
      <c r="B529" s="279"/>
      <c r="C529" s="280"/>
      <c r="D529" s="228" t="s">
        <v>192</v>
      </c>
      <c r="E529" s="281" t="s">
        <v>19</v>
      </c>
      <c r="F529" s="282" t="s">
        <v>742</v>
      </c>
      <c r="G529" s="280"/>
      <c r="H529" s="283">
        <v>175.96799999999999</v>
      </c>
      <c r="I529" s="284"/>
      <c r="J529" s="280"/>
      <c r="K529" s="280"/>
      <c r="L529" s="285"/>
      <c r="M529" s="286"/>
      <c r="N529" s="287"/>
      <c r="O529" s="287"/>
      <c r="P529" s="287"/>
      <c r="Q529" s="287"/>
      <c r="R529" s="287"/>
      <c r="S529" s="287"/>
      <c r="T529" s="288"/>
      <c r="U529" s="16"/>
      <c r="V529" s="16"/>
      <c r="W529" s="16"/>
      <c r="X529" s="16"/>
      <c r="Y529" s="16"/>
      <c r="Z529" s="16"/>
      <c r="AA529" s="16"/>
      <c r="AB529" s="16"/>
      <c r="AC529" s="16"/>
      <c r="AD529" s="16"/>
      <c r="AE529" s="16"/>
      <c r="AT529" s="289" t="s">
        <v>192</v>
      </c>
      <c r="AU529" s="289" t="s">
        <v>85</v>
      </c>
      <c r="AV529" s="16" t="s">
        <v>113</v>
      </c>
      <c r="AW529" s="16" t="s">
        <v>37</v>
      </c>
      <c r="AX529" s="16" t="s">
        <v>76</v>
      </c>
      <c r="AY529" s="289" t="s">
        <v>180</v>
      </c>
    </row>
    <row r="530" s="14" customFormat="1">
      <c r="A530" s="14"/>
      <c r="B530" s="244"/>
      <c r="C530" s="245"/>
      <c r="D530" s="228" t="s">
        <v>192</v>
      </c>
      <c r="E530" s="246" t="s">
        <v>19</v>
      </c>
      <c r="F530" s="247" t="s">
        <v>197</v>
      </c>
      <c r="G530" s="245"/>
      <c r="H530" s="248">
        <v>175.96799999999999</v>
      </c>
      <c r="I530" s="249"/>
      <c r="J530" s="245"/>
      <c r="K530" s="245"/>
      <c r="L530" s="250"/>
      <c r="M530" s="251"/>
      <c r="N530" s="252"/>
      <c r="O530" s="252"/>
      <c r="P530" s="252"/>
      <c r="Q530" s="252"/>
      <c r="R530" s="252"/>
      <c r="S530" s="252"/>
      <c r="T530" s="253"/>
      <c r="U530" s="14"/>
      <c r="V530" s="14"/>
      <c r="W530" s="14"/>
      <c r="X530" s="14"/>
      <c r="Y530" s="14"/>
      <c r="Z530" s="14"/>
      <c r="AA530" s="14"/>
      <c r="AB530" s="14"/>
      <c r="AC530" s="14"/>
      <c r="AD530" s="14"/>
      <c r="AE530" s="14"/>
      <c r="AT530" s="254" t="s">
        <v>192</v>
      </c>
      <c r="AU530" s="254" t="s">
        <v>85</v>
      </c>
      <c r="AV530" s="14" t="s">
        <v>198</v>
      </c>
      <c r="AW530" s="14" t="s">
        <v>37</v>
      </c>
      <c r="AX530" s="14" t="s">
        <v>83</v>
      </c>
      <c r="AY530" s="254" t="s">
        <v>180</v>
      </c>
    </row>
    <row r="531" s="2" customFormat="1" ht="16.5" customHeight="1">
      <c r="A531" s="40"/>
      <c r="B531" s="41"/>
      <c r="C531" s="215" t="s">
        <v>1141</v>
      </c>
      <c r="D531" s="215" t="s">
        <v>183</v>
      </c>
      <c r="E531" s="216" t="s">
        <v>1142</v>
      </c>
      <c r="F531" s="217" t="s">
        <v>1143</v>
      </c>
      <c r="G531" s="218" t="s">
        <v>201</v>
      </c>
      <c r="H531" s="219">
        <v>175.96799999999999</v>
      </c>
      <c r="I531" s="220"/>
      <c r="J531" s="221">
        <f>ROUND(I531*H531,2)</f>
        <v>0</v>
      </c>
      <c r="K531" s="217" t="s">
        <v>187</v>
      </c>
      <c r="L531" s="46"/>
      <c r="M531" s="222" t="s">
        <v>19</v>
      </c>
      <c r="N531" s="223" t="s">
        <v>47</v>
      </c>
      <c r="O531" s="86"/>
      <c r="P531" s="224">
        <f>O531*H531</f>
        <v>0</v>
      </c>
      <c r="Q531" s="224">
        <v>0.00020000000000000001</v>
      </c>
      <c r="R531" s="224">
        <f>Q531*H531</f>
        <v>0.035193599999999998</v>
      </c>
      <c r="S531" s="224">
        <v>0</v>
      </c>
      <c r="T531" s="225">
        <f>S531*H531</f>
        <v>0</v>
      </c>
      <c r="U531" s="40"/>
      <c r="V531" s="40"/>
      <c r="W531" s="40"/>
      <c r="X531" s="40"/>
      <c r="Y531" s="40"/>
      <c r="Z531" s="40"/>
      <c r="AA531" s="40"/>
      <c r="AB531" s="40"/>
      <c r="AC531" s="40"/>
      <c r="AD531" s="40"/>
      <c r="AE531" s="40"/>
      <c r="AR531" s="226" t="s">
        <v>188</v>
      </c>
      <c r="AT531" s="226" t="s">
        <v>183</v>
      </c>
      <c r="AU531" s="226" t="s">
        <v>85</v>
      </c>
      <c r="AY531" s="19" t="s">
        <v>180</v>
      </c>
      <c r="BE531" s="227">
        <f>IF(N531="základní",J531,0)</f>
        <v>0</v>
      </c>
      <c r="BF531" s="227">
        <f>IF(N531="snížená",J531,0)</f>
        <v>0</v>
      </c>
      <c r="BG531" s="227">
        <f>IF(N531="zákl. přenesená",J531,0)</f>
        <v>0</v>
      </c>
      <c r="BH531" s="227">
        <f>IF(N531="sníž. přenesená",J531,0)</f>
        <v>0</v>
      </c>
      <c r="BI531" s="227">
        <f>IF(N531="nulová",J531,0)</f>
        <v>0</v>
      </c>
      <c r="BJ531" s="19" t="s">
        <v>83</v>
      </c>
      <c r="BK531" s="227">
        <f>ROUND(I531*H531,2)</f>
        <v>0</v>
      </c>
      <c r="BL531" s="19" t="s">
        <v>188</v>
      </c>
      <c r="BM531" s="226" t="s">
        <v>1144</v>
      </c>
    </row>
    <row r="532" s="2" customFormat="1">
      <c r="A532" s="40"/>
      <c r="B532" s="41"/>
      <c r="C532" s="42"/>
      <c r="D532" s="228" t="s">
        <v>190</v>
      </c>
      <c r="E532" s="42"/>
      <c r="F532" s="229" t="s">
        <v>1145</v>
      </c>
      <c r="G532" s="42"/>
      <c r="H532" s="42"/>
      <c r="I532" s="230"/>
      <c r="J532" s="42"/>
      <c r="K532" s="42"/>
      <c r="L532" s="46"/>
      <c r="M532" s="231"/>
      <c r="N532" s="232"/>
      <c r="O532" s="86"/>
      <c r="P532" s="86"/>
      <c r="Q532" s="86"/>
      <c r="R532" s="86"/>
      <c r="S532" s="86"/>
      <c r="T532" s="87"/>
      <c r="U532" s="40"/>
      <c r="V532" s="40"/>
      <c r="W532" s="40"/>
      <c r="X532" s="40"/>
      <c r="Y532" s="40"/>
      <c r="Z532" s="40"/>
      <c r="AA532" s="40"/>
      <c r="AB532" s="40"/>
      <c r="AC532" s="40"/>
      <c r="AD532" s="40"/>
      <c r="AE532" s="40"/>
      <c r="AT532" s="19" t="s">
        <v>190</v>
      </c>
      <c r="AU532" s="19" t="s">
        <v>85</v>
      </c>
    </row>
    <row r="533" s="2" customFormat="1" ht="16.5" customHeight="1">
      <c r="A533" s="40"/>
      <c r="B533" s="41"/>
      <c r="C533" s="215" t="s">
        <v>1146</v>
      </c>
      <c r="D533" s="215" t="s">
        <v>183</v>
      </c>
      <c r="E533" s="216" t="s">
        <v>1147</v>
      </c>
      <c r="F533" s="217" t="s">
        <v>1148</v>
      </c>
      <c r="G533" s="218" t="s">
        <v>249</v>
      </c>
      <c r="H533" s="219">
        <v>54</v>
      </c>
      <c r="I533" s="220"/>
      <c r="J533" s="221">
        <f>ROUND(I533*H533,2)</f>
        <v>0</v>
      </c>
      <c r="K533" s="217" t="s">
        <v>187</v>
      </c>
      <c r="L533" s="46"/>
      <c r="M533" s="222" t="s">
        <v>19</v>
      </c>
      <c r="N533" s="223" t="s">
        <v>47</v>
      </c>
      <c r="O533" s="86"/>
      <c r="P533" s="224">
        <f>O533*H533</f>
        <v>0</v>
      </c>
      <c r="Q533" s="224">
        <v>0.00011</v>
      </c>
      <c r="R533" s="224">
        <f>Q533*H533</f>
        <v>0.00594</v>
      </c>
      <c r="S533" s="224">
        <v>0</v>
      </c>
      <c r="T533" s="225">
        <f>S533*H533</f>
        <v>0</v>
      </c>
      <c r="U533" s="40"/>
      <c r="V533" s="40"/>
      <c r="W533" s="40"/>
      <c r="X533" s="40"/>
      <c r="Y533" s="40"/>
      <c r="Z533" s="40"/>
      <c r="AA533" s="40"/>
      <c r="AB533" s="40"/>
      <c r="AC533" s="40"/>
      <c r="AD533" s="40"/>
      <c r="AE533" s="40"/>
      <c r="AR533" s="226" t="s">
        <v>188</v>
      </c>
      <c r="AT533" s="226" t="s">
        <v>183</v>
      </c>
      <c r="AU533" s="226" t="s">
        <v>85</v>
      </c>
      <c r="AY533" s="19" t="s">
        <v>180</v>
      </c>
      <c r="BE533" s="227">
        <f>IF(N533="základní",J533,0)</f>
        <v>0</v>
      </c>
      <c r="BF533" s="227">
        <f>IF(N533="snížená",J533,0)</f>
        <v>0</v>
      </c>
      <c r="BG533" s="227">
        <f>IF(N533="zákl. přenesená",J533,0)</f>
        <v>0</v>
      </c>
      <c r="BH533" s="227">
        <f>IF(N533="sníž. přenesená",J533,0)</f>
        <v>0</v>
      </c>
      <c r="BI533" s="227">
        <f>IF(N533="nulová",J533,0)</f>
        <v>0</v>
      </c>
      <c r="BJ533" s="19" t="s">
        <v>83</v>
      </c>
      <c r="BK533" s="227">
        <f>ROUND(I533*H533,2)</f>
        <v>0</v>
      </c>
      <c r="BL533" s="19" t="s">
        <v>188</v>
      </c>
      <c r="BM533" s="226" t="s">
        <v>1149</v>
      </c>
    </row>
    <row r="534" s="2" customFormat="1">
      <c r="A534" s="40"/>
      <c r="B534" s="41"/>
      <c r="C534" s="42"/>
      <c r="D534" s="228" t="s">
        <v>190</v>
      </c>
      <c r="E534" s="42"/>
      <c r="F534" s="229" t="s">
        <v>1150</v>
      </c>
      <c r="G534" s="42"/>
      <c r="H534" s="42"/>
      <c r="I534" s="230"/>
      <c r="J534" s="42"/>
      <c r="K534" s="42"/>
      <c r="L534" s="46"/>
      <c r="M534" s="231"/>
      <c r="N534" s="232"/>
      <c r="O534" s="86"/>
      <c r="P534" s="86"/>
      <c r="Q534" s="86"/>
      <c r="R534" s="86"/>
      <c r="S534" s="86"/>
      <c r="T534" s="87"/>
      <c r="U534" s="40"/>
      <c r="V534" s="40"/>
      <c r="W534" s="40"/>
      <c r="X534" s="40"/>
      <c r="Y534" s="40"/>
      <c r="Z534" s="40"/>
      <c r="AA534" s="40"/>
      <c r="AB534" s="40"/>
      <c r="AC534" s="40"/>
      <c r="AD534" s="40"/>
      <c r="AE534" s="40"/>
      <c r="AT534" s="19" t="s">
        <v>190</v>
      </c>
      <c r="AU534" s="19" t="s">
        <v>85</v>
      </c>
    </row>
    <row r="535" s="2" customFormat="1" ht="16.5" customHeight="1">
      <c r="A535" s="40"/>
      <c r="B535" s="41"/>
      <c r="C535" s="215" t="s">
        <v>1151</v>
      </c>
      <c r="D535" s="215" t="s">
        <v>183</v>
      </c>
      <c r="E535" s="216" t="s">
        <v>1152</v>
      </c>
      <c r="F535" s="217" t="s">
        <v>1153</v>
      </c>
      <c r="G535" s="218" t="s">
        <v>201</v>
      </c>
      <c r="H535" s="219">
        <v>175.96799999999999</v>
      </c>
      <c r="I535" s="220"/>
      <c r="J535" s="221">
        <f>ROUND(I535*H535,2)</f>
        <v>0</v>
      </c>
      <c r="K535" s="217" t="s">
        <v>187</v>
      </c>
      <c r="L535" s="46"/>
      <c r="M535" s="222" t="s">
        <v>19</v>
      </c>
      <c r="N535" s="223" t="s">
        <v>47</v>
      </c>
      <c r="O535" s="86"/>
      <c r="P535" s="224">
        <f>O535*H535</f>
        <v>0</v>
      </c>
      <c r="Q535" s="224">
        <v>0.0014</v>
      </c>
      <c r="R535" s="224">
        <f>Q535*H535</f>
        <v>0.2463552</v>
      </c>
      <c r="S535" s="224">
        <v>0</v>
      </c>
      <c r="T535" s="225">
        <f>S535*H535</f>
        <v>0</v>
      </c>
      <c r="U535" s="40"/>
      <c r="V535" s="40"/>
      <c r="W535" s="40"/>
      <c r="X535" s="40"/>
      <c r="Y535" s="40"/>
      <c r="Z535" s="40"/>
      <c r="AA535" s="40"/>
      <c r="AB535" s="40"/>
      <c r="AC535" s="40"/>
      <c r="AD535" s="40"/>
      <c r="AE535" s="40"/>
      <c r="AR535" s="226" t="s">
        <v>188</v>
      </c>
      <c r="AT535" s="226" t="s">
        <v>183</v>
      </c>
      <c r="AU535" s="226" t="s">
        <v>85</v>
      </c>
      <c r="AY535" s="19" t="s">
        <v>180</v>
      </c>
      <c r="BE535" s="227">
        <f>IF(N535="základní",J535,0)</f>
        <v>0</v>
      </c>
      <c r="BF535" s="227">
        <f>IF(N535="snížená",J535,0)</f>
        <v>0</v>
      </c>
      <c r="BG535" s="227">
        <f>IF(N535="zákl. přenesená",J535,0)</f>
        <v>0</v>
      </c>
      <c r="BH535" s="227">
        <f>IF(N535="sníž. přenesená",J535,0)</f>
        <v>0</v>
      </c>
      <c r="BI535" s="227">
        <f>IF(N535="nulová",J535,0)</f>
        <v>0</v>
      </c>
      <c r="BJ535" s="19" t="s">
        <v>83</v>
      </c>
      <c r="BK535" s="227">
        <f>ROUND(I535*H535,2)</f>
        <v>0</v>
      </c>
      <c r="BL535" s="19" t="s">
        <v>188</v>
      </c>
      <c r="BM535" s="226" t="s">
        <v>1154</v>
      </c>
    </row>
    <row r="536" s="2" customFormat="1">
      <c r="A536" s="40"/>
      <c r="B536" s="41"/>
      <c r="C536" s="42"/>
      <c r="D536" s="228" t="s">
        <v>190</v>
      </c>
      <c r="E536" s="42"/>
      <c r="F536" s="229" t="s">
        <v>1155</v>
      </c>
      <c r="G536" s="42"/>
      <c r="H536" s="42"/>
      <c r="I536" s="230"/>
      <c r="J536" s="42"/>
      <c r="K536" s="42"/>
      <c r="L536" s="46"/>
      <c r="M536" s="231"/>
      <c r="N536" s="232"/>
      <c r="O536" s="86"/>
      <c r="P536" s="86"/>
      <c r="Q536" s="86"/>
      <c r="R536" s="86"/>
      <c r="S536" s="86"/>
      <c r="T536" s="87"/>
      <c r="U536" s="40"/>
      <c r="V536" s="40"/>
      <c r="W536" s="40"/>
      <c r="X536" s="40"/>
      <c r="Y536" s="40"/>
      <c r="Z536" s="40"/>
      <c r="AA536" s="40"/>
      <c r="AB536" s="40"/>
      <c r="AC536" s="40"/>
      <c r="AD536" s="40"/>
      <c r="AE536" s="40"/>
      <c r="AT536" s="19" t="s">
        <v>190</v>
      </c>
      <c r="AU536" s="19" t="s">
        <v>85</v>
      </c>
    </row>
    <row r="537" s="2" customFormat="1" ht="16.5" customHeight="1">
      <c r="A537" s="40"/>
      <c r="B537" s="41"/>
      <c r="C537" s="215" t="s">
        <v>1156</v>
      </c>
      <c r="D537" s="215" t="s">
        <v>183</v>
      </c>
      <c r="E537" s="216" t="s">
        <v>1157</v>
      </c>
      <c r="F537" s="217" t="s">
        <v>1158</v>
      </c>
      <c r="G537" s="218" t="s">
        <v>201</v>
      </c>
      <c r="H537" s="219">
        <v>55.200000000000003</v>
      </c>
      <c r="I537" s="220"/>
      <c r="J537" s="221">
        <f>ROUND(I537*H537,2)</f>
        <v>0</v>
      </c>
      <c r="K537" s="217" t="s">
        <v>187</v>
      </c>
      <c r="L537" s="46"/>
      <c r="M537" s="222" t="s">
        <v>19</v>
      </c>
      <c r="N537" s="223" t="s">
        <v>47</v>
      </c>
      <c r="O537" s="86"/>
      <c r="P537" s="224">
        <f>O537*H537</f>
        <v>0</v>
      </c>
      <c r="Q537" s="224">
        <v>0.022599999999999999</v>
      </c>
      <c r="R537" s="224">
        <f>Q537*H537</f>
        <v>1.24752</v>
      </c>
      <c r="S537" s="224">
        <v>0</v>
      </c>
      <c r="T537" s="225">
        <f>S537*H537</f>
        <v>0</v>
      </c>
      <c r="U537" s="40"/>
      <c r="V537" s="40"/>
      <c r="W537" s="40"/>
      <c r="X537" s="40"/>
      <c r="Y537" s="40"/>
      <c r="Z537" s="40"/>
      <c r="AA537" s="40"/>
      <c r="AB537" s="40"/>
      <c r="AC537" s="40"/>
      <c r="AD537" s="40"/>
      <c r="AE537" s="40"/>
      <c r="AR537" s="226" t="s">
        <v>188</v>
      </c>
      <c r="AT537" s="226" t="s">
        <v>183</v>
      </c>
      <c r="AU537" s="226" t="s">
        <v>85</v>
      </c>
      <c r="AY537" s="19" t="s">
        <v>180</v>
      </c>
      <c r="BE537" s="227">
        <f>IF(N537="základní",J537,0)</f>
        <v>0</v>
      </c>
      <c r="BF537" s="227">
        <f>IF(N537="snížená",J537,0)</f>
        <v>0</v>
      </c>
      <c r="BG537" s="227">
        <f>IF(N537="zákl. přenesená",J537,0)</f>
        <v>0</v>
      </c>
      <c r="BH537" s="227">
        <f>IF(N537="sníž. přenesená",J537,0)</f>
        <v>0</v>
      </c>
      <c r="BI537" s="227">
        <f>IF(N537="nulová",J537,0)</f>
        <v>0</v>
      </c>
      <c r="BJ537" s="19" t="s">
        <v>83</v>
      </c>
      <c r="BK537" s="227">
        <f>ROUND(I537*H537,2)</f>
        <v>0</v>
      </c>
      <c r="BL537" s="19" t="s">
        <v>188</v>
      </c>
      <c r="BM537" s="226" t="s">
        <v>1159</v>
      </c>
    </row>
    <row r="538" s="2" customFormat="1">
      <c r="A538" s="40"/>
      <c r="B538" s="41"/>
      <c r="C538" s="42"/>
      <c r="D538" s="228" t="s">
        <v>190</v>
      </c>
      <c r="E538" s="42"/>
      <c r="F538" s="229" t="s">
        <v>1160</v>
      </c>
      <c r="G538" s="42"/>
      <c r="H538" s="42"/>
      <c r="I538" s="230"/>
      <c r="J538" s="42"/>
      <c r="K538" s="42"/>
      <c r="L538" s="46"/>
      <c r="M538" s="231"/>
      <c r="N538" s="232"/>
      <c r="O538" s="86"/>
      <c r="P538" s="86"/>
      <c r="Q538" s="86"/>
      <c r="R538" s="86"/>
      <c r="S538" s="86"/>
      <c r="T538" s="87"/>
      <c r="U538" s="40"/>
      <c r="V538" s="40"/>
      <c r="W538" s="40"/>
      <c r="X538" s="40"/>
      <c r="Y538" s="40"/>
      <c r="Z538" s="40"/>
      <c r="AA538" s="40"/>
      <c r="AB538" s="40"/>
      <c r="AC538" s="40"/>
      <c r="AD538" s="40"/>
      <c r="AE538" s="40"/>
      <c r="AT538" s="19" t="s">
        <v>190</v>
      </c>
      <c r="AU538" s="19" t="s">
        <v>85</v>
      </c>
    </row>
    <row r="539" s="13" customFormat="1">
      <c r="A539" s="13"/>
      <c r="B539" s="233"/>
      <c r="C539" s="234"/>
      <c r="D539" s="228" t="s">
        <v>192</v>
      </c>
      <c r="E539" s="235" t="s">
        <v>19</v>
      </c>
      <c r="F539" s="236" t="s">
        <v>1161</v>
      </c>
      <c r="G539" s="234"/>
      <c r="H539" s="237">
        <v>9.0700000000000003</v>
      </c>
      <c r="I539" s="238"/>
      <c r="J539" s="234"/>
      <c r="K539" s="234"/>
      <c r="L539" s="239"/>
      <c r="M539" s="240"/>
      <c r="N539" s="241"/>
      <c r="O539" s="241"/>
      <c r="P539" s="241"/>
      <c r="Q539" s="241"/>
      <c r="R539" s="241"/>
      <c r="S539" s="241"/>
      <c r="T539" s="242"/>
      <c r="U539" s="13"/>
      <c r="V539" s="13"/>
      <c r="W539" s="13"/>
      <c r="X539" s="13"/>
      <c r="Y539" s="13"/>
      <c r="Z539" s="13"/>
      <c r="AA539" s="13"/>
      <c r="AB539" s="13"/>
      <c r="AC539" s="13"/>
      <c r="AD539" s="13"/>
      <c r="AE539" s="13"/>
      <c r="AT539" s="243" t="s">
        <v>192</v>
      </c>
      <c r="AU539" s="243" t="s">
        <v>85</v>
      </c>
      <c r="AV539" s="13" t="s">
        <v>85</v>
      </c>
      <c r="AW539" s="13" t="s">
        <v>37</v>
      </c>
      <c r="AX539" s="13" t="s">
        <v>76</v>
      </c>
      <c r="AY539" s="243" t="s">
        <v>180</v>
      </c>
    </row>
    <row r="540" s="13" customFormat="1">
      <c r="A540" s="13"/>
      <c r="B540" s="233"/>
      <c r="C540" s="234"/>
      <c r="D540" s="228" t="s">
        <v>192</v>
      </c>
      <c r="E540" s="235" t="s">
        <v>19</v>
      </c>
      <c r="F540" s="236" t="s">
        <v>1162</v>
      </c>
      <c r="G540" s="234"/>
      <c r="H540" s="237">
        <v>46.130000000000003</v>
      </c>
      <c r="I540" s="238"/>
      <c r="J540" s="234"/>
      <c r="K540" s="234"/>
      <c r="L540" s="239"/>
      <c r="M540" s="240"/>
      <c r="N540" s="241"/>
      <c r="O540" s="241"/>
      <c r="P540" s="241"/>
      <c r="Q540" s="241"/>
      <c r="R540" s="241"/>
      <c r="S540" s="241"/>
      <c r="T540" s="242"/>
      <c r="U540" s="13"/>
      <c r="V540" s="13"/>
      <c r="W540" s="13"/>
      <c r="X540" s="13"/>
      <c r="Y540" s="13"/>
      <c r="Z540" s="13"/>
      <c r="AA540" s="13"/>
      <c r="AB540" s="13"/>
      <c r="AC540" s="13"/>
      <c r="AD540" s="13"/>
      <c r="AE540" s="13"/>
      <c r="AT540" s="243" t="s">
        <v>192</v>
      </c>
      <c r="AU540" s="243" t="s">
        <v>85</v>
      </c>
      <c r="AV540" s="13" t="s">
        <v>85</v>
      </c>
      <c r="AW540" s="13" t="s">
        <v>37</v>
      </c>
      <c r="AX540" s="13" t="s">
        <v>76</v>
      </c>
      <c r="AY540" s="243" t="s">
        <v>180</v>
      </c>
    </row>
    <row r="541" s="14" customFormat="1">
      <c r="A541" s="14"/>
      <c r="B541" s="244"/>
      <c r="C541" s="245"/>
      <c r="D541" s="228" t="s">
        <v>192</v>
      </c>
      <c r="E541" s="246" t="s">
        <v>19</v>
      </c>
      <c r="F541" s="247" t="s">
        <v>197</v>
      </c>
      <c r="G541" s="245"/>
      <c r="H541" s="248">
        <v>55.200000000000003</v>
      </c>
      <c r="I541" s="249"/>
      <c r="J541" s="245"/>
      <c r="K541" s="245"/>
      <c r="L541" s="250"/>
      <c r="M541" s="251"/>
      <c r="N541" s="252"/>
      <c r="O541" s="252"/>
      <c r="P541" s="252"/>
      <c r="Q541" s="252"/>
      <c r="R541" s="252"/>
      <c r="S541" s="252"/>
      <c r="T541" s="253"/>
      <c r="U541" s="14"/>
      <c r="V541" s="14"/>
      <c r="W541" s="14"/>
      <c r="X541" s="14"/>
      <c r="Y541" s="14"/>
      <c r="Z541" s="14"/>
      <c r="AA541" s="14"/>
      <c r="AB541" s="14"/>
      <c r="AC541" s="14"/>
      <c r="AD541" s="14"/>
      <c r="AE541" s="14"/>
      <c r="AT541" s="254" t="s">
        <v>192</v>
      </c>
      <c r="AU541" s="254" t="s">
        <v>85</v>
      </c>
      <c r="AV541" s="14" t="s">
        <v>198</v>
      </c>
      <c r="AW541" s="14" t="s">
        <v>37</v>
      </c>
      <c r="AX541" s="14" t="s">
        <v>83</v>
      </c>
      <c r="AY541" s="254" t="s">
        <v>180</v>
      </c>
    </row>
    <row r="542" s="2" customFormat="1" ht="16.5" customHeight="1">
      <c r="A542" s="40"/>
      <c r="B542" s="41"/>
      <c r="C542" s="215" t="s">
        <v>1163</v>
      </c>
      <c r="D542" s="215" t="s">
        <v>183</v>
      </c>
      <c r="E542" s="216" t="s">
        <v>1164</v>
      </c>
      <c r="F542" s="217" t="s">
        <v>1165</v>
      </c>
      <c r="G542" s="218" t="s">
        <v>201</v>
      </c>
      <c r="H542" s="219">
        <v>55.200000000000003</v>
      </c>
      <c r="I542" s="220"/>
      <c r="J542" s="221">
        <f>ROUND(I542*H542,2)</f>
        <v>0</v>
      </c>
      <c r="K542" s="217" t="s">
        <v>187</v>
      </c>
      <c r="L542" s="46"/>
      <c r="M542" s="222" t="s">
        <v>19</v>
      </c>
      <c r="N542" s="223" t="s">
        <v>47</v>
      </c>
      <c r="O542" s="86"/>
      <c r="P542" s="224">
        <f>O542*H542</f>
        <v>0</v>
      </c>
      <c r="Q542" s="224">
        <v>0.00010000000000000001</v>
      </c>
      <c r="R542" s="224">
        <f>Q542*H542</f>
        <v>0.0055200000000000006</v>
      </c>
      <c r="S542" s="224">
        <v>0</v>
      </c>
      <c r="T542" s="225">
        <f>S542*H542</f>
        <v>0</v>
      </c>
      <c r="U542" s="40"/>
      <c r="V542" s="40"/>
      <c r="W542" s="40"/>
      <c r="X542" s="40"/>
      <c r="Y542" s="40"/>
      <c r="Z542" s="40"/>
      <c r="AA542" s="40"/>
      <c r="AB542" s="40"/>
      <c r="AC542" s="40"/>
      <c r="AD542" s="40"/>
      <c r="AE542" s="40"/>
      <c r="AR542" s="226" t="s">
        <v>188</v>
      </c>
      <c r="AT542" s="226" t="s">
        <v>183</v>
      </c>
      <c r="AU542" s="226" t="s">
        <v>85</v>
      </c>
      <c r="AY542" s="19" t="s">
        <v>180</v>
      </c>
      <c r="BE542" s="227">
        <f>IF(N542="základní",J542,0)</f>
        <v>0</v>
      </c>
      <c r="BF542" s="227">
        <f>IF(N542="snížená",J542,0)</f>
        <v>0</v>
      </c>
      <c r="BG542" s="227">
        <f>IF(N542="zákl. přenesená",J542,0)</f>
        <v>0</v>
      </c>
      <c r="BH542" s="227">
        <f>IF(N542="sníž. přenesená",J542,0)</f>
        <v>0</v>
      </c>
      <c r="BI542" s="227">
        <f>IF(N542="nulová",J542,0)</f>
        <v>0</v>
      </c>
      <c r="BJ542" s="19" t="s">
        <v>83</v>
      </c>
      <c r="BK542" s="227">
        <f>ROUND(I542*H542,2)</f>
        <v>0</v>
      </c>
      <c r="BL542" s="19" t="s">
        <v>188</v>
      </c>
      <c r="BM542" s="226" t="s">
        <v>1166</v>
      </c>
    </row>
    <row r="543" s="2" customFormat="1">
      <c r="A543" s="40"/>
      <c r="B543" s="41"/>
      <c r="C543" s="42"/>
      <c r="D543" s="228" t="s">
        <v>190</v>
      </c>
      <c r="E543" s="42"/>
      <c r="F543" s="229" t="s">
        <v>1167</v>
      </c>
      <c r="G543" s="42"/>
      <c r="H543" s="42"/>
      <c r="I543" s="230"/>
      <c r="J543" s="42"/>
      <c r="K543" s="42"/>
      <c r="L543" s="46"/>
      <c r="M543" s="231"/>
      <c r="N543" s="232"/>
      <c r="O543" s="86"/>
      <c r="P543" s="86"/>
      <c r="Q543" s="86"/>
      <c r="R543" s="86"/>
      <c r="S543" s="86"/>
      <c r="T543" s="87"/>
      <c r="U543" s="40"/>
      <c r="V543" s="40"/>
      <c r="W543" s="40"/>
      <c r="X543" s="40"/>
      <c r="Y543" s="40"/>
      <c r="Z543" s="40"/>
      <c r="AA543" s="40"/>
      <c r="AB543" s="40"/>
      <c r="AC543" s="40"/>
      <c r="AD543" s="40"/>
      <c r="AE543" s="40"/>
      <c r="AT543" s="19" t="s">
        <v>190</v>
      </c>
      <c r="AU543" s="19" t="s">
        <v>85</v>
      </c>
    </row>
    <row r="544" s="2" customFormat="1" ht="16.5" customHeight="1">
      <c r="A544" s="40"/>
      <c r="B544" s="41"/>
      <c r="C544" s="215" t="s">
        <v>1168</v>
      </c>
      <c r="D544" s="215" t="s">
        <v>183</v>
      </c>
      <c r="E544" s="216" t="s">
        <v>1169</v>
      </c>
      <c r="F544" s="217" t="s">
        <v>1170</v>
      </c>
      <c r="G544" s="218" t="s">
        <v>201</v>
      </c>
      <c r="H544" s="219">
        <v>55.200000000000003</v>
      </c>
      <c r="I544" s="220"/>
      <c r="J544" s="221">
        <f>ROUND(I544*H544,2)</f>
        <v>0</v>
      </c>
      <c r="K544" s="217" t="s">
        <v>187</v>
      </c>
      <c r="L544" s="46"/>
      <c r="M544" s="222" t="s">
        <v>19</v>
      </c>
      <c r="N544" s="223" t="s">
        <v>47</v>
      </c>
      <c r="O544" s="86"/>
      <c r="P544" s="224">
        <f>O544*H544</f>
        <v>0</v>
      </c>
      <c r="Q544" s="224">
        <v>0</v>
      </c>
      <c r="R544" s="224">
        <f>Q544*H544</f>
        <v>0</v>
      </c>
      <c r="S544" s="224">
        <v>0</v>
      </c>
      <c r="T544" s="225">
        <f>S544*H544</f>
        <v>0</v>
      </c>
      <c r="U544" s="40"/>
      <c r="V544" s="40"/>
      <c r="W544" s="40"/>
      <c r="X544" s="40"/>
      <c r="Y544" s="40"/>
      <c r="Z544" s="40"/>
      <c r="AA544" s="40"/>
      <c r="AB544" s="40"/>
      <c r="AC544" s="40"/>
      <c r="AD544" s="40"/>
      <c r="AE544" s="40"/>
      <c r="AR544" s="226" t="s">
        <v>188</v>
      </c>
      <c r="AT544" s="226" t="s">
        <v>183</v>
      </c>
      <c r="AU544" s="226" t="s">
        <v>85</v>
      </c>
      <c r="AY544" s="19" t="s">
        <v>180</v>
      </c>
      <c r="BE544" s="227">
        <f>IF(N544="základní",J544,0)</f>
        <v>0</v>
      </c>
      <c r="BF544" s="227">
        <f>IF(N544="snížená",J544,0)</f>
        <v>0</v>
      </c>
      <c r="BG544" s="227">
        <f>IF(N544="zákl. přenesená",J544,0)</f>
        <v>0</v>
      </c>
      <c r="BH544" s="227">
        <f>IF(N544="sníž. přenesená",J544,0)</f>
        <v>0</v>
      </c>
      <c r="BI544" s="227">
        <f>IF(N544="nulová",J544,0)</f>
        <v>0</v>
      </c>
      <c r="BJ544" s="19" t="s">
        <v>83</v>
      </c>
      <c r="BK544" s="227">
        <f>ROUND(I544*H544,2)</f>
        <v>0</v>
      </c>
      <c r="BL544" s="19" t="s">
        <v>188</v>
      </c>
      <c r="BM544" s="226" t="s">
        <v>1171</v>
      </c>
    </row>
    <row r="545" s="2" customFormat="1">
      <c r="A545" s="40"/>
      <c r="B545" s="41"/>
      <c r="C545" s="42"/>
      <c r="D545" s="228" t="s">
        <v>190</v>
      </c>
      <c r="E545" s="42"/>
      <c r="F545" s="229" t="s">
        <v>1172</v>
      </c>
      <c r="G545" s="42"/>
      <c r="H545" s="42"/>
      <c r="I545" s="230"/>
      <c r="J545" s="42"/>
      <c r="K545" s="42"/>
      <c r="L545" s="46"/>
      <c r="M545" s="231"/>
      <c r="N545" s="232"/>
      <c r="O545" s="86"/>
      <c r="P545" s="86"/>
      <c r="Q545" s="86"/>
      <c r="R545" s="86"/>
      <c r="S545" s="86"/>
      <c r="T545" s="87"/>
      <c r="U545" s="40"/>
      <c r="V545" s="40"/>
      <c r="W545" s="40"/>
      <c r="X545" s="40"/>
      <c r="Y545" s="40"/>
      <c r="Z545" s="40"/>
      <c r="AA545" s="40"/>
      <c r="AB545" s="40"/>
      <c r="AC545" s="40"/>
      <c r="AD545" s="40"/>
      <c r="AE545" s="40"/>
      <c r="AT545" s="19" t="s">
        <v>190</v>
      </c>
      <c r="AU545" s="19" t="s">
        <v>85</v>
      </c>
    </row>
    <row r="546" s="2" customFormat="1" ht="16.5" customHeight="1">
      <c r="A546" s="40"/>
      <c r="B546" s="41"/>
      <c r="C546" s="269" t="s">
        <v>1173</v>
      </c>
      <c r="D546" s="269" t="s">
        <v>684</v>
      </c>
      <c r="E546" s="270" t="s">
        <v>1174</v>
      </c>
      <c r="F546" s="271" t="s">
        <v>1175</v>
      </c>
      <c r="G546" s="272" t="s">
        <v>201</v>
      </c>
      <c r="H546" s="273">
        <v>62.017000000000003</v>
      </c>
      <c r="I546" s="274"/>
      <c r="J546" s="275">
        <f>ROUND(I546*H546,2)</f>
        <v>0</v>
      </c>
      <c r="K546" s="271" t="s">
        <v>187</v>
      </c>
      <c r="L546" s="276"/>
      <c r="M546" s="277" t="s">
        <v>19</v>
      </c>
      <c r="N546" s="278" t="s">
        <v>47</v>
      </c>
      <c r="O546" s="86"/>
      <c r="P546" s="224">
        <f>O546*H546</f>
        <v>0</v>
      </c>
      <c r="Q546" s="224">
        <v>0.00011</v>
      </c>
      <c r="R546" s="224">
        <f>Q546*H546</f>
        <v>0.0068218700000000007</v>
      </c>
      <c r="S546" s="224">
        <v>0</v>
      </c>
      <c r="T546" s="225">
        <f>S546*H546</f>
        <v>0</v>
      </c>
      <c r="U546" s="40"/>
      <c r="V546" s="40"/>
      <c r="W546" s="40"/>
      <c r="X546" s="40"/>
      <c r="Y546" s="40"/>
      <c r="Z546" s="40"/>
      <c r="AA546" s="40"/>
      <c r="AB546" s="40"/>
      <c r="AC546" s="40"/>
      <c r="AD546" s="40"/>
      <c r="AE546" s="40"/>
      <c r="AR546" s="226" t="s">
        <v>405</v>
      </c>
      <c r="AT546" s="226" t="s">
        <v>684</v>
      </c>
      <c r="AU546" s="226" t="s">
        <v>85</v>
      </c>
      <c r="AY546" s="19" t="s">
        <v>180</v>
      </c>
      <c r="BE546" s="227">
        <f>IF(N546="základní",J546,0)</f>
        <v>0</v>
      </c>
      <c r="BF546" s="227">
        <f>IF(N546="snížená",J546,0)</f>
        <v>0</v>
      </c>
      <c r="BG546" s="227">
        <f>IF(N546="zákl. přenesená",J546,0)</f>
        <v>0</v>
      </c>
      <c r="BH546" s="227">
        <f>IF(N546="sníž. přenesená",J546,0)</f>
        <v>0</v>
      </c>
      <c r="BI546" s="227">
        <f>IF(N546="nulová",J546,0)</f>
        <v>0</v>
      </c>
      <c r="BJ546" s="19" t="s">
        <v>83</v>
      </c>
      <c r="BK546" s="227">
        <f>ROUND(I546*H546,2)</f>
        <v>0</v>
      </c>
      <c r="BL546" s="19" t="s">
        <v>188</v>
      </c>
      <c r="BM546" s="226" t="s">
        <v>1176</v>
      </c>
    </row>
    <row r="547" s="2" customFormat="1">
      <c r="A547" s="40"/>
      <c r="B547" s="41"/>
      <c r="C547" s="42"/>
      <c r="D547" s="228" t="s">
        <v>190</v>
      </c>
      <c r="E547" s="42"/>
      <c r="F547" s="229" t="s">
        <v>1175</v>
      </c>
      <c r="G547" s="42"/>
      <c r="H547" s="42"/>
      <c r="I547" s="230"/>
      <c r="J547" s="42"/>
      <c r="K547" s="42"/>
      <c r="L547" s="46"/>
      <c r="M547" s="231"/>
      <c r="N547" s="232"/>
      <c r="O547" s="86"/>
      <c r="P547" s="86"/>
      <c r="Q547" s="86"/>
      <c r="R547" s="86"/>
      <c r="S547" s="86"/>
      <c r="T547" s="87"/>
      <c r="U547" s="40"/>
      <c r="V547" s="40"/>
      <c r="W547" s="40"/>
      <c r="X547" s="40"/>
      <c r="Y547" s="40"/>
      <c r="Z547" s="40"/>
      <c r="AA547" s="40"/>
      <c r="AB547" s="40"/>
      <c r="AC547" s="40"/>
      <c r="AD547" s="40"/>
      <c r="AE547" s="40"/>
      <c r="AT547" s="19" t="s">
        <v>190</v>
      </c>
      <c r="AU547" s="19" t="s">
        <v>85</v>
      </c>
    </row>
    <row r="548" s="13" customFormat="1">
      <c r="A548" s="13"/>
      <c r="B548" s="233"/>
      <c r="C548" s="234"/>
      <c r="D548" s="228" t="s">
        <v>192</v>
      </c>
      <c r="E548" s="234"/>
      <c r="F548" s="236" t="s">
        <v>1177</v>
      </c>
      <c r="G548" s="234"/>
      <c r="H548" s="237">
        <v>62.017000000000003</v>
      </c>
      <c r="I548" s="238"/>
      <c r="J548" s="234"/>
      <c r="K548" s="234"/>
      <c r="L548" s="239"/>
      <c r="M548" s="240"/>
      <c r="N548" s="241"/>
      <c r="O548" s="241"/>
      <c r="P548" s="241"/>
      <c r="Q548" s="241"/>
      <c r="R548" s="241"/>
      <c r="S548" s="241"/>
      <c r="T548" s="242"/>
      <c r="U548" s="13"/>
      <c r="V548" s="13"/>
      <c r="W548" s="13"/>
      <c r="X548" s="13"/>
      <c r="Y548" s="13"/>
      <c r="Z548" s="13"/>
      <c r="AA548" s="13"/>
      <c r="AB548" s="13"/>
      <c r="AC548" s="13"/>
      <c r="AD548" s="13"/>
      <c r="AE548" s="13"/>
      <c r="AT548" s="243" t="s">
        <v>192</v>
      </c>
      <c r="AU548" s="243" t="s">
        <v>85</v>
      </c>
      <c r="AV548" s="13" t="s">
        <v>85</v>
      </c>
      <c r="AW548" s="13" t="s">
        <v>4</v>
      </c>
      <c r="AX548" s="13" t="s">
        <v>83</v>
      </c>
      <c r="AY548" s="243" t="s">
        <v>180</v>
      </c>
    </row>
    <row r="549" s="2" customFormat="1" ht="16.5" customHeight="1">
      <c r="A549" s="40"/>
      <c r="B549" s="41"/>
      <c r="C549" s="215" t="s">
        <v>1178</v>
      </c>
      <c r="D549" s="215" t="s">
        <v>183</v>
      </c>
      <c r="E549" s="216" t="s">
        <v>1179</v>
      </c>
      <c r="F549" s="217" t="s">
        <v>1180</v>
      </c>
      <c r="G549" s="218" t="s">
        <v>201</v>
      </c>
      <c r="H549" s="219">
        <v>55.200000000000003</v>
      </c>
      <c r="I549" s="220"/>
      <c r="J549" s="221">
        <f>ROUND(I549*H549,2)</f>
        <v>0</v>
      </c>
      <c r="K549" s="217" t="s">
        <v>187</v>
      </c>
      <c r="L549" s="46"/>
      <c r="M549" s="222" t="s">
        <v>19</v>
      </c>
      <c r="N549" s="223" t="s">
        <v>47</v>
      </c>
      <c r="O549" s="86"/>
      <c r="P549" s="224">
        <f>O549*H549</f>
        <v>0</v>
      </c>
      <c r="Q549" s="224">
        <v>0.00069999999999999999</v>
      </c>
      <c r="R549" s="224">
        <f>Q549*H549</f>
        <v>0.038640000000000001</v>
      </c>
      <c r="S549" s="224">
        <v>0</v>
      </c>
      <c r="T549" s="225">
        <f>S549*H549</f>
        <v>0</v>
      </c>
      <c r="U549" s="40"/>
      <c r="V549" s="40"/>
      <c r="W549" s="40"/>
      <c r="X549" s="40"/>
      <c r="Y549" s="40"/>
      <c r="Z549" s="40"/>
      <c r="AA549" s="40"/>
      <c r="AB549" s="40"/>
      <c r="AC549" s="40"/>
      <c r="AD549" s="40"/>
      <c r="AE549" s="40"/>
      <c r="AR549" s="226" t="s">
        <v>188</v>
      </c>
      <c r="AT549" s="226" t="s">
        <v>183</v>
      </c>
      <c r="AU549" s="226" t="s">
        <v>85</v>
      </c>
      <c r="AY549" s="19" t="s">
        <v>180</v>
      </c>
      <c r="BE549" s="227">
        <f>IF(N549="základní",J549,0)</f>
        <v>0</v>
      </c>
      <c r="BF549" s="227">
        <f>IF(N549="snížená",J549,0)</f>
        <v>0</v>
      </c>
      <c r="BG549" s="227">
        <f>IF(N549="zákl. přenesená",J549,0)</f>
        <v>0</v>
      </c>
      <c r="BH549" s="227">
        <f>IF(N549="sníž. přenesená",J549,0)</f>
        <v>0</v>
      </c>
      <c r="BI549" s="227">
        <f>IF(N549="nulová",J549,0)</f>
        <v>0</v>
      </c>
      <c r="BJ549" s="19" t="s">
        <v>83</v>
      </c>
      <c r="BK549" s="227">
        <f>ROUND(I549*H549,2)</f>
        <v>0</v>
      </c>
      <c r="BL549" s="19" t="s">
        <v>188</v>
      </c>
      <c r="BM549" s="226" t="s">
        <v>1181</v>
      </c>
    </row>
    <row r="550" s="2" customFormat="1">
      <c r="A550" s="40"/>
      <c r="B550" s="41"/>
      <c r="C550" s="42"/>
      <c r="D550" s="228" t="s">
        <v>190</v>
      </c>
      <c r="E550" s="42"/>
      <c r="F550" s="229" t="s">
        <v>1182</v>
      </c>
      <c r="G550" s="42"/>
      <c r="H550" s="42"/>
      <c r="I550" s="230"/>
      <c r="J550" s="42"/>
      <c r="K550" s="42"/>
      <c r="L550" s="46"/>
      <c r="M550" s="231"/>
      <c r="N550" s="232"/>
      <c r="O550" s="86"/>
      <c r="P550" s="86"/>
      <c r="Q550" s="86"/>
      <c r="R550" s="86"/>
      <c r="S550" s="86"/>
      <c r="T550" s="87"/>
      <c r="U550" s="40"/>
      <c r="V550" s="40"/>
      <c r="W550" s="40"/>
      <c r="X550" s="40"/>
      <c r="Y550" s="40"/>
      <c r="Z550" s="40"/>
      <c r="AA550" s="40"/>
      <c r="AB550" s="40"/>
      <c r="AC550" s="40"/>
      <c r="AD550" s="40"/>
      <c r="AE550" s="40"/>
      <c r="AT550" s="19" t="s">
        <v>190</v>
      </c>
      <c r="AU550" s="19" t="s">
        <v>85</v>
      </c>
    </row>
    <row r="551" s="2" customFormat="1" ht="16.5" customHeight="1">
      <c r="A551" s="40"/>
      <c r="B551" s="41"/>
      <c r="C551" s="215" t="s">
        <v>1183</v>
      </c>
      <c r="D551" s="215" t="s">
        <v>183</v>
      </c>
      <c r="E551" s="216" t="s">
        <v>1184</v>
      </c>
      <c r="F551" s="217" t="s">
        <v>1185</v>
      </c>
      <c r="G551" s="218" t="s">
        <v>201</v>
      </c>
      <c r="H551" s="219">
        <v>637.16999999999996</v>
      </c>
      <c r="I551" s="220"/>
      <c r="J551" s="221">
        <f>ROUND(I551*H551,2)</f>
        <v>0</v>
      </c>
      <c r="K551" s="217" t="s">
        <v>187</v>
      </c>
      <c r="L551" s="46"/>
      <c r="M551" s="222" t="s">
        <v>19</v>
      </c>
      <c r="N551" s="223" t="s">
        <v>47</v>
      </c>
      <c r="O551" s="86"/>
      <c r="P551" s="224">
        <f>O551*H551</f>
        <v>0</v>
      </c>
      <c r="Q551" s="224">
        <v>0.00117</v>
      </c>
      <c r="R551" s="224">
        <f>Q551*H551</f>
        <v>0.74548890000000001</v>
      </c>
      <c r="S551" s="224">
        <v>0</v>
      </c>
      <c r="T551" s="225">
        <f>S551*H551</f>
        <v>0</v>
      </c>
      <c r="U551" s="40"/>
      <c r="V551" s="40"/>
      <c r="W551" s="40"/>
      <c r="X551" s="40"/>
      <c r="Y551" s="40"/>
      <c r="Z551" s="40"/>
      <c r="AA551" s="40"/>
      <c r="AB551" s="40"/>
      <c r="AC551" s="40"/>
      <c r="AD551" s="40"/>
      <c r="AE551" s="40"/>
      <c r="AR551" s="226" t="s">
        <v>188</v>
      </c>
      <c r="AT551" s="226" t="s">
        <v>183</v>
      </c>
      <c r="AU551" s="226" t="s">
        <v>85</v>
      </c>
      <c r="AY551" s="19" t="s">
        <v>180</v>
      </c>
      <c r="BE551" s="227">
        <f>IF(N551="základní",J551,0)</f>
        <v>0</v>
      </c>
      <c r="BF551" s="227">
        <f>IF(N551="snížená",J551,0)</f>
        <v>0</v>
      </c>
      <c r="BG551" s="227">
        <f>IF(N551="zákl. přenesená",J551,0)</f>
        <v>0</v>
      </c>
      <c r="BH551" s="227">
        <f>IF(N551="sníž. přenesená",J551,0)</f>
        <v>0</v>
      </c>
      <c r="BI551" s="227">
        <f>IF(N551="nulová",J551,0)</f>
        <v>0</v>
      </c>
      <c r="BJ551" s="19" t="s">
        <v>83</v>
      </c>
      <c r="BK551" s="227">
        <f>ROUND(I551*H551,2)</f>
        <v>0</v>
      </c>
      <c r="BL551" s="19" t="s">
        <v>188</v>
      </c>
      <c r="BM551" s="226" t="s">
        <v>1186</v>
      </c>
    </row>
    <row r="552" s="2" customFormat="1">
      <c r="A552" s="40"/>
      <c r="B552" s="41"/>
      <c r="C552" s="42"/>
      <c r="D552" s="228" t="s">
        <v>190</v>
      </c>
      <c r="E552" s="42"/>
      <c r="F552" s="229" t="s">
        <v>1187</v>
      </c>
      <c r="G552" s="42"/>
      <c r="H552" s="42"/>
      <c r="I552" s="230"/>
      <c r="J552" s="42"/>
      <c r="K552" s="42"/>
      <c r="L552" s="46"/>
      <c r="M552" s="231"/>
      <c r="N552" s="232"/>
      <c r="O552" s="86"/>
      <c r="P552" s="86"/>
      <c r="Q552" s="86"/>
      <c r="R552" s="86"/>
      <c r="S552" s="86"/>
      <c r="T552" s="87"/>
      <c r="U552" s="40"/>
      <c r="V552" s="40"/>
      <c r="W552" s="40"/>
      <c r="X552" s="40"/>
      <c r="Y552" s="40"/>
      <c r="Z552" s="40"/>
      <c r="AA552" s="40"/>
      <c r="AB552" s="40"/>
      <c r="AC552" s="40"/>
      <c r="AD552" s="40"/>
      <c r="AE552" s="40"/>
      <c r="AT552" s="19" t="s">
        <v>190</v>
      </c>
      <c r="AU552" s="19" t="s">
        <v>85</v>
      </c>
    </row>
    <row r="553" s="13" customFormat="1">
      <c r="A553" s="13"/>
      <c r="B553" s="233"/>
      <c r="C553" s="234"/>
      <c r="D553" s="228" t="s">
        <v>192</v>
      </c>
      <c r="E553" s="235" t="s">
        <v>19</v>
      </c>
      <c r="F553" s="236" t="s">
        <v>1188</v>
      </c>
      <c r="G553" s="234"/>
      <c r="H553" s="237">
        <v>367.37</v>
      </c>
      <c r="I553" s="238"/>
      <c r="J553" s="234"/>
      <c r="K553" s="234"/>
      <c r="L553" s="239"/>
      <c r="M553" s="240"/>
      <c r="N553" s="241"/>
      <c r="O553" s="241"/>
      <c r="P553" s="241"/>
      <c r="Q553" s="241"/>
      <c r="R553" s="241"/>
      <c r="S553" s="241"/>
      <c r="T553" s="242"/>
      <c r="U553" s="13"/>
      <c r="V553" s="13"/>
      <c r="W553" s="13"/>
      <c r="X553" s="13"/>
      <c r="Y553" s="13"/>
      <c r="Z553" s="13"/>
      <c r="AA553" s="13"/>
      <c r="AB553" s="13"/>
      <c r="AC553" s="13"/>
      <c r="AD553" s="13"/>
      <c r="AE553" s="13"/>
      <c r="AT553" s="243" t="s">
        <v>192</v>
      </c>
      <c r="AU553" s="243" t="s">
        <v>85</v>
      </c>
      <c r="AV553" s="13" t="s">
        <v>85</v>
      </c>
      <c r="AW553" s="13" t="s">
        <v>37</v>
      </c>
      <c r="AX553" s="13" t="s">
        <v>76</v>
      </c>
      <c r="AY553" s="243" t="s">
        <v>180</v>
      </c>
    </row>
    <row r="554" s="13" customFormat="1">
      <c r="A554" s="13"/>
      <c r="B554" s="233"/>
      <c r="C554" s="234"/>
      <c r="D554" s="228" t="s">
        <v>192</v>
      </c>
      <c r="E554" s="235" t="s">
        <v>19</v>
      </c>
      <c r="F554" s="236" t="s">
        <v>1189</v>
      </c>
      <c r="G554" s="234"/>
      <c r="H554" s="237">
        <v>269.80000000000001</v>
      </c>
      <c r="I554" s="238"/>
      <c r="J554" s="234"/>
      <c r="K554" s="234"/>
      <c r="L554" s="239"/>
      <c r="M554" s="240"/>
      <c r="N554" s="241"/>
      <c r="O554" s="241"/>
      <c r="P554" s="241"/>
      <c r="Q554" s="241"/>
      <c r="R554" s="241"/>
      <c r="S554" s="241"/>
      <c r="T554" s="242"/>
      <c r="U554" s="13"/>
      <c r="V554" s="13"/>
      <c r="W554" s="13"/>
      <c r="X554" s="13"/>
      <c r="Y554" s="13"/>
      <c r="Z554" s="13"/>
      <c r="AA554" s="13"/>
      <c r="AB554" s="13"/>
      <c r="AC554" s="13"/>
      <c r="AD554" s="13"/>
      <c r="AE554" s="13"/>
      <c r="AT554" s="243" t="s">
        <v>192</v>
      </c>
      <c r="AU554" s="243" t="s">
        <v>85</v>
      </c>
      <c r="AV554" s="13" t="s">
        <v>85</v>
      </c>
      <c r="AW554" s="13" t="s">
        <v>37</v>
      </c>
      <c r="AX554" s="13" t="s">
        <v>76</v>
      </c>
      <c r="AY554" s="243" t="s">
        <v>180</v>
      </c>
    </row>
    <row r="555" s="14" customFormat="1">
      <c r="A555" s="14"/>
      <c r="B555" s="244"/>
      <c r="C555" s="245"/>
      <c r="D555" s="228" t="s">
        <v>192</v>
      </c>
      <c r="E555" s="246" t="s">
        <v>19</v>
      </c>
      <c r="F555" s="247" t="s">
        <v>197</v>
      </c>
      <c r="G555" s="245"/>
      <c r="H555" s="248">
        <v>637.17000000000007</v>
      </c>
      <c r="I555" s="249"/>
      <c r="J555" s="245"/>
      <c r="K555" s="245"/>
      <c r="L555" s="250"/>
      <c r="M555" s="251"/>
      <c r="N555" s="252"/>
      <c r="O555" s="252"/>
      <c r="P555" s="252"/>
      <c r="Q555" s="252"/>
      <c r="R555" s="252"/>
      <c r="S555" s="252"/>
      <c r="T555" s="253"/>
      <c r="U555" s="14"/>
      <c r="V555" s="14"/>
      <c r="W555" s="14"/>
      <c r="X555" s="14"/>
      <c r="Y555" s="14"/>
      <c r="Z555" s="14"/>
      <c r="AA555" s="14"/>
      <c r="AB555" s="14"/>
      <c r="AC555" s="14"/>
      <c r="AD555" s="14"/>
      <c r="AE555" s="14"/>
      <c r="AT555" s="254" t="s">
        <v>192</v>
      </c>
      <c r="AU555" s="254" t="s">
        <v>85</v>
      </c>
      <c r="AV555" s="14" t="s">
        <v>198</v>
      </c>
      <c r="AW555" s="14" t="s">
        <v>37</v>
      </c>
      <c r="AX555" s="14" t="s">
        <v>83</v>
      </c>
      <c r="AY555" s="254" t="s">
        <v>180</v>
      </c>
    </row>
    <row r="556" s="2" customFormat="1" ht="16.5" customHeight="1">
      <c r="A556" s="40"/>
      <c r="B556" s="41"/>
      <c r="C556" s="269" t="s">
        <v>1190</v>
      </c>
      <c r="D556" s="269" t="s">
        <v>684</v>
      </c>
      <c r="E556" s="270" t="s">
        <v>1191</v>
      </c>
      <c r="F556" s="271" t="s">
        <v>1192</v>
      </c>
      <c r="G556" s="272" t="s">
        <v>201</v>
      </c>
      <c r="H556" s="273">
        <v>669.029</v>
      </c>
      <c r="I556" s="274"/>
      <c r="J556" s="275">
        <f>ROUND(I556*H556,2)</f>
        <v>0</v>
      </c>
      <c r="K556" s="271" t="s">
        <v>187</v>
      </c>
      <c r="L556" s="276"/>
      <c r="M556" s="277" t="s">
        <v>19</v>
      </c>
      <c r="N556" s="278" t="s">
        <v>47</v>
      </c>
      <c r="O556" s="86"/>
      <c r="P556" s="224">
        <f>O556*H556</f>
        <v>0</v>
      </c>
      <c r="Q556" s="224">
        <v>0.0012099999999999999</v>
      </c>
      <c r="R556" s="224">
        <f>Q556*H556</f>
        <v>0.80952508999999995</v>
      </c>
      <c r="S556" s="224">
        <v>0</v>
      </c>
      <c r="T556" s="225">
        <f>S556*H556</f>
        <v>0</v>
      </c>
      <c r="U556" s="40"/>
      <c r="V556" s="40"/>
      <c r="W556" s="40"/>
      <c r="X556" s="40"/>
      <c r="Y556" s="40"/>
      <c r="Z556" s="40"/>
      <c r="AA556" s="40"/>
      <c r="AB556" s="40"/>
      <c r="AC556" s="40"/>
      <c r="AD556" s="40"/>
      <c r="AE556" s="40"/>
      <c r="AR556" s="226" t="s">
        <v>405</v>
      </c>
      <c r="AT556" s="226" t="s">
        <v>684</v>
      </c>
      <c r="AU556" s="226" t="s">
        <v>85</v>
      </c>
      <c r="AY556" s="19" t="s">
        <v>180</v>
      </c>
      <c r="BE556" s="227">
        <f>IF(N556="základní",J556,0)</f>
        <v>0</v>
      </c>
      <c r="BF556" s="227">
        <f>IF(N556="snížená",J556,0)</f>
        <v>0</v>
      </c>
      <c r="BG556" s="227">
        <f>IF(N556="zákl. přenesená",J556,0)</f>
        <v>0</v>
      </c>
      <c r="BH556" s="227">
        <f>IF(N556="sníž. přenesená",J556,0)</f>
        <v>0</v>
      </c>
      <c r="BI556" s="227">
        <f>IF(N556="nulová",J556,0)</f>
        <v>0</v>
      </c>
      <c r="BJ556" s="19" t="s">
        <v>83</v>
      </c>
      <c r="BK556" s="227">
        <f>ROUND(I556*H556,2)</f>
        <v>0</v>
      </c>
      <c r="BL556" s="19" t="s">
        <v>188</v>
      </c>
      <c r="BM556" s="226" t="s">
        <v>1193</v>
      </c>
    </row>
    <row r="557" s="2" customFormat="1">
      <c r="A557" s="40"/>
      <c r="B557" s="41"/>
      <c r="C557" s="42"/>
      <c r="D557" s="228" t="s">
        <v>190</v>
      </c>
      <c r="E557" s="42"/>
      <c r="F557" s="229" t="s">
        <v>1192</v>
      </c>
      <c r="G557" s="42"/>
      <c r="H557" s="42"/>
      <c r="I557" s="230"/>
      <c r="J557" s="42"/>
      <c r="K557" s="42"/>
      <c r="L557" s="46"/>
      <c r="M557" s="231"/>
      <c r="N557" s="232"/>
      <c r="O557" s="86"/>
      <c r="P557" s="86"/>
      <c r="Q557" s="86"/>
      <c r="R557" s="86"/>
      <c r="S557" s="86"/>
      <c r="T557" s="87"/>
      <c r="U557" s="40"/>
      <c r="V557" s="40"/>
      <c r="W557" s="40"/>
      <c r="X557" s="40"/>
      <c r="Y557" s="40"/>
      <c r="Z557" s="40"/>
      <c r="AA557" s="40"/>
      <c r="AB557" s="40"/>
      <c r="AC557" s="40"/>
      <c r="AD557" s="40"/>
      <c r="AE557" s="40"/>
      <c r="AT557" s="19" t="s">
        <v>190</v>
      </c>
      <c r="AU557" s="19" t="s">
        <v>85</v>
      </c>
    </row>
    <row r="558" s="13" customFormat="1">
      <c r="A558" s="13"/>
      <c r="B558" s="233"/>
      <c r="C558" s="234"/>
      <c r="D558" s="228" t="s">
        <v>192</v>
      </c>
      <c r="E558" s="234"/>
      <c r="F558" s="236" t="s">
        <v>1194</v>
      </c>
      <c r="G558" s="234"/>
      <c r="H558" s="237">
        <v>669.029</v>
      </c>
      <c r="I558" s="238"/>
      <c r="J558" s="234"/>
      <c r="K558" s="234"/>
      <c r="L558" s="239"/>
      <c r="M558" s="240"/>
      <c r="N558" s="241"/>
      <c r="O558" s="241"/>
      <c r="P558" s="241"/>
      <c r="Q558" s="241"/>
      <c r="R558" s="241"/>
      <c r="S558" s="241"/>
      <c r="T558" s="242"/>
      <c r="U558" s="13"/>
      <c r="V558" s="13"/>
      <c r="W558" s="13"/>
      <c r="X558" s="13"/>
      <c r="Y558" s="13"/>
      <c r="Z558" s="13"/>
      <c r="AA558" s="13"/>
      <c r="AB558" s="13"/>
      <c r="AC558" s="13"/>
      <c r="AD558" s="13"/>
      <c r="AE558" s="13"/>
      <c r="AT558" s="243" t="s">
        <v>192</v>
      </c>
      <c r="AU558" s="243" t="s">
        <v>85</v>
      </c>
      <c r="AV558" s="13" t="s">
        <v>85</v>
      </c>
      <c r="AW558" s="13" t="s">
        <v>4</v>
      </c>
      <c r="AX558" s="13" t="s">
        <v>83</v>
      </c>
      <c r="AY558" s="243" t="s">
        <v>180</v>
      </c>
    </row>
    <row r="559" s="2" customFormat="1" ht="16.5" customHeight="1">
      <c r="A559" s="40"/>
      <c r="B559" s="41"/>
      <c r="C559" s="215" t="s">
        <v>1195</v>
      </c>
      <c r="D559" s="215" t="s">
        <v>183</v>
      </c>
      <c r="E559" s="216" t="s">
        <v>1196</v>
      </c>
      <c r="F559" s="217" t="s">
        <v>1197</v>
      </c>
      <c r="G559" s="218" t="s">
        <v>327</v>
      </c>
      <c r="H559" s="219">
        <v>13.151999999999999</v>
      </c>
      <c r="I559" s="220"/>
      <c r="J559" s="221">
        <f>ROUND(I559*H559,2)</f>
        <v>0</v>
      </c>
      <c r="K559" s="217" t="s">
        <v>187</v>
      </c>
      <c r="L559" s="46"/>
      <c r="M559" s="222" t="s">
        <v>19</v>
      </c>
      <c r="N559" s="223" t="s">
        <v>47</v>
      </c>
      <c r="O559" s="86"/>
      <c r="P559" s="224">
        <f>O559*H559</f>
        <v>0</v>
      </c>
      <c r="Q559" s="224">
        <v>0</v>
      </c>
      <c r="R559" s="224">
        <f>Q559*H559</f>
        <v>0</v>
      </c>
      <c r="S559" s="224">
        <v>0</v>
      </c>
      <c r="T559" s="225">
        <f>S559*H559</f>
        <v>0</v>
      </c>
      <c r="U559" s="40"/>
      <c r="V559" s="40"/>
      <c r="W559" s="40"/>
      <c r="X559" s="40"/>
      <c r="Y559" s="40"/>
      <c r="Z559" s="40"/>
      <c r="AA559" s="40"/>
      <c r="AB559" s="40"/>
      <c r="AC559" s="40"/>
      <c r="AD559" s="40"/>
      <c r="AE559" s="40"/>
      <c r="AR559" s="226" t="s">
        <v>188</v>
      </c>
      <c r="AT559" s="226" t="s">
        <v>183</v>
      </c>
      <c r="AU559" s="226" t="s">
        <v>85</v>
      </c>
      <c r="AY559" s="19" t="s">
        <v>180</v>
      </c>
      <c r="BE559" s="227">
        <f>IF(N559="základní",J559,0)</f>
        <v>0</v>
      </c>
      <c r="BF559" s="227">
        <f>IF(N559="snížená",J559,0)</f>
        <v>0</v>
      </c>
      <c r="BG559" s="227">
        <f>IF(N559="zákl. přenesená",J559,0)</f>
        <v>0</v>
      </c>
      <c r="BH559" s="227">
        <f>IF(N559="sníž. přenesená",J559,0)</f>
        <v>0</v>
      </c>
      <c r="BI559" s="227">
        <f>IF(N559="nulová",J559,0)</f>
        <v>0</v>
      </c>
      <c r="BJ559" s="19" t="s">
        <v>83</v>
      </c>
      <c r="BK559" s="227">
        <f>ROUND(I559*H559,2)</f>
        <v>0</v>
      </c>
      <c r="BL559" s="19" t="s">
        <v>188</v>
      </c>
      <c r="BM559" s="226" t="s">
        <v>1198</v>
      </c>
    </row>
    <row r="560" s="2" customFormat="1">
      <c r="A560" s="40"/>
      <c r="B560" s="41"/>
      <c r="C560" s="42"/>
      <c r="D560" s="228" t="s">
        <v>190</v>
      </c>
      <c r="E560" s="42"/>
      <c r="F560" s="229" t="s">
        <v>1199</v>
      </c>
      <c r="G560" s="42"/>
      <c r="H560" s="42"/>
      <c r="I560" s="230"/>
      <c r="J560" s="42"/>
      <c r="K560" s="42"/>
      <c r="L560" s="46"/>
      <c r="M560" s="231"/>
      <c r="N560" s="232"/>
      <c r="O560" s="86"/>
      <c r="P560" s="86"/>
      <c r="Q560" s="86"/>
      <c r="R560" s="86"/>
      <c r="S560" s="86"/>
      <c r="T560" s="87"/>
      <c r="U560" s="40"/>
      <c r="V560" s="40"/>
      <c r="W560" s="40"/>
      <c r="X560" s="40"/>
      <c r="Y560" s="40"/>
      <c r="Z560" s="40"/>
      <c r="AA560" s="40"/>
      <c r="AB560" s="40"/>
      <c r="AC560" s="40"/>
      <c r="AD560" s="40"/>
      <c r="AE560" s="40"/>
      <c r="AT560" s="19" t="s">
        <v>190</v>
      </c>
      <c r="AU560" s="19" t="s">
        <v>85</v>
      </c>
    </row>
    <row r="561" s="12" customFormat="1" ht="22.8" customHeight="1">
      <c r="A561" s="12"/>
      <c r="B561" s="199"/>
      <c r="C561" s="200"/>
      <c r="D561" s="201" t="s">
        <v>75</v>
      </c>
      <c r="E561" s="213" t="s">
        <v>422</v>
      </c>
      <c r="F561" s="213" t="s">
        <v>423</v>
      </c>
      <c r="G561" s="200"/>
      <c r="H561" s="200"/>
      <c r="I561" s="203"/>
      <c r="J561" s="214">
        <f>BK561</f>
        <v>0</v>
      </c>
      <c r="K561" s="200"/>
      <c r="L561" s="205"/>
      <c r="M561" s="206"/>
      <c r="N561" s="207"/>
      <c r="O561" s="207"/>
      <c r="P561" s="208">
        <f>SUM(P562:P591)</f>
        <v>0</v>
      </c>
      <c r="Q561" s="207"/>
      <c r="R561" s="208">
        <f>SUM(R562:R591)</f>
        <v>0</v>
      </c>
      <c r="S561" s="207"/>
      <c r="T561" s="209">
        <f>SUM(T562:T591)</f>
        <v>0</v>
      </c>
      <c r="U561" s="12"/>
      <c r="V561" s="12"/>
      <c r="W561" s="12"/>
      <c r="X561" s="12"/>
      <c r="Y561" s="12"/>
      <c r="Z561" s="12"/>
      <c r="AA561" s="12"/>
      <c r="AB561" s="12"/>
      <c r="AC561" s="12"/>
      <c r="AD561" s="12"/>
      <c r="AE561" s="12"/>
      <c r="AR561" s="210" t="s">
        <v>85</v>
      </c>
      <c r="AT561" s="211" t="s">
        <v>75</v>
      </c>
      <c r="AU561" s="211" t="s">
        <v>83</v>
      </c>
      <c r="AY561" s="210" t="s">
        <v>180</v>
      </c>
      <c r="BK561" s="212">
        <f>SUM(BK562:BK591)</f>
        <v>0</v>
      </c>
    </row>
    <row r="562" s="2" customFormat="1" ht="16.5" customHeight="1">
      <c r="A562" s="40"/>
      <c r="B562" s="41"/>
      <c r="C562" s="215" t="s">
        <v>1200</v>
      </c>
      <c r="D562" s="215" t="s">
        <v>183</v>
      </c>
      <c r="E562" s="216" t="s">
        <v>1201</v>
      </c>
      <c r="F562" s="217" t="s">
        <v>1202</v>
      </c>
      <c r="G562" s="218" t="s">
        <v>249</v>
      </c>
      <c r="H562" s="219">
        <v>15.19</v>
      </c>
      <c r="I562" s="220"/>
      <c r="J562" s="221">
        <f>ROUND(I562*H562,2)</f>
        <v>0</v>
      </c>
      <c r="K562" s="217" t="s">
        <v>650</v>
      </c>
      <c r="L562" s="46"/>
      <c r="M562" s="222" t="s">
        <v>19</v>
      </c>
      <c r="N562" s="223" t="s">
        <v>47</v>
      </c>
      <c r="O562" s="86"/>
      <c r="P562" s="224">
        <f>O562*H562</f>
        <v>0</v>
      </c>
      <c r="Q562" s="224">
        <v>0</v>
      </c>
      <c r="R562" s="224">
        <f>Q562*H562</f>
        <v>0</v>
      </c>
      <c r="S562" s="224">
        <v>0</v>
      </c>
      <c r="T562" s="225">
        <f>S562*H562</f>
        <v>0</v>
      </c>
      <c r="U562" s="40"/>
      <c r="V562" s="40"/>
      <c r="W562" s="40"/>
      <c r="X562" s="40"/>
      <c r="Y562" s="40"/>
      <c r="Z562" s="40"/>
      <c r="AA562" s="40"/>
      <c r="AB562" s="40"/>
      <c r="AC562" s="40"/>
      <c r="AD562" s="40"/>
      <c r="AE562" s="40"/>
      <c r="AR562" s="226" t="s">
        <v>188</v>
      </c>
      <c r="AT562" s="226" t="s">
        <v>183</v>
      </c>
      <c r="AU562" s="226" t="s">
        <v>85</v>
      </c>
      <c r="AY562" s="19" t="s">
        <v>180</v>
      </c>
      <c r="BE562" s="227">
        <f>IF(N562="základní",J562,0)</f>
        <v>0</v>
      </c>
      <c r="BF562" s="227">
        <f>IF(N562="snížená",J562,0)</f>
        <v>0</v>
      </c>
      <c r="BG562" s="227">
        <f>IF(N562="zákl. přenesená",J562,0)</f>
        <v>0</v>
      </c>
      <c r="BH562" s="227">
        <f>IF(N562="sníž. přenesená",J562,0)</f>
        <v>0</v>
      </c>
      <c r="BI562" s="227">
        <f>IF(N562="nulová",J562,0)</f>
        <v>0</v>
      </c>
      <c r="BJ562" s="19" t="s">
        <v>83</v>
      </c>
      <c r="BK562" s="227">
        <f>ROUND(I562*H562,2)</f>
        <v>0</v>
      </c>
      <c r="BL562" s="19" t="s">
        <v>188</v>
      </c>
      <c r="BM562" s="226" t="s">
        <v>1203</v>
      </c>
    </row>
    <row r="563" s="2" customFormat="1">
      <c r="A563" s="40"/>
      <c r="B563" s="41"/>
      <c r="C563" s="42"/>
      <c r="D563" s="228" t="s">
        <v>190</v>
      </c>
      <c r="E563" s="42"/>
      <c r="F563" s="229" t="s">
        <v>1202</v>
      </c>
      <c r="G563" s="42"/>
      <c r="H563" s="42"/>
      <c r="I563" s="230"/>
      <c r="J563" s="42"/>
      <c r="K563" s="42"/>
      <c r="L563" s="46"/>
      <c r="M563" s="231"/>
      <c r="N563" s="232"/>
      <c r="O563" s="86"/>
      <c r="P563" s="86"/>
      <c r="Q563" s="86"/>
      <c r="R563" s="86"/>
      <c r="S563" s="86"/>
      <c r="T563" s="87"/>
      <c r="U563" s="40"/>
      <c r="V563" s="40"/>
      <c r="W563" s="40"/>
      <c r="X563" s="40"/>
      <c r="Y563" s="40"/>
      <c r="Z563" s="40"/>
      <c r="AA563" s="40"/>
      <c r="AB563" s="40"/>
      <c r="AC563" s="40"/>
      <c r="AD563" s="40"/>
      <c r="AE563" s="40"/>
      <c r="AT563" s="19" t="s">
        <v>190</v>
      </c>
      <c r="AU563" s="19" t="s">
        <v>85</v>
      </c>
    </row>
    <row r="564" s="2" customFormat="1" ht="16.5" customHeight="1">
      <c r="A564" s="40"/>
      <c r="B564" s="41"/>
      <c r="C564" s="215" t="s">
        <v>1204</v>
      </c>
      <c r="D564" s="215" t="s">
        <v>183</v>
      </c>
      <c r="E564" s="216" t="s">
        <v>1205</v>
      </c>
      <c r="F564" s="217" t="s">
        <v>1202</v>
      </c>
      <c r="G564" s="218" t="s">
        <v>249</v>
      </c>
      <c r="H564" s="219">
        <v>11.52</v>
      </c>
      <c r="I564" s="220"/>
      <c r="J564" s="221">
        <f>ROUND(I564*H564,2)</f>
        <v>0</v>
      </c>
      <c r="K564" s="217" t="s">
        <v>650</v>
      </c>
      <c r="L564" s="46"/>
      <c r="M564" s="222" t="s">
        <v>19</v>
      </c>
      <c r="N564" s="223" t="s">
        <v>47</v>
      </c>
      <c r="O564" s="86"/>
      <c r="P564" s="224">
        <f>O564*H564</f>
        <v>0</v>
      </c>
      <c r="Q564" s="224">
        <v>0</v>
      </c>
      <c r="R564" s="224">
        <f>Q564*H564</f>
        <v>0</v>
      </c>
      <c r="S564" s="224">
        <v>0</v>
      </c>
      <c r="T564" s="225">
        <f>S564*H564</f>
        <v>0</v>
      </c>
      <c r="U564" s="40"/>
      <c r="V564" s="40"/>
      <c r="W564" s="40"/>
      <c r="X564" s="40"/>
      <c r="Y564" s="40"/>
      <c r="Z564" s="40"/>
      <c r="AA564" s="40"/>
      <c r="AB564" s="40"/>
      <c r="AC564" s="40"/>
      <c r="AD564" s="40"/>
      <c r="AE564" s="40"/>
      <c r="AR564" s="226" t="s">
        <v>188</v>
      </c>
      <c r="AT564" s="226" t="s">
        <v>183</v>
      </c>
      <c r="AU564" s="226" t="s">
        <v>85</v>
      </c>
      <c r="AY564" s="19" t="s">
        <v>180</v>
      </c>
      <c r="BE564" s="227">
        <f>IF(N564="základní",J564,0)</f>
        <v>0</v>
      </c>
      <c r="BF564" s="227">
        <f>IF(N564="snížená",J564,0)</f>
        <v>0</v>
      </c>
      <c r="BG564" s="227">
        <f>IF(N564="zákl. přenesená",J564,0)</f>
        <v>0</v>
      </c>
      <c r="BH564" s="227">
        <f>IF(N564="sníž. přenesená",J564,0)</f>
        <v>0</v>
      </c>
      <c r="BI564" s="227">
        <f>IF(N564="nulová",J564,0)</f>
        <v>0</v>
      </c>
      <c r="BJ564" s="19" t="s">
        <v>83</v>
      </c>
      <c r="BK564" s="227">
        <f>ROUND(I564*H564,2)</f>
        <v>0</v>
      </c>
      <c r="BL564" s="19" t="s">
        <v>188</v>
      </c>
      <c r="BM564" s="226" t="s">
        <v>1206</v>
      </c>
    </row>
    <row r="565" s="2" customFormat="1">
      <c r="A565" s="40"/>
      <c r="B565" s="41"/>
      <c r="C565" s="42"/>
      <c r="D565" s="228" t="s">
        <v>190</v>
      </c>
      <c r="E565" s="42"/>
      <c r="F565" s="229" t="s">
        <v>1202</v>
      </c>
      <c r="G565" s="42"/>
      <c r="H565" s="42"/>
      <c r="I565" s="230"/>
      <c r="J565" s="42"/>
      <c r="K565" s="42"/>
      <c r="L565" s="46"/>
      <c r="M565" s="231"/>
      <c r="N565" s="232"/>
      <c r="O565" s="86"/>
      <c r="P565" s="86"/>
      <c r="Q565" s="86"/>
      <c r="R565" s="86"/>
      <c r="S565" s="86"/>
      <c r="T565" s="87"/>
      <c r="U565" s="40"/>
      <c r="V565" s="40"/>
      <c r="W565" s="40"/>
      <c r="X565" s="40"/>
      <c r="Y565" s="40"/>
      <c r="Z565" s="40"/>
      <c r="AA565" s="40"/>
      <c r="AB565" s="40"/>
      <c r="AC565" s="40"/>
      <c r="AD565" s="40"/>
      <c r="AE565" s="40"/>
      <c r="AT565" s="19" t="s">
        <v>190</v>
      </c>
      <c r="AU565" s="19" t="s">
        <v>85</v>
      </c>
    </row>
    <row r="566" s="2" customFormat="1" ht="16.5" customHeight="1">
      <c r="A566" s="40"/>
      <c r="B566" s="41"/>
      <c r="C566" s="215" t="s">
        <v>1207</v>
      </c>
      <c r="D566" s="215" t="s">
        <v>183</v>
      </c>
      <c r="E566" s="216" t="s">
        <v>1208</v>
      </c>
      <c r="F566" s="217" t="s">
        <v>1202</v>
      </c>
      <c r="G566" s="218" t="s">
        <v>249</v>
      </c>
      <c r="H566" s="219">
        <v>13.640000000000001</v>
      </c>
      <c r="I566" s="220"/>
      <c r="J566" s="221">
        <f>ROUND(I566*H566,2)</f>
        <v>0</v>
      </c>
      <c r="K566" s="217" t="s">
        <v>650</v>
      </c>
      <c r="L566" s="46"/>
      <c r="M566" s="222" t="s">
        <v>19</v>
      </c>
      <c r="N566" s="223" t="s">
        <v>47</v>
      </c>
      <c r="O566" s="86"/>
      <c r="P566" s="224">
        <f>O566*H566</f>
        <v>0</v>
      </c>
      <c r="Q566" s="224">
        <v>0</v>
      </c>
      <c r="R566" s="224">
        <f>Q566*H566</f>
        <v>0</v>
      </c>
      <c r="S566" s="224">
        <v>0</v>
      </c>
      <c r="T566" s="225">
        <f>S566*H566</f>
        <v>0</v>
      </c>
      <c r="U566" s="40"/>
      <c r="V566" s="40"/>
      <c r="W566" s="40"/>
      <c r="X566" s="40"/>
      <c r="Y566" s="40"/>
      <c r="Z566" s="40"/>
      <c r="AA566" s="40"/>
      <c r="AB566" s="40"/>
      <c r="AC566" s="40"/>
      <c r="AD566" s="40"/>
      <c r="AE566" s="40"/>
      <c r="AR566" s="226" t="s">
        <v>188</v>
      </c>
      <c r="AT566" s="226" t="s">
        <v>183</v>
      </c>
      <c r="AU566" s="226" t="s">
        <v>85</v>
      </c>
      <c r="AY566" s="19" t="s">
        <v>180</v>
      </c>
      <c r="BE566" s="227">
        <f>IF(N566="základní",J566,0)</f>
        <v>0</v>
      </c>
      <c r="BF566" s="227">
        <f>IF(N566="snížená",J566,0)</f>
        <v>0</v>
      </c>
      <c r="BG566" s="227">
        <f>IF(N566="zákl. přenesená",J566,0)</f>
        <v>0</v>
      </c>
      <c r="BH566" s="227">
        <f>IF(N566="sníž. přenesená",J566,0)</f>
        <v>0</v>
      </c>
      <c r="BI566" s="227">
        <f>IF(N566="nulová",J566,0)</f>
        <v>0</v>
      </c>
      <c r="BJ566" s="19" t="s">
        <v>83</v>
      </c>
      <c r="BK566" s="227">
        <f>ROUND(I566*H566,2)</f>
        <v>0</v>
      </c>
      <c r="BL566" s="19" t="s">
        <v>188</v>
      </c>
      <c r="BM566" s="226" t="s">
        <v>1209</v>
      </c>
    </row>
    <row r="567" s="2" customFormat="1">
      <c r="A567" s="40"/>
      <c r="B567" s="41"/>
      <c r="C567" s="42"/>
      <c r="D567" s="228" t="s">
        <v>190</v>
      </c>
      <c r="E567" s="42"/>
      <c r="F567" s="229" t="s">
        <v>1202</v>
      </c>
      <c r="G567" s="42"/>
      <c r="H567" s="42"/>
      <c r="I567" s="230"/>
      <c r="J567" s="42"/>
      <c r="K567" s="42"/>
      <c r="L567" s="46"/>
      <c r="M567" s="231"/>
      <c r="N567" s="232"/>
      <c r="O567" s="86"/>
      <c r="P567" s="86"/>
      <c r="Q567" s="86"/>
      <c r="R567" s="86"/>
      <c r="S567" s="86"/>
      <c r="T567" s="87"/>
      <c r="U567" s="40"/>
      <c r="V567" s="40"/>
      <c r="W567" s="40"/>
      <c r="X567" s="40"/>
      <c r="Y567" s="40"/>
      <c r="Z567" s="40"/>
      <c r="AA567" s="40"/>
      <c r="AB567" s="40"/>
      <c r="AC567" s="40"/>
      <c r="AD567" s="40"/>
      <c r="AE567" s="40"/>
      <c r="AT567" s="19" t="s">
        <v>190</v>
      </c>
      <c r="AU567" s="19" t="s">
        <v>85</v>
      </c>
    </row>
    <row r="568" s="2" customFormat="1" ht="16.5" customHeight="1">
      <c r="A568" s="40"/>
      <c r="B568" s="41"/>
      <c r="C568" s="215" t="s">
        <v>1210</v>
      </c>
      <c r="D568" s="215" t="s">
        <v>183</v>
      </c>
      <c r="E568" s="216" t="s">
        <v>1211</v>
      </c>
      <c r="F568" s="217" t="s">
        <v>1212</v>
      </c>
      <c r="G568" s="218" t="s">
        <v>249</v>
      </c>
      <c r="H568" s="219">
        <v>21.699999999999999</v>
      </c>
      <c r="I568" s="220"/>
      <c r="J568" s="221">
        <f>ROUND(I568*H568,2)</f>
        <v>0</v>
      </c>
      <c r="K568" s="217" t="s">
        <v>650</v>
      </c>
      <c r="L568" s="46"/>
      <c r="M568" s="222" t="s">
        <v>19</v>
      </c>
      <c r="N568" s="223" t="s">
        <v>47</v>
      </c>
      <c r="O568" s="86"/>
      <c r="P568" s="224">
        <f>O568*H568</f>
        <v>0</v>
      </c>
      <c r="Q568" s="224">
        <v>0</v>
      </c>
      <c r="R568" s="224">
        <f>Q568*H568</f>
        <v>0</v>
      </c>
      <c r="S568" s="224">
        <v>0</v>
      </c>
      <c r="T568" s="225">
        <f>S568*H568</f>
        <v>0</v>
      </c>
      <c r="U568" s="40"/>
      <c r="V568" s="40"/>
      <c r="W568" s="40"/>
      <c r="X568" s="40"/>
      <c r="Y568" s="40"/>
      <c r="Z568" s="40"/>
      <c r="AA568" s="40"/>
      <c r="AB568" s="40"/>
      <c r="AC568" s="40"/>
      <c r="AD568" s="40"/>
      <c r="AE568" s="40"/>
      <c r="AR568" s="226" t="s">
        <v>188</v>
      </c>
      <c r="AT568" s="226" t="s">
        <v>183</v>
      </c>
      <c r="AU568" s="226" t="s">
        <v>85</v>
      </c>
      <c r="AY568" s="19" t="s">
        <v>180</v>
      </c>
      <c r="BE568" s="227">
        <f>IF(N568="základní",J568,0)</f>
        <v>0</v>
      </c>
      <c r="BF568" s="227">
        <f>IF(N568="snížená",J568,0)</f>
        <v>0</v>
      </c>
      <c r="BG568" s="227">
        <f>IF(N568="zákl. přenesená",J568,0)</f>
        <v>0</v>
      </c>
      <c r="BH568" s="227">
        <f>IF(N568="sníž. přenesená",J568,0)</f>
        <v>0</v>
      </c>
      <c r="BI568" s="227">
        <f>IF(N568="nulová",J568,0)</f>
        <v>0</v>
      </c>
      <c r="BJ568" s="19" t="s">
        <v>83</v>
      </c>
      <c r="BK568" s="227">
        <f>ROUND(I568*H568,2)</f>
        <v>0</v>
      </c>
      <c r="BL568" s="19" t="s">
        <v>188</v>
      </c>
      <c r="BM568" s="226" t="s">
        <v>1213</v>
      </c>
    </row>
    <row r="569" s="2" customFormat="1">
      <c r="A569" s="40"/>
      <c r="B569" s="41"/>
      <c r="C569" s="42"/>
      <c r="D569" s="228" t="s">
        <v>190</v>
      </c>
      <c r="E569" s="42"/>
      <c r="F569" s="229" t="s">
        <v>1212</v>
      </c>
      <c r="G569" s="42"/>
      <c r="H569" s="42"/>
      <c r="I569" s="230"/>
      <c r="J569" s="42"/>
      <c r="K569" s="42"/>
      <c r="L569" s="46"/>
      <c r="M569" s="231"/>
      <c r="N569" s="232"/>
      <c r="O569" s="86"/>
      <c r="P569" s="86"/>
      <c r="Q569" s="86"/>
      <c r="R569" s="86"/>
      <c r="S569" s="86"/>
      <c r="T569" s="87"/>
      <c r="U569" s="40"/>
      <c r="V569" s="40"/>
      <c r="W569" s="40"/>
      <c r="X569" s="40"/>
      <c r="Y569" s="40"/>
      <c r="Z569" s="40"/>
      <c r="AA569" s="40"/>
      <c r="AB569" s="40"/>
      <c r="AC569" s="40"/>
      <c r="AD569" s="40"/>
      <c r="AE569" s="40"/>
      <c r="AT569" s="19" t="s">
        <v>190</v>
      </c>
      <c r="AU569" s="19" t="s">
        <v>85</v>
      </c>
    </row>
    <row r="570" s="2" customFormat="1" ht="16.5" customHeight="1">
      <c r="A570" s="40"/>
      <c r="B570" s="41"/>
      <c r="C570" s="215" t="s">
        <v>1214</v>
      </c>
      <c r="D570" s="215" t="s">
        <v>183</v>
      </c>
      <c r="E570" s="216" t="s">
        <v>1215</v>
      </c>
      <c r="F570" s="217" t="s">
        <v>1216</v>
      </c>
      <c r="G570" s="218" t="s">
        <v>249</v>
      </c>
      <c r="H570" s="219">
        <v>58.590000000000003</v>
      </c>
      <c r="I570" s="220"/>
      <c r="J570" s="221">
        <f>ROUND(I570*H570,2)</f>
        <v>0</v>
      </c>
      <c r="K570" s="217" t="s">
        <v>650</v>
      </c>
      <c r="L570" s="46"/>
      <c r="M570" s="222" t="s">
        <v>19</v>
      </c>
      <c r="N570" s="223" t="s">
        <v>47</v>
      </c>
      <c r="O570" s="86"/>
      <c r="P570" s="224">
        <f>O570*H570</f>
        <v>0</v>
      </c>
      <c r="Q570" s="224">
        <v>0</v>
      </c>
      <c r="R570" s="224">
        <f>Q570*H570</f>
        <v>0</v>
      </c>
      <c r="S570" s="224">
        <v>0</v>
      </c>
      <c r="T570" s="225">
        <f>S570*H570</f>
        <v>0</v>
      </c>
      <c r="U570" s="40"/>
      <c r="V570" s="40"/>
      <c r="W570" s="40"/>
      <c r="X570" s="40"/>
      <c r="Y570" s="40"/>
      <c r="Z570" s="40"/>
      <c r="AA570" s="40"/>
      <c r="AB570" s="40"/>
      <c r="AC570" s="40"/>
      <c r="AD570" s="40"/>
      <c r="AE570" s="40"/>
      <c r="AR570" s="226" t="s">
        <v>188</v>
      </c>
      <c r="AT570" s="226" t="s">
        <v>183</v>
      </c>
      <c r="AU570" s="226" t="s">
        <v>85</v>
      </c>
      <c r="AY570" s="19" t="s">
        <v>180</v>
      </c>
      <c r="BE570" s="227">
        <f>IF(N570="základní",J570,0)</f>
        <v>0</v>
      </c>
      <c r="BF570" s="227">
        <f>IF(N570="snížená",J570,0)</f>
        <v>0</v>
      </c>
      <c r="BG570" s="227">
        <f>IF(N570="zákl. přenesená",J570,0)</f>
        <v>0</v>
      </c>
      <c r="BH570" s="227">
        <f>IF(N570="sníž. přenesená",J570,0)</f>
        <v>0</v>
      </c>
      <c r="BI570" s="227">
        <f>IF(N570="nulová",J570,0)</f>
        <v>0</v>
      </c>
      <c r="BJ570" s="19" t="s">
        <v>83</v>
      </c>
      <c r="BK570" s="227">
        <f>ROUND(I570*H570,2)</f>
        <v>0</v>
      </c>
      <c r="BL570" s="19" t="s">
        <v>188</v>
      </c>
      <c r="BM570" s="226" t="s">
        <v>1217</v>
      </c>
    </row>
    <row r="571" s="2" customFormat="1">
      <c r="A571" s="40"/>
      <c r="B571" s="41"/>
      <c r="C571" s="42"/>
      <c r="D571" s="228" t="s">
        <v>190</v>
      </c>
      <c r="E571" s="42"/>
      <c r="F571" s="229" t="s">
        <v>1216</v>
      </c>
      <c r="G571" s="42"/>
      <c r="H571" s="42"/>
      <c r="I571" s="230"/>
      <c r="J571" s="42"/>
      <c r="K571" s="42"/>
      <c r="L571" s="46"/>
      <c r="M571" s="231"/>
      <c r="N571" s="232"/>
      <c r="O571" s="86"/>
      <c r="P571" s="86"/>
      <c r="Q571" s="86"/>
      <c r="R571" s="86"/>
      <c r="S571" s="86"/>
      <c r="T571" s="87"/>
      <c r="U571" s="40"/>
      <c r="V571" s="40"/>
      <c r="W571" s="40"/>
      <c r="X571" s="40"/>
      <c r="Y571" s="40"/>
      <c r="Z571" s="40"/>
      <c r="AA571" s="40"/>
      <c r="AB571" s="40"/>
      <c r="AC571" s="40"/>
      <c r="AD571" s="40"/>
      <c r="AE571" s="40"/>
      <c r="AT571" s="19" t="s">
        <v>190</v>
      </c>
      <c r="AU571" s="19" t="s">
        <v>85</v>
      </c>
    </row>
    <row r="572" s="2" customFormat="1" ht="16.5" customHeight="1">
      <c r="A572" s="40"/>
      <c r="B572" s="41"/>
      <c r="C572" s="215" t="s">
        <v>1218</v>
      </c>
      <c r="D572" s="215" t="s">
        <v>183</v>
      </c>
      <c r="E572" s="216" t="s">
        <v>1219</v>
      </c>
      <c r="F572" s="217" t="s">
        <v>1202</v>
      </c>
      <c r="G572" s="218" t="s">
        <v>249</v>
      </c>
      <c r="H572" s="219">
        <v>4.3399999999999999</v>
      </c>
      <c r="I572" s="220"/>
      <c r="J572" s="221">
        <f>ROUND(I572*H572,2)</f>
        <v>0</v>
      </c>
      <c r="K572" s="217" t="s">
        <v>650</v>
      </c>
      <c r="L572" s="46"/>
      <c r="M572" s="222" t="s">
        <v>19</v>
      </c>
      <c r="N572" s="223" t="s">
        <v>47</v>
      </c>
      <c r="O572" s="86"/>
      <c r="P572" s="224">
        <f>O572*H572</f>
        <v>0</v>
      </c>
      <c r="Q572" s="224">
        <v>0</v>
      </c>
      <c r="R572" s="224">
        <f>Q572*H572</f>
        <v>0</v>
      </c>
      <c r="S572" s="224">
        <v>0</v>
      </c>
      <c r="T572" s="225">
        <f>S572*H572</f>
        <v>0</v>
      </c>
      <c r="U572" s="40"/>
      <c r="V572" s="40"/>
      <c r="W572" s="40"/>
      <c r="X572" s="40"/>
      <c r="Y572" s="40"/>
      <c r="Z572" s="40"/>
      <c r="AA572" s="40"/>
      <c r="AB572" s="40"/>
      <c r="AC572" s="40"/>
      <c r="AD572" s="40"/>
      <c r="AE572" s="40"/>
      <c r="AR572" s="226" t="s">
        <v>188</v>
      </c>
      <c r="AT572" s="226" t="s">
        <v>183</v>
      </c>
      <c r="AU572" s="226" t="s">
        <v>85</v>
      </c>
      <c r="AY572" s="19" t="s">
        <v>180</v>
      </c>
      <c r="BE572" s="227">
        <f>IF(N572="základní",J572,0)</f>
        <v>0</v>
      </c>
      <c r="BF572" s="227">
        <f>IF(N572="snížená",J572,0)</f>
        <v>0</v>
      </c>
      <c r="BG572" s="227">
        <f>IF(N572="zákl. přenesená",J572,0)</f>
        <v>0</v>
      </c>
      <c r="BH572" s="227">
        <f>IF(N572="sníž. přenesená",J572,0)</f>
        <v>0</v>
      </c>
      <c r="BI572" s="227">
        <f>IF(N572="nulová",J572,0)</f>
        <v>0</v>
      </c>
      <c r="BJ572" s="19" t="s">
        <v>83</v>
      </c>
      <c r="BK572" s="227">
        <f>ROUND(I572*H572,2)</f>
        <v>0</v>
      </c>
      <c r="BL572" s="19" t="s">
        <v>188</v>
      </c>
      <c r="BM572" s="226" t="s">
        <v>1220</v>
      </c>
    </row>
    <row r="573" s="2" customFormat="1">
      <c r="A573" s="40"/>
      <c r="B573" s="41"/>
      <c r="C573" s="42"/>
      <c r="D573" s="228" t="s">
        <v>190</v>
      </c>
      <c r="E573" s="42"/>
      <c r="F573" s="229" t="s">
        <v>1202</v>
      </c>
      <c r="G573" s="42"/>
      <c r="H573" s="42"/>
      <c r="I573" s="230"/>
      <c r="J573" s="42"/>
      <c r="K573" s="42"/>
      <c r="L573" s="46"/>
      <c r="M573" s="231"/>
      <c r="N573" s="232"/>
      <c r="O573" s="86"/>
      <c r="P573" s="86"/>
      <c r="Q573" s="86"/>
      <c r="R573" s="86"/>
      <c r="S573" s="86"/>
      <c r="T573" s="87"/>
      <c r="U573" s="40"/>
      <c r="V573" s="40"/>
      <c r="W573" s="40"/>
      <c r="X573" s="40"/>
      <c r="Y573" s="40"/>
      <c r="Z573" s="40"/>
      <c r="AA573" s="40"/>
      <c r="AB573" s="40"/>
      <c r="AC573" s="40"/>
      <c r="AD573" s="40"/>
      <c r="AE573" s="40"/>
      <c r="AT573" s="19" t="s">
        <v>190</v>
      </c>
      <c r="AU573" s="19" t="s">
        <v>85</v>
      </c>
    </row>
    <row r="574" s="2" customFormat="1" ht="16.5" customHeight="1">
      <c r="A574" s="40"/>
      <c r="B574" s="41"/>
      <c r="C574" s="215" t="s">
        <v>1221</v>
      </c>
      <c r="D574" s="215" t="s">
        <v>183</v>
      </c>
      <c r="E574" s="216" t="s">
        <v>1222</v>
      </c>
      <c r="F574" s="217" t="s">
        <v>1223</v>
      </c>
      <c r="G574" s="218" t="s">
        <v>249</v>
      </c>
      <c r="H574" s="219">
        <v>1.28</v>
      </c>
      <c r="I574" s="220"/>
      <c r="J574" s="221">
        <f>ROUND(I574*H574,2)</f>
        <v>0</v>
      </c>
      <c r="K574" s="217" t="s">
        <v>650</v>
      </c>
      <c r="L574" s="46"/>
      <c r="M574" s="222" t="s">
        <v>19</v>
      </c>
      <c r="N574" s="223" t="s">
        <v>47</v>
      </c>
      <c r="O574" s="86"/>
      <c r="P574" s="224">
        <f>O574*H574</f>
        <v>0</v>
      </c>
      <c r="Q574" s="224">
        <v>0</v>
      </c>
      <c r="R574" s="224">
        <f>Q574*H574</f>
        <v>0</v>
      </c>
      <c r="S574" s="224">
        <v>0</v>
      </c>
      <c r="T574" s="225">
        <f>S574*H574</f>
        <v>0</v>
      </c>
      <c r="U574" s="40"/>
      <c r="V574" s="40"/>
      <c r="W574" s="40"/>
      <c r="X574" s="40"/>
      <c r="Y574" s="40"/>
      <c r="Z574" s="40"/>
      <c r="AA574" s="40"/>
      <c r="AB574" s="40"/>
      <c r="AC574" s="40"/>
      <c r="AD574" s="40"/>
      <c r="AE574" s="40"/>
      <c r="AR574" s="226" t="s">
        <v>188</v>
      </c>
      <c r="AT574" s="226" t="s">
        <v>183</v>
      </c>
      <c r="AU574" s="226" t="s">
        <v>85</v>
      </c>
      <c r="AY574" s="19" t="s">
        <v>180</v>
      </c>
      <c r="BE574" s="227">
        <f>IF(N574="základní",J574,0)</f>
        <v>0</v>
      </c>
      <c r="BF574" s="227">
        <f>IF(N574="snížená",J574,0)</f>
        <v>0</v>
      </c>
      <c r="BG574" s="227">
        <f>IF(N574="zákl. přenesená",J574,0)</f>
        <v>0</v>
      </c>
      <c r="BH574" s="227">
        <f>IF(N574="sníž. přenesená",J574,0)</f>
        <v>0</v>
      </c>
      <c r="BI574" s="227">
        <f>IF(N574="nulová",J574,0)</f>
        <v>0</v>
      </c>
      <c r="BJ574" s="19" t="s">
        <v>83</v>
      </c>
      <c r="BK574" s="227">
        <f>ROUND(I574*H574,2)</f>
        <v>0</v>
      </c>
      <c r="BL574" s="19" t="s">
        <v>188</v>
      </c>
      <c r="BM574" s="226" t="s">
        <v>1224</v>
      </c>
    </row>
    <row r="575" s="2" customFormat="1">
      <c r="A575" s="40"/>
      <c r="B575" s="41"/>
      <c r="C575" s="42"/>
      <c r="D575" s="228" t="s">
        <v>190</v>
      </c>
      <c r="E575" s="42"/>
      <c r="F575" s="229" t="s">
        <v>1223</v>
      </c>
      <c r="G575" s="42"/>
      <c r="H575" s="42"/>
      <c r="I575" s="230"/>
      <c r="J575" s="42"/>
      <c r="K575" s="42"/>
      <c r="L575" s="46"/>
      <c r="M575" s="231"/>
      <c r="N575" s="232"/>
      <c r="O575" s="86"/>
      <c r="P575" s="86"/>
      <c r="Q575" s="86"/>
      <c r="R575" s="86"/>
      <c r="S575" s="86"/>
      <c r="T575" s="87"/>
      <c r="U575" s="40"/>
      <c r="V575" s="40"/>
      <c r="W575" s="40"/>
      <c r="X575" s="40"/>
      <c r="Y575" s="40"/>
      <c r="Z575" s="40"/>
      <c r="AA575" s="40"/>
      <c r="AB575" s="40"/>
      <c r="AC575" s="40"/>
      <c r="AD575" s="40"/>
      <c r="AE575" s="40"/>
      <c r="AT575" s="19" t="s">
        <v>190</v>
      </c>
      <c r="AU575" s="19" t="s">
        <v>85</v>
      </c>
    </row>
    <row r="576" s="2" customFormat="1" ht="16.5" customHeight="1">
      <c r="A576" s="40"/>
      <c r="B576" s="41"/>
      <c r="C576" s="215" t="s">
        <v>1225</v>
      </c>
      <c r="D576" s="215" t="s">
        <v>183</v>
      </c>
      <c r="E576" s="216" t="s">
        <v>1226</v>
      </c>
      <c r="F576" s="217" t="s">
        <v>1223</v>
      </c>
      <c r="G576" s="218" t="s">
        <v>249</v>
      </c>
      <c r="H576" s="219">
        <v>2.48</v>
      </c>
      <c r="I576" s="220"/>
      <c r="J576" s="221">
        <f>ROUND(I576*H576,2)</f>
        <v>0</v>
      </c>
      <c r="K576" s="217" t="s">
        <v>650</v>
      </c>
      <c r="L576" s="46"/>
      <c r="M576" s="222" t="s">
        <v>19</v>
      </c>
      <c r="N576" s="223" t="s">
        <v>47</v>
      </c>
      <c r="O576" s="86"/>
      <c r="P576" s="224">
        <f>O576*H576</f>
        <v>0</v>
      </c>
      <c r="Q576" s="224">
        <v>0</v>
      </c>
      <c r="R576" s="224">
        <f>Q576*H576</f>
        <v>0</v>
      </c>
      <c r="S576" s="224">
        <v>0</v>
      </c>
      <c r="T576" s="225">
        <f>S576*H576</f>
        <v>0</v>
      </c>
      <c r="U576" s="40"/>
      <c r="V576" s="40"/>
      <c r="W576" s="40"/>
      <c r="X576" s="40"/>
      <c r="Y576" s="40"/>
      <c r="Z576" s="40"/>
      <c r="AA576" s="40"/>
      <c r="AB576" s="40"/>
      <c r="AC576" s="40"/>
      <c r="AD576" s="40"/>
      <c r="AE576" s="40"/>
      <c r="AR576" s="226" t="s">
        <v>188</v>
      </c>
      <c r="AT576" s="226" t="s">
        <v>183</v>
      </c>
      <c r="AU576" s="226" t="s">
        <v>85</v>
      </c>
      <c r="AY576" s="19" t="s">
        <v>180</v>
      </c>
      <c r="BE576" s="227">
        <f>IF(N576="základní",J576,0)</f>
        <v>0</v>
      </c>
      <c r="BF576" s="227">
        <f>IF(N576="snížená",J576,0)</f>
        <v>0</v>
      </c>
      <c r="BG576" s="227">
        <f>IF(N576="zákl. přenesená",J576,0)</f>
        <v>0</v>
      </c>
      <c r="BH576" s="227">
        <f>IF(N576="sníž. přenesená",J576,0)</f>
        <v>0</v>
      </c>
      <c r="BI576" s="227">
        <f>IF(N576="nulová",J576,0)</f>
        <v>0</v>
      </c>
      <c r="BJ576" s="19" t="s">
        <v>83</v>
      </c>
      <c r="BK576" s="227">
        <f>ROUND(I576*H576,2)</f>
        <v>0</v>
      </c>
      <c r="BL576" s="19" t="s">
        <v>188</v>
      </c>
      <c r="BM576" s="226" t="s">
        <v>1227</v>
      </c>
    </row>
    <row r="577" s="2" customFormat="1">
      <c r="A577" s="40"/>
      <c r="B577" s="41"/>
      <c r="C577" s="42"/>
      <c r="D577" s="228" t="s">
        <v>190</v>
      </c>
      <c r="E577" s="42"/>
      <c r="F577" s="229" t="s">
        <v>1223</v>
      </c>
      <c r="G577" s="42"/>
      <c r="H577" s="42"/>
      <c r="I577" s="230"/>
      <c r="J577" s="42"/>
      <c r="K577" s="42"/>
      <c r="L577" s="46"/>
      <c r="M577" s="231"/>
      <c r="N577" s="232"/>
      <c r="O577" s="86"/>
      <c r="P577" s="86"/>
      <c r="Q577" s="86"/>
      <c r="R577" s="86"/>
      <c r="S577" s="86"/>
      <c r="T577" s="87"/>
      <c r="U577" s="40"/>
      <c r="V577" s="40"/>
      <c r="W577" s="40"/>
      <c r="X577" s="40"/>
      <c r="Y577" s="40"/>
      <c r="Z577" s="40"/>
      <c r="AA577" s="40"/>
      <c r="AB577" s="40"/>
      <c r="AC577" s="40"/>
      <c r="AD577" s="40"/>
      <c r="AE577" s="40"/>
      <c r="AT577" s="19" t="s">
        <v>190</v>
      </c>
      <c r="AU577" s="19" t="s">
        <v>85</v>
      </c>
    </row>
    <row r="578" s="2" customFormat="1" ht="16.5" customHeight="1">
      <c r="A578" s="40"/>
      <c r="B578" s="41"/>
      <c r="C578" s="215" t="s">
        <v>1228</v>
      </c>
      <c r="D578" s="215" t="s">
        <v>183</v>
      </c>
      <c r="E578" s="216" t="s">
        <v>1229</v>
      </c>
      <c r="F578" s="217" t="s">
        <v>1230</v>
      </c>
      <c r="G578" s="218" t="s">
        <v>249</v>
      </c>
      <c r="H578" s="219">
        <v>10</v>
      </c>
      <c r="I578" s="220"/>
      <c r="J578" s="221">
        <f>ROUND(I578*H578,2)</f>
        <v>0</v>
      </c>
      <c r="K578" s="217" t="s">
        <v>650</v>
      </c>
      <c r="L578" s="46"/>
      <c r="M578" s="222" t="s">
        <v>19</v>
      </c>
      <c r="N578" s="223" t="s">
        <v>47</v>
      </c>
      <c r="O578" s="86"/>
      <c r="P578" s="224">
        <f>O578*H578</f>
        <v>0</v>
      </c>
      <c r="Q578" s="224">
        <v>0</v>
      </c>
      <c r="R578" s="224">
        <f>Q578*H578</f>
        <v>0</v>
      </c>
      <c r="S578" s="224">
        <v>0</v>
      </c>
      <c r="T578" s="225">
        <f>S578*H578</f>
        <v>0</v>
      </c>
      <c r="U578" s="40"/>
      <c r="V578" s="40"/>
      <c r="W578" s="40"/>
      <c r="X578" s="40"/>
      <c r="Y578" s="40"/>
      <c r="Z578" s="40"/>
      <c r="AA578" s="40"/>
      <c r="AB578" s="40"/>
      <c r="AC578" s="40"/>
      <c r="AD578" s="40"/>
      <c r="AE578" s="40"/>
      <c r="AR578" s="226" t="s">
        <v>188</v>
      </c>
      <c r="AT578" s="226" t="s">
        <v>183</v>
      </c>
      <c r="AU578" s="226" t="s">
        <v>85</v>
      </c>
      <c r="AY578" s="19" t="s">
        <v>180</v>
      </c>
      <c r="BE578" s="227">
        <f>IF(N578="základní",J578,0)</f>
        <v>0</v>
      </c>
      <c r="BF578" s="227">
        <f>IF(N578="snížená",J578,0)</f>
        <v>0</v>
      </c>
      <c r="BG578" s="227">
        <f>IF(N578="zákl. přenesená",J578,0)</f>
        <v>0</v>
      </c>
      <c r="BH578" s="227">
        <f>IF(N578="sníž. přenesená",J578,0)</f>
        <v>0</v>
      </c>
      <c r="BI578" s="227">
        <f>IF(N578="nulová",J578,0)</f>
        <v>0</v>
      </c>
      <c r="BJ578" s="19" t="s">
        <v>83</v>
      </c>
      <c r="BK578" s="227">
        <f>ROUND(I578*H578,2)</f>
        <v>0</v>
      </c>
      <c r="BL578" s="19" t="s">
        <v>188</v>
      </c>
      <c r="BM578" s="226" t="s">
        <v>1231</v>
      </c>
    </row>
    <row r="579" s="2" customFormat="1">
      <c r="A579" s="40"/>
      <c r="B579" s="41"/>
      <c r="C579" s="42"/>
      <c r="D579" s="228" t="s">
        <v>190</v>
      </c>
      <c r="E579" s="42"/>
      <c r="F579" s="229" t="s">
        <v>1230</v>
      </c>
      <c r="G579" s="42"/>
      <c r="H579" s="42"/>
      <c r="I579" s="230"/>
      <c r="J579" s="42"/>
      <c r="K579" s="42"/>
      <c r="L579" s="46"/>
      <c r="M579" s="231"/>
      <c r="N579" s="232"/>
      <c r="O579" s="86"/>
      <c r="P579" s="86"/>
      <c r="Q579" s="86"/>
      <c r="R579" s="86"/>
      <c r="S579" s="86"/>
      <c r="T579" s="87"/>
      <c r="U579" s="40"/>
      <c r="V579" s="40"/>
      <c r="W579" s="40"/>
      <c r="X579" s="40"/>
      <c r="Y579" s="40"/>
      <c r="Z579" s="40"/>
      <c r="AA579" s="40"/>
      <c r="AB579" s="40"/>
      <c r="AC579" s="40"/>
      <c r="AD579" s="40"/>
      <c r="AE579" s="40"/>
      <c r="AT579" s="19" t="s">
        <v>190</v>
      </c>
      <c r="AU579" s="19" t="s">
        <v>85</v>
      </c>
    </row>
    <row r="580" s="2" customFormat="1" ht="16.5" customHeight="1">
      <c r="A580" s="40"/>
      <c r="B580" s="41"/>
      <c r="C580" s="215" t="s">
        <v>1232</v>
      </c>
      <c r="D580" s="215" t="s">
        <v>183</v>
      </c>
      <c r="E580" s="216" t="s">
        <v>1233</v>
      </c>
      <c r="F580" s="217" t="s">
        <v>1234</v>
      </c>
      <c r="G580" s="218" t="s">
        <v>249</v>
      </c>
      <c r="H580" s="219">
        <v>50</v>
      </c>
      <c r="I580" s="220"/>
      <c r="J580" s="221">
        <f>ROUND(I580*H580,2)</f>
        <v>0</v>
      </c>
      <c r="K580" s="217" t="s">
        <v>650</v>
      </c>
      <c r="L580" s="46"/>
      <c r="M580" s="222" t="s">
        <v>19</v>
      </c>
      <c r="N580" s="223" t="s">
        <v>47</v>
      </c>
      <c r="O580" s="86"/>
      <c r="P580" s="224">
        <f>O580*H580</f>
        <v>0</v>
      </c>
      <c r="Q580" s="224">
        <v>0</v>
      </c>
      <c r="R580" s="224">
        <f>Q580*H580</f>
        <v>0</v>
      </c>
      <c r="S580" s="224">
        <v>0</v>
      </c>
      <c r="T580" s="225">
        <f>S580*H580</f>
        <v>0</v>
      </c>
      <c r="U580" s="40"/>
      <c r="V580" s="40"/>
      <c r="W580" s="40"/>
      <c r="X580" s="40"/>
      <c r="Y580" s="40"/>
      <c r="Z580" s="40"/>
      <c r="AA580" s="40"/>
      <c r="AB580" s="40"/>
      <c r="AC580" s="40"/>
      <c r="AD580" s="40"/>
      <c r="AE580" s="40"/>
      <c r="AR580" s="226" t="s">
        <v>188</v>
      </c>
      <c r="AT580" s="226" t="s">
        <v>183</v>
      </c>
      <c r="AU580" s="226" t="s">
        <v>85</v>
      </c>
      <c r="AY580" s="19" t="s">
        <v>180</v>
      </c>
      <c r="BE580" s="227">
        <f>IF(N580="základní",J580,0)</f>
        <v>0</v>
      </c>
      <c r="BF580" s="227">
        <f>IF(N580="snížená",J580,0)</f>
        <v>0</v>
      </c>
      <c r="BG580" s="227">
        <f>IF(N580="zákl. přenesená",J580,0)</f>
        <v>0</v>
      </c>
      <c r="BH580" s="227">
        <f>IF(N580="sníž. přenesená",J580,0)</f>
        <v>0</v>
      </c>
      <c r="BI580" s="227">
        <f>IF(N580="nulová",J580,0)</f>
        <v>0</v>
      </c>
      <c r="BJ580" s="19" t="s">
        <v>83</v>
      </c>
      <c r="BK580" s="227">
        <f>ROUND(I580*H580,2)</f>
        <v>0</v>
      </c>
      <c r="BL580" s="19" t="s">
        <v>188</v>
      </c>
      <c r="BM580" s="226" t="s">
        <v>1235</v>
      </c>
    </row>
    <row r="581" s="2" customFormat="1">
      <c r="A581" s="40"/>
      <c r="B581" s="41"/>
      <c r="C581" s="42"/>
      <c r="D581" s="228" t="s">
        <v>190</v>
      </c>
      <c r="E581" s="42"/>
      <c r="F581" s="229" t="s">
        <v>1234</v>
      </c>
      <c r="G581" s="42"/>
      <c r="H581" s="42"/>
      <c r="I581" s="230"/>
      <c r="J581" s="42"/>
      <c r="K581" s="42"/>
      <c r="L581" s="46"/>
      <c r="M581" s="231"/>
      <c r="N581" s="232"/>
      <c r="O581" s="86"/>
      <c r="P581" s="86"/>
      <c r="Q581" s="86"/>
      <c r="R581" s="86"/>
      <c r="S581" s="86"/>
      <c r="T581" s="87"/>
      <c r="U581" s="40"/>
      <c r="V581" s="40"/>
      <c r="W581" s="40"/>
      <c r="X581" s="40"/>
      <c r="Y581" s="40"/>
      <c r="Z581" s="40"/>
      <c r="AA581" s="40"/>
      <c r="AB581" s="40"/>
      <c r="AC581" s="40"/>
      <c r="AD581" s="40"/>
      <c r="AE581" s="40"/>
      <c r="AT581" s="19" t="s">
        <v>190</v>
      </c>
      <c r="AU581" s="19" t="s">
        <v>85</v>
      </c>
    </row>
    <row r="582" s="2" customFormat="1" ht="16.5" customHeight="1">
      <c r="A582" s="40"/>
      <c r="B582" s="41"/>
      <c r="C582" s="215" t="s">
        <v>1236</v>
      </c>
      <c r="D582" s="215" t="s">
        <v>183</v>
      </c>
      <c r="E582" s="216" t="s">
        <v>1237</v>
      </c>
      <c r="F582" s="217" t="s">
        <v>1238</v>
      </c>
      <c r="G582" s="218" t="s">
        <v>249</v>
      </c>
      <c r="H582" s="219">
        <v>85.5</v>
      </c>
      <c r="I582" s="220"/>
      <c r="J582" s="221">
        <f>ROUND(I582*H582,2)</f>
        <v>0</v>
      </c>
      <c r="K582" s="217" t="s">
        <v>650</v>
      </c>
      <c r="L582" s="46"/>
      <c r="M582" s="222" t="s">
        <v>19</v>
      </c>
      <c r="N582" s="223" t="s">
        <v>47</v>
      </c>
      <c r="O582" s="86"/>
      <c r="P582" s="224">
        <f>O582*H582</f>
        <v>0</v>
      </c>
      <c r="Q582" s="224">
        <v>0</v>
      </c>
      <c r="R582" s="224">
        <f>Q582*H582</f>
        <v>0</v>
      </c>
      <c r="S582" s="224">
        <v>0</v>
      </c>
      <c r="T582" s="225">
        <f>S582*H582</f>
        <v>0</v>
      </c>
      <c r="U582" s="40"/>
      <c r="V582" s="40"/>
      <c r="W582" s="40"/>
      <c r="X582" s="40"/>
      <c r="Y582" s="40"/>
      <c r="Z582" s="40"/>
      <c r="AA582" s="40"/>
      <c r="AB582" s="40"/>
      <c r="AC582" s="40"/>
      <c r="AD582" s="40"/>
      <c r="AE582" s="40"/>
      <c r="AR582" s="226" t="s">
        <v>188</v>
      </c>
      <c r="AT582" s="226" t="s">
        <v>183</v>
      </c>
      <c r="AU582" s="226" t="s">
        <v>85</v>
      </c>
      <c r="AY582" s="19" t="s">
        <v>180</v>
      </c>
      <c r="BE582" s="227">
        <f>IF(N582="základní",J582,0)</f>
        <v>0</v>
      </c>
      <c r="BF582" s="227">
        <f>IF(N582="snížená",J582,0)</f>
        <v>0</v>
      </c>
      <c r="BG582" s="227">
        <f>IF(N582="zákl. přenesená",J582,0)</f>
        <v>0</v>
      </c>
      <c r="BH582" s="227">
        <f>IF(N582="sníž. přenesená",J582,0)</f>
        <v>0</v>
      </c>
      <c r="BI582" s="227">
        <f>IF(N582="nulová",J582,0)</f>
        <v>0</v>
      </c>
      <c r="BJ582" s="19" t="s">
        <v>83</v>
      </c>
      <c r="BK582" s="227">
        <f>ROUND(I582*H582,2)</f>
        <v>0</v>
      </c>
      <c r="BL582" s="19" t="s">
        <v>188</v>
      </c>
      <c r="BM582" s="226" t="s">
        <v>1239</v>
      </c>
    </row>
    <row r="583" s="2" customFormat="1">
      <c r="A583" s="40"/>
      <c r="B583" s="41"/>
      <c r="C583" s="42"/>
      <c r="D583" s="228" t="s">
        <v>190</v>
      </c>
      <c r="E583" s="42"/>
      <c r="F583" s="229" t="s">
        <v>1238</v>
      </c>
      <c r="G583" s="42"/>
      <c r="H583" s="42"/>
      <c r="I583" s="230"/>
      <c r="J583" s="42"/>
      <c r="K583" s="42"/>
      <c r="L583" s="46"/>
      <c r="M583" s="231"/>
      <c r="N583" s="232"/>
      <c r="O583" s="86"/>
      <c r="P583" s="86"/>
      <c r="Q583" s="86"/>
      <c r="R583" s="86"/>
      <c r="S583" s="86"/>
      <c r="T583" s="87"/>
      <c r="U583" s="40"/>
      <c r="V583" s="40"/>
      <c r="W583" s="40"/>
      <c r="X583" s="40"/>
      <c r="Y583" s="40"/>
      <c r="Z583" s="40"/>
      <c r="AA583" s="40"/>
      <c r="AB583" s="40"/>
      <c r="AC583" s="40"/>
      <c r="AD583" s="40"/>
      <c r="AE583" s="40"/>
      <c r="AT583" s="19" t="s">
        <v>190</v>
      </c>
      <c r="AU583" s="19" t="s">
        <v>85</v>
      </c>
    </row>
    <row r="584" s="2" customFormat="1" ht="16.5" customHeight="1">
      <c r="A584" s="40"/>
      <c r="B584" s="41"/>
      <c r="C584" s="215" t="s">
        <v>1240</v>
      </c>
      <c r="D584" s="215" t="s">
        <v>183</v>
      </c>
      <c r="E584" s="216" t="s">
        <v>1241</v>
      </c>
      <c r="F584" s="217" t="s">
        <v>1242</v>
      </c>
      <c r="G584" s="218" t="s">
        <v>249</v>
      </c>
      <c r="H584" s="219">
        <v>4.2800000000000002</v>
      </c>
      <c r="I584" s="220"/>
      <c r="J584" s="221">
        <f>ROUND(I584*H584,2)</f>
        <v>0</v>
      </c>
      <c r="K584" s="217" t="s">
        <v>650</v>
      </c>
      <c r="L584" s="46"/>
      <c r="M584" s="222" t="s">
        <v>19</v>
      </c>
      <c r="N584" s="223" t="s">
        <v>47</v>
      </c>
      <c r="O584" s="86"/>
      <c r="P584" s="224">
        <f>O584*H584</f>
        <v>0</v>
      </c>
      <c r="Q584" s="224">
        <v>0</v>
      </c>
      <c r="R584" s="224">
        <f>Q584*H584</f>
        <v>0</v>
      </c>
      <c r="S584" s="224">
        <v>0</v>
      </c>
      <c r="T584" s="225">
        <f>S584*H584</f>
        <v>0</v>
      </c>
      <c r="U584" s="40"/>
      <c r="V584" s="40"/>
      <c r="W584" s="40"/>
      <c r="X584" s="40"/>
      <c r="Y584" s="40"/>
      <c r="Z584" s="40"/>
      <c r="AA584" s="40"/>
      <c r="AB584" s="40"/>
      <c r="AC584" s="40"/>
      <c r="AD584" s="40"/>
      <c r="AE584" s="40"/>
      <c r="AR584" s="226" t="s">
        <v>188</v>
      </c>
      <c r="AT584" s="226" t="s">
        <v>183</v>
      </c>
      <c r="AU584" s="226" t="s">
        <v>85</v>
      </c>
      <c r="AY584" s="19" t="s">
        <v>180</v>
      </c>
      <c r="BE584" s="227">
        <f>IF(N584="základní",J584,0)</f>
        <v>0</v>
      </c>
      <c r="BF584" s="227">
        <f>IF(N584="snížená",J584,0)</f>
        <v>0</v>
      </c>
      <c r="BG584" s="227">
        <f>IF(N584="zákl. přenesená",J584,0)</f>
        <v>0</v>
      </c>
      <c r="BH584" s="227">
        <f>IF(N584="sníž. přenesená",J584,0)</f>
        <v>0</v>
      </c>
      <c r="BI584" s="227">
        <f>IF(N584="nulová",J584,0)</f>
        <v>0</v>
      </c>
      <c r="BJ584" s="19" t="s">
        <v>83</v>
      </c>
      <c r="BK584" s="227">
        <f>ROUND(I584*H584,2)</f>
        <v>0</v>
      </c>
      <c r="BL584" s="19" t="s">
        <v>188</v>
      </c>
      <c r="BM584" s="226" t="s">
        <v>1243</v>
      </c>
    </row>
    <row r="585" s="2" customFormat="1">
      <c r="A585" s="40"/>
      <c r="B585" s="41"/>
      <c r="C585" s="42"/>
      <c r="D585" s="228" t="s">
        <v>190</v>
      </c>
      <c r="E585" s="42"/>
      <c r="F585" s="229" t="s">
        <v>1242</v>
      </c>
      <c r="G585" s="42"/>
      <c r="H585" s="42"/>
      <c r="I585" s="230"/>
      <c r="J585" s="42"/>
      <c r="K585" s="42"/>
      <c r="L585" s="46"/>
      <c r="M585" s="231"/>
      <c r="N585" s="232"/>
      <c r="O585" s="86"/>
      <c r="P585" s="86"/>
      <c r="Q585" s="86"/>
      <c r="R585" s="86"/>
      <c r="S585" s="86"/>
      <c r="T585" s="87"/>
      <c r="U585" s="40"/>
      <c r="V585" s="40"/>
      <c r="W585" s="40"/>
      <c r="X585" s="40"/>
      <c r="Y585" s="40"/>
      <c r="Z585" s="40"/>
      <c r="AA585" s="40"/>
      <c r="AB585" s="40"/>
      <c r="AC585" s="40"/>
      <c r="AD585" s="40"/>
      <c r="AE585" s="40"/>
      <c r="AT585" s="19" t="s">
        <v>190</v>
      </c>
      <c r="AU585" s="19" t="s">
        <v>85</v>
      </c>
    </row>
    <row r="586" s="2" customFormat="1" ht="16.5" customHeight="1">
      <c r="A586" s="40"/>
      <c r="B586" s="41"/>
      <c r="C586" s="215" t="s">
        <v>1244</v>
      </c>
      <c r="D586" s="215" t="s">
        <v>183</v>
      </c>
      <c r="E586" s="216" t="s">
        <v>1245</v>
      </c>
      <c r="F586" s="217" t="s">
        <v>1246</v>
      </c>
      <c r="G586" s="218" t="s">
        <v>462</v>
      </c>
      <c r="H586" s="219">
        <v>6</v>
      </c>
      <c r="I586" s="220"/>
      <c r="J586" s="221">
        <f>ROUND(I586*H586,2)</f>
        <v>0</v>
      </c>
      <c r="K586" s="217" t="s">
        <v>650</v>
      </c>
      <c r="L586" s="46"/>
      <c r="M586" s="222" t="s">
        <v>19</v>
      </c>
      <c r="N586" s="223" t="s">
        <v>47</v>
      </c>
      <c r="O586" s="86"/>
      <c r="P586" s="224">
        <f>O586*H586</f>
        <v>0</v>
      </c>
      <c r="Q586" s="224">
        <v>0</v>
      </c>
      <c r="R586" s="224">
        <f>Q586*H586</f>
        <v>0</v>
      </c>
      <c r="S586" s="224">
        <v>0</v>
      </c>
      <c r="T586" s="225">
        <f>S586*H586</f>
        <v>0</v>
      </c>
      <c r="U586" s="40"/>
      <c r="V586" s="40"/>
      <c r="W586" s="40"/>
      <c r="X586" s="40"/>
      <c r="Y586" s="40"/>
      <c r="Z586" s="40"/>
      <c r="AA586" s="40"/>
      <c r="AB586" s="40"/>
      <c r="AC586" s="40"/>
      <c r="AD586" s="40"/>
      <c r="AE586" s="40"/>
      <c r="AR586" s="226" t="s">
        <v>188</v>
      </c>
      <c r="AT586" s="226" t="s">
        <v>183</v>
      </c>
      <c r="AU586" s="226" t="s">
        <v>85</v>
      </c>
      <c r="AY586" s="19" t="s">
        <v>180</v>
      </c>
      <c r="BE586" s="227">
        <f>IF(N586="základní",J586,0)</f>
        <v>0</v>
      </c>
      <c r="BF586" s="227">
        <f>IF(N586="snížená",J586,0)</f>
        <v>0</v>
      </c>
      <c r="BG586" s="227">
        <f>IF(N586="zákl. přenesená",J586,0)</f>
        <v>0</v>
      </c>
      <c r="BH586" s="227">
        <f>IF(N586="sníž. přenesená",J586,0)</f>
        <v>0</v>
      </c>
      <c r="BI586" s="227">
        <f>IF(N586="nulová",J586,0)</f>
        <v>0</v>
      </c>
      <c r="BJ586" s="19" t="s">
        <v>83</v>
      </c>
      <c r="BK586" s="227">
        <f>ROUND(I586*H586,2)</f>
        <v>0</v>
      </c>
      <c r="BL586" s="19" t="s">
        <v>188</v>
      </c>
      <c r="BM586" s="226" t="s">
        <v>1247</v>
      </c>
    </row>
    <row r="587" s="2" customFormat="1">
      <c r="A587" s="40"/>
      <c r="B587" s="41"/>
      <c r="C587" s="42"/>
      <c r="D587" s="228" t="s">
        <v>190</v>
      </c>
      <c r="E587" s="42"/>
      <c r="F587" s="229" t="s">
        <v>1246</v>
      </c>
      <c r="G587" s="42"/>
      <c r="H587" s="42"/>
      <c r="I587" s="230"/>
      <c r="J587" s="42"/>
      <c r="K587" s="42"/>
      <c r="L587" s="46"/>
      <c r="M587" s="231"/>
      <c r="N587" s="232"/>
      <c r="O587" s="86"/>
      <c r="P587" s="86"/>
      <c r="Q587" s="86"/>
      <c r="R587" s="86"/>
      <c r="S587" s="86"/>
      <c r="T587" s="87"/>
      <c r="U587" s="40"/>
      <c r="V587" s="40"/>
      <c r="W587" s="40"/>
      <c r="X587" s="40"/>
      <c r="Y587" s="40"/>
      <c r="Z587" s="40"/>
      <c r="AA587" s="40"/>
      <c r="AB587" s="40"/>
      <c r="AC587" s="40"/>
      <c r="AD587" s="40"/>
      <c r="AE587" s="40"/>
      <c r="AT587" s="19" t="s">
        <v>190</v>
      </c>
      <c r="AU587" s="19" t="s">
        <v>85</v>
      </c>
    </row>
    <row r="588" s="2" customFormat="1" ht="16.5" customHeight="1">
      <c r="A588" s="40"/>
      <c r="B588" s="41"/>
      <c r="C588" s="215" t="s">
        <v>1248</v>
      </c>
      <c r="D588" s="215" t="s">
        <v>183</v>
      </c>
      <c r="E588" s="216" t="s">
        <v>1249</v>
      </c>
      <c r="F588" s="217" t="s">
        <v>1250</v>
      </c>
      <c r="G588" s="218" t="s">
        <v>319</v>
      </c>
      <c r="H588" s="219">
        <v>1</v>
      </c>
      <c r="I588" s="220"/>
      <c r="J588" s="221">
        <f>ROUND(I588*H588,2)</f>
        <v>0</v>
      </c>
      <c r="K588" s="217" t="s">
        <v>650</v>
      </c>
      <c r="L588" s="46"/>
      <c r="M588" s="222" t="s">
        <v>19</v>
      </c>
      <c r="N588" s="223" t="s">
        <v>47</v>
      </c>
      <c r="O588" s="86"/>
      <c r="P588" s="224">
        <f>O588*H588</f>
        <v>0</v>
      </c>
      <c r="Q588" s="224">
        <v>0</v>
      </c>
      <c r="R588" s="224">
        <f>Q588*H588</f>
        <v>0</v>
      </c>
      <c r="S588" s="224">
        <v>0</v>
      </c>
      <c r="T588" s="225">
        <f>S588*H588</f>
        <v>0</v>
      </c>
      <c r="U588" s="40"/>
      <c r="V588" s="40"/>
      <c r="W588" s="40"/>
      <c r="X588" s="40"/>
      <c r="Y588" s="40"/>
      <c r="Z588" s="40"/>
      <c r="AA588" s="40"/>
      <c r="AB588" s="40"/>
      <c r="AC588" s="40"/>
      <c r="AD588" s="40"/>
      <c r="AE588" s="40"/>
      <c r="AR588" s="226" t="s">
        <v>188</v>
      </c>
      <c r="AT588" s="226" t="s">
        <v>183</v>
      </c>
      <c r="AU588" s="226" t="s">
        <v>85</v>
      </c>
      <c r="AY588" s="19" t="s">
        <v>180</v>
      </c>
      <c r="BE588" s="227">
        <f>IF(N588="základní",J588,0)</f>
        <v>0</v>
      </c>
      <c r="BF588" s="227">
        <f>IF(N588="snížená",J588,0)</f>
        <v>0</v>
      </c>
      <c r="BG588" s="227">
        <f>IF(N588="zákl. přenesená",J588,0)</f>
        <v>0</v>
      </c>
      <c r="BH588" s="227">
        <f>IF(N588="sníž. přenesená",J588,0)</f>
        <v>0</v>
      </c>
      <c r="BI588" s="227">
        <f>IF(N588="nulová",J588,0)</f>
        <v>0</v>
      </c>
      <c r="BJ588" s="19" t="s">
        <v>83</v>
      </c>
      <c r="BK588" s="227">
        <f>ROUND(I588*H588,2)</f>
        <v>0</v>
      </c>
      <c r="BL588" s="19" t="s">
        <v>188</v>
      </c>
      <c r="BM588" s="226" t="s">
        <v>1251</v>
      </c>
    </row>
    <row r="589" s="2" customFormat="1">
      <c r="A589" s="40"/>
      <c r="B589" s="41"/>
      <c r="C589" s="42"/>
      <c r="D589" s="228" t="s">
        <v>190</v>
      </c>
      <c r="E589" s="42"/>
      <c r="F589" s="229" t="s">
        <v>1250</v>
      </c>
      <c r="G589" s="42"/>
      <c r="H589" s="42"/>
      <c r="I589" s="230"/>
      <c r="J589" s="42"/>
      <c r="K589" s="42"/>
      <c r="L589" s="46"/>
      <c r="M589" s="231"/>
      <c r="N589" s="232"/>
      <c r="O589" s="86"/>
      <c r="P589" s="86"/>
      <c r="Q589" s="86"/>
      <c r="R589" s="86"/>
      <c r="S589" s="86"/>
      <c r="T589" s="87"/>
      <c r="U589" s="40"/>
      <c r="V589" s="40"/>
      <c r="W589" s="40"/>
      <c r="X589" s="40"/>
      <c r="Y589" s="40"/>
      <c r="Z589" s="40"/>
      <c r="AA589" s="40"/>
      <c r="AB589" s="40"/>
      <c r="AC589" s="40"/>
      <c r="AD589" s="40"/>
      <c r="AE589" s="40"/>
      <c r="AT589" s="19" t="s">
        <v>190</v>
      </c>
      <c r="AU589" s="19" t="s">
        <v>85</v>
      </c>
    </row>
    <row r="590" s="2" customFormat="1" ht="16.5" customHeight="1">
      <c r="A590" s="40"/>
      <c r="B590" s="41"/>
      <c r="C590" s="215" t="s">
        <v>1252</v>
      </c>
      <c r="D590" s="215" t="s">
        <v>183</v>
      </c>
      <c r="E590" s="216" t="s">
        <v>1253</v>
      </c>
      <c r="F590" s="217" t="s">
        <v>1254</v>
      </c>
      <c r="G590" s="218" t="s">
        <v>1255</v>
      </c>
      <c r="H590" s="291"/>
      <c r="I590" s="220"/>
      <c r="J590" s="221">
        <f>ROUND(I590*H590,2)</f>
        <v>0</v>
      </c>
      <c r="K590" s="217" t="s">
        <v>187</v>
      </c>
      <c r="L590" s="46"/>
      <c r="M590" s="222" t="s">
        <v>19</v>
      </c>
      <c r="N590" s="223" t="s">
        <v>47</v>
      </c>
      <c r="O590" s="86"/>
      <c r="P590" s="224">
        <f>O590*H590</f>
        <v>0</v>
      </c>
      <c r="Q590" s="224">
        <v>0</v>
      </c>
      <c r="R590" s="224">
        <f>Q590*H590</f>
        <v>0</v>
      </c>
      <c r="S590" s="224">
        <v>0</v>
      </c>
      <c r="T590" s="225">
        <f>S590*H590</f>
        <v>0</v>
      </c>
      <c r="U590" s="40"/>
      <c r="V590" s="40"/>
      <c r="W590" s="40"/>
      <c r="X590" s="40"/>
      <c r="Y590" s="40"/>
      <c r="Z590" s="40"/>
      <c r="AA590" s="40"/>
      <c r="AB590" s="40"/>
      <c r="AC590" s="40"/>
      <c r="AD590" s="40"/>
      <c r="AE590" s="40"/>
      <c r="AR590" s="226" t="s">
        <v>188</v>
      </c>
      <c r="AT590" s="226" t="s">
        <v>183</v>
      </c>
      <c r="AU590" s="226" t="s">
        <v>85</v>
      </c>
      <c r="AY590" s="19" t="s">
        <v>180</v>
      </c>
      <c r="BE590" s="227">
        <f>IF(N590="základní",J590,0)</f>
        <v>0</v>
      </c>
      <c r="BF590" s="227">
        <f>IF(N590="snížená",J590,0)</f>
        <v>0</v>
      </c>
      <c r="BG590" s="227">
        <f>IF(N590="zákl. přenesená",J590,0)</f>
        <v>0</v>
      </c>
      <c r="BH590" s="227">
        <f>IF(N590="sníž. přenesená",J590,0)</f>
        <v>0</v>
      </c>
      <c r="BI590" s="227">
        <f>IF(N590="nulová",J590,0)</f>
        <v>0</v>
      </c>
      <c r="BJ590" s="19" t="s">
        <v>83</v>
      </c>
      <c r="BK590" s="227">
        <f>ROUND(I590*H590,2)</f>
        <v>0</v>
      </c>
      <c r="BL590" s="19" t="s">
        <v>188</v>
      </c>
      <c r="BM590" s="226" t="s">
        <v>1256</v>
      </c>
    </row>
    <row r="591" s="2" customFormat="1">
      <c r="A591" s="40"/>
      <c r="B591" s="41"/>
      <c r="C591" s="42"/>
      <c r="D591" s="228" t="s">
        <v>190</v>
      </c>
      <c r="E591" s="42"/>
      <c r="F591" s="229" t="s">
        <v>1257</v>
      </c>
      <c r="G591" s="42"/>
      <c r="H591" s="42"/>
      <c r="I591" s="230"/>
      <c r="J591" s="42"/>
      <c r="K591" s="42"/>
      <c r="L591" s="46"/>
      <c r="M591" s="231"/>
      <c r="N591" s="232"/>
      <c r="O591" s="86"/>
      <c r="P591" s="86"/>
      <c r="Q591" s="86"/>
      <c r="R591" s="86"/>
      <c r="S591" s="86"/>
      <c r="T591" s="87"/>
      <c r="U591" s="40"/>
      <c r="V591" s="40"/>
      <c r="W591" s="40"/>
      <c r="X591" s="40"/>
      <c r="Y591" s="40"/>
      <c r="Z591" s="40"/>
      <c r="AA591" s="40"/>
      <c r="AB591" s="40"/>
      <c r="AC591" s="40"/>
      <c r="AD591" s="40"/>
      <c r="AE591" s="40"/>
      <c r="AT591" s="19" t="s">
        <v>190</v>
      </c>
      <c r="AU591" s="19" t="s">
        <v>85</v>
      </c>
    </row>
    <row r="592" s="12" customFormat="1" ht="22.8" customHeight="1">
      <c r="A592" s="12"/>
      <c r="B592" s="199"/>
      <c r="C592" s="200"/>
      <c r="D592" s="201" t="s">
        <v>75</v>
      </c>
      <c r="E592" s="213" t="s">
        <v>442</v>
      </c>
      <c r="F592" s="213" t="s">
        <v>443</v>
      </c>
      <c r="G592" s="200"/>
      <c r="H592" s="200"/>
      <c r="I592" s="203"/>
      <c r="J592" s="214">
        <f>BK592</f>
        <v>0</v>
      </c>
      <c r="K592" s="200"/>
      <c r="L592" s="205"/>
      <c r="M592" s="206"/>
      <c r="N592" s="207"/>
      <c r="O592" s="207"/>
      <c r="P592" s="208">
        <f>SUM(P593:P620)</f>
        <v>0</v>
      </c>
      <c r="Q592" s="207"/>
      <c r="R592" s="208">
        <f>SUM(R593:R620)</f>
        <v>0.98650000000000004</v>
      </c>
      <c r="S592" s="207"/>
      <c r="T592" s="209">
        <f>SUM(T593:T620)</f>
        <v>0</v>
      </c>
      <c r="U592" s="12"/>
      <c r="V592" s="12"/>
      <c r="W592" s="12"/>
      <c r="X592" s="12"/>
      <c r="Y592" s="12"/>
      <c r="Z592" s="12"/>
      <c r="AA592" s="12"/>
      <c r="AB592" s="12"/>
      <c r="AC592" s="12"/>
      <c r="AD592" s="12"/>
      <c r="AE592" s="12"/>
      <c r="AR592" s="210" t="s">
        <v>85</v>
      </c>
      <c r="AT592" s="211" t="s">
        <v>75</v>
      </c>
      <c r="AU592" s="211" t="s">
        <v>83</v>
      </c>
      <c r="AY592" s="210" t="s">
        <v>180</v>
      </c>
      <c r="BK592" s="212">
        <f>SUM(BK593:BK620)</f>
        <v>0</v>
      </c>
    </row>
    <row r="593" s="2" customFormat="1" ht="16.5" customHeight="1">
      <c r="A593" s="40"/>
      <c r="B593" s="41"/>
      <c r="C593" s="215" t="s">
        <v>1258</v>
      </c>
      <c r="D593" s="215" t="s">
        <v>183</v>
      </c>
      <c r="E593" s="216" t="s">
        <v>1259</v>
      </c>
      <c r="F593" s="217" t="s">
        <v>1260</v>
      </c>
      <c r="G593" s="218" t="s">
        <v>462</v>
      </c>
      <c r="H593" s="219">
        <v>46</v>
      </c>
      <c r="I593" s="220"/>
      <c r="J593" s="221">
        <f>ROUND(I593*H593,2)</f>
        <v>0</v>
      </c>
      <c r="K593" s="217" t="s">
        <v>187</v>
      </c>
      <c r="L593" s="46"/>
      <c r="M593" s="222" t="s">
        <v>19</v>
      </c>
      <c r="N593" s="223" t="s">
        <v>47</v>
      </c>
      <c r="O593" s="86"/>
      <c r="P593" s="224">
        <f>O593*H593</f>
        <v>0</v>
      </c>
      <c r="Q593" s="224">
        <v>0</v>
      </c>
      <c r="R593" s="224">
        <f>Q593*H593</f>
        <v>0</v>
      </c>
      <c r="S593" s="224">
        <v>0</v>
      </c>
      <c r="T593" s="225">
        <f>S593*H593</f>
        <v>0</v>
      </c>
      <c r="U593" s="40"/>
      <c r="V593" s="40"/>
      <c r="W593" s="40"/>
      <c r="X593" s="40"/>
      <c r="Y593" s="40"/>
      <c r="Z593" s="40"/>
      <c r="AA593" s="40"/>
      <c r="AB593" s="40"/>
      <c r="AC593" s="40"/>
      <c r="AD593" s="40"/>
      <c r="AE593" s="40"/>
      <c r="AR593" s="226" t="s">
        <v>188</v>
      </c>
      <c r="AT593" s="226" t="s">
        <v>183</v>
      </c>
      <c r="AU593" s="226" t="s">
        <v>85</v>
      </c>
      <c r="AY593" s="19" t="s">
        <v>180</v>
      </c>
      <c r="BE593" s="227">
        <f>IF(N593="základní",J593,0)</f>
        <v>0</v>
      </c>
      <c r="BF593" s="227">
        <f>IF(N593="snížená",J593,0)</f>
        <v>0</v>
      </c>
      <c r="BG593" s="227">
        <f>IF(N593="zákl. přenesená",J593,0)</f>
        <v>0</v>
      </c>
      <c r="BH593" s="227">
        <f>IF(N593="sníž. přenesená",J593,0)</f>
        <v>0</v>
      </c>
      <c r="BI593" s="227">
        <f>IF(N593="nulová",J593,0)</f>
        <v>0</v>
      </c>
      <c r="BJ593" s="19" t="s">
        <v>83</v>
      </c>
      <c r="BK593" s="227">
        <f>ROUND(I593*H593,2)</f>
        <v>0</v>
      </c>
      <c r="BL593" s="19" t="s">
        <v>188</v>
      </c>
      <c r="BM593" s="226" t="s">
        <v>1261</v>
      </c>
    </row>
    <row r="594" s="2" customFormat="1">
      <c r="A594" s="40"/>
      <c r="B594" s="41"/>
      <c r="C594" s="42"/>
      <c r="D594" s="228" t="s">
        <v>190</v>
      </c>
      <c r="E594" s="42"/>
      <c r="F594" s="229" t="s">
        <v>1262</v>
      </c>
      <c r="G594" s="42"/>
      <c r="H594" s="42"/>
      <c r="I594" s="230"/>
      <c r="J594" s="42"/>
      <c r="K594" s="42"/>
      <c r="L594" s="46"/>
      <c r="M594" s="231"/>
      <c r="N594" s="232"/>
      <c r="O594" s="86"/>
      <c r="P594" s="86"/>
      <c r="Q594" s="86"/>
      <c r="R594" s="86"/>
      <c r="S594" s="86"/>
      <c r="T594" s="87"/>
      <c r="U594" s="40"/>
      <c r="V594" s="40"/>
      <c r="W594" s="40"/>
      <c r="X594" s="40"/>
      <c r="Y594" s="40"/>
      <c r="Z594" s="40"/>
      <c r="AA594" s="40"/>
      <c r="AB594" s="40"/>
      <c r="AC594" s="40"/>
      <c r="AD594" s="40"/>
      <c r="AE594" s="40"/>
      <c r="AT594" s="19" t="s">
        <v>190</v>
      </c>
      <c r="AU594" s="19" t="s">
        <v>85</v>
      </c>
    </row>
    <row r="595" s="13" customFormat="1">
      <c r="A595" s="13"/>
      <c r="B595" s="233"/>
      <c r="C595" s="234"/>
      <c r="D595" s="228" t="s">
        <v>192</v>
      </c>
      <c r="E595" s="235" t="s">
        <v>19</v>
      </c>
      <c r="F595" s="236" t="s">
        <v>1263</v>
      </c>
      <c r="G595" s="234"/>
      <c r="H595" s="237">
        <v>46</v>
      </c>
      <c r="I595" s="238"/>
      <c r="J595" s="234"/>
      <c r="K595" s="234"/>
      <c r="L595" s="239"/>
      <c r="M595" s="240"/>
      <c r="N595" s="241"/>
      <c r="O595" s="241"/>
      <c r="P595" s="241"/>
      <c r="Q595" s="241"/>
      <c r="R595" s="241"/>
      <c r="S595" s="241"/>
      <c r="T595" s="242"/>
      <c r="U595" s="13"/>
      <c r="V595" s="13"/>
      <c r="W595" s="13"/>
      <c r="X595" s="13"/>
      <c r="Y595" s="13"/>
      <c r="Z595" s="13"/>
      <c r="AA595" s="13"/>
      <c r="AB595" s="13"/>
      <c r="AC595" s="13"/>
      <c r="AD595" s="13"/>
      <c r="AE595" s="13"/>
      <c r="AT595" s="243" t="s">
        <v>192</v>
      </c>
      <c r="AU595" s="243" t="s">
        <v>85</v>
      </c>
      <c r="AV595" s="13" t="s">
        <v>85</v>
      </c>
      <c r="AW595" s="13" t="s">
        <v>37</v>
      </c>
      <c r="AX595" s="13" t="s">
        <v>83</v>
      </c>
      <c r="AY595" s="243" t="s">
        <v>180</v>
      </c>
    </row>
    <row r="596" s="2" customFormat="1" ht="16.5" customHeight="1">
      <c r="A596" s="40"/>
      <c r="B596" s="41"/>
      <c r="C596" s="269" t="s">
        <v>1264</v>
      </c>
      <c r="D596" s="269" t="s">
        <v>684</v>
      </c>
      <c r="E596" s="270" t="s">
        <v>1265</v>
      </c>
      <c r="F596" s="271" t="s">
        <v>1266</v>
      </c>
      <c r="G596" s="272" t="s">
        <v>462</v>
      </c>
      <c r="H596" s="273">
        <v>6</v>
      </c>
      <c r="I596" s="274"/>
      <c r="J596" s="275">
        <f>ROUND(I596*H596,2)</f>
        <v>0</v>
      </c>
      <c r="K596" s="271" t="s">
        <v>187</v>
      </c>
      <c r="L596" s="276"/>
      <c r="M596" s="277" t="s">
        <v>19</v>
      </c>
      <c r="N596" s="278" t="s">
        <v>47</v>
      </c>
      <c r="O596" s="86"/>
      <c r="P596" s="224">
        <f>O596*H596</f>
        <v>0</v>
      </c>
      <c r="Q596" s="224">
        <v>0.017500000000000002</v>
      </c>
      <c r="R596" s="224">
        <f>Q596*H596</f>
        <v>0.10500000000000001</v>
      </c>
      <c r="S596" s="224">
        <v>0</v>
      </c>
      <c r="T596" s="225">
        <f>S596*H596</f>
        <v>0</v>
      </c>
      <c r="U596" s="40"/>
      <c r="V596" s="40"/>
      <c r="W596" s="40"/>
      <c r="X596" s="40"/>
      <c r="Y596" s="40"/>
      <c r="Z596" s="40"/>
      <c r="AA596" s="40"/>
      <c r="AB596" s="40"/>
      <c r="AC596" s="40"/>
      <c r="AD596" s="40"/>
      <c r="AE596" s="40"/>
      <c r="AR596" s="226" t="s">
        <v>405</v>
      </c>
      <c r="AT596" s="226" t="s">
        <v>684</v>
      </c>
      <c r="AU596" s="226" t="s">
        <v>85</v>
      </c>
      <c r="AY596" s="19" t="s">
        <v>180</v>
      </c>
      <c r="BE596" s="227">
        <f>IF(N596="základní",J596,0)</f>
        <v>0</v>
      </c>
      <c r="BF596" s="227">
        <f>IF(N596="snížená",J596,0)</f>
        <v>0</v>
      </c>
      <c r="BG596" s="227">
        <f>IF(N596="zákl. přenesená",J596,0)</f>
        <v>0</v>
      </c>
      <c r="BH596" s="227">
        <f>IF(N596="sníž. přenesená",J596,0)</f>
        <v>0</v>
      </c>
      <c r="BI596" s="227">
        <f>IF(N596="nulová",J596,0)</f>
        <v>0</v>
      </c>
      <c r="BJ596" s="19" t="s">
        <v>83</v>
      </c>
      <c r="BK596" s="227">
        <f>ROUND(I596*H596,2)</f>
        <v>0</v>
      </c>
      <c r="BL596" s="19" t="s">
        <v>188</v>
      </c>
      <c r="BM596" s="226" t="s">
        <v>1267</v>
      </c>
    </row>
    <row r="597" s="2" customFormat="1">
      <c r="A597" s="40"/>
      <c r="B597" s="41"/>
      <c r="C597" s="42"/>
      <c r="D597" s="228" t="s">
        <v>190</v>
      </c>
      <c r="E597" s="42"/>
      <c r="F597" s="229" t="s">
        <v>1266</v>
      </c>
      <c r="G597" s="42"/>
      <c r="H597" s="42"/>
      <c r="I597" s="230"/>
      <c r="J597" s="42"/>
      <c r="K597" s="42"/>
      <c r="L597" s="46"/>
      <c r="M597" s="231"/>
      <c r="N597" s="232"/>
      <c r="O597" s="86"/>
      <c r="P597" s="86"/>
      <c r="Q597" s="86"/>
      <c r="R597" s="86"/>
      <c r="S597" s="86"/>
      <c r="T597" s="87"/>
      <c r="U597" s="40"/>
      <c r="V597" s="40"/>
      <c r="W597" s="40"/>
      <c r="X597" s="40"/>
      <c r="Y597" s="40"/>
      <c r="Z597" s="40"/>
      <c r="AA597" s="40"/>
      <c r="AB597" s="40"/>
      <c r="AC597" s="40"/>
      <c r="AD597" s="40"/>
      <c r="AE597" s="40"/>
      <c r="AT597" s="19" t="s">
        <v>190</v>
      </c>
      <c r="AU597" s="19" t="s">
        <v>85</v>
      </c>
    </row>
    <row r="598" s="13" customFormat="1">
      <c r="A598" s="13"/>
      <c r="B598" s="233"/>
      <c r="C598" s="234"/>
      <c r="D598" s="228" t="s">
        <v>192</v>
      </c>
      <c r="E598" s="235" t="s">
        <v>19</v>
      </c>
      <c r="F598" s="236" t="s">
        <v>1268</v>
      </c>
      <c r="G598" s="234"/>
      <c r="H598" s="237">
        <v>6</v>
      </c>
      <c r="I598" s="238"/>
      <c r="J598" s="234"/>
      <c r="K598" s="234"/>
      <c r="L598" s="239"/>
      <c r="M598" s="240"/>
      <c r="N598" s="241"/>
      <c r="O598" s="241"/>
      <c r="P598" s="241"/>
      <c r="Q598" s="241"/>
      <c r="R598" s="241"/>
      <c r="S598" s="241"/>
      <c r="T598" s="242"/>
      <c r="U598" s="13"/>
      <c r="V598" s="13"/>
      <c r="W598" s="13"/>
      <c r="X598" s="13"/>
      <c r="Y598" s="13"/>
      <c r="Z598" s="13"/>
      <c r="AA598" s="13"/>
      <c r="AB598" s="13"/>
      <c r="AC598" s="13"/>
      <c r="AD598" s="13"/>
      <c r="AE598" s="13"/>
      <c r="AT598" s="243" t="s">
        <v>192</v>
      </c>
      <c r="AU598" s="243" t="s">
        <v>85</v>
      </c>
      <c r="AV598" s="13" t="s">
        <v>85</v>
      </c>
      <c r="AW598" s="13" t="s">
        <v>37</v>
      </c>
      <c r="AX598" s="13" t="s">
        <v>83</v>
      </c>
      <c r="AY598" s="243" t="s">
        <v>180</v>
      </c>
    </row>
    <row r="599" s="2" customFormat="1" ht="16.5" customHeight="1">
      <c r="A599" s="40"/>
      <c r="B599" s="41"/>
      <c r="C599" s="269" t="s">
        <v>1269</v>
      </c>
      <c r="D599" s="269" t="s">
        <v>684</v>
      </c>
      <c r="E599" s="270" t="s">
        <v>1270</v>
      </c>
      <c r="F599" s="271" t="s">
        <v>1271</v>
      </c>
      <c r="G599" s="272" t="s">
        <v>462</v>
      </c>
      <c r="H599" s="273">
        <v>34</v>
      </c>
      <c r="I599" s="274"/>
      <c r="J599" s="275">
        <f>ROUND(I599*H599,2)</f>
        <v>0</v>
      </c>
      <c r="K599" s="271" t="s">
        <v>187</v>
      </c>
      <c r="L599" s="276"/>
      <c r="M599" s="277" t="s">
        <v>19</v>
      </c>
      <c r="N599" s="278" t="s">
        <v>47</v>
      </c>
      <c r="O599" s="86"/>
      <c r="P599" s="224">
        <f>O599*H599</f>
        <v>0</v>
      </c>
      <c r="Q599" s="224">
        <v>0.0195</v>
      </c>
      <c r="R599" s="224">
        <f>Q599*H599</f>
        <v>0.66300000000000003</v>
      </c>
      <c r="S599" s="224">
        <v>0</v>
      </c>
      <c r="T599" s="225">
        <f>S599*H599</f>
        <v>0</v>
      </c>
      <c r="U599" s="40"/>
      <c r="V599" s="40"/>
      <c r="W599" s="40"/>
      <c r="X599" s="40"/>
      <c r="Y599" s="40"/>
      <c r="Z599" s="40"/>
      <c r="AA599" s="40"/>
      <c r="AB599" s="40"/>
      <c r="AC599" s="40"/>
      <c r="AD599" s="40"/>
      <c r="AE599" s="40"/>
      <c r="AR599" s="226" t="s">
        <v>405</v>
      </c>
      <c r="AT599" s="226" t="s">
        <v>684</v>
      </c>
      <c r="AU599" s="226" t="s">
        <v>85</v>
      </c>
      <c r="AY599" s="19" t="s">
        <v>180</v>
      </c>
      <c r="BE599" s="227">
        <f>IF(N599="základní",J599,0)</f>
        <v>0</v>
      </c>
      <c r="BF599" s="227">
        <f>IF(N599="snížená",J599,0)</f>
        <v>0</v>
      </c>
      <c r="BG599" s="227">
        <f>IF(N599="zákl. přenesená",J599,0)</f>
        <v>0</v>
      </c>
      <c r="BH599" s="227">
        <f>IF(N599="sníž. přenesená",J599,0)</f>
        <v>0</v>
      </c>
      <c r="BI599" s="227">
        <f>IF(N599="nulová",J599,0)</f>
        <v>0</v>
      </c>
      <c r="BJ599" s="19" t="s">
        <v>83</v>
      </c>
      <c r="BK599" s="227">
        <f>ROUND(I599*H599,2)</f>
        <v>0</v>
      </c>
      <c r="BL599" s="19" t="s">
        <v>188</v>
      </c>
      <c r="BM599" s="226" t="s">
        <v>1272</v>
      </c>
    </row>
    <row r="600" s="2" customFormat="1">
      <c r="A600" s="40"/>
      <c r="B600" s="41"/>
      <c r="C600" s="42"/>
      <c r="D600" s="228" t="s">
        <v>190</v>
      </c>
      <c r="E600" s="42"/>
      <c r="F600" s="229" t="s">
        <v>1271</v>
      </c>
      <c r="G600" s="42"/>
      <c r="H600" s="42"/>
      <c r="I600" s="230"/>
      <c r="J600" s="42"/>
      <c r="K600" s="42"/>
      <c r="L600" s="46"/>
      <c r="M600" s="231"/>
      <c r="N600" s="232"/>
      <c r="O600" s="86"/>
      <c r="P600" s="86"/>
      <c r="Q600" s="86"/>
      <c r="R600" s="86"/>
      <c r="S600" s="86"/>
      <c r="T600" s="87"/>
      <c r="U600" s="40"/>
      <c r="V600" s="40"/>
      <c r="W600" s="40"/>
      <c r="X600" s="40"/>
      <c r="Y600" s="40"/>
      <c r="Z600" s="40"/>
      <c r="AA600" s="40"/>
      <c r="AB600" s="40"/>
      <c r="AC600" s="40"/>
      <c r="AD600" s="40"/>
      <c r="AE600" s="40"/>
      <c r="AT600" s="19" t="s">
        <v>190</v>
      </c>
      <c r="AU600" s="19" t="s">
        <v>85</v>
      </c>
    </row>
    <row r="601" s="13" customFormat="1">
      <c r="A601" s="13"/>
      <c r="B601" s="233"/>
      <c r="C601" s="234"/>
      <c r="D601" s="228" t="s">
        <v>192</v>
      </c>
      <c r="E601" s="235" t="s">
        <v>19</v>
      </c>
      <c r="F601" s="236" t="s">
        <v>1273</v>
      </c>
      <c r="G601" s="234"/>
      <c r="H601" s="237">
        <v>34</v>
      </c>
      <c r="I601" s="238"/>
      <c r="J601" s="234"/>
      <c r="K601" s="234"/>
      <c r="L601" s="239"/>
      <c r="M601" s="240"/>
      <c r="N601" s="241"/>
      <c r="O601" s="241"/>
      <c r="P601" s="241"/>
      <c r="Q601" s="241"/>
      <c r="R601" s="241"/>
      <c r="S601" s="241"/>
      <c r="T601" s="242"/>
      <c r="U601" s="13"/>
      <c r="V601" s="13"/>
      <c r="W601" s="13"/>
      <c r="X601" s="13"/>
      <c r="Y601" s="13"/>
      <c r="Z601" s="13"/>
      <c r="AA601" s="13"/>
      <c r="AB601" s="13"/>
      <c r="AC601" s="13"/>
      <c r="AD601" s="13"/>
      <c r="AE601" s="13"/>
      <c r="AT601" s="243" t="s">
        <v>192</v>
      </c>
      <c r="AU601" s="243" t="s">
        <v>85</v>
      </c>
      <c r="AV601" s="13" t="s">
        <v>85</v>
      </c>
      <c r="AW601" s="13" t="s">
        <v>37</v>
      </c>
      <c r="AX601" s="13" t="s">
        <v>83</v>
      </c>
      <c r="AY601" s="243" t="s">
        <v>180</v>
      </c>
    </row>
    <row r="602" s="2" customFormat="1" ht="16.5" customHeight="1">
      <c r="A602" s="40"/>
      <c r="B602" s="41"/>
      <c r="C602" s="269" t="s">
        <v>1274</v>
      </c>
      <c r="D602" s="269" t="s">
        <v>684</v>
      </c>
      <c r="E602" s="270" t="s">
        <v>1275</v>
      </c>
      <c r="F602" s="271" t="s">
        <v>1276</v>
      </c>
      <c r="G602" s="272" t="s">
        <v>462</v>
      </c>
      <c r="H602" s="273">
        <v>6</v>
      </c>
      <c r="I602" s="274"/>
      <c r="J602" s="275">
        <f>ROUND(I602*H602,2)</f>
        <v>0</v>
      </c>
      <c r="K602" s="271" t="s">
        <v>187</v>
      </c>
      <c r="L602" s="276"/>
      <c r="M602" s="277" t="s">
        <v>19</v>
      </c>
      <c r="N602" s="278" t="s">
        <v>47</v>
      </c>
      <c r="O602" s="86"/>
      <c r="P602" s="224">
        <f>O602*H602</f>
        <v>0</v>
      </c>
      <c r="Q602" s="224">
        <v>0.016</v>
      </c>
      <c r="R602" s="224">
        <f>Q602*H602</f>
        <v>0.096000000000000002</v>
      </c>
      <c r="S602" s="224">
        <v>0</v>
      </c>
      <c r="T602" s="225">
        <f>S602*H602</f>
        <v>0</v>
      </c>
      <c r="U602" s="40"/>
      <c r="V602" s="40"/>
      <c r="W602" s="40"/>
      <c r="X602" s="40"/>
      <c r="Y602" s="40"/>
      <c r="Z602" s="40"/>
      <c r="AA602" s="40"/>
      <c r="AB602" s="40"/>
      <c r="AC602" s="40"/>
      <c r="AD602" s="40"/>
      <c r="AE602" s="40"/>
      <c r="AR602" s="226" t="s">
        <v>405</v>
      </c>
      <c r="AT602" s="226" t="s">
        <v>684</v>
      </c>
      <c r="AU602" s="226" t="s">
        <v>85</v>
      </c>
      <c r="AY602" s="19" t="s">
        <v>180</v>
      </c>
      <c r="BE602" s="227">
        <f>IF(N602="základní",J602,0)</f>
        <v>0</v>
      </c>
      <c r="BF602" s="227">
        <f>IF(N602="snížená",J602,0)</f>
        <v>0</v>
      </c>
      <c r="BG602" s="227">
        <f>IF(N602="zákl. přenesená",J602,0)</f>
        <v>0</v>
      </c>
      <c r="BH602" s="227">
        <f>IF(N602="sníž. přenesená",J602,0)</f>
        <v>0</v>
      </c>
      <c r="BI602" s="227">
        <f>IF(N602="nulová",J602,0)</f>
        <v>0</v>
      </c>
      <c r="BJ602" s="19" t="s">
        <v>83</v>
      </c>
      <c r="BK602" s="227">
        <f>ROUND(I602*H602,2)</f>
        <v>0</v>
      </c>
      <c r="BL602" s="19" t="s">
        <v>188</v>
      </c>
      <c r="BM602" s="226" t="s">
        <v>1277</v>
      </c>
    </row>
    <row r="603" s="2" customFormat="1">
      <c r="A603" s="40"/>
      <c r="B603" s="41"/>
      <c r="C603" s="42"/>
      <c r="D603" s="228" t="s">
        <v>190</v>
      </c>
      <c r="E603" s="42"/>
      <c r="F603" s="229" t="s">
        <v>1276</v>
      </c>
      <c r="G603" s="42"/>
      <c r="H603" s="42"/>
      <c r="I603" s="230"/>
      <c r="J603" s="42"/>
      <c r="K603" s="42"/>
      <c r="L603" s="46"/>
      <c r="M603" s="231"/>
      <c r="N603" s="232"/>
      <c r="O603" s="86"/>
      <c r="P603" s="86"/>
      <c r="Q603" s="86"/>
      <c r="R603" s="86"/>
      <c r="S603" s="86"/>
      <c r="T603" s="87"/>
      <c r="U603" s="40"/>
      <c r="V603" s="40"/>
      <c r="W603" s="40"/>
      <c r="X603" s="40"/>
      <c r="Y603" s="40"/>
      <c r="Z603" s="40"/>
      <c r="AA603" s="40"/>
      <c r="AB603" s="40"/>
      <c r="AC603" s="40"/>
      <c r="AD603" s="40"/>
      <c r="AE603" s="40"/>
      <c r="AT603" s="19" t="s">
        <v>190</v>
      </c>
      <c r="AU603" s="19" t="s">
        <v>85</v>
      </c>
    </row>
    <row r="604" s="2" customFormat="1" ht="16.5" customHeight="1">
      <c r="A604" s="40"/>
      <c r="B604" s="41"/>
      <c r="C604" s="215" t="s">
        <v>1278</v>
      </c>
      <c r="D604" s="215" t="s">
        <v>183</v>
      </c>
      <c r="E604" s="216" t="s">
        <v>1279</v>
      </c>
      <c r="F604" s="217" t="s">
        <v>1280</v>
      </c>
      <c r="G604" s="218" t="s">
        <v>462</v>
      </c>
      <c r="H604" s="219">
        <v>7</v>
      </c>
      <c r="I604" s="220"/>
      <c r="J604" s="221">
        <f>ROUND(I604*H604,2)</f>
        <v>0</v>
      </c>
      <c r="K604" s="217" t="s">
        <v>187</v>
      </c>
      <c r="L604" s="46"/>
      <c r="M604" s="222" t="s">
        <v>19</v>
      </c>
      <c r="N604" s="223" t="s">
        <v>47</v>
      </c>
      <c r="O604" s="86"/>
      <c r="P604" s="224">
        <f>O604*H604</f>
        <v>0</v>
      </c>
      <c r="Q604" s="224">
        <v>0</v>
      </c>
      <c r="R604" s="224">
        <f>Q604*H604</f>
        <v>0</v>
      </c>
      <c r="S604" s="224">
        <v>0</v>
      </c>
      <c r="T604" s="225">
        <f>S604*H604</f>
        <v>0</v>
      </c>
      <c r="U604" s="40"/>
      <c r="V604" s="40"/>
      <c r="W604" s="40"/>
      <c r="X604" s="40"/>
      <c r="Y604" s="40"/>
      <c r="Z604" s="40"/>
      <c r="AA604" s="40"/>
      <c r="AB604" s="40"/>
      <c r="AC604" s="40"/>
      <c r="AD604" s="40"/>
      <c r="AE604" s="40"/>
      <c r="AR604" s="226" t="s">
        <v>188</v>
      </c>
      <c r="AT604" s="226" t="s">
        <v>183</v>
      </c>
      <c r="AU604" s="226" t="s">
        <v>85</v>
      </c>
      <c r="AY604" s="19" t="s">
        <v>180</v>
      </c>
      <c r="BE604" s="227">
        <f>IF(N604="základní",J604,0)</f>
        <v>0</v>
      </c>
      <c r="BF604" s="227">
        <f>IF(N604="snížená",J604,0)</f>
        <v>0</v>
      </c>
      <c r="BG604" s="227">
        <f>IF(N604="zákl. přenesená",J604,0)</f>
        <v>0</v>
      </c>
      <c r="BH604" s="227">
        <f>IF(N604="sníž. přenesená",J604,0)</f>
        <v>0</v>
      </c>
      <c r="BI604" s="227">
        <f>IF(N604="nulová",J604,0)</f>
        <v>0</v>
      </c>
      <c r="BJ604" s="19" t="s">
        <v>83</v>
      </c>
      <c r="BK604" s="227">
        <f>ROUND(I604*H604,2)</f>
        <v>0</v>
      </c>
      <c r="BL604" s="19" t="s">
        <v>188</v>
      </c>
      <c r="BM604" s="226" t="s">
        <v>1281</v>
      </c>
    </row>
    <row r="605" s="2" customFormat="1">
      <c r="A605" s="40"/>
      <c r="B605" s="41"/>
      <c r="C605" s="42"/>
      <c r="D605" s="228" t="s">
        <v>190</v>
      </c>
      <c r="E605" s="42"/>
      <c r="F605" s="229" t="s">
        <v>1282</v>
      </c>
      <c r="G605" s="42"/>
      <c r="H605" s="42"/>
      <c r="I605" s="230"/>
      <c r="J605" s="42"/>
      <c r="K605" s="42"/>
      <c r="L605" s="46"/>
      <c r="M605" s="231"/>
      <c r="N605" s="232"/>
      <c r="O605" s="86"/>
      <c r="P605" s="86"/>
      <c r="Q605" s="86"/>
      <c r="R605" s="86"/>
      <c r="S605" s="86"/>
      <c r="T605" s="87"/>
      <c r="U605" s="40"/>
      <c r="V605" s="40"/>
      <c r="W605" s="40"/>
      <c r="X605" s="40"/>
      <c r="Y605" s="40"/>
      <c r="Z605" s="40"/>
      <c r="AA605" s="40"/>
      <c r="AB605" s="40"/>
      <c r="AC605" s="40"/>
      <c r="AD605" s="40"/>
      <c r="AE605" s="40"/>
      <c r="AT605" s="19" t="s">
        <v>190</v>
      </c>
      <c r="AU605" s="19" t="s">
        <v>85</v>
      </c>
    </row>
    <row r="606" s="13" customFormat="1">
      <c r="A606" s="13"/>
      <c r="B606" s="233"/>
      <c r="C606" s="234"/>
      <c r="D606" s="228" t="s">
        <v>192</v>
      </c>
      <c r="E606" s="235" t="s">
        <v>19</v>
      </c>
      <c r="F606" s="236" t="s">
        <v>1283</v>
      </c>
      <c r="G606" s="234"/>
      <c r="H606" s="237">
        <v>7</v>
      </c>
      <c r="I606" s="238"/>
      <c r="J606" s="234"/>
      <c r="K606" s="234"/>
      <c r="L606" s="239"/>
      <c r="M606" s="240"/>
      <c r="N606" s="241"/>
      <c r="O606" s="241"/>
      <c r="P606" s="241"/>
      <c r="Q606" s="241"/>
      <c r="R606" s="241"/>
      <c r="S606" s="241"/>
      <c r="T606" s="242"/>
      <c r="U606" s="13"/>
      <c r="V606" s="13"/>
      <c r="W606" s="13"/>
      <c r="X606" s="13"/>
      <c r="Y606" s="13"/>
      <c r="Z606" s="13"/>
      <c r="AA606" s="13"/>
      <c r="AB606" s="13"/>
      <c r="AC606" s="13"/>
      <c r="AD606" s="13"/>
      <c r="AE606" s="13"/>
      <c r="AT606" s="243" t="s">
        <v>192</v>
      </c>
      <c r="AU606" s="243" t="s">
        <v>85</v>
      </c>
      <c r="AV606" s="13" t="s">
        <v>85</v>
      </c>
      <c r="AW606" s="13" t="s">
        <v>37</v>
      </c>
      <c r="AX606" s="13" t="s">
        <v>83</v>
      </c>
      <c r="AY606" s="243" t="s">
        <v>180</v>
      </c>
    </row>
    <row r="607" s="2" customFormat="1" ht="16.5" customHeight="1">
      <c r="A607" s="40"/>
      <c r="B607" s="41"/>
      <c r="C607" s="269" t="s">
        <v>1284</v>
      </c>
      <c r="D607" s="269" t="s">
        <v>684</v>
      </c>
      <c r="E607" s="270" t="s">
        <v>1285</v>
      </c>
      <c r="F607" s="271" t="s">
        <v>1286</v>
      </c>
      <c r="G607" s="272" t="s">
        <v>462</v>
      </c>
      <c r="H607" s="273">
        <v>7</v>
      </c>
      <c r="I607" s="274"/>
      <c r="J607" s="275">
        <f>ROUND(I607*H607,2)</f>
        <v>0</v>
      </c>
      <c r="K607" s="271" t="s">
        <v>187</v>
      </c>
      <c r="L607" s="276"/>
      <c r="M607" s="277" t="s">
        <v>19</v>
      </c>
      <c r="N607" s="278" t="s">
        <v>47</v>
      </c>
      <c r="O607" s="86"/>
      <c r="P607" s="224">
        <f>O607*H607</f>
        <v>0</v>
      </c>
      <c r="Q607" s="224">
        <v>0.017500000000000002</v>
      </c>
      <c r="R607" s="224">
        <f>Q607*H607</f>
        <v>0.12250000000000001</v>
      </c>
      <c r="S607" s="224">
        <v>0</v>
      </c>
      <c r="T607" s="225">
        <f>S607*H607</f>
        <v>0</v>
      </c>
      <c r="U607" s="40"/>
      <c r="V607" s="40"/>
      <c r="W607" s="40"/>
      <c r="X607" s="40"/>
      <c r="Y607" s="40"/>
      <c r="Z607" s="40"/>
      <c r="AA607" s="40"/>
      <c r="AB607" s="40"/>
      <c r="AC607" s="40"/>
      <c r="AD607" s="40"/>
      <c r="AE607" s="40"/>
      <c r="AR607" s="226" t="s">
        <v>405</v>
      </c>
      <c r="AT607" s="226" t="s">
        <v>684</v>
      </c>
      <c r="AU607" s="226" t="s">
        <v>85</v>
      </c>
      <c r="AY607" s="19" t="s">
        <v>180</v>
      </c>
      <c r="BE607" s="227">
        <f>IF(N607="základní",J607,0)</f>
        <v>0</v>
      </c>
      <c r="BF607" s="227">
        <f>IF(N607="snížená",J607,0)</f>
        <v>0</v>
      </c>
      <c r="BG607" s="227">
        <f>IF(N607="zákl. přenesená",J607,0)</f>
        <v>0</v>
      </c>
      <c r="BH607" s="227">
        <f>IF(N607="sníž. přenesená",J607,0)</f>
        <v>0</v>
      </c>
      <c r="BI607" s="227">
        <f>IF(N607="nulová",J607,0)</f>
        <v>0</v>
      </c>
      <c r="BJ607" s="19" t="s">
        <v>83</v>
      </c>
      <c r="BK607" s="227">
        <f>ROUND(I607*H607,2)</f>
        <v>0</v>
      </c>
      <c r="BL607" s="19" t="s">
        <v>188</v>
      </c>
      <c r="BM607" s="226" t="s">
        <v>1287</v>
      </c>
    </row>
    <row r="608" s="2" customFormat="1">
      <c r="A608" s="40"/>
      <c r="B608" s="41"/>
      <c r="C608" s="42"/>
      <c r="D608" s="228" t="s">
        <v>190</v>
      </c>
      <c r="E608" s="42"/>
      <c r="F608" s="229" t="s">
        <v>1286</v>
      </c>
      <c r="G608" s="42"/>
      <c r="H608" s="42"/>
      <c r="I608" s="230"/>
      <c r="J608" s="42"/>
      <c r="K608" s="42"/>
      <c r="L608" s="46"/>
      <c r="M608" s="231"/>
      <c r="N608" s="232"/>
      <c r="O608" s="86"/>
      <c r="P608" s="86"/>
      <c r="Q608" s="86"/>
      <c r="R608" s="86"/>
      <c r="S608" s="86"/>
      <c r="T608" s="87"/>
      <c r="U608" s="40"/>
      <c r="V608" s="40"/>
      <c r="W608" s="40"/>
      <c r="X608" s="40"/>
      <c r="Y608" s="40"/>
      <c r="Z608" s="40"/>
      <c r="AA608" s="40"/>
      <c r="AB608" s="40"/>
      <c r="AC608" s="40"/>
      <c r="AD608" s="40"/>
      <c r="AE608" s="40"/>
      <c r="AT608" s="19" t="s">
        <v>190</v>
      </c>
      <c r="AU608" s="19" t="s">
        <v>85</v>
      </c>
    </row>
    <row r="609" s="2" customFormat="1" ht="16.5" customHeight="1">
      <c r="A609" s="40"/>
      <c r="B609" s="41"/>
      <c r="C609" s="215" t="s">
        <v>1288</v>
      </c>
      <c r="D609" s="215" t="s">
        <v>183</v>
      </c>
      <c r="E609" s="216" t="s">
        <v>1289</v>
      </c>
      <c r="F609" s="217" t="s">
        <v>1290</v>
      </c>
      <c r="G609" s="218" t="s">
        <v>462</v>
      </c>
      <c r="H609" s="219">
        <v>53</v>
      </c>
      <c r="I609" s="220"/>
      <c r="J609" s="221">
        <f>ROUND(I609*H609,2)</f>
        <v>0</v>
      </c>
      <c r="K609" s="217" t="s">
        <v>650</v>
      </c>
      <c r="L609" s="46"/>
      <c r="M609" s="222" t="s">
        <v>19</v>
      </c>
      <c r="N609" s="223" t="s">
        <v>47</v>
      </c>
      <c r="O609" s="86"/>
      <c r="P609" s="224">
        <f>O609*H609</f>
        <v>0</v>
      </c>
      <c r="Q609" s="224">
        <v>0</v>
      </c>
      <c r="R609" s="224">
        <f>Q609*H609</f>
        <v>0</v>
      </c>
      <c r="S609" s="224">
        <v>0</v>
      </c>
      <c r="T609" s="225">
        <f>S609*H609</f>
        <v>0</v>
      </c>
      <c r="U609" s="40"/>
      <c r="V609" s="40"/>
      <c r="W609" s="40"/>
      <c r="X609" s="40"/>
      <c r="Y609" s="40"/>
      <c r="Z609" s="40"/>
      <c r="AA609" s="40"/>
      <c r="AB609" s="40"/>
      <c r="AC609" s="40"/>
      <c r="AD609" s="40"/>
      <c r="AE609" s="40"/>
      <c r="AR609" s="226" t="s">
        <v>188</v>
      </c>
      <c r="AT609" s="226" t="s">
        <v>183</v>
      </c>
      <c r="AU609" s="226" t="s">
        <v>85</v>
      </c>
      <c r="AY609" s="19" t="s">
        <v>180</v>
      </c>
      <c r="BE609" s="227">
        <f>IF(N609="základní",J609,0)</f>
        <v>0</v>
      </c>
      <c r="BF609" s="227">
        <f>IF(N609="snížená",J609,0)</f>
        <v>0</v>
      </c>
      <c r="BG609" s="227">
        <f>IF(N609="zákl. přenesená",J609,0)</f>
        <v>0</v>
      </c>
      <c r="BH609" s="227">
        <f>IF(N609="sníž. přenesená",J609,0)</f>
        <v>0</v>
      </c>
      <c r="BI609" s="227">
        <f>IF(N609="nulová",J609,0)</f>
        <v>0</v>
      </c>
      <c r="BJ609" s="19" t="s">
        <v>83</v>
      </c>
      <c r="BK609" s="227">
        <f>ROUND(I609*H609,2)</f>
        <v>0</v>
      </c>
      <c r="BL609" s="19" t="s">
        <v>188</v>
      </c>
      <c r="BM609" s="226" t="s">
        <v>1291</v>
      </c>
    </row>
    <row r="610" s="2" customFormat="1">
      <c r="A610" s="40"/>
      <c r="B610" s="41"/>
      <c r="C610" s="42"/>
      <c r="D610" s="228" t="s">
        <v>190</v>
      </c>
      <c r="E610" s="42"/>
      <c r="F610" s="229" t="s">
        <v>1290</v>
      </c>
      <c r="G610" s="42"/>
      <c r="H610" s="42"/>
      <c r="I610" s="230"/>
      <c r="J610" s="42"/>
      <c r="K610" s="42"/>
      <c r="L610" s="46"/>
      <c r="M610" s="231"/>
      <c r="N610" s="232"/>
      <c r="O610" s="86"/>
      <c r="P610" s="86"/>
      <c r="Q610" s="86"/>
      <c r="R610" s="86"/>
      <c r="S610" s="86"/>
      <c r="T610" s="87"/>
      <c r="U610" s="40"/>
      <c r="V610" s="40"/>
      <c r="W610" s="40"/>
      <c r="X610" s="40"/>
      <c r="Y610" s="40"/>
      <c r="Z610" s="40"/>
      <c r="AA610" s="40"/>
      <c r="AB610" s="40"/>
      <c r="AC610" s="40"/>
      <c r="AD610" s="40"/>
      <c r="AE610" s="40"/>
      <c r="AT610" s="19" t="s">
        <v>190</v>
      </c>
      <c r="AU610" s="19" t="s">
        <v>85</v>
      </c>
    </row>
    <row r="611" s="2" customFormat="1" ht="16.5" customHeight="1">
      <c r="A611" s="40"/>
      <c r="B611" s="41"/>
      <c r="C611" s="215" t="s">
        <v>1292</v>
      </c>
      <c r="D611" s="215" t="s">
        <v>183</v>
      </c>
      <c r="E611" s="216" t="s">
        <v>1293</v>
      </c>
      <c r="F611" s="217" t="s">
        <v>1294</v>
      </c>
      <c r="G611" s="218" t="s">
        <v>462</v>
      </c>
      <c r="H611" s="219">
        <v>1</v>
      </c>
      <c r="I611" s="220"/>
      <c r="J611" s="221">
        <f>ROUND(I611*H611,2)</f>
        <v>0</v>
      </c>
      <c r="K611" s="217" t="s">
        <v>650</v>
      </c>
      <c r="L611" s="46"/>
      <c r="M611" s="222" t="s">
        <v>19</v>
      </c>
      <c r="N611" s="223" t="s">
        <v>47</v>
      </c>
      <c r="O611" s="86"/>
      <c r="P611" s="224">
        <f>O611*H611</f>
        <v>0</v>
      </c>
      <c r="Q611" s="224">
        <v>0</v>
      </c>
      <c r="R611" s="224">
        <f>Q611*H611</f>
        <v>0</v>
      </c>
      <c r="S611" s="224">
        <v>0</v>
      </c>
      <c r="T611" s="225">
        <f>S611*H611</f>
        <v>0</v>
      </c>
      <c r="U611" s="40"/>
      <c r="V611" s="40"/>
      <c r="W611" s="40"/>
      <c r="X611" s="40"/>
      <c r="Y611" s="40"/>
      <c r="Z611" s="40"/>
      <c r="AA611" s="40"/>
      <c r="AB611" s="40"/>
      <c r="AC611" s="40"/>
      <c r="AD611" s="40"/>
      <c r="AE611" s="40"/>
      <c r="AR611" s="226" t="s">
        <v>188</v>
      </c>
      <c r="AT611" s="226" t="s">
        <v>183</v>
      </c>
      <c r="AU611" s="226" t="s">
        <v>85</v>
      </c>
      <c r="AY611" s="19" t="s">
        <v>180</v>
      </c>
      <c r="BE611" s="227">
        <f>IF(N611="základní",J611,0)</f>
        <v>0</v>
      </c>
      <c r="BF611" s="227">
        <f>IF(N611="snížená",J611,0)</f>
        <v>0</v>
      </c>
      <c r="BG611" s="227">
        <f>IF(N611="zákl. přenesená",J611,0)</f>
        <v>0</v>
      </c>
      <c r="BH611" s="227">
        <f>IF(N611="sníž. přenesená",J611,0)</f>
        <v>0</v>
      </c>
      <c r="BI611" s="227">
        <f>IF(N611="nulová",J611,0)</f>
        <v>0</v>
      </c>
      <c r="BJ611" s="19" t="s">
        <v>83</v>
      </c>
      <c r="BK611" s="227">
        <f>ROUND(I611*H611,2)</f>
        <v>0</v>
      </c>
      <c r="BL611" s="19" t="s">
        <v>188</v>
      </c>
      <c r="BM611" s="226" t="s">
        <v>1295</v>
      </c>
    </row>
    <row r="612" s="2" customFormat="1">
      <c r="A612" s="40"/>
      <c r="B612" s="41"/>
      <c r="C612" s="42"/>
      <c r="D612" s="228" t="s">
        <v>190</v>
      </c>
      <c r="E612" s="42"/>
      <c r="F612" s="229" t="s">
        <v>1294</v>
      </c>
      <c r="G612" s="42"/>
      <c r="H612" s="42"/>
      <c r="I612" s="230"/>
      <c r="J612" s="42"/>
      <c r="K612" s="42"/>
      <c r="L612" s="46"/>
      <c r="M612" s="231"/>
      <c r="N612" s="232"/>
      <c r="O612" s="86"/>
      <c r="P612" s="86"/>
      <c r="Q612" s="86"/>
      <c r="R612" s="86"/>
      <c r="S612" s="86"/>
      <c r="T612" s="87"/>
      <c r="U612" s="40"/>
      <c r="V612" s="40"/>
      <c r="W612" s="40"/>
      <c r="X612" s="40"/>
      <c r="Y612" s="40"/>
      <c r="Z612" s="40"/>
      <c r="AA612" s="40"/>
      <c r="AB612" s="40"/>
      <c r="AC612" s="40"/>
      <c r="AD612" s="40"/>
      <c r="AE612" s="40"/>
      <c r="AT612" s="19" t="s">
        <v>190</v>
      </c>
      <c r="AU612" s="19" t="s">
        <v>85</v>
      </c>
    </row>
    <row r="613" s="2" customFormat="1" ht="16.5" customHeight="1">
      <c r="A613" s="40"/>
      <c r="B613" s="41"/>
      <c r="C613" s="215" t="s">
        <v>1296</v>
      </c>
      <c r="D613" s="215" t="s">
        <v>183</v>
      </c>
      <c r="E613" s="216" t="s">
        <v>1297</v>
      </c>
      <c r="F613" s="217" t="s">
        <v>1298</v>
      </c>
      <c r="G613" s="218" t="s">
        <v>462</v>
      </c>
      <c r="H613" s="219">
        <v>1</v>
      </c>
      <c r="I613" s="220"/>
      <c r="J613" s="221">
        <f>ROUND(I613*H613,2)</f>
        <v>0</v>
      </c>
      <c r="K613" s="217" t="s">
        <v>650</v>
      </c>
      <c r="L613" s="46"/>
      <c r="M613" s="222" t="s">
        <v>19</v>
      </c>
      <c r="N613" s="223" t="s">
        <v>47</v>
      </c>
      <c r="O613" s="86"/>
      <c r="P613" s="224">
        <f>O613*H613</f>
        <v>0</v>
      </c>
      <c r="Q613" s="224">
        <v>0</v>
      </c>
      <c r="R613" s="224">
        <f>Q613*H613</f>
        <v>0</v>
      </c>
      <c r="S613" s="224">
        <v>0</v>
      </c>
      <c r="T613" s="225">
        <f>S613*H613</f>
        <v>0</v>
      </c>
      <c r="U613" s="40"/>
      <c r="V613" s="40"/>
      <c r="W613" s="40"/>
      <c r="X613" s="40"/>
      <c r="Y613" s="40"/>
      <c r="Z613" s="40"/>
      <c r="AA613" s="40"/>
      <c r="AB613" s="40"/>
      <c r="AC613" s="40"/>
      <c r="AD613" s="40"/>
      <c r="AE613" s="40"/>
      <c r="AR613" s="226" t="s">
        <v>188</v>
      </c>
      <c r="AT613" s="226" t="s">
        <v>183</v>
      </c>
      <c r="AU613" s="226" t="s">
        <v>85</v>
      </c>
      <c r="AY613" s="19" t="s">
        <v>180</v>
      </c>
      <c r="BE613" s="227">
        <f>IF(N613="základní",J613,0)</f>
        <v>0</v>
      </c>
      <c r="BF613" s="227">
        <f>IF(N613="snížená",J613,0)</f>
        <v>0</v>
      </c>
      <c r="BG613" s="227">
        <f>IF(N613="zákl. přenesená",J613,0)</f>
        <v>0</v>
      </c>
      <c r="BH613" s="227">
        <f>IF(N613="sníž. přenesená",J613,0)</f>
        <v>0</v>
      </c>
      <c r="BI613" s="227">
        <f>IF(N613="nulová",J613,0)</f>
        <v>0</v>
      </c>
      <c r="BJ613" s="19" t="s">
        <v>83</v>
      </c>
      <c r="BK613" s="227">
        <f>ROUND(I613*H613,2)</f>
        <v>0</v>
      </c>
      <c r="BL613" s="19" t="s">
        <v>188</v>
      </c>
      <c r="BM613" s="226" t="s">
        <v>1299</v>
      </c>
    </row>
    <row r="614" s="2" customFormat="1">
      <c r="A614" s="40"/>
      <c r="B614" s="41"/>
      <c r="C614" s="42"/>
      <c r="D614" s="228" t="s">
        <v>190</v>
      </c>
      <c r="E614" s="42"/>
      <c r="F614" s="229" t="s">
        <v>1298</v>
      </c>
      <c r="G614" s="42"/>
      <c r="H614" s="42"/>
      <c r="I614" s="230"/>
      <c r="J614" s="42"/>
      <c r="K614" s="42"/>
      <c r="L614" s="46"/>
      <c r="M614" s="231"/>
      <c r="N614" s="232"/>
      <c r="O614" s="86"/>
      <c r="P614" s="86"/>
      <c r="Q614" s="86"/>
      <c r="R614" s="86"/>
      <c r="S614" s="86"/>
      <c r="T614" s="87"/>
      <c r="U614" s="40"/>
      <c r="V614" s="40"/>
      <c r="W614" s="40"/>
      <c r="X614" s="40"/>
      <c r="Y614" s="40"/>
      <c r="Z614" s="40"/>
      <c r="AA614" s="40"/>
      <c r="AB614" s="40"/>
      <c r="AC614" s="40"/>
      <c r="AD614" s="40"/>
      <c r="AE614" s="40"/>
      <c r="AT614" s="19" t="s">
        <v>190</v>
      </c>
      <c r="AU614" s="19" t="s">
        <v>85</v>
      </c>
    </row>
    <row r="615" s="2" customFormat="1" ht="16.5" customHeight="1">
      <c r="A615" s="40"/>
      <c r="B615" s="41"/>
      <c r="C615" s="215" t="s">
        <v>1300</v>
      </c>
      <c r="D615" s="215" t="s">
        <v>183</v>
      </c>
      <c r="E615" s="216" t="s">
        <v>1301</v>
      </c>
      <c r="F615" s="217" t="s">
        <v>1302</v>
      </c>
      <c r="G615" s="218" t="s">
        <v>249</v>
      </c>
      <c r="H615" s="219">
        <v>2</v>
      </c>
      <c r="I615" s="220"/>
      <c r="J615" s="221">
        <f>ROUND(I615*H615,2)</f>
        <v>0</v>
      </c>
      <c r="K615" s="217" t="s">
        <v>650</v>
      </c>
      <c r="L615" s="46"/>
      <c r="M615" s="222" t="s">
        <v>19</v>
      </c>
      <c r="N615" s="223" t="s">
        <v>47</v>
      </c>
      <c r="O615" s="86"/>
      <c r="P615" s="224">
        <f>O615*H615</f>
        <v>0</v>
      </c>
      <c r="Q615" s="224">
        <v>0</v>
      </c>
      <c r="R615" s="224">
        <f>Q615*H615</f>
        <v>0</v>
      </c>
      <c r="S615" s="224">
        <v>0</v>
      </c>
      <c r="T615" s="225">
        <f>S615*H615</f>
        <v>0</v>
      </c>
      <c r="U615" s="40"/>
      <c r="V615" s="40"/>
      <c r="W615" s="40"/>
      <c r="X615" s="40"/>
      <c r="Y615" s="40"/>
      <c r="Z615" s="40"/>
      <c r="AA615" s="40"/>
      <c r="AB615" s="40"/>
      <c r="AC615" s="40"/>
      <c r="AD615" s="40"/>
      <c r="AE615" s="40"/>
      <c r="AR615" s="226" t="s">
        <v>188</v>
      </c>
      <c r="AT615" s="226" t="s">
        <v>183</v>
      </c>
      <c r="AU615" s="226" t="s">
        <v>85</v>
      </c>
      <c r="AY615" s="19" t="s">
        <v>180</v>
      </c>
      <c r="BE615" s="227">
        <f>IF(N615="základní",J615,0)</f>
        <v>0</v>
      </c>
      <c r="BF615" s="227">
        <f>IF(N615="snížená",J615,0)</f>
        <v>0</v>
      </c>
      <c r="BG615" s="227">
        <f>IF(N615="zákl. přenesená",J615,0)</f>
        <v>0</v>
      </c>
      <c r="BH615" s="227">
        <f>IF(N615="sníž. přenesená",J615,0)</f>
        <v>0</v>
      </c>
      <c r="BI615" s="227">
        <f>IF(N615="nulová",J615,0)</f>
        <v>0</v>
      </c>
      <c r="BJ615" s="19" t="s">
        <v>83</v>
      </c>
      <c r="BK615" s="227">
        <f>ROUND(I615*H615,2)</f>
        <v>0</v>
      </c>
      <c r="BL615" s="19" t="s">
        <v>188</v>
      </c>
      <c r="BM615" s="226" t="s">
        <v>1303</v>
      </c>
    </row>
    <row r="616" s="2" customFormat="1">
      <c r="A616" s="40"/>
      <c r="B616" s="41"/>
      <c r="C616" s="42"/>
      <c r="D616" s="228" t="s">
        <v>190</v>
      </c>
      <c r="E616" s="42"/>
      <c r="F616" s="229" t="s">
        <v>1302</v>
      </c>
      <c r="G616" s="42"/>
      <c r="H616" s="42"/>
      <c r="I616" s="230"/>
      <c r="J616" s="42"/>
      <c r="K616" s="42"/>
      <c r="L616" s="46"/>
      <c r="M616" s="231"/>
      <c r="N616" s="232"/>
      <c r="O616" s="86"/>
      <c r="P616" s="86"/>
      <c r="Q616" s="86"/>
      <c r="R616" s="86"/>
      <c r="S616" s="86"/>
      <c r="T616" s="87"/>
      <c r="U616" s="40"/>
      <c r="V616" s="40"/>
      <c r="W616" s="40"/>
      <c r="X616" s="40"/>
      <c r="Y616" s="40"/>
      <c r="Z616" s="40"/>
      <c r="AA616" s="40"/>
      <c r="AB616" s="40"/>
      <c r="AC616" s="40"/>
      <c r="AD616" s="40"/>
      <c r="AE616" s="40"/>
      <c r="AT616" s="19" t="s">
        <v>190</v>
      </c>
      <c r="AU616" s="19" t="s">
        <v>85</v>
      </c>
    </row>
    <row r="617" s="2" customFormat="1" ht="16.5" customHeight="1">
      <c r="A617" s="40"/>
      <c r="B617" s="41"/>
      <c r="C617" s="215" t="s">
        <v>1304</v>
      </c>
      <c r="D617" s="215" t="s">
        <v>183</v>
      </c>
      <c r="E617" s="216" t="s">
        <v>1305</v>
      </c>
      <c r="F617" s="217" t="s">
        <v>1302</v>
      </c>
      <c r="G617" s="218" t="s">
        <v>249</v>
      </c>
      <c r="H617" s="219">
        <v>2.1099999999999999</v>
      </c>
      <c r="I617" s="220"/>
      <c r="J617" s="221">
        <f>ROUND(I617*H617,2)</f>
        <v>0</v>
      </c>
      <c r="K617" s="217" t="s">
        <v>650</v>
      </c>
      <c r="L617" s="46"/>
      <c r="M617" s="222" t="s">
        <v>19</v>
      </c>
      <c r="N617" s="223" t="s">
        <v>47</v>
      </c>
      <c r="O617" s="86"/>
      <c r="P617" s="224">
        <f>O617*H617</f>
        <v>0</v>
      </c>
      <c r="Q617" s="224">
        <v>0</v>
      </c>
      <c r="R617" s="224">
        <f>Q617*H617</f>
        <v>0</v>
      </c>
      <c r="S617" s="224">
        <v>0</v>
      </c>
      <c r="T617" s="225">
        <f>S617*H617</f>
        <v>0</v>
      </c>
      <c r="U617" s="40"/>
      <c r="V617" s="40"/>
      <c r="W617" s="40"/>
      <c r="X617" s="40"/>
      <c r="Y617" s="40"/>
      <c r="Z617" s="40"/>
      <c r="AA617" s="40"/>
      <c r="AB617" s="40"/>
      <c r="AC617" s="40"/>
      <c r="AD617" s="40"/>
      <c r="AE617" s="40"/>
      <c r="AR617" s="226" t="s">
        <v>188</v>
      </c>
      <c r="AT617" s="226" t="s">
        <v>183</v>
      </c>
      <c r="AU617" s="226" t="s">
        <v>85</v>
      </c>
      <c r="AY617" s="19" t="s">
        <v>180</v>
      </c>
      <c r="BE617" s="227">
        <f>IF(N617="základní",J617,0)</f>
        <v>0</v>
      </c>
      <c r="BF617" s="227">
        <f>IF(N617="snížená",J617,0)</f>
        <v>0</v>
      </c>
      <c r="BG617" s="227">
        <f>IF(N617="zákl. přenesená",J617,0)</f>
        <v>0</v>
      </c>
      <c r="BH617" s="227">
        <f>IF(N617="sníž. přenesená",J617,0)</f>
        <v>0</v>
      </c>
      <c r="BI617" s="227">
        <f>IF(N617="nulová",J617,0)</f>
        <v>0</v>
      </c>
      <c r="BJ617" s="19" t="s">
        <v>83</v>
      </c>
      <c r="BK617" s="227">
        <f>ROUND(I617*H617,2)</f>
        <v>0</v>
      </c>
      <c r="BL617" s="19" t="s">
        <v>188</v>
      </c>
      <c r="BM617" s="226" t="s">
        <v>1306</v>
      </c>
    </row>
    <row r="618" s="2" customFormat="1">
      <c r="A618" s="40"/>
      <c r="B618" s="41"/>
      <c r="C618" s="42"/>
      <c r="D618" s="228" t="s">
        <v>190</v>
      </c>
      <c r="E618" s="42"/>
      <c r="F618" s="229" t="s">
        <v>1302</v>
      </c>
      <c r="G618" s="42"/>
      <c r="H618" s="42"/>
      <c r="I618" s="230"/>
      <c r="J618" s="42"/>
      <c r="K618" s="42"/>
      <c r="L618" s="46"/>
      <c r="M618" s="231"/>
      <c r="N618" s="232"/>
      <c r="O618" s="86"/>
      <c r="P618" s="86"/>
      <c r="Q618" s="86"/>
      <c r="R618" s="86"/>
      <c r="S618" s="86"/>
      <c r="T618" s="87"/>
      <c r="U618" s="40"/>
      <c r="V618" s="40"/>
      <c r="W618" s="40"/>
      <c r="X618" s="40"/>
      <c r="Y618" s="40"/>
      <c r="Z618" s="40"/>
      <c r="AA618" s="40"/>
      <c r="AB618" s="40"/>
      <c r="AC618" s="40"/>
      <c r="AD618" s="40"/>
      <c r="AE618" s="40"/>
      <c r="AT618" s="19" t="s">
        <v>190</v>
      </c>
      <c r="AU618" s="19" t="s">
        <v>85</v>
      </c>
    </row>
    <row r="619" s="2" customFormat="1" ht="16.5" customHeight="1">
      <c r="A619" s="40"/>
      <c r="B619" s="41"/>
      <c r="C619" s="215" t="s">
        <v>1307</v>
      </c>
      <c r="D619" s="215" t="s">
        <v>183</v>
      </c>
      <c r="E619" s="216" t="s">
        <v>1308</v>
      </c>
      <c r="F619" s="217" t="s">
        <v>1309</v>
      </c>
      <c r="G619" s="218" t="s">
        <v>1255</v>
      </c>
      <c r="H619" s="291"/>
      <c r="I619" s="220"/>
      <c r="J619" s="221">
        <f>ROUND(I619*H619,2)</f>
        <v>0</v>
      </c>
      <c r="K619" s="217" t="s">
        <v>187</v>
      </c>
      <c r="L619" s="46"/>
      <c r="M619" s="222" t="s">
        <v>19</v>
      </c>
      <c r="N619" s="223" t="s">
        <v>47</v>
      </c>
      <c r="O619" s="86"/>
      <c r="P619" s="224">
        <f>O619*H619</f>
        <v>0</v>
      </c>
      <c r="Q619" s="224">
        <v>0</v>
      </c>
      <c r="R619" s="224">
        <f>Q619*H619</f>
        <v>0</v>
      </c>
      <c r="S619" s="224">
        <v>0</v>
      </c>
      <c r="T619" s="225">
        <f>S619*H619</f>
        <v>0</v>
      </c>
      <c r="U619" s="40"/>
      <c r="V619" s="40"/>
      <c r="W619" s="40"/>
      <c r="X619" s="40"/>
      <c r="Y619" s="40"/>
      <c r="Z619" s="40"/>
      <c r="AA619" s="40"/>
      <c r="AB619" s="40"/>
      <c r="AC619" s="40"/>
      <c r="AD619" s="40"/>
      <c r="AE619" s="40"/>
      <c r="AR619" s="226" t="s">
        <v>188</v>
      </c>
      <c r="AT619" s="226" t="s">
        <v>183</v>
      </c>
      <c r="AU619" s="226" t="s">
        <v>85</v>
      </c>
      <c r="AY619" s="19" t="s">
        <v>180</v>
      </c>
      <c r="BE619" s="227">
        <f>IF(N619="základní",J619,0)</f>
        <v>0</v>
      </c>
      <c r="BF619" s="227">
        <f>IF(N619="snížená",J619,0)</f>
        <v>0</v>
      </c>
      <c r="BG619" s="227">
        <f>IF(N619="zákl. přenesená",J619,0)</f>
        <v>0</v>
      </c>
      <c r="BH619" s="227">
        <f>IF(N619="sníž. přenesená",J619,0)</f>
        <v>0</v>
      </c>
      <c r="BI619" s="227">
        <f>IF(N619="nulová",J619,0)</f>
        <v>0</v>
      </c>
      <c r="BJ619" s="19" t="s">
        <v>83</v>
      </c>
      <c r="BK619" s="227">
        <f>ROUND(I619*H619,2)</f>
        <v>0</v>
      </c>
      <c r="BL619" s="19" t="s">
        <v>188</v>
      </c>
      <c r="BM619" s="226" t="s">
        <v>1310</v>
      </c>
    </row>
    <row r="620" s="2" customFormat="1">
      <c r="A620" s="40"/>
      <c r="B620" s="41"/>
      <c r="C620" s="42"/>
      <c r="D620" s="228" t="s">
        <v>190</v>
      </c>
      <c r="E620" s="42"/>
      <c r="F620" s="229" t="s">
        <v>1311</v>
      </c>
      <c r="G620" s="42"/>
      <c r="H620" s="42"/>
      <c r="I620" s="230"/>
      <c r="J620" s="42"/>
      <c r="K620" s="42"/>
      <c r="L620" s="46"/>
      <c r="M620" s="231"/>
      <c r="N620" s="232"/>
      <c r="O620" s="86"/>
      <c r="P620" s="86"/>
      <c r="Q620" s="86"/>
      <c r="R620" s="86"/>
      <c r="S620" s="86"/>
      <c r="T620" s="87"/>
      <c r="U620" s="40"/>
      <c r="V620" s="40"/>
      <c r="W620" s="40"/>
      <c r="X620" s="40"/>
      <c r="Y620" s="40"/>
      <c r="Z620" s="40"/>
      <c r="AA620" s="40"/>
      <c r="AB620" s="40"/>
      <c r="AC620" s="40"/>
      <c r="AD620" s="40"/>
      <c r="AE620" s="40"/>
      <c r="AT620" s="19" t="s">
        <v>190</v>
      </c>
      <c r="AU620" s="19" t="s">
        <v>85</v>
      </c>
    </row>
    <row r="621" s="12" customFormat="1" ht="22.8" customHeight="1">
      <c r="A621" s="12"/>
      <c r="B621" s="199"/>
      <c r="C621" s="200"/>
      <c r="D621" s="201" t="s">
        <v>75</v>
      </c>
      <c r="E621" s="213" t="s">
        <v>480</v>
      </c>
      <c r="F621" s="213" t="s">
        <v>481</v>
      </c>
      <c r="G621" s="200"/>
      <c r="H621" s="200"/>
      <c r="I621" s="203"/>
      <c r="J621" s="214">
        <f>BK621</f>
        <v>0</v>
      </c>
      <c r="K621" s="200"/>
      <c r="L621" s="205"/>
      <c r="M621" s="206"/>
      <c r="N621" s="207"/>
      <c r="O621" s="207"/>
      <c r="P621" s="208">
        <f>SUM(P622:P695)</f>
        <v>0</v>
      </c>
      <c r="Q621" s="207"/>
      <c r="R621" s="208">
        <f>SUM(R622:R695)</f>
        <v>0</v>
      </c>
      <c r="S621" s="207"/>
      <c r="T621" s="209">
        <f>SUM(T622:T695)</f>
        <v>0</v>
      </c>
      <c r="U621" s="12"/>
      <c r="V621" s="12"/>
      <c r="W621" s="12"/>
      <c r="X621" s="12"/>
      <c r="Y621" s="12"/>
      <c r="Z621" s="12"/>
      <c r="AA621" s="12"/>
      <c r="AB621" s="12"/>
      <c r="AC621" s="12"/>
      <c r="AD621" s="12"/>
      <c r="AE621" s="12"/>
      <c r="AR621" s="210" t="s">
        <v>85</v>
      </c>
      <c r="AT621" s="211" t="s">
        <v>75</v>
      </c>
      <c r="AU621" s="211" t="s">
        <v>83</v>
      </c>
      <c r="AY621" s="210" t="s">
        <v>180</v>
      </c>
      <c r="BK621" s="212">
        <f>SUM(BK622:BK695)</f>
        <v>0</v>
      </c>
    </row>
    <row r="622" s="2" customFormat="1" ht="16.5" customHeight="1">
      <c r="A622" s="40"/>
      <c r="B622" s="41"/>
      <c r="C622" s="215" t="s">
        <v>1312</v>
      </c>
      <c r="D622" s="215" t="s">
        <v>183</v>
      </c>
      <c r="E622" s="216" t="s">
        <v>1313</v>
      </c>
      <c r="F622" s="217" t="s">
        <v>1314</v>
      </c>
      <c r="G622" s="218" t="s">
        <v>201</v>
      </c>
      <c r="H622" s="219">
        <v>50</v>
      </c>
      <c r="I622" s="220"/>
      <c r="J622" s="221">
        <f>ROUND(I622*H622,2)</f>
        <v>0</v>
      </c>
      <c r="K622" s="217" t="s">
        <v>650</v>
      </c>
      <c r="L622" s="46"/>
      <c r="M622" s="222" t="s">
        <v>19</v>
      </c>
      <c r="N622" s="223" t="s">
        <v>47</v>
      </c>
      <c r="O622" s="86"/>
      <c r="P622" s="224">
        <f>O622*H622</f>
        <v>0</v>
      </c>
      <c r="Q622" s="224">
        <v>0</v>
      </c>
      <c r="R622" s="224">
        <f>Q622*H622</f>
        <v>0</v>
      </c>
      <c r="S622" s="224">
        <v>0</v>
      </c>
      <c r="T622" s="225">
        <f>S622*H622</f>
        <v>0</v>
      </c>
      <c r="U622" s="40"/>
      <c r="V622" s="40"/>
      <c r="W622" s="40"/>
      <c r="X622" s="40"/>
      <c r="Y622" s="40"/>
      <c r="Z622" s="40"/>
      <c r="AA622" s="40"/>
      <c r="AB622" s="40"/>
      <c r="AC622" s="40"/>
      <c r="AD622" s="40"/>
      <c r="AE622" s="40"/>
      <c r="AR622" s="226" t="s">
        <v>188</v>
      </c>
      <c r="AT622" s="226" t="s">
        <v>183</v>
      </c>
      <c r="AU622" s="226" t="s">
        <v>85</v>
      </c>
      <c r="AY622" s="19" t="s">
        <v>180</v>
      </c>
      <c r="BE622" s="227">
        <f>IF(N622="základní",J622,0)</f>
        <v>0</v>
      </c>
      <c r="BF622" s="227">
        <f>IF(N622="snížená",J622,0)</f>
        <v>0</v>
      </c>
      <c r="BG622" s="227">
        <f>IF(N622="zákl. přenesená",J622,0)</f>
        <v>0</v>
      </c>
      <c r="BH622" s="227">
        <f>IF(N622="sníž. přenesená",J622,0)</f>
        <v>0</v>
      </c>
      <c r="BI622" s="227">
        <f>IF(N622="nulová",J622,0)</f>
        <v>0</v>
      </c>
      <c r="BJ622" s="19" t="s">
        <v>83</v>
      </c>
      <c r="BK622" s="227">
        <f>ROUND(I622*H622,2)</f>
        <v>0</v>
      </c>
      <c r="BL622" s="19" t="s">
        <v>188</v>
      </c>
      <c r="BM622" s="226" t="s">
        <v>1315</v>
      </c>
    </row>
    <row r="623" s="2" customFormat="1">
      <c r="A623" s="40"/>
      <c r="B623" s="41"/>
      <c r="C623" s="42"/>
      <c r="D623" s="228" t="s">
        <v>190</v>
      </c>
      <c r="E623" s="42"/>
      <c r="F623" s="229" t="s">
        <v>1314</v>
      </c>
      <c r="G623" s="42"/>
      <c r="H623" s="42"/>
      <c r="I623" s="230"/>
      <c r="J623" s="42"/>
      <c r="K623" s="42"/>
      <c r="L623" s="46"/>
      <c r="M623" s="231"/>
      <c r="N623" s="232"/>
      <c r="O623" s="86"/>
      <c r="P623" s="86"/>
      <c r="Q623" s="86"/>
      <c r="R623" s="86"/>
      <c r="S623" s="86"/>
      <c r="T623" s="87"/>
      <c r="U623" s="40"/>
      <c r="V623" s="40"/>
      <c r="W623" s="40"/>
      <c r="X623" s="40"/>
      <c r="Y623" s="40"/>
      <c r="Z623" s="40"/>
      <c r="AA623" s="40"/>
      <c r="AB623" s="40"/>
      <c r="AC623" s="40"/>
      <c r="AD623" s="40"/>
      <c r="AE623" s="40"/>
      <c r="AT623" s="19" t="s">
        <v>190</v>
      </c>
      <c r="AU623" s="19" t="s">
        <v>85</v>
      </c>
    </row>
    <row r="624" s="2" customFormat="1" ht="16.5" customHeight="1">
      <c r="A624" s="40"/>
      <c r="B624" s="41"/>
      <c r="C624" s="215" t="s">
        <v>1316</v>
      </c>
      <c r="D624" s="215" t="s">
        <v>183</v>
      </c>
      <c r="E624" s="216" t="s">
        <v>1317</v>
      </c>
      <c r="F624" s="217" t="s">
        <v>1314</v>
      </c>
      <c r="G624" s="218" t="s">
        <v>201</v>
      </c>
      <c r="H624" s="219">
        <v>20</v>
      </c>
      <c r="I624" s="220"/>
      <c r="J624" s="221">
        <f>ROUND(I624*H624,2)</f>
        <v>0</v>
      </c>
      <c r="K624" s="217" t="s">
        <v>650</v>
      </c>
      <c r="L624" s="46"/>
      <c r="M624" s="222" t="s">
        <v>19</v>
      </c>
      <c r="N624" s="223" t="s">
        <v>47</v>
      </c>
      <c r="O624" s="86"/>
      <c r="P624" s="224">
        <f>O624*H624</f>
        <v>0</v>
      </c>
      <c r="Q624" s="224">
        <v>0</v>
      </c>
      <c r="R624" s="224">
        <f>Q624*H624</f>
        <v>0</v>
      </c>
      <c r="S624" s="224">
        <v>0</v>
      </c>
      <c r="T624" s="225">
        <f>S624*H624</f>
        <v>0</v>
      </c>
      <c r="U624" s="40"/>
      <c r="V624" s="40"/>
      <c r="W624" s="40"/>
      <c r="X624" s="40"/>
      <c r="Y624" s="40"/>
      <c r="Z624" s="40"/>
      <c r="AA624" s="40"/>
      <c r="AB624" s="40"/>
      <c r="AC624" s="40"/>
      <c r="AD624" s="40"/>
      <c r="AE624" s="40"/>
      <c r="AR624" s="226" t="s">
        <v>188</v>
      </c>
      <c r="AT624" s="226" t="s">
        <v>183</v>
      </c>
      <c r="AU624" s="226" t="s">
        <v>85</v>
      </c>
      <c r="AY624" s="19" t="s">
        <v>180</v>
      </c>
      <c r="BE624" s="227">
        <f>IF(N624="základní",J624,0)</f>
        <v>0</v>
      </c>
      <c r="BF624" s="227">
        <f>IF(N624="snížená",J624,0)</f>
        <v>0</v>
      </c>
      <c r="BG624" s="227">
        <f>IF(N624="zákl. přenesená",J624,0)</f>
        <v>0</v>
      </c>
      <c r="BH624" s="227">
        <f>IF(N624="sníž. přenesená",J624,0)</f>
        <v>0</v>
      </c>
      <c r="BI624" s="227">
        <f>IF(N624="nulová",J624,0)</f>
        <v>0</v>
      </c>
      <c r="BJ624" s="19" t="s">
        <v>83</v>
      </c>
      <c r="BK624" s="227">
        <f>ROUND(I624*H624,2)</f>
        <v>0</v>
      </c>
      <c r="BL624" s="19" t="s">
        <v>188</v>
      </c>
      <c r="BM624" s="226" t="s">
        <v>1318</v>
      </c>
    </row>
    <row r="625" s="2" customFormat="1">
      <c r="A625" s="40"/>
      <c r="B625" s="41"/>
      <c r="C625" s="42"/>
      <c r="D625" s="228" t="s">
        <v>190</v>
      </c>
      <c r="E625" s="42"/>
      <c r="F625" s="229" t="s">
        <v>1314</v>
      </c>
      <c r="G625" s="42"/>
      <c r="H625" s="42"/>
      <c r="I625" s="230"/>
      <c r="J625" s="42"/>
      <c r="K625" s="42"/>
      <c r="L625" s="46"/>
      <c r="M625" s="231"/>
      <c r="N625" s="232"/>
      <c r="O625" s="86"/>
      <c r="P625" s="86"/>
      <c r="Q625" s="86"/>
      <c r="R625" s="86"/>
      <c r="S625" s="86"/>
      <c r="T625" s="87"/>
      <c r="U625" s="40"/>
      <c r="V625" s="40"/>
      <c r="W625" s="40"/>
      <c r="X625" s="40"/>
      <c r="Y625" s="40"/>
      <c r="Z625" s="40"/>
      <c r="AA625" s="40"/>
      <c r="AB625" s="40"/>
      <c r="AC625" s="40"/>
      <c r="AD625" s="40"/>
      <c r="AE625" s="40"/>
      <c r="AT625" s="19" t="s">
        <v>190</v>
      </c>
      <c r="AU625" s="19" t="s">
        <v>85</v>
      </c>
    </row>
    <row r="626" s="2" customFormat="1" ht="16.5" customHeight="1">
      <c r="A626" s="40"/>
      <c r="B626" s="41"/>
      <c r="C626" s="215" t="s">
        <v>1319</v>
      </c>
      <c r="D626" s="215" t="s">
        <v>183</v>
      </c>
      <c r="E626" s="216" t="s">
        <v>1320</v>
      </c>
      <c r="F626" s="217" t="s">
        <v>1321</v>
      </c>
      <c r="G626" s="218" t="s">
        <v>462</v>
      </c>
      <c r="H626" s="219">
        <v>1</v>
      </c>
      <c r="I626" s="220"/>
      <c r="J626" s="221">
        <f>ROUND(I626*H626,2)</f>
        <v>0</v>
      </c>
      <c r="K626" s="217" t="s">
        <v>650</v>
      </c>
      <c r="L626" s="46"/>
      <c r="M626" s="222" t="s">
        <v>19</v>
      </c>
      <c r="N626" s="223" t="s">
        <v>47</v>
      </c>
      <c r="O626" s="86"/>
      <c r="P626" s="224">
        <f>O626*H626</f>
        <v>0</v>
      </c>
      <c r="Q626" s="224">
        <v>0</v>
      </c>
      <c r="R626" s="224">
        <f>Q626*H626</f>
        <v>0</v>
      </c>
      <c r="S626" s="224">
        <v>0</v>
      </c>
      <c r="T626" s="225">
        <f>S626*H626</f>
        <v>0</v>
      </c>
      <c r="U626" s="40"/>
      <c r="V626" s="40"/>
      <c r="W626" s="40"/>
      <c r="X626" s="40"/>
      <c r="Y626" s="40"/>
      <c r="Z626" s="40"/>
      <c r="AA626" s="40"/>
      <c r="AB626" s="40"/>
      <c r="AC626" s="40"/>
      <c r="AD626" s="40"/>
      <c r="AE626" s="40"/>
      <c r="AR626" s="226" t="s">
        <v>188</v>
      </c>
      <c r="AT626" s="226" t="s">
        <v>183</v>
      </c>
      <c r="AU626" s="226" t="s">
        <v>85</v>
      </c>
      <c r="AY626" s="19" t="s">
        <v>180</v>
      </c>
      <c r="BE626" s="227">
        <f>IF(N626="základní",J626,0)</f>
        <v>0</v>
      </c>
      <c r="BF626" s="227">
        <f>IF(N626="snížená",J626,0)</f>
        <v>0</v>
      </c>
      <c r="BG626" s="227">
        <f>IF(N626="zákl. přenesená",J626,0)</f>
        <v>0</v>
      </c>
      <c r="BH626" s="227">
        <f>IF(N626="sníž. přenesená",J626,0)</f>
        <v>0</v>
      </c>
      <c r="BI626" s="227">
        <f>IF(N626="nulová",J626,0)</f>
        <v>0</v>
      </c>
      <c r="BJ626" s="19" t="s">
        <v>83</v>
      </c>
      <c r="BK626" s="227">
        <f>ROUND(I626*H626,2)</f>
        <v>0</v>
      </c>
      <c r="BL626" s="19" t="s">
        <v>188</v>
      </c>
      <c r="BM626" s="226" t="s">
        <v>1322</v>
      </c>
    </row>
    <row r="627" s="2" customFormat="1">
      <c r="A627" s="40"/>
      <c r="B627" s="41"/>
      <c r="C627" s="42"/>
      <c r="D627" s="228" t="s">
        <v>190</v>
      </c>
      <c r="E627" s="42"/>
      <c r="F627" s="229" t="s">
        <v>1321</v>
      </c>
      <c r="G627" s="42"/>
      <c r="H627" s="42"/>
      <c r="I627" s="230"/>
      <c r="J627" s="42"/>
      <c r="K627" s="42"/>
      <c r="L627" s="46"/>
      <c r="M627" s="231"/>
      <c r="N627" s="232"/>
      <c r="O627" s="86"/>
      <c r="P627" s="86"/>
      <c r="Q627" s="86"/>
      <c r="R627" s="86"/>
      <c r="S627" s="86"/>
      <c r="T627" s="87"/>
      <c r="U627" s="40"/>
      <c r="V627" s="40"/>
      <c r="W627" s="40"/>
      <c r="X627" s="40"/>
      <c r="Y627" s="40"/>
      <c r="Z627" s="40"/>
      <c r="AA627" s="40"/>
      <c r="AB627" s="40"/>
      <c r="AC627" s="40"/>
      <c r="AD627" s="40"/>
      <c r="AE627" s="40"/>
      <c r="AT627" s="19" t="s">
        <v>190</v>
      </c>
      <c r="AU627" s="19" t="s">
        <v>85</v>
      </c>
    </row>
    <row r="628" s="2" customFormat="1" ht="16.5" customHeight="1">
      <c r="A628" s="40"/>
      <c r="B628" s="41"/>
      <c r="C628" s="215" t="s">
        <v>1323</v>
      </c>
      <c r="D628" s="215" t="s">
        <v>183</v>
      </c>
      <c r="E628" s="216" t="s">
        <v>1324</v>
      </c>
      <c r="F628" s="217" t="s">
        <v>1321</v>
      </c>
      <c r="G628" s="218" t="s">
        <v>462</v>
      </c>
      <c r="H628" s="219">
        <v>1</v>
      </c>
      <c r="I628" s="220"/>
      <c r="J628" s="221">
        <f>ROUND(I628*H628,2)</f>
        <v>0</v>
      </c>
      <c r="K628" s="217" t="s">
        <v>650</v>
      </c>
      <c r="L628" s="46"/>
      <c r="M628" s="222" t="s">
        <v>19</v>
      </c>
      <c r="N628" s="223" t="s">
        <v>47</v>
      </c>
      <c r="O628" s="86"/>
      <c r="P628" s="224">
        <f>O628*H628</f>
        <v>0</v>
      </c>
      <c r="Q628" s="224">
        <v>0</v>
      </c>
      <c r="R628" s="224">
        <f>Q628*H628</f>
        <v>0</v>
      </c>
      <c r="S628" s="224">
        <v>0</v>
      </c>
      <c r="T628" s="225">
        <f>S628*H628</f>
        <v>0</v>
      </c>
      <c r="U628" s="40"/>
      <c r="V628" s="40"/>
      <c r="W628" s="40"/>
      <c r="X628" s="40"/>
      <c r="Y628" s="40"/>
      <c r="Z628" s="40"/>
      <c r="AA628" s="40"/>
      <c r="AB628" s="40"/>
      <c r="AC628" s="40"/>
      <c r="AD628" s="40"/>
      <c r="AE628" s="40"/>
      <c r="AR628" s="226" t="s">
        <v>188</v>
      </c>
      <c r="AT628" s="226" t="s">
        <v>183</v>
      </c>
      <c r="AU628" s="226" t="s">
        <v>85</v>
      </c>
      <c r="AY628" s="19" t="s">
        <v>180</v>
      </c>
      <c r="BE628" s="227">
        <f>IF(N628="základní",J628,0)</f>
        <v>0</v>
      </c>
      <c r="BF628" s="227">
        <f>IF(N628="snížená",J628,0)</f>
        <v>0</v>
      </c>
      <c r="BG628" s="227">
        <f>IF(N628="zákl. přenesená",J628,0)</f>
        <v>0</v>
      </c>
      <c r="BH628" s="227">
        <f>IF(N628="sníž. přenesená",J628,0)</f>
        <v>0</v>
      </c>
      <c r="BI628" s="227">
        <f>IF(N628="nulová",J628,0)</f>
        <v>0</v>
      </c>
      <c r="BJ628" s="19" t="s">
        <v>83</v>
      </c>
      <c r="BK628" s="227">
        <f>ROUND(I628*H628,2)</f>
        <v>0</v>
      </c>
      <c r="BL628" s="19" t="s">
        <v>188</v>
      </c>
      <c r="BM628" s="226" t="s">
        <v>1325</v>
      </c>
    </row>
    <row r="629" s="2" customFormat="1">
      <c r="A629" s="40"/>
      <c r="B629" s="41"/>
      <c r="C629" s="42"/>
      <c r="D629" s="228" t="s">
        <v>190</v>
      </c>
      <c r="E629" s="42"/>
      <c r="F629" s="229" t="s">
        <v>1321</v>
      </c>
      <c r="G629" s="42"/>
      <c r="H629" s="42"/>
      <c r="I629" s="230"/>
      <c r="J629" s="42"/>
      <c r="K629" s="42"/>
      <c r="L629" s="46"/>
      <c r="M629" s="231"/>
      <c r="N629" s="232"/>
      <c r="O629" s="86"/>
      <c r="P629" s="86"/>
      <c r="Q629" s="86"/>
      <c r="R629" s="86"/>
      <c r="S629" s="86"/>
      <c r="T629" s="87"/>
      <c r="U629" s="40"/>
      <c r="V629" s="40"/>
      <c r="W629" s="40"/>
      <c r="X629" s="40"/>
      <c r="Y629" s="40"/>
      <c r="Z629" s="40"/>
      <c r="AA629" s="40"/>
      <c r="AB629" s="40"/>
      <c r="AC629" s="40"/>
      <c r="AD629" s="40"/>
      <c r="AE629" s="40"/>
      <c r="AT629" s="19" t="s">
        <v>190</v>
      </c>
      <c r="AU629" s="19" t="s">
        <v>85</v>
      </c>
    </row>
    <row r="630" s="2" customFormat="1" ht="16.5" customHeight="1">
      <c r="A630" s="40"/>
      <c r="B630" s="41"/>
      <c r="C630" s="215" t="s">
        <v>1326</v>
      </c>
      <c r="D630" s="215" t="s">
        <v>183</v>
      </c>
      <c r="E630" s="216" t="s">
        <v>1327</v>
      </c>
      <c r="F630" s="217" t="s">
        <v>1328</v>
      </c>
      <c r="G630" s="218" t="s">
        <v>462</v>
      </c>
      <c r="H630" s="219">
        <v>1</v>
      </c>
      <c r="I630" s="220"/>
      <c r="J630" s="221">
        <f>ROUND(I630*H630,2)</f>
        <v>0</v>
      </c>
      <c r="K630" s="217" t="s">
        <v>650</v>
      </c>
      <c r="L630" s="46"/>
      <c r="M630" s="222" t="s">
        <v>19</v>
      </c>
      <c r="N630" s="223" t="s">
        <v>47</v>
      </c>
      <c r="O630" s="86"/>
      <c r="P630" s="224">
        <f>O630*H630</f>
        <v>0</v>
      </c>
      <c r="Q630" s="224">
        <v>0</v>
      </c>
      <c r="R630" s="224">
        <f>Q630*H630</f>
        <v>0</v>
      </c>
      <c r="S630" s="224">
        <v>0</v>
      </c>
      <c r="T630" s="225">
        <f>S630*H630</f>
        <v>0</v>
      </c>
      <c r="U630" s="40"/>
      <c r="V630" s="40"/>
      <c r="W630" s="40"/>
      <c r="X630" s="40"/>
      <c r="Y630" s="40"/>
      <c r="Z630" s="40"/>
      <c r="AA630" s="40"/>
      <c r="AB630" s="40"/>
      <c r="AC630" s="40"/>
      <c r="AD630" s="40"/>
      <c r="AE630" s="40"/>
      <c r="AR630" s="226" t="s">
        <v>188</v>
      </c>
      <c r="AT630" s="226" t="s">
        <v>183</v>
      </c>
      <c r="AU630" s="226" t="s">
        <v>85</v>
      </c>
      <c r="AY630" s="19" t="s">
        <v>180</v>
      </c>
      <c r="BE630" s="227">
        <f>IF(N630="základní",J630,0)</f>
        <v>0</v>
      </c>
      <c r="BF630" s="227">
        <f>IF(N630="snížená",J630,0)</f>
        <v>0</v>
      </c>
      <c r="BG630" s="227">
        <f>IF(N630="zákl. přenesená",J630,0)</f>
        <v>0</v>
      </c>
      <c r="BH630" s="227">
        <f>IF(N630="sníž. přenesená",J630,0)</f>
        <v>0</v>
      </c>
      <c r="BI630" s="227">
        <f>IF(N630="nulová",J630,0)</f>
        <v>0</v>
      </c>
      <c r="BJ630" s="19" t="s">
        <v>83</v>
      </c>
      <c r="BK630" s="227">
        <f>ROUND(I630*H630,2)</f>
        <v>0</v>
      </c>
      <c r="BL630" s="19" t="s">
        <v>188</v>
      </c>
      <c r="BM630" s="226" t="s">
        <v>1329</v>
      </c>
    </row>
    <row r="631" s="2" customFormat="1">
      <c r="A631" s="40"/>
      <c r="B631" s="41"/>
      <c r="C631" s="42"/>
      <c r="D631" s="228" t="s">
        <v>190</v>
      </c>
      <c r="E631" s="42"/>
      <c r="F631" s="229" t="s">
        <v>1321</v>
      </c>
      <c r="G631" s="42"/>
      <c r="H631" s="42"/>
      <c r="I631" s="230"/>
      <c r="J631" s="42"/>
      <c r="K631" s="42"/>
      <c r="L631" s="46"/>
      <c r="M631" s="231"/>
      <c r="N631" s="232"/>
      <c r="O631" s="86"/>
      <c r="P631" s="86"/>
      <c r="Q631" s="86"/>
      <c r="R631" s="86"/>
      <c r="S631" s="86"/>
      <c r="T631" s="87"/>
      <c r="U631" s="40"/>
      <c r="V631" s="40"/>
      <c r="W631" s="40"/>
      <c r="X631" s="40"/>
      <c r="Y631" s="40"/>
      <c r="Z631" s="40"/>
      <c r="AA631" s="40"/>
      <c r="AB631" s="40"/>
      <c r="AC631" s="40"/>
      <c r="AD631" s="40"/>
      <c r="AE631" s="40"/>
      <c r="AT631" s="19" t="s">
        <v>190</v>
      </c>
      <c r="AU631" s="19" t="s">
        <v>85</v>
      </c>
    </row>
    <row r="632" s="2" customFormat="1" ht="16.5" customHeight="1">
      <c r="A632" s="40"/>
      <c r="B632" s="41"/>
      <c r="C632" s="215" t="s">
        <v>1330</v>
      </c>
      <c r="D632" s="215" t="s">
        <v>183</v>
      </c>
      <c r="E632" s="216" t="s">
        <v>1331</v>
      </c>
      <c r="F632" s="217" t="s">
        <v>1332</v>
      </c>
      <c r="G632" s="218" t="s">
        <v>201</v>
      </c>
      <c r="H632" s="219">
        <v>6.7599999999999998</v>
      </c>
      <c r="I632" s="220"/>
      <c r="J632" s="221">
        <f>ROUND(I632*H632,2)</f>
        <v>0</v>
      </c>
      <c r="K632" s="217" t="s">
        <v>650</v>
      </c>
      <c r="L632" s="46"/>
      <c r="M632" s="222" t="s">
        <v>19</v>
      </c>
      <c r="N632" s="223" t="s">
        <v>47</v>
      </c>
      <c r="O632" s="86"/>
      <c r="P632" s="224">
        <f>O632*H632</f>
        <v>0</v>
      </c>
      <c r="Q632" s="224">
        <v>0</v>
      </c>
      <c r="R632" s="224">
        <f>Q632*H632</f>
        <v>0</v>
      </c>
      <c r="S632" s="224">
        <v>0</v>
      </c>
      <c r="T632" s="225">
        <f>S632*H632</f>
        <v>0</v>
      </c>
      <c r="U632" s="40"/>
      <c r="V632" s="40"/>
      <c r="W632" s="40"/>
      <c r="X632" s="40"/>
      <c r="Y632" s="40"/>
      <c r="Z632" s="40"/>
      <c r="AA632" s="40"/>
      <c r="AB632" s="40"/>
      <c r="AC632" s="40"/>
      <c r="AD632" s="40"/>
      <c r="AE632" s="40"/>
      <c r="AR632" s="226" t="s">
        <v>188</v>
      </c>
      <c r="AT632" s="226" t="s">
        <v>183</v>
      </c>
      <c r="AU632" s="226" t="s">
        <v>85</v>
      </c>
      <c r="AY632" s="19" t="s">
        <v>180</v>
      </c>
      <c r="BE632" s="227">
        <f>IF(N632="základní",J632,0)</f>
        <v>0</v>
      </c>
      <c r="BF632" s="227">
        <f>IF(N632="snížená",J632,0)</f>
        <v>0</v>
      </c>
      <c r="BG632" s="227">
        <f>IF(N632="zákl. přenesená",J632,0)</f>
        <v>0</v>
      </c>
      <c r="BH632" s="227">
        <f>IF(N632="sníž. přenesená",J632,0)</f>
        <v>0</v>
      </c>
      <c r="BI632" s="227">
        <f>IF(N632="nulová",J632,0)</f>
        <v>0</v>
      </c>
      <c r="BJ632" s="19" t="s">
        <v>83</v>
      </c>
      <c r="BK632" s="227">
        <f>ROUND(I632*H632,2)</f>
        <v>0</v>
      </c>
      <c r="BL632" s="19" t="s">
        <v>188</v>
      </c>
      <c r="BM632" s="226" t="s">
        <v>1333</v>
      </c>
    </row>
    <row r="633" s="2" customFormat="1">
      <c r="A633" s="40"/>
      <c r="B633" s="41"/>
      <c r="C633" s="42"/>
      <c r="D633" s="228" t="s">
        <v>190</v>
      </c>
      <c r="E633" s="42"/>
      <c r="F633" s="229" t="s">
        <v>1332</v>
      </c>
      <c r="G633" s="42"/>
      <c r="H633" s="42"/>
      <c r="I633" s="230"/>
      <c r="J633" s="42"/>
      <c r="K633" s="42"/>
      <c r="L633" s="46"/>
      <c r="M633" s="231"/>
      <c r="N633" s="232"/>
      <c r="O633" s="86"/>
      <c r="P633" s="86"/>
      <c r="Q633" s="86"/>
      <c r="R633" s="86"/>
      <c r="S633" s="86"/>
      <c r="T633" s="87"/>
      <c r="U633" s="40"/>
      <c r="V633" s="40"/>
      <c r="W633" s="40"/>
      <c r="X633" s="40"/>
      <c r="Y633" s="40"/>
      <c r="Z633" s="40"/>
      <c r="AA633" s="40"/>
      <c r="AB633" s="40"/>
      <c r="AC633" s="40"/>
      <c r="AD633" s="40"/>
      <c r="AE633" s="40"/>
      <c r="AT633" s="19" t="s">
        <v>190</v>
      </c>
      <c r="AU633" s="19" t="s">
        <v>85</v>
      </c>
    </row>
    <row r="634" s="2" customFormat="1" ht="16.5" customHeight="1">
      <c r="A634" s="40"/>
      <c r="B634" s="41"/>
      <c r="C634" s="215" t="s">
        <v>1334</v>
      </c>
      <c r="D634" s="215" t="s">
        <v>183</v>
      </c>
      <c r="E634" s="216" t="s">
        <v>1335</v>
      </c>
      <c r="F634" s="217" t="s">
        <v>1332</v>
      </c>
      <c r="G634" s="218" t="s">
        <v>201</v>
      </c>
      <c r="H634" s="219">
        <v>9.2599999999999998</v>
      </c>
      <c r="I634" s="220"/>
      <c r="J634" s="221">
        <f>ROUND(I634*H634,2)</f>
        <v>0</v>
      </c>
      <c r="K634" s="217" t="s">
        <v>650</v>
      </c>
      <c r="L634" s="46"/>
      <c r="M634" s="222" t="s">
        <v>19</v>
      </c>
      <c r="N634" s="223" t="s">
        <v>47</v>
      </c>
      <c r="O634" s="86"/>
      <c r="P634" s="224">
        <f>O634*H634</f>
        <v>0</v>
      </c>
      <c r="Q634" s="224">
        <v>0</v>
      </c>
      <c r="R634" s="224">
        <f>Q634*H634</f>
        <v>0</v>
      </c>
      <c r="S634" s="224">
        <v>0</v>
      </c>
      <c r="T634" s="225">
        <f>S634*H634</f>
        <v>0</v>
      </c>
      <c r="U634" s="40"/>
      <c r="V634" s="40"/>
      <c r="W634" s="40"/>
      <c r="X634" s="40"/>
      <c r="Y634" s="40"/>
      <c r="Z634" s="40"/>
      <c r="AA634" s="40"/>
      <c r="AB634" s="40"/>
      <c r="AC634" s="40"/>
      <c r="AD634" s="40"/>
      <c r="AE634" s="40"/>
      <c r="AR634" s="226" t="s">
        <v>188</v>
      </c>
      <c r="AT634" s="226" t="s">
        <v>183</v>
      </c>
      <c r="AU634" s="226" t="s">
        <v>85</v>
      </c>
      <c r="AY634" s="19" t="s">
        <v>180</v>
      </c>
      <c r="BE634" s="227">
        <f>IF(N634="základní",J634,0)</f>
        <v>0</v>
      </c>
      <c r="BF634" s="227">
        <f>IF(N634="snížená",J634,0)</f>
        <v>0</v>
      </c>
      <c r="BG634" s="227">
        <f>IF(N634="zákl. přenesená",J634,0)</f>
        <v>0</v>
      </c>
      <c r="BH634" s="227">
        <f>IF(N634="sníž. přenesená",J634,0)</f>
        <v>0</v>
      </c>
      <c r="BI634" s="227">
        <f>IF(N634="nulová",J634,0)</f>
        <v>0</v>
      </c>
      <c r="BJ634" s="19" t="s">
        <v>83</v>
      </c>
      <c r="BK634" s="227">
        <f>ROUND(I634*H634,2)</f>
        <v>0</v>
      </c>
      <c r="BL634" s="19" t="s">
        <v>188</v>
      </c>
      <c r="BM634" s="226" t="s">
        <v>1336</v>
      </c>
    </row>
    <row r="635" s="2" customFormat="1">
      <c r="A635" s="40"/>
      <c r="B635" s="41"/>
      <c r="C635" s="42"/>
      <c r="D635" s="228" t="s">
        <v>190</v>
      </c>
      <c r="E635" s="42"/>
      <c r="F635" s="229" t="s">
        <v>1332</v>
      </c>
      <c r="G635" s="42"/>
      <c r="H635" s="42"/>
      <c r="I635" s="230"/>
      <c r="J635" s="42"/>
      <c r="K635" s="42"/>
      <c r="L635" s="46"/>
      <c r="M635" s="231"/>
      <c r="N635" s="232"/>
      <c r="O635" s="86"/>
      <c r="P635" s="86"/>
      <c r="Q635" s="86"/>
      <c r="R635" s="86"/>
      <c r="S635" s="86"/>
      <c r="T635" s="87"/>
      <c r="U635" s="40"/>
      <c r="V635" s="40"/>
      <c r="W635" s="40"/>
      <c r="X635" s="40"/>
      <c r="Y635" s="40"/>
      <c r="Z635" s="40"/>
      <c r="AA635" s="40"/>
      <c r="AB635" s="40"/>
      <c r="AC635" s="40"/>
      <c r="AD635" s="40"/>
      <c r="AE635" s="40"/>
      <c r="AT635" s="19" t="s">
        <v>190</v>
      </c>
      <c r="AU635" s="19" t="s">
        <v>85</v>
      </c>
    </row>
    <row r="636" s="2" customFormat="1" ht="16.5" customHeight="1">
      <c r="A636" s="40"/>
      <c r="B636" s="41"/>
      <c r="C636" s="215" t="s">
        <v>1337</v>
      </c>
      <c r="D636" s="215" t="s">
        <v>183</v>
      </c>
      <c r="E636" s="216" t="s">
        <v>1338</v>
      </c>
      <c r="F636" s="217" t="s">
        <v>1339</v>
      </c>
      <c r="G636" s="218" t="s">
        <v>462</v>
      </c>
      <c r="H636" s="219">
        <v>1</v>
      </c>
      <c r="I636" s="220"/>
      <c r="J636" s="221">
        <f>ROUND(I636*H636,2)</f>
        <v>0</v>
      </c>
      <c r="K636" s="217" t="s">
        <v>650</v>
      </c>
      <c r="L636" s="46"/>
      <c r="M636" s="222" t="s">
        <v>19</v>
      </c>
      <c r="N636" s="223" t="s">
        <v>47</v>
      </c>
      <c r="O636" s="86"/>
      <c r="P636" s="224">
        <f>O636*H636</f>
        <v>0</v>
      </c>
      <c r="Q636" s="224">
        <v>0</v>
      </c>
      <c r="R636" s="224">
        <f>Q636*H636</f>
        <v>0</v>
      </c>
      <c r="S636" s="224">
        <v>0</v>
      </c>
      <c r="T636" s="225">
        <f>S636*H636</f>
        <v>0</v>
      </c>
      <c r="U636" s="40"/>
      <c r="V636" s="40"/>
      <c r="W636" s="40"/>
      <c r="X636" s="40"/>
      <c r="Y636" s="40"/>
      <c r="Z636" s="40"/>
      <c r="AA636" s="40"/>
      <c r="AB636" s="40"/>
      <c r="AC636" s="40"/>
      <c r="AD636" s="40"/>
      <c r="AE636" s="40"/>
      <c r="AR636" s="226" t="s">
        <v>188</v>
      </c>
      <c r="AT636" s="226" t="s">
        <v>183</v>
      </c>
      <c r="AU636" s="226" t="s">
        <v>85</v>
      </c>
      <c r="AY636" s="19" t="s">
        <v>180</v>
      </c>
      <c r="BE636" s="227">
        <f>IF(N636="základní",J636,0)</f>
        <v>0</v>
      </c>
      <c r="BF636" s="227">
        <f>IF(N636="snížená",J636,0)</f>
        <v>0</v>
      </c>
      <c r="BG636" s="227">
        <f>IF(N636="zákl. přenesená",J636,0)</f>
        <v>0</v>
      </c>
      <c r="BH636" s="227">
        <f>IF(N636="sníž. přenesená",J636,0)</f>
        <v>0</v>
      </c>
      <c r="BI636" s="227">
        <f>IF(N636="nulová",J636,0)</f>
        <v>0</v>
      </c>
      <c r="BJ636" s="19" t="s">
        <v>83</v>
      </c>
      <c r="BK636" s="227">
        <f>ROUND(I636*H636,2)</f>
        <v>0</v>
      </c>
      <c r="BL636" s="19" t="s">
        <v>188</v>
      </c>
      <c r="BM636" s="226" t="s">
        <v>1340</v>
      </c>
    </row>
    <row r="637" s="2" customFormat="1">
      <c r="A637" s="40"/>
      <c r="B637" s="41"/>
      <c r="C637" s="42"/>
      <c r="D637" s="228" t="s">
        <v>190</v>
      </c>
      <c r="E637" s="42"/>
      <c r="F637" s="229" t="s">
        <v>1339</v>
      </c>
      <c r="G637" s="42"/>
      <c r="H637" s="42"/>
      <c r="I637" s="230"/>
      <c r="J637" s="42"/>
      <c r="K637" s="42"/>
      <c r="L637" s="46"/>
      <c r="M637" s="231"/>
      <c r="N637" s="232"/>
      <c r="O637" s="86"/>
      <c r="P637" s="86"/>
      <c r="Q637" s="86"/>
      <c r="R637" s="86"/>
      <c r="S637" s="86"/>
      <c r="T637" s="87"/>
      <c r="U637" s="40"/>
      <c r="V637" s="40"/>
      <c r="W637" s="40"/>
      <c r="X637" s="40"/>
      <c r="Y637" s="40"/>
      <c r="Z637" s="40"/>
      <c r="AA637" s="40"/>
      <c r="AB637" s="40"/>
      <c r="AC637" s="40"/>
      <c r="AD637" s="40"/>
      <c r="AE637" s="40"/>
      <c r="AT637" s="19" t="s">
        <v>190</v>
      </c>
      <c r="AU637" s="19" t="s">
        <v>85</v>
      </c>
    </row>
    <row r="638" s="2" customFormat="1" ht="16.5" customHeight="1">
      <c r="A638" s="40"/>
      <c r="B638" s="41"/>
      <c r="C638" s="215" t="s">
        <v>1341</v>
      </c>
      <c r="D638" s="215" t="s">
        <v>183</v>
      </c>
      <c r="E638" s="216" t="s">
        <v>1342</v>
      </c>
      <c r="F638" s="217" t="s">
        <v>1343</v>
      </c>
      <c r="G638" s="218" t="s">
        <v>462</v>
      </c>
      <c r="H638" s="219">
        <v>1</v>
      </c>
      <c r="I638" s="220"/>
      <c r="J638" s="221">
        <f>ROUND(I638*H638,2)</f>
        <v>0</v>
      </c>
      <c r="K638" s="217" t="s">
        <v>650</v>
      </c>
      <c r="L638" s="46"/>
      <c r="M638" s="222" t="s">
        <v>19</v>
      </c>
      <c r="N638" s="223" t="s">
        <v>47</v>
      </c>
      <c r="O638" s="86"/>
      <c r="P638" s="224">
        <f>O638*H638</f>
        <v>0</v>
      </c>
      <c r="Q638" s="224">
        <v>0</v>
      </c>
      <c r="R638" s="224">
        <f>Q638*H638</f>
        <v>0</v>
      </c>
      <c r="S638" s="224">
        <v>0</v>
      </c>
      <c r="T638" s="225">
        <f>S638*H638</f>
        <v>0</v>
      </c>
      <c r="U638" s="40"/>
      <c r="V638" s="40"/>
      <c r="W638" s="40"/>
      <c r="X638" s="40"/>
      <c r="Y638" s="40"/>
      <c r="Z638" s="40"/>
      <c r="AA638" s="40"/>
      <c r="AB638" s="40"/>
      <c r="AC638" s="40"/>
      <c r="AD638" s="40"/>
      <c r="AE638" s="40"/>
      <c r="AR638" s="226" t="s">
        <v>188</v>
      </c>
      <c r="AT638" s="226" t="s">
        <v>183</v>
      </c>
      <c r="AU638" s="226" t="s">
        <v>85</v>
      </c>
      <c r="AY638" s="19" t="s">
        <v>180</v>
      </c>
      <c r="BE638" s="227">
        <f>IF(N638="základní",J638,0)</f>
        <v>0</v>
      </c>
      <c r="BF638" s="227">
        <f>IF(N638="snížená",J638,0)</f>
        <v>0</v>
      </c>
      <c r="BG638" s="227">
        <f>IF(N638="zákl. přenesená",J638,0)</f>
        <v>0</v>
      </c>
      <c r="BH638" s="227">
        <f>IF(N638="sníž. přenesená",J638,0)</f>
        <v>0</v>
      </c>
      <c r="BI638" s="227">
        <f>IF(N638="nulová",J638,0)</f>
        <v>0</v>
      </c>
      <c r="BJ638" s="19" t="s">
        <v>83</v>
      </c>
      <c r="BK638" s="227">
        <f>ROUND(I638*H638,2)</f>
        <v>0</v>
      </c>
      <c r="BL638" s="19" t="s">
        <v>188</v>
      </c>
      <c r="BM638" s="226" t="s">
        <v>1344</v>
      </c>
    </row>
    <row r="639" s="2" customFormat="1">
      <c r="A639" s="40"/>
      <c r="B639" s="41"/>
      <c r="C639" s="42"/>
      <c r="D639" s="228" t="s">
        <v>190</v>
      </c>
      <c r="E639" s="42"/>
      <c r="F639" s="229" t="s">
        <v>1343</v>
      </c>
      <c r="G639" s="42"/>
      <c r="H639" s="42"/>
      <c r="I639" s="230"/>
      <c r="J639" s="42"/>
      <c r="K639" s="42"/>
      <c r="L639" s="46"/>
      <c r="M639" s="231"/>
      <c r="N639" s="232"/>
      <c r="O639" s="86"/>
      <c r="P639" s="86"/>
      <c r="Q639" s="86"/>
      <c r="R639" s="86"/>
      <c r="S639" s="86"/>
      <c r="T639" s="87"/>
      <c r="U639" s="40"/>
      <c r="V639" s="40"/>
      <c r="W639" s="40"/>
      <c r="X639" s="40"/>
      <c r="Y639" s="40"/>
      <c r="Z639" s="40"/>
      <c r="AA639" s="40"/>
      <c r="AB639" s="40"/>
      <c r="AC639" s="40"/>
      <c r="AD639" s="40"/>
      <c r="AE639" s="40"/>
      <c r="AT639" s="19" t="s">
        <v>190</v>
      </c>
      <c r="AU639" s="19" t="s">
        <v>85</v>
      </c>
    </row>
    <row r="640" s="2" customFormat="1" ht="16.5" customHeight="1">
      <c r="A640" s="40"/>
      <c r="B640" s="41"/>
      <c r="C640" s="215" t="s">
        <v>1345</v>
      </c>
      <c r="D640" s="215" t="s">
        <v>183</v>
      </c>
      <c r="E640" s="216" t="s">
        <v>1346</v>
      </c>
      <c r="F640" s="217" t="s">
        <v>1343</v>
      </c>
      <c r="G640" s="218" t="s">
        <v>462</v>
      </c>
      <c r="H640" s="219">
        <v>1</v>
      </c>
      <c r="I640" s="220"/>
      <c r="J640" s="221">
        <f>ROUND(I640*H640,2)</f>
        <v>0</v>
      </c>
      <c r="K640" s="217" t="s">
        <v>650</v>
      </c>
      <c r="L640" s="46"/>
      <c r="M640" s="222" t="s">
        <v>19</v>
      </c>
      <c r="N640" s="223" t="s">
        <v>47</v>
      </c>
      <c r="O640" s="86"/>
      <c r="P640" s="224">
        <f>O640*H640</f>
        <v>0</v>
      </c>
      <c r="Q640" s="224">
        <v>0</v>
      </c>
      <c r="R640" s="224">
        <f>Q640*H640</f>
        <v>0</v>
      </c>
      <c r="S640" s="224">
        <v>0</v>
      </c>
      <c r="T640" s="225">
        <f>S640*H640</f>
        <v>0</v>
      </c>
      <c r="U640" s="40"/>
      <c r="V640" s="40"/>
      <c r="W640" s="40"/>
      <c r="X640" s="40"/>
      <c r="Y640" s="40"/>
      <c r="Z640" s="40"/>
      <c r="AA640" s="40"/>
      <c r="AB640" s="40"/>
      <c r="AC640" s="40"/>
      <c r="AD640" s="40"/>
      <c r="AE640" s="40"/>
      <c r="AR640" s="226" t="s">
        <v>188</v>
      </c>
      <c r="AT640" s="226" t="s">
        <v>183</v>
      </c>
      <c r="AU640" s="226" t="s">
        <v>85</v>
      </c>
      <c r="AY640" s="19" t="s">
        <v>180</v>
      </c>
      <c r="BE640" s="227">
        <f>IF(N640="základní",J640,0)</f>
        <v>0</v>
      </c>
      <c r="BF640" s="227">
        <f>IF(N640="snížená",J640,0)</f>
        <v>0</v>
      </c>
      <c r="BG640" s="227">
        <f>IF(N640="zákl. přenesená",J640,0)</f>
        <v>0</v>
      </c>
      <c r="BH640" s="227">
        <f>IF(N640="sníž. přenesená",J640,0)</f>
        <v>0</v>
      </c>
      <c r="BI640" s="227">
        <f>IF(N640="nulová",J640,0)</f>
        <v>0</v>
      </c>
      <c r="BJ640" s="19" t="s">
        <v>83</v>
      </c>
      <c r="BK640" s="227">
        <f>ROUND(I640*H640,2)</f>
        <v>0</v>
      </c>
      <c r="BL640" s="19" t="s">
        <v>188</v>
      </c>
      <c r="BM640" s="226" t="s">
        <v>1347</v>
      </c>
    </row>
    <row r="641" s="2" customFormat="1">
      <c r="A641" s="40"/>
      <c r="B641" s="41"/>
      <c r="C641" s="42"/>
      <c r="D641" s="228" t="s">
        <v>190</v>
      </c>
      <c r="E641" s="42"/>
      <c r="F641" s="229" t="s">
        <v>1343</v>
      </c>
      <c r="G641" s="42"/>
      <c r="H641" s="42"/>
      <c r="I641" s="230"/>
      <c r="J641" s="42"/>
      <c r="K641" s="42"/>
      <c r="L641" s="46"/>
      <c r="M641" s="231"/>
      <c r="N641" s="232"/>
      <c r="O641" s="86"/>
      <c r="P641" s="86"/>
      <c r="Q641" s="86"/>
      <c r="R641" s="86"/>
      <c r="S641" s="86"/>
      <c r="T641" s="87"/>
      <c r="U641" s="40"/>
      <c r="V641" s="40"/>
      <c r="W641" s="40"/>
      <c r="X641" s="40"/>
      <c r="Y641" s="40"/>
      <c r="Z641" s="40"/>
      <c r="AA641" s="40"/>
      <c r="AB641" s="40"/>
      <c r="AC641" s="40"/>
      <c r="AD641" s="40"/>
      <c r="AE641" s="40"/>
      <c r="AT641" s="19" t="s">
        <v>190</v>
      </c>
      <c r="AU641" s="19" t="s">
        <v>85</v>
      </c>
    </row>
    <row r="642" s="2" customFormat="1" ht="16.5" customHeight="1">
      <c r="A642" s="40"/>
      <c r="B642" s="41"/>
      <c r="C642" s="215" t="s">
        <v>1348</v>
      </c>
      <c r="D642" s="215" t="s">
        <v>183</v>
      </c>
      <c r="E642" s="216" t="s">
        <v>1349</v>
      </c>
      <c r="F642" s="217" t="s">
        <v>1339</v>
      </c>
      <c r="G642" s="218" t="s">
        <v>462</v>
      </c>
      <c r="H642" s="219">
        <v>1</v>
      </c>
      <c r="I642" s="220"/>
      <c r="J642" s="221">
        <f>ROUND(I642*H642,2)</f>
        <v>0</v>
      </c>
      <c r="K642" s="217" t="s">
        <v>650</v>
      </c>
      <c r="L642" s="46"/>
      <c r="M642" s="222" t="s">
        <v>19</v>
      </c>
      <c r="N642" s="223" t="s">
        <v>47</v>
      </c>
      <c r="O642" s="86"/>
      <c r="P642" s="224">
        <f>O642*H642</f>
        <v>0</v>
      </c>
      <c r="Q642" s="224">
        <v>0</v>
      </c>
      <c r="R642" s="224">
        <f>Q642*H642</f>
        <v>0</v>
      </c>
      <c r="S642" s="224">
        <v>0</v>
      </c>
      <c r="T642" s="225">
        <f>S642*H642</f>
        <v>0</v>
      </c>
      <c r="U642" s="40"/>
      <c r="V642" s="40"/>
      <c r="W642" s="40"/>
      <c r="X642" s="40"/>
      <c r="Y642" s="40"/>
      <c r="Z642" s="40"/>
      <c r="AA642" s="40"/>
      <c r="AB642" s="40"/>
      <c r="AC642" s="40"/>
      <c r="AD642" s="40"/>
      <c r="AE642" s="40"/>
      <c r="AR642" s="226" t="s">
        <v>188</v>
      </c>
      <c r="AT642" s="226" t="s">
        <v>183</v>
      </c>
      <c r="AU642" s="226" t="s">
        <v>85</v>
      </c>
      <c r="AY642" s="19" t="s">
        <v>180</v>
      </c>
      <c r="BE642" s="227">
        <f>IF(N642="základní",J642,0)</f>
        <v>0</v>
      </c>
      <c r="BF642" s="227">
        <f>IF(N642="snížená",J642,0)</f>
        <v>0</v>
      </c>
      <c r="BG642" s="227">
        <f>IF(N642="zákl. přenesená",J642,0)</f>
        <v>0</v>
      </c>
      <c r="BH642" s="227">
        <f>IF(N642="sníž. přenesená",J642,0)</f>
        <v>0</v>
      </c>
      <c r="BI642" s="227">
        <f>IF(N642="nulová",J642,0)</f>
        <v>0</v>
      </c>
      <c r="BJ642" s="19" t="s">
        <v>83</v>
      </c>
      <c r="BK642" s="227">
        <f>ROUND(I642*H642,2)</f>
        <v>0</v>
      </c>
      <c r="BL642" s="19" t="s">
        <v>188</v>
      </c>
      <c r="BM642" s="226" t="s">
        <v>1350</v>
      </c>
    </row>
    <row r="643" s="2" customFormat="1">
      <c r="A643" s="40"/>
      <c r="B643" s="41"/>
      <c r="C643" s="42"/>
      <c r="D643" s="228" t="s">
        <v>190</v>
      </c>
      <c r="E643" s="42"/>
      <c r="F643" s="229" t="s">
        <v>1351</v>
      </c>
      <c r="G643" s="42"/>
      <c r="H643" s="42"/>
      <c r="I643" s="230"/>
      <c r="J643" s="42"/>
      <c r="K643" s="42"/>
      <c r="L643" s="46"/>
      <c r="M643" s="231"/>
      <c r="N643" s="232"/>
      <c r="O643" s="86"/>
      <c r="P643" s="86"/>
      <c r="Q643" s="86"/>
      <c r="R643" s="86"/>
      <c r="S643" s="86"/>
      <c r="T643" s="87"/>
      <c r="U643" s="40"/>
      <c r="V643" s="40"/>
      <c r="W643" s="40"/>
      <c r="X643" s="40"/>
      <c r="Y643" s="40"/>
      <c r="Z643" s="40"/>
      <c r="AA643" s="40"/>
      <c r="AB643" s="40"/>
      <c r="AC643" s="40"/>
      <c r="AD643" s="40"/>
      <c r="AE643" s="40"/>
      <c r="AT643" s="19" t="s">
        <v>190</v>
      </c>
      <c r="AU643" s="19" t="s">
        <v>85</v>
      </c>
    </row>
    <row r="644" s="2" customFormat="1" ht="16.5" customHeight="1">
      <c r="A644" s="40"/>
      <c r="B644" s="41"/>
      <c r="C644" s="215" t="s">
        <v>1352</v>
      </c>
      <c r="D644" s="215" t="s">
        <v>183</v>
      </c>
      <c r="E644" s="216" t="s">
        <v>1353</v>
      </c>
      <c r="F644" s="217" t="s">
        <v>1354</v>
      </c>
      <c r="G644" s="218" t="s">
        <v>462</v>
      </c>
      <c r="H644" s="219">
        <v>1</v>
      </c>
      <c r="I644" s="220"/>
      <c r="J644" s="221">
        <f>ROUND(I644*H644,2)</f>
        <v>0</v>
      </c>
      <c r="K644" s="217" t="s">
        <v>650</v>
      </c>
      <c r="L644" s="46"/>
      <c r="M644" s="222" t="s">
        <v>19</v>
      </c>
      <c r="N644" s="223" t="s">
        <v>47</v>
      </c>
      <c r="O644" s="86"/>
      <c r="P644" s="224">
        <f>O644*H644</f>
        <v>0</v>
      </c>
      <c r="Q644" s="224">
        <v>0</v>
      </c>
      <c r="R644" s="224">
        <f>Q644*H644</f>
        <v>0</v>
      </c>
      <c r="S644" s="224">
        <v>0</v>
      </c>
      <c r="T644" s="225">
        <f>S644*H644</f>
        <v>0</v>
      </c>
      <c r="U644" s="40"/>
      <c r="V644" s="40"/>
      <c r="W644" s="40"/>
      <c r="X644" s="40"/>
      <c r="Y644" s="40"/>
      <c r="Z644" s="40"/>
      <c r="AA644" s="40"/>
      <c r="AB644" s="40"/>
      <c r="AC644" s="40"/>
      <c r="AD644" s="40"/>
      <c r="AE644" s="40"/>
      <c r="AR644" s="226" t="s">
        <v>188</v>
      </c>
      <c r="AT644" s="226" t="s">
        <v>183</v>
      </c>
      <c r="AU644" s="226" t="s">
        <v>85</v>
      </c>
      <c r="AY644" s="19" t="s">
        <v>180</v>
      </c>
      <c r="BE644" s="227">
        <f>IF(N644="základní",J644,0)</f>
        <v>0</v>
      </c>
      <c r="BF644" s="227">
        <f>IF(N644="snížená",J644,0)</f>
        <v>0</v>
      </c>
      <c r="BG644" s="227">
        <f>IF(N644="zákl. přenesená",J644,0)</f>
        <v>0</v>
      </c>
      <c r="BH644" s="227">
        <f>IF(N644="sníž. přenesená",J644,0)</f>
        <v>0</v>
      </c>
      <c r="BI644" s="227">
        <f>IF(N644="nulová",J644,0)</f>
        <v>0</v>
      </c>
      <c r="BJ644" s="19" t="s">
        <v>83</v>
      </c>
      <c r="BK644" s="227">
        <f>ROUND(I644*H644,2)</f>
        <v>0</v>
      </c>
      <c r="BL644" s="19" t="s">
        <v>188</v>
      </c>
      <c r="BM644" s="226" t="s">
        <v>1355</v>
      </c>
    </row>
    <row r="645" s="2" customFormat="1">
      <c r="A645" s="40"/>
      <c r="B645" s="41"/>
      <c r="C645" s="42"/>
      <c r="D645" s="228" t="s">
        <v>190</v>
      </c>
      <c r="E645" s="42"/>
      <c r="F645" s="229" t="s">
        <v>1354</v>
      </c>
      <c r="G645" s="42"/>
      <c r="H645" s="42"/>
      <c r="I645" s="230"/>
      <c r="J645" s="42"/>
      <c r="K645" s="42"/>
      <c r="L645" s="46"/>
      <c r="M645" s="231"/>
      <c r="N645" s="232"/>
      <c r="O645" s="86"/>
      <c r="P645" s="86"/>
      <c r="Q645" s="86"/>
      <c r="R645" s="86"/>
      <c r="S645" s="86"/>
      <c r="T645" s="87"/>
      <c r="U645" s="40"/>
      <c r="V645" s="40"/>
      <c r="W645" s="40"/>
      <c r="X645" s="40"/>
      <c r="Y645" s="40"/>
      <c r="Z645" s="40"/>
      <c r="AA645" s="40"/>
      <c r="AB645" s="40"/>
      <c r="AC645" s="40"/>
      <c r="AD645" s="40"/>
      <c r="AE645" s="40"/>
      <c r="AT645" s="19" t="s">
        <v>190</v>
      </c>
      <c r="AU645" s="19" t="s">
        <v>85</v>
      </c>
    </row>
    <row r="646" s="2" customFormat="1" ht="16.5" customHeight="1">
      <c r="A646" s="40"/>
      <c r="B646" s="41"/>
      <c r="C646" s="215" t="s">
        <v>1356</v>
      </c>
      <c r="D646" s="215" t="s">
        <v>183</v>
      </c>
      <c r="E646" s="216" t="s">
        <v>1357</v>
      </c>
      <c r="F646" s="217" t="s">
        <v>1358</v>
      </c>
      <c r="G646" s="218" t="s">
        <v>462</v>
      </c>
      <c r="H646" s="219">
        <v>1</v>
      </c>
      <c r="I646" s="220"/>
      <c r="J646" s="221">
        <f>ROUND(I646*H646,2)</f>
        <v>0</v>
      </c>
      <c r="K646" s="217" t="s">
        <v>650</v>
      </c>
      <c r="L646" s="46"/>
      <c r="M646" s="222" t="s">
        <v>19</v>
      </c>
      <c r="N646" s="223" t="s">
        <v>47</v>
      </c>
      <c r="O646" s="86"/>
      <c r="P646" s="224">
        <f>O646*H646</f>
        <v>0</v>
      </c>
      <c r="Q646" s="224">
        <v>0</v>
      </c>
      <c r="R646" s="224">
        <f>Q646*H646</f>
        <v>0</v>
      </c>
      <c r="S646" s="224">
        <v>0</v>
      </c>
      <c r="T646" s="225">
        <f>S646*H646</f>
        <v>0</v>
      </c>
      <c r="U646" s="40"/>
      <c r="V646" s="40"/>
      <c r="W646" s="40"/>
      <c r="X646" s="40"/>
      <c r="Y646" s="40"/>
      <c r="Z646" s="40"/>
      <c r="AA646" s="40"/>
      <c r="AB646" s="40"/>
      <c r="AC646" s="40"/>
      <c r="AD646" s="40"/>
      <c r="AE646" s="40"/>
      <c r="AR646" s="226" t="s">
        <v>188</v>
      </c>
      <c r="AT646" s="226" t="s">
        <v>183</v>
      </c>
      <c r="AU646" s="226" t="s">
        <v>85</v>
      </c>
      <c r="AY646" s="19" t="s">
        <v>180</v>
      </c>
      <c r="BE646" s="227">
        <f>IF(N646="základní",J646,0)</f>
        <v>0</v>
      </c>
      <c r="BF646" s="227">
        <f>IF(N646="snížená",J646,0)</f>
        <v>0</v>
      </c>
      <c r="BG646" s="227">
        <f>IF(N646="zákl. přenesená",J646,0)</f>
        <v>0</v>
      </c>
      <c r="BH646" s="227">
        <f>IF(N646="sníž. přenesená",J646,0)</f>
        <v>0</v>
      </c>
      <c r="BI646" s="227">
        <f>IF(N646="nulová",J646,0)</f>
        <v>0</v>
      </c>
      <c r="BJ646" s="19" t="s">
        <v>83</v>
      </c>
      <c r="BK646" s="227">
        <f>ROUND(I646*H646,2)</f>
        <v>0</v>
      </c>
      <c r="BL646" s="19" t="s">
        <v>188</v>
      </c>
      <c r="BM646" s="226" t="s">
        <v>1359</v>
      </c>
    </row>
    <row r="647" s="2" customFormat="1">
      <c r="A647" s="40"/>
      <c r="B647" s="41"/>
      <c r="C647" s="42"/>
      <c r="D647" s="228" t="s">
        <v>190</v>
      </c>
      <c r="E647" s="42"/>
      <c r="F647" s="229" t="s">
        <v>1358</v>
      </c>
      <c r="G647" s="42"/>
      <c r="H647" s="42"/>
      <c r="I647" s="230"/>
      <c r="J647" s="42"/>
      <c r="K647" s="42"/>
      <c r="L647" s="46"/>
      <c r="M647" s="231"/>
      <c r="N647" s="232"/>
      <c r="O647" s="86"/>
      <c r="P647" s="86"/>
      <c r="Q647" s="86"/>
      <c r="R647" s="86"/>
      <c r="S647" s="86"/>
      <c r="T647" s="87"/>
      <c r="U647" s="40"/>
      <c r="V647" s="40"/>
      <c r="W647" s="40"/>
      <c r="X647" s="40"/>
      <c r="Y647" s="40"/>
      <c r="Z647" s="40"/>
      <c r="AA647" s="40"/>
      <c r="AB647" s="40"/>
      <c r="AC647" s="40"/>
      <c r="AD647" s="40"/>
      <c r="AE647" s="40"/>
      <c r="AT647" s="19" t="s">
        <v>190</v>
      </c>
      <c r="AU647" s="19" t="s">
        <v>85</v>
      </c>
    </row>
    <row r="648" s="2" customFormat="1" ht="16.5" customHeight="1">
      <c r="A648" s="40"/>
      <c r="B648" s="41"/>
      <c r="C648" s="215" t="s">
        <v>1360</v>
      </c>
      <c r="D648" s="215" t="s">
        <v>183</v>
      </c>
      <c r="E648" s="216" t="s">
        <v>1361</v>
      </c>
      <c r="F648" s="217" t="s">
        <v>1362</v>
      </c>
      <c r="G648" s="218" t="s">
        <v>462</v>
      </c>
      <c r="H648" s="219">
        <v>1</v>
      </c>
      <c r="I648" s="220"/>
      <c r="J648" s="221">
        <f>ROUND(I648*H648,2)</f>
        <v>0</v>
      </c>
      <c r="K648" s="217" t="s">
        <v>650</v>
      </c>
      <c r="L648" s="46"/>
      <c r="M648" s="222" t="s">
        <v>19</v>
      </c>
      <c r="N648" s="223" t="s">
        <v>47</v>
      </c>
      <c r="O648" s="86"/>
      <c r="P648" s="224">
        <f>O648*H648</f>
        <v>0</v>
      </c>
      <c r="Q648" s="224">
        <v>0</v>
      </c>
      <c r="R648" s="224">
        <f>Q648*H648</f>
        <v>0</v>
      </c>
      <c r="S648" s="224">
        <v>0</v>
      </c>
      <c r="T648" s="225">
        <f>S648*H648</f>
        <v>0</v>
      </c>
      <c r="U648" s="40"/>
      <c r="V648" s="40"/>
      <c r="W648" s="40"/>
      <c r="X648" s="40"/>
      <c r="Y648" s="40"/>
      <c r="Z648" s="40"/>
      <c r="AA648" s="40"/>
      <c r="AB648" s="40"/>
      <c r="AC648" s="40"/>
      <c r="AD648" s="40"/>
      <c r="AE648" s="40"/>
      <c r="AR648" s="226" t="s">
        <v>188</v>
      </c>
      <c r="AT648" s="226" t="s">
        <v>183</v>
      </c>
      <c r="AU648" s="226" t="s">
        <v>85</v>
      </c>
      <c r="AY648" s="19" t="s">
        <v>180</v>
      </c>
      <c r="BE648" s="227">
        <f>IF(N648="základní",J648,0)</f>
        <v>0</v>
      </c>
      <c r="BF648" s="227">
        <f>IF(N648="snížená",J648,0)</f>
        <v>0</v>
      </c>
      <c r="BG648" s="227">
        <f>IF(N648="zákl. přenesená",J648,0)</f>
        <v>0</v>
      </c>
      <c r="BH648" s="227">
        <f>IF(N648="sníž. přenesená",J648,0)</f>
        <v>0</v>
      </c>
      <c r="BI648" s="227">
        <f>IF(N648="nulová",J648,0)</f>
        <v>0</v>
      </c>
      <c r="BJ648" s="19" t="s">
        <v>83</v>
      </c>
      <c r="BK648" s="227">
        <f>ROUND(I648*H648,2)</f>
        <v>0</v>
      </c>
      <c r="BL648" s="19" t="s">
        <v>188</v>
      </c>
      <c r="BM648" s="226" t="s">
        <v>1363</v>
      </c>
    </row>
    <row r="649" s="2" customFormat="1">
      <c r="A649" s="40"/>
      <c r="B649" s="41"/>
      <c r="C649" s="42"/>
      <c r="D649" s="228" t="s">
        <v>190</v>
      </c>
      <c r="E649" s="42"/>
      <c r="F649" s="229" t="s">
        <v>1362</v>
      </c>
      <c r="G649" s="42"/>
      <c r="H649" s="42"/>
      <c r="I649" s="230"/>
      <c r="J649" s="42"/>
      <c r="K649" s="42"/>
      <c r="L649" s="46"/>
      <c r="M649" s="231"/>
      <c r="N649" s="232"/>
      <c r="O649" s="86"/>
      <c r="P649" s="86"/>
      <c r="Q649" s="86"/>
      <c r="R649" s="86"/>
      <c r="S649" s="86"/>
      <c r="T649" s="87"/>
      <c r="U649" s="40"/>
      <c r="V649" s="40"/>
      <c r="W649" s="40"/>
      <c r="X649" s="40"/>
      <c r="Y649" s="40"/>
      <c r="Z649" s="40"/>
      <c r="AA649" s="40"/>
      <c r="AB649" s="40"/>
      <c r="AC649" s="40"/>
      <c r="AD649" s="40"/>
      <c r="AE649" s="40"/>
      <c r="AT649" s="19" t="s">
        <v>190</v>
      </c>
      <c r="AU649" s="19" t="s">
        <v>85</v>
      </c>
    </row>
    <row r="650" s="2" customFormat="1" ht="16.5" customHeight="1">
      <c r="A650" s="40"/>
      <c r="B650" s="41"/>
      <c r="C650" s="215" t="s">
        <v>1364</v>
      </c>
      <c r="D650" s="215" t="s">
        <v>183</v>
      </c>
      <c r="E650" s="216" t="s">
        <v>1365</v>
      </c>
      <c r="F650" s="217" t="s">
        <v>1362</v>
      </c>
      <c r="G650" s="218" t="s">
        <v>462</v>
      </c>
      <c r="H650" s="219">
        <v>1</v>
      </c>
      <c r="I650" s="220"/>
      <c r="J650" s="221">
        <f>ROUND(I650*H650,2)</f>
        <v>0</v>
      </c>
      <c r="K650" s="217" t="s">
        <v>650</v>
      </c>
      <c r="L650" s="46"/>
      <c r="M650" s="222" t="s">
        <v>19</v>
      </c>
      <c r="N650" s="223" t="s">
        <v>47</v>
      </c>
      <c r="O650" s="86"/>
      <c r="P650" s="224">
        <f>O650*H650</f>
        <v>0</v>
      </c>
      <c r="Q650" s="224">
        <v>0</v>
      </c>
      <c r="R650" s="224">
        <f>Q650*H650</f>
        <v>0</v>
      </c>
      <c r="S650" s="224">
        <v>0</v>
      </c>
      <c r="T650" s="225">
        <f>S650*H650</f>
        <v>0</v>
      </c>
      <c r="U650" s="40"/>
      <c r="V650" s="40"/>
      <c r="W650" s="40"/>
      <c r="X650" s="40"/>
      <c r="Y650" s="40"/>
      <c r="Z650" s="40"/>
      <c r="AA650" s="40"/>
      <c r="AB650" s="40"/>
      <c r="AC650" s="40"/>
      <c r="AD650" s="40"/>
      <c r="AE650" s="40"/>
      <c r="AR650" s="226" t="s">
        <v>188</v>
      </c>
      <c r="AT650" s="226" t="s">
        <v>183</v>
      </c>
      <c r="AU650" s="226" t="s">
        <v>85</v>
      </c>
      <c r="AY650" s="19" t="s">
        <v>180</v>
      </c>
      <c r="BE650" s="227">
        <f>IF(N650="základní",J650,0)</f>
        <v>0</v>
      </c>
      <c r="BF650" s="227">
        <f>IF(N650="snížená",J650,0)</f>
        <v>0</v>
      </c>
      <c r="BG650" s="227">
        <f>IF(N650="zákl. přenesená",J650,0)</f>
        <v>0</v>
      </c>
      <c r="BH650" s="227">
        <f>IF(N650="sníž. přenesená",J650,0)</f>
        <v>0</v>
      </c>
      <c r="BI650" s="227">
        <f>IF(N650="nulová",J650,0)</f>
        <v>0</v>
      </c>
      <c r="BJ650" s="19" t="s">
        <v>83</v>
      </c>
      <c r="BK650" s="227">
        <f>ROUND(I650*H650,2)</f>
        <v>0</v>
      </c>
      <c r="BL650" s="19" t="s">
        <v>188</v>
      </c>
      <c r="BM650" s="226" t="s">
        <v>1366</v>
      </c>
    </row>
    <row r="651" s="2" customFormat="1">
      <c r="A651" s="40"/>
      <c r="B651" s="41"/>
      <c r="C651" s="42"/>
      <c r="D651" s="228" t="s">
        <v>190</v>
      </c>
      <c r="E651" s="42"/>
      <c r="F651" s="229" t="s">
        <v>1362</v>
      </c>
      <c r="G651" s="42"/>
      <c r="H651" s="42"/>
      <c r="I651" s="230"/>
      <c r="J651" s="42"/>
      <c r="K651" s="42"/>
      <c r="L651" s="46"/>
      <c r="M651" s="231"/>
      <c r="N651" s="232"/>
      <c r="O651" s="86"/>
      <c r="P651" s="86"/>
      <c r="Q651" s="86"/>
      <c r="R651" s="86"/>
      <c r="S651" s="86"/>
      <c r="T651" s="87"/>
      <c r="U651" s="40"/>
      <c r="V651" s="40"/>
      <c r="W651" s="40"/>
      <c r="X651" s="40"/>
      <c r="Y651" s="40"/>
      <c r="Z651" s="40"/>
      <c r="AA651" s="40"/>
      <c r="AB651" s="40"/>
      <c r="AC651" s="40"/>
      <c r="AD651" s="40"/>
      <c r="AE651" s="40"/>
      <c r="AT651" s="19" t="s">
        <v>190</v>
      </c>
      <c r="AU651" s="19" t="s">
        <v>85</v>
      </c>
    </row>
    <row r="652" s="2" customFormat="1" ht="16.5" customHeight="1">
      <c r="A652" s="40"/>
      <c r="B652" s="41"/>
      <c r="C652" s="215" t="s">
        <v>1367</v>
      </c>
      <c r="D652" s="215" t="s">
        <v>183</v>
      </c>
      <c r="E652" s="216" t="s">
        <v>1368</v>
      </c>
      <c r="F652" s="217" t="s">
        <v>1369</v>
      </c>
      <c r="G652" s="218" t="s">
        <v>462</v>
      </c>
      <c r="H652" s="219">
        <v>1</v>
      </c>
      <c r="I652" s="220"/>
      <c r="J652" s="221">
        <f>ROUND(I652*H652,2)</f>
        <v>0</v>
      </c>
      <c r="K652" s="217" t="s">
        <v>650</v>
      </c>
      <c r="L652" s="46"/>
      <c r="M652" s="222" t="s">
        <v>19</v>
      </c>
      <c r="N652" s="223" t="s">
        <v>47</v>
      </c>
      <c r="O652" s="86"/>
      <c r="P652" s="224">
        <f>O652*H652</f>
        <v>0</v>
      </c>
      <c r="Q652" s="224">
        <v>0</v>
      </c>
      <c r="R652" s="224">
        <f>Q652*H652</f>
        <v>0</v>
      </c>
      <c r="S652" s="224">
        <v>0</v>
      </c>
      <c r="T652" s="225">
        <f>S652*H652</f>
        <v>0</v>
      </c>
      <c r="U652" s="40"/>
      <c r="V652" s="40"/>
      <c r="W652" s="40"/>
      <c r="X652" s="40"/>
      <c r="Y652" s="40"/>
      <c r="Z652" s="40"/>
      <c r="AA652" s="40"/>
      <c r="AB652" s="40"/>
      <c r="AC652" s="40"/>
      <c r="AD652" s="40"/>
      <c r="AE652" s="40"/>
      <c r="AR652" s="226" t="s">
        <v>188</v>
      </c>
      <c r="AT652" s="226" t="s">
        <v>183</v>
      </c>
      <c r="AU652" s="226" t="s">
        <v>85</v>
      </c>
      <c r="AY652" s="19" t="s">
        <v>180</v>
      </c>
      <c r="BE652" s="227">
        <f>IF(N652="základní",J652,0)</f>
        <v>0</v>
      </c>
      <c r="BF652" s="227">
        <f>IF(N652="snížená",J652,0)</f>
        <v>0</v>
      </c>
      <c r="BG652" s="227">
        <f>IF(N652="zákl. přenesená",J652,0)</f>
        <v>0</v>
      </c>
      <c r="BH652" s="227">
        <f>IF(N652="sníž. přenesená",J652,0)</f>
        <v>0</v>
      </c>
      <c r="BI652" s="227">
        <f>IF(N652="nulová",J652,0)</f>
        <v>0</v>
      </c>
      <c r="BJ652" s="19" t="s">
        <v>83</v>
      </c>
      <c r="BK652" s="227">
        <f>ROUND(I652*H652,2)</f>
        <v>0</v>
      </c>
      <c r="BL652" s="19" t="s">
        <v>188</v>
      </c>
      <c r="BM652" s="226" t="s">
        <v>1370</v>
      </c>
    </row>
    <row r="653" s="2" customFormat="1">
      <c r="A653" s="40"/>
      <c r="B653" s="41"/>
      <c r="C653" s="42"/>
      <c r="D653" s="228" t="s">
        <v>190</v>
      </c>
      <c r="E653" s="42"/>
      <c r="F653" s="229" t="s">
        <v>1369</v>
      </c>
      <c r="G653" s="42"/>
      <c r="H653" s="42"/>
      <c r="I653" s="230"/>
      <c r="J653" s="42"/>
      <c r="K653" s="42"/>
      <c r="L653" s="46"/>
      <c r="M653" s="231"/>
      <c r="N653" s="232"/>
      <c r="O653" s="86"/>
      <c r="P653" s="86"/>
      <c r="Q653" s="86"/>
      <c r="R653" s="86"/>
      <c r="S653" s="86"/>
      <c r="T653" s="87"/>
      <c r="U653" s="40"/>
      <c r="V653" s="40"/>
      <c r="W653" s="40"/>
      <c r="X653" s="40"/>
      <c r="Y653" s="40"/>
      <c r="Z653" s="40"/>
      <c r="AA653" s="40"/>
      <c r="AB653" s="40"/>
      <c r="AC653" s="40"/>
      <c r="AD653" s="40"/>
      <c r="AE653" s="40"/>
      <c r="AT653" s="19" t="s">
        <v>190</v>
      </c>
      <c r="AU653" s="19" t="s">
        <v>85</v>
      </c>
    </row>
    <row r="654" s="2" customFormat="1" ht="16.5" customHeight="1">
      <c r="A654" s="40"/>
      <c r="B654" s="41"/>
      <c r="C654" s="215" t="s">
        <v>1371</v>
      </c>
      <c r="D654" s="215" t="s">
        <v>183</v>
      </c>
      <c r="E654" s="216" t="s">
        <v>1372</v>
      </c>
      <c r="F654" s="217" t="s">
        <v>1373</v>
      </c>
      <c r="G654" s="218" t="s">
        <v>249</v>
      </c>
      <c r="H654" s="219">
        <v>8</v>
      </c>
      <c r="I654" s="220"/>
      <c r="J654" s="221">
        <f>ROUND(I654*H654,2)</f>
        <v>0</v>
      </c>
      <c r="K654" s="217" t="s">
        <v>650</v>
      </c>
      <c r="L654" s="46"/>
      <c r="M654" s="222" t="s">
        <v>19</v>
      </c>
      <c r="N654" s="223" t="s">
        <v>47</v>
      </c>
      <c r="O654" s="86"/>
      <c r="P654" s="224">
        <f>O654*H654</f>
        <v>0</v>
      </c>
      <c r="Q654" s="224">
        <v>0</v>
      </c>
      <c r="R654" s="224">
        <f>Q654*H654</f>
        <v>0</v>
      </c>
      <c r="S654" s="224">
        <v>0</v>
      </c>
      <c r="T654" s="225">
        <f>S654*H654</f>
        <v>0</v>
      </c>
      <c r="U654" s="40"/>
      <c r="V654" s="40"/>
      <c r="W654" s="40"/>
      <c r="X654" s="40"/>
      <c r="Y654" s="40"/>
      <c r="Z654" s="40"/>
      <c r="AA654" s="40"/>
      <c r="AB654" s="40"/>
      <c r="AC654" s="40"/>
      <c r="AD654" s="40"/>
      <c r="AE654" s="40"/>
      <c r="AR654" s="226" t="s">
        <v>188</v>
      </c>
      <c r="AT654" s="226" t="s">
        <v>183</v>
      </c>
      <c r="AU654" s="226" t="s">
        <v>85</v>
      </c>
      <c r="AY654" s="19" t="s">
        <v>180</v>
      </c>
      <c r="BE654" s="227">
        <f>IF(N654="základní",J654,0)</f>
        <v>0</v>
      </c>
      <c r="BF654" s="227">
        <f>IF(N654="snížená",J654,0)</f>
        <v>0</v>
      </c>
      <c r="BG654" s="227">
        <f>IF(N654="zákl. přenesená",J654,0)</f>
        <v>0</v>
      </c>
      <c r="BH654" s="227">
        <f>IF(N654="sníž. přenesená",J654,0)</f>
        <v>0</v>
      </c>
      <c r="BI654" s="227">
        <f>IF(N654="nulová",J654,0)</f>
        <v>0</v>
      </c>
      <c r="BJ654" s="19" t="s">
        <v>83</v>
      </c>
      <c r="BK654" s="227">
        <f>ROUND(I654*H654,2)</f>
        <v>0</v>
      </c>
      <c r="BL654" s="19" t="s">
        <v>188</v>
      </c>
      <c r="BM654" s="226" t="s">
        <v>1374</v>
      </c>
    </row>
    <row r="655" s="2" customFormat="1">
      <c r="A655" s="40"/>
      <c r="B655" s="41"/>
      <c r="C655" s="42"/>
      <c r="D655" s="228" t="s">
        <v>190</v>
      </c>
      <c r="E655" s="42"/>
      <c r="F655" s="229" t="s">
        <v>1373</v>
      </c>
      <c r="G655" s="42"/>
      <c r="H655" s="42"/>
      <c r="I655" s="230"/>
      <c r="J655" s="42"/>
      <c r="K655" s="42"/>
      <c r="L655" s="46"/>
      <c r="M655" s="231"/>
      <c r="N655" s="232"/>
      <c r="O655" s="86"/>
      <c r="P655" s="86"/>
      <c r="Q655" s="86"/>
      <c r="R655" s="86"/>
      <c r="S655" s="86"/>
      <c r="T655" s="87"/>
      <c r="U655" s="40"/>
      <c r="V655" s="40"/>
      <c r="W655" s="40"/>
      <c r="X655" s="40"/>
      <c r="Y655" s="40"/>
      <c r="Z655" s="40"/>
      <c r="AA655" s="40"/>
      <c r="AB655" s="40"/>
      <c r="AC655" s="40"/>
      <c r="AD655" s="40"/>
      <c r="AE655" s="40"/>
      <c r="AT655" s="19" t="s">
        <v>190</v>
      </c>
      <c r="AU655" s="19" t="s">
        <v>85</v>
      </c>
    </row>
    <row r="656" s="2" customFormat="1" ht="16.5" customHeight="1">
      <c r="A656" s="40"/>
      <c r="B656" s="41"/>
      <c r="C656" s="215" t="s">
        <v>1375</v>
      </c>
      <c r="D656" s="215" t="s">
        <v>183</v>
      </c>
      <c r="E656" s="216" t="s">
        <v>1376</v>
      </c>
      <c r="F656" s="217" t="s">
        <v>1377</v>
      </c>
      <c r="G656" s="218" t="s">
        <v>462</v>
      </c>
      <c r="H656" s="219">
        <v>1</v>
      </c>
      <c r="I656" s="220"/>
      <c r="J656" s="221">
        <f>ROUND(I656*H656,2)</f>
        <v>0</v>
      </c>
      <c r="K656" s="217" t="s">
        <v>650</v>
      </c>
      <c r="L656" s="46"/>
      <c r="M656" s="222" t="s">
        <v>19</v>
      </c>
      <c r="N656" s="223" t="s">
        <v>47</v>
      </c>
      <c r="O656" s="86"/>
      <c r="P656" s="224">
        <f>O656*H656</f>
        <v>0</v>
      </c>
      <c r="Q656" s="224">
        <v>0</v>
      </c>
      <c r="R656" s="224">
        <f>Q656*H656</f>
        <v>0</v>
      </c>
      <c r="S656" s="224">
        <v>0</v>
      </c>
      <c r="T656" s="225">
        <f>S656*H656</f>
        <v>0</v>
      </c>
      <c r="U656" s="40"/>
      <c r="V656" s="40"/>
      <c r="W656" s="40"/>
      <c r="X656" s="40"/>
      <c r="Y656" s="40"/>
      <c r="Z656" s="40"/>
      <c r="AA656" s="40"/>
      <c r="AB656" s="40"/>
      <c r="AC656" s="40"/>
      <c r="AD656" s="40"/>
      <c r="AE656" s="40"/>
      <c r="AR656" s="226" t="s">
        <v>188</v>
      </c>
      <c r="AT656" s="226" t="s">
        <v>183</v>
      </c>
      <c r="AU656" s="226" t="s">
        <v>85</v>
      </c>
      <c r="AY656" s="19" t="s">
        <v>180</v>
      </c>
      <c r="BE656" s="227">
        <f>IF(N656="základní",J656,0)</f>
        <v>0</v>
      </c>
      <c r="BF656" s="227">
        <f>IF(N656="snížená",J656,0)</f>
        <v>0</v>
      </c>
      <c r="BG656" s="227">
        <f>IF(N656="zákl. přenesená",J656,0)</f>
        <v>0</v>
      </c>
      <c r="BH656" s="227">
        <f>IF(N656="sníž. přenesená",J656,0)</f>
        <v>0</v>
      </c>
      <c r="BI656" s="227">
        <f>IF(N656="nulová",J656,0)</f>
        <v>0</v>
      </c>
      <c r="BJ656" s="19" t="s">
        <v>83</v>
      </c>
      <c r="BK656" s="227">
        <f>ROUND(I656*H656,2)</f>
        <v>0</v>
      </c>
      <c r="BL656" s="19" t="s">
        <v>188</v>
      </c>
      <c r="BM656" s="226" t="s">
        <v>1378</v>
      </c>
    </row>
    <row r="657" s="2" customFormat="1">
      <c r="A657" s="40"/>
      <c r="B657" s="41"/>
      <c r="C657" s="42"/>
      <c r="D657" s="228" t="s">
        <v>190</v>
      </c>
      <c r="E657" s="42"/>
      <c r="F657" s="229" t="s">
        <v>1377</v>
      </c>
      <c r="G657" s="42"/>
      <c r="H657" s="42"/>
      <c r="I657" s="230"/>
      <c r="J657" s="42"/>
      <c r="K657" s="42"/>
      <c r="L657" s="46"/>
      <c r="M657" s="231"/>
      <c r="N657" s="232"/>
      <c r="O657" s="86"/>
      <c r="P657" s="86"/>
      <c r="Q657" s="86"/>
      <c r="R657" s="86"/>
      <c r="S657" s="86"/>
      <c r="T657" s="87"/>
      <c r="U657" s="40"/>
      <c r="V657" s="40"/>
      <c r="W657" s="40"/>
      <c r="X657" s="40"/>
      <c r="Y657" s="40"/>
      <c r="Z657" s="40"/>
      <c r="AA657" s="40"/>
      <c r="AB657" s="40"/>
      <c r="AC657" s="40"/>
      <c r="AD657" s="40"/>
      <c r="AE657" s="40"/>
      <c r="AT657" s="19" t="s">
        <v>190</v>
      </c>
      <c r="AU657" s="19" t="s">
        <v>85</v>
      </c>
    </row>
    <row r="658" s="2" customFormat="1" ht="16.5" customHeight="1">
      <c r="A658" s="40"/>
      <c r="B658" s="41"/>
      <c r="C658" s="215" t="s">
        <v>1379</v>
      </c>
      <c r="D658" s="215" t="s">
        <v>183</v>
      </c>
      <c r="E658" s="216" t="s">
        <v>1380</v>
      </c>
      <c r="F658" s="217" t="s">
        <v>1381</v>
      </c>
      <c r="G658" s="218" t="s">
        <v>462</v>
      </c>
      <c r="H658" s="219">
        <v>1</v>
      </c>
      <c r="I658" s="220"/>
      <c r="J658" s="221">
        <f>ROUND(I658*H658,2)</f>
        <v>0</v>
      </c>
      <c r="K658" s="217" t="s">
        <v>650</v>
      </c>
      <c r="L658" s="46"/>
      <c r="M658" s="222" t="s">
        <v>19</v>
      </c>
      <c r="N658" s="223" t="s">
        <v>47</v>
      </c>
      <c r="O658" s="86"/>
      <c r="P658" s="224">
        <f>O658*H658</f>
        <v>0</v>
      </c>
      <c r="Q658" s="224">
        <v>0</v>
      </c>
      <c r="R658" s="224">
        <f>Q658*H658</f>
        <v>0</v>
      </c>
      <c r="S658" s="224">
        <v>0</v>
      </c>
      <c r="T658" s="225">
        <f>S658*H658</f>
        <v>0</v>
      </c>
      <c r="U658" s="40"/>
      <c r="V658" s="40"/>
      <c r="W658" s="40"/>
      <c r="X658" s="40"/>
      <c r="Y658" s="40"/>
      <c r="Z658" s="40"/>
      <c r="AA658" s="40"/>
      <c r="AB658" s="40"/>
      <c r="AC658" s="40"/>
      <c r="AD658" s="40"/>
      <c r="AE658" s="40"/>
      <c r="AR658" s="226" t="s">
        <v>188</v>
      </c>
      <c r="AT658" s="226" t="s">
        <v>183</v>
      </c>
      <c r="AU658" s="226" t="s">
        <v>85</v>
      </c>
      <c r="AY658" s="19" t="s">
        <v>180</v>
      </c>
      <c r="BE658" s="227">
        <f>IF(N658="základní",J658,0)</f>
        <v>0</v>
      </c>
      <c r="BF658" s="227">
        <f>IF(N658="snížená",J658,0)</f>
        <v>0</v>
      </c>
      <c r="BG658" s="227">
        <f>IF(N658="zákl. přenesená",J658,0)</f>
        <v>0</v>
      </c>
      <c r="BH658" s="227">
        <f>IF(N658="sníž. přenesená",J658,0)</f>
        <v>0</v>
      </c>
      <c r="BI658" s="227">
        <f>IF(N658="nulová",J658,0)</f>
        <v>0</v>
      </c>
      <c r="BJ658" s="19" t="s">
        <v>83</v>
      </c>
      <c r="BK658" s="227">
        <f>ROUND(I658*H658,2)</f>
        <v>0</v>
      </c>
      <c r="BL658" s="19" t="s">
        <v>188</v>
      </c>
      <c r="BM658" s="226" t="s">
        <v>1382</v>
      </c>
    </row>
    <row r="659" s="2" customFormat="1">
      <c r="A659" s="40"/>
      <c r="B659" s="41"/>
      <c r="C659" s="42"/>
      <c r="D659" s="228" t="s">
        <v>190</v>
      </c>
      <c r="E659" s="42"/>
      <c r="F659" s="229" t="s">
        <v>1381</v>
      </c>
      <c r="G659" s="42"/>
      <c r="H659" s="42"/>
      <c r="I659" s="230"/>
      <c r="J659" s="42"/>
      <c r="K659" s="42"/>
      <c r="L659" s="46"/>
      <c r="M659" s="231"/>
      <c r="N659" s="232"/>
      <c r="O659" s="86"/>
      <c r="P659" s="86"/>
      <c r="Q659" s="86"/>
      <c r="R659" s="86"/>
      <c r="S659" s="86"/>
      <c r="T659" s="87"/>
      <c r="U659" s="40"/>
      <c r="V659" s="40"/>
      <c r="W659" s="40"/>
      <c r="X659" s="40"/>
      <c r="Y659" s="40"/>
      <c r="Z659" s="40"/>
      <c r="AA659" s="40"/>
      <c r="AB659" s="40"/>
      <c r="AC659" s="40"/>
      <c r="AD659" s="40"/>
      <c r="AE659" s="40"/>
      <c r="AT659" s="19" t="s">
        <v>190</v>
      </c>
      <c r="AU659" s="19" t="s">
        <v>85</v>
      </c>
    </row>
    <row r="660" s="2" customFormat="1" ht="16.5" customHeight="1">
      <c r="A660" s="40"/>
      <c r="B660" s="41"/>
      <c r="C660" s="215" t="s">
        <v>1383</v>
      </c>
      <c r="D660" s="215" t="s">
        <v>183</v>
      </c>
      <c r="E660" s="216" t="s">
        <v>1384</v>
      </c>
      <c r="F660" s="217" t="s">
        <v>1385</v>
      </c>
      <c r="G660" s="218" t="s">
        <v>462</v>
      </c>
      <c r="H660" s="219">
        <v>1</v>
      </c>
      <c r="I660" s="220"/>
      <c r="J660" s="221">
        <f>ROUND(I660*H660,2)</f>
        <v>0</v>
      </c>
      <c r="K660" s="217" t="s">
        <v>650</v>
      </c>
      <c r="L660" s="46"/>
      <c r="M660" s="222" t="s">
        <v>19</v>
      </c>
      <c r="N660" s="223" t="s">
        <v>47</v>
      </c>
      <c r="O660" s="86"/>
      <c r="P660" s="224">
        <f>O660*H660</f>
        <v>0</v>
      </c>
      <c r="Q660" s="224">
        <v>0</v>
      </c>
      <c r="R660" s="224">
        <f>Q660*H660</f>
        <v>0</v>
      </c>
      <c r="S660" s="224">
        <v>0</v>
      </c>
      <c r="T660" s="225">
        <f>S660*H660</f>
        <v>0</v>
      </c>
      <c r="U660" s="40"/>
      <c r="V660" s="40"/>
      <c r="W660" s="40"/>
      <c r="X660" s="40"/>
      <c r="Y660" s="40"/>
      <c r="Z660" s="40"/>
      <c r="AA660" s="40"/>
      <c r="AB660" s="40"/>
      <c r="AC660" s="40"/>
      <c r="AD660" s="40"/>
      <c r="AE660" s="40"/>
      <c r="AR660" s="226" t="s">
        <v>188</v>
      </c>
      <c r="AT660" s="226" t="s">
        <v>183</v>
      </c>
      <c r="AU660" s="226" t="s">
        <v>85</v>
      </c>
      <c r="AY660" s="19" t="s">
        <v>180</v>
      </c>
      <c r="BE660" s="227">
        <f>IF(N660="základní",J660,0)</f>
        <v>0</v>
      </c>
      <c r="BF660" s="227">
        <f>IF(N660="snížená",J660,0)</f>
        <v>0</v>
      </c>
      <c r="BG660" s="227">
        <f>IF(N660="zákl. přenesená",J660,0)</f>
        <v>0</v>
      </c>
      <c r="BH660" s="227">
        <f>IF(N660="sníž. přenesená",J660,0)</f>
        <v>0</v>
      </c>
      <c r="BI660" s="227">
        <f>IF(N660="nulová",J660,0)</f>
        <v>0</v>
      </c>
      <c r="BJ660" s="19" t="s">
        <v>83</v>
      </c>
      <c r="BK660" s="227">
        <f>ROUND(I660*H660,2)</f>
        <v>0</v>
      </c>
      <c r="BL660" s="19" t="s">
        <v>188</v>
      </c>
      <c r="BM660" s="226" t="s">
        <v>1386</v>
      </c>
    </row>
    <row r="661" s="2" customFormat="1">
      <c r="A661" s="40"/>
      <c r="B661" s="41"/>
      <c r="C661" s="42"/>
      <c r="D661" s="228" t="s">
        <v>190</v>
      </c>
      <c r="E661" s="42"/>
      <c r="F661" s="229" t="s">
        <v>1385</v>
      </c>
      <c r="G661" s="42"/>
      <c r="H661" s="42"/>
      <c r="I661" s="230"/>
      <c r="J661" s="42"/>
      <c r="K661" s="42"/>
      <c r="L661" s="46"/>
      <c r="M661" s="231"/>
      <c r="N661" s="232"/>
      <c r="O661" s="86"/>
      <c r="P661" s="86"/>
      <c r="Q661" s="86"/>
      <c r="R661" s="86"/>
      <c r="S661" s="86"/>
      <c r="T661" s="87"/>
      <c r="U661" s="40"/>
      <c r="V661" s="40"/>
      <c r="W661" s="40"/>
      <c r="X661" s="40"/>
      <c r="Y661" s="40"/>
      <c r="Z661" s="40"/>
      <c r="AA661" s="40"/>
      <c r="AB661" s="40"/>
      <c r="AC661" s="40"/>
      <c r="AD661" s="40"/>
      <c r="AE661" s="40"/>
      <c r="AT661" s="19" t="s">
        <v>190</v>
      </c>
      <c r="AU661" s="19" t="s">
        <v>85</v>
      </c>
    </row>
    <row r="662" s="2" customFormat="1" ht="16.5" customHeight="1">
      <c r="A662" s="40"/>
      <c r="B662" s="41"/>
      <c r="C662" s="215" t="s">
        <v>1387</v>
      </c>
      <c r="D662" s="215" t="s">
        <v>183</v>
      </c>
      <c r="E662" s="216" t="s">
        <v>1388</v>
      </c>
      <c r="F662" s="217" t="s">
        <v>1389</v>
      </c>
      <c r="G662" s="218" t="s">
        <v>462</v>
      </c>
      <c r="H662" s="219">
        <v>14</v>
      </c>
      <c r="I662" s="220"/>
      <c r="J662" s="221">
        <f>ROUND(I662*H662,2)</f>
        <v>0</v>
      </c>
      <c r="K662" s="217" t="s">
        <v>650</v>
      </c>
      <c r="L662" s="46"/>
      <c r="M662" s="222" t="s">
        <v>19</v>
      </c>
      <c r="N662" s="223" t="s">
        <v>47</v>
      </c>
      <c r="O662" s="86"/>
      <c r="P662" s="224">
        <f>O662*H662</f>
        <v>0</v>
      </c>
      <c r="Q662" s="224">
        <v>0</v>
      </c>
      <c r="R662" s="224">
        <f>Q662*H662</f>
        <v>0</v>
      </c>
      <c r="S662" s="224">
        <v>0</v>
      </c>
      <c r="T662" s="225">
        <f>S662*H662</f>
        <v>0</v>
      </c>
      <c r="U662" s="40"/>
      <c r="V662" s="40"/>
      <c r="W662" s="40"/>
      <c r="X662" s="40"/>
      <c r="Y662" s="40"/>
      <c r="Z662" s="40"/>
      <c r="AA662" s="40"/>
      <c r="AB662" s="40"/>
      <c r="AC662" s="40"/>
      <c r="AD662" s="40"/>
      <c r="AE662" s="40"/>
      <c r="AR662" s="226" t="s">
        <v>188</v>
      </c>
      <c r="AT662" s="226" t="s">
        <v>183</v>
      </c>
      <c r="AU662" s="226" t="s">
        <v>85</v>
      </c>
      <c r="AY662" s="19" t="s">
        <v>180</v>
      </c>
      <c r="BE662" s="227">
        <f>IF(N662="základní",J662,0)</f>
        <v>0</v>
      </c>
      <c r="BF662" s="227">
        <f>IF(N662="snížená",J662,0)</f>
        <v>0</v>
      </c>
      <c r="BG662" s="227">
        <f>IF(N662="zákl. přenesená",J662,0)</f>
        <v>0</v>
      </c>
      <c r="BH662" s="227">
        <f>IF(N662="sníž. přenesená",J662,0)</f>
        <v>0</v>
      </c>
      <c r="BI662" s="227">
        <f>IF(N662="nulová",J662,0)</f>
        <v>0</v>
      </c>
      <c r="BJ662" s="19" t="s">
        <v>83</v>
      </c>
      <c r="BK662" s="227">
        <f>ROUND(I662*H662,2)</f>
        <v>0</v>
      </c>
      <c r="BL662" s="19" t="s">
        <v>188</v>
      </c>
      <c r="BM662" s="226" t="s">
        <v>1390</v>
      </c>
    </row>
    <row r="663" s="2" customFormat="1">
      <c r="A663" s="40"/>
      <c r="B663" s="41"/>
      <c r="C663" s="42"/>
      <c r="D663" s="228" t="s">
        <v>190</v>
      </c>
      <c r="E663" s="42"/>
      <c r="F663" s="229" t="s">
        <v>1389</v>
      </c>
      <c r="G663" s="42"/>
      <c r="H663" s="42"/>
      <c r="I663" s="230"/>
      <c r="J663" s="42"/>
      <c r="K663" s="42"/>
      <c r="L663" s="46"/>
      <c r="M663" s="231"/>
      <c r="N663" s="232"/>
      <c r="O663" s="86"/>
      <c r="P663" s="86"/>
      <c r="Q663" s="86"/>
      <c r="R663" s="86"/>
      <c r="S663" s="86"/>
      <c r="T663" s="87"/>
      <c r="U663" s="40"/>
      <c r="V663" s="40"/>
      <c r="W663" s="40"/>
      <c r="X663" s="40"/>
      <c r="Y663" s="40"/>
      <c r="Z663" s="40"/>
      <c r="AA663" s="40"/>
      <c r="AB663" s="40"/>
      <c r="AC663" s="40"/>
      <c r="AD663" s="40"/>
      <c r="AE663" s="40"/>
      <c r="AT663" s="19" t="s">
        <v>190</v>
      </c>
      <c r="AU663" s="19" t="s">
        <v>85</v>
      </c>
    </row>
    <row r="664" s="2" customFormat="1" ht="16.5" customHeight="1">
      <c r="A664" s="40"/>
      <c r="B664" s="41"/>
      <c r="C664" s="215" t="s">
        <v>1391</v>
      </c>
      <c r="D664" s="215" t="s">
        <v>183</v>
      </c>
      <c r="E664" s="216" t="s">
        <v>1392</v>
      </c>
      <c r="F664" s="217" t="s">
        <v>1393</v>
      </c>
      <c r="G664" s="218" t="s">
        <v>462</v>
      </c>
      <c r="H664" s="219">
        <v>3</v>
      </c>
      <c r="I664" s="220"/>
      <c r="J664" s="221">
        <f>ROUND(I664*H664,2)</f>
        <v>0</v>
      </c>
      <c r="K664" s="217" t="s">
        <v>650</v>
      </c>
      <c r="L664" s="46"/>
      <c r="M664" s="222" t="s">
        <v>19</v>
      </c>
      <c r="N664" s="223" t="s">
        <v>47</v>
      </c>
      <c r="O664" s="86"/>
      <c r="P664" s="224">
        <f>O664*H664</f>
        <v>0</v>
      </c>
      <c r="Q664" s="224">
        <v>0</v>
      </c>
      <c r="R664" s="224">
        <f>Q664*H664</f>
        <v>0</v>
      </c>
      <c r="S664" s="224">
        <v>0</v>
      </c>
      <c r="T664" s="225">
        <f>S664*H664</f>
        <v>0</v>
      </c>
      <c r="U664" s="40"/>
      <c r="V664" s="40"/>
      <c r="W664" s="40"/>
      <c r="X664" s="40"/>
      <c r="Y664" s="40"/>
      <c r="Z664" s="40"/>
      <c r="AA664" s="40"/>
      <c r="AB664" s="40"/>
      <c r="AC664" s="40"/>
      <c r="AD664" s="40"/>
      <c r="AE664" s="40"/>
      <c r="AR664" s="226" t="s">
        <v>188</v>
      </c>
      <c r="AT664" s="226" t="s">
        <v>183</v>
      </c>
      <c r="AU664" s="226" t="s">
        <v>85</v>
      </c>
      <c r="AY664" s="19" t="s">
        <v>180</v>
      </c>
      <c r="BE664" s="227">
        <f>IF(N664="základní",J664,0)</f>
        <v>0</v>
      </c>
      <c r="BF664" s="227">
        <f>IF(N664="snížená",J664,0)</f>
        <v>0</v>
      </c>
      <c r="BG664" s="227">
        <f>IF(N664="zákl. přenesená",J664,0)</f>
        <v>0</v>
      </c>
      <c r="BH664" s="227">
        <f>IF(N664="sníž. přenesená",J664,0)</f>
        <v>0</v>
      </c>
      <c r="BI664" s="227">
        <f>IF(N664="nulová",J664,0)</f>
        <v>0</v>
      </c>
      <c r="BJ664" s="19" t="s">
        <v>83</v>
      </c>
      <c r="BK664" s="227">
        <f>ROUND(I664*H664,2)</f>
        <v>0</v>
      </c>
      <c r="BL664" s="19" t="s">
        <v>188</v>
      </c>
      <c r="BM664" s="226" t="s">
        <v>1394</v>
      </c>
    </row>
    <row r="665" s="2" customFormat="1">
      <c r="A665" s="40"/>
      <c r="B665" s="41"/>
      <c r="C665" s="42"/>
      <c r="D665" s="228" t="s">
        <v>190</v>
      </c>
      <c r="E665" s="42"/>
      <c r="F665" s="229" t="s">
        <v>1393</v>
      </c>
      <c r="G665" s="42"/>
      <c r="H665" s="42"/>
      <c r="I665" s="230"/>
      <c r="J665" s="42"/>
      <c r="K665" s="42"/>
      <c r="L665" s="46"/>
      <c r="M665" s="231"/>
      <c r="N665" s="232"/>
      <c r="O665" s="86"/>
      <c r="P665" s="86"/>
      <c r="Q665" s="86"/>
      <c r="R665" s="86"/>
      <c r="S665" s="86"/>
      <c r="T665" s="87"/>
      <c r="U665" s="40"/>
      <c r="V665" s="40"/>
      <c r="W665" s="40"/>
      <c r="X665" s="40"/>
      <c r="Y665" s="40"/>
      <c r="Z665" s="40"/>
      <c r="AA665" s="40"/>
      <c r="AB665" s="40"/>
      <c r="AC665" s="40"/>
      <c r="AD665" s="40"/>
      <c r="AE665" s="40"/>
      <c r="AT665" s="19" t="s">
        <v>190</v>
      </c>
      <c r="AU665" s="19" t="s">
        <v>85</v>
      </c>
    </row>
    <row r="666" s="2" customFormat="1" ht="16.5" customHeight="1">
      <c r="A666" s="40"/>
      <c r="B666" s="41"/>
      <c r="C666" s="215" t="s">
        <v>1395</v>
      </c>
      <c r="D666" s="215" t="s">
        <v>183</v>
      </c>
      <c r="E666" s="216" t="s">
        <v>1396</v>
      </c>
      <c r="F666" s="217" t="s">
        <v>1397</v>
      </c>
      <c r="G666" s="218" t="s">
        <v>462</v>
      </c>
      <c r="H666" s="219">
        <v>19</v>
      </c>
      <c r="I666" s="220"/>
      <c r="J666" s="221">
        <f>ROUND(I666*H666,2)</f>
        <v>0</v>
      </c>
      <c r="K666" s="217" t="s">
        <v>650</v>
      </c>
      <c r="L666" s="46"/>
      <c r="M666" s="222" t="s">
        <v>19</v>
      </c>
      <c r="N666" s="223" t="s">
        <v>47</v>
      </c>
      <c r="O666" s="86"/>
      <c r="P666" s="224">
        <f>O666*H666</f>
        <v>0</v>
      </c>
      <c r="Q666" s="224">
        <v>0</v>
      </c>
      <c r="R666" s="224">
        <f>Q666*H666</f>
        <v>0</v>
      </c>
      <c r="S666" s="224">
        <v>0</v>
      </c>
      <c r="T666" s="225">
        <f>S666*H666</f>
        <v>0</v>
      </c>
      <c r="U666" s="40"/>
      <c r="V666" s="40"/>
      <c r="W666" s="40"/>
      <c r="X666" s="40"/>
      <c r="Y666" s="40"/>
      <c r="Z666" s="40"/>
      <c r="AA666" s="40"/>
      <c r="AB666" s="40"/>
      <c r="AC666" s="40"/>
      <c r="AD666" s="40"/>
      <c r="AE666" s="40"/>
      <c r="AR666" s="226" t="s">
        <v>188</v>
      </c>
      <c r="AT666" s="226" t="s">
        <v>183</v>
      </c>
      <c r="AU666" s="226" t="s">
        <v>85</v>
      </c>
      <c r="AY666" s="19" t="s">
        <v>180</v>
      </c>
      <c r="BE666" s="227">
        <f>IF(N666="základní",J666,0)</f>
        <v>0</v>
      </c>
      <c r="BF666" s="227">
        <f>IF(N666="snížená",J666,0)</f>
        <v>0</v>
      </c>
      <c r="BG666" s="227">
        <f>IF(N666="zákl. přenesená",J666,0)</f>
        <v>0</v>
      </c>
      <c r="BH666" s="227">
        <f>IF(N666="sníž. přenesená",J666,0)</f>
        <v>0</v>
      </c>
      <c r="BI666" s="227">
        <f>IF(N666="nulová",J666,0)</f>
        <v>0</v>
      </c>
      <c r="BJ666" s="19" t="s">
        <v>83</v>
      </c>
      <c r="BK666" s="227">
        <f>ROUND(I666*H666,2)</f>
        <v>0</v>
      </c>
      <c r="BL666" s="19" t="s">
        <v>188</v>
      </c>
      <c r="BM666" s="226" t="s">
        <v>1398</v>
      </c>
    </row>
    <row r="667" s="2" customFormat="1">
      <c r="A667" s="40"/>
      <c r="B667" s="41"/>
      <c r="C667" s="42"/>
      <c r="D667" s="228" t="s">
        <v>190</v>
      </c>
      <c r="E667" s="42"/>
      <c r="F667" s="229" t="s">
        <v>1397</v>
      </c>
      <c r="G667" s="42"/>
      <c r="H667" s="42"/>
      <c r="I667" s="230"/>
      <c r="J667" s="42"/>
      <c r="K667" s="42"/>
      <c r="L667" s="46"/>
      <c r="M667" s="231"/>
      <c r="N667" s="232"/>
      <c r="O667" s="86"/>
      <c r="P667" s="86"/>
      <c r="Q667" s="86"/>
      <c r="R667" s="86"/>
      <c r="S667" s="86"/>
      <c r="T667" s="87"/>
      <c r="U667" s="40"/>
      <c r="V667" s="40"/>
      <c r="W667" s="40"/>
      <c r="X667" s="40"/>
      <c r="Y667" s="40"/>
      <c r="Z667" s="40"/>
      <c r="AA667" s="40"/>
      <c r="AB667" s="40"/>
      <c r="AC667" s="40"/>
      <c r="AD667" s="40"/>
      <c r="AE667" s="40"/>
      <c r="AT667" s="19" t="s">
        <v>190</v>
      </c>
      <c r="AU667" s="19" t="s">
        <v>85</v>
      </c>
    </row>
    <row r="668" s="2" customFormat="1" ht="16.5" customHeight="1">
      <c r="A668" s="40"/>
      <c r="B668" s="41"/>
      <c r="C668" s="215" t="s">
        <v>1399</v>
      </c>
      <c r="D668" s="215" t="s">
        <v>183</v>
      </c>
      <c r="E668" s="216" t="s">
        <v>1400</v>
      </c>
      <c r="F668" s="217" t="s">
        <v>1401</v>
      </c>
      <c r="G668" s="218" t="s">
        <v>462</v>
      </c>
      <c r="H668" s="219">
        <v>1</v>
      </c>
      <c r="I668" s="220"/>
      <c r="J668" s="221">
        <f>ROUND(I668*H668,2)</f>
        <v>0</v>
      </c>
      <c r="K668" s="217" t="s">
        <v>650</v>
      </c>
      <c r="L668" s="46"/>
      <c r="M668" s="222" t="s">
        <v>19</v>
      </c>
      <c r="N668" s="223" t="s">
        <v>47</v>
      </c>
      <c r="O668" s="86"/>
      <c r="P668" s="224">
        <f>O668*H668</f>
        <v>0</v>
      </c>
      <c r="Q668" s="224">
        <v>0</v>
      </c>
      <c r="R668" s="224">
        <f>Q668*H668</f>
        <v>0</v>
      </c>
      <c r="S668" s="224">
        <v>0</v>
      </c>
      <c r="T668" s="225">
        <f>S668*H668</f>
        <v>0</v>
      </c>
      <c r="U668" s="40"/>
      <c r="V668" s="40"/>
      <c r="W668" s="40"/>
      <c r="X668" s="40"/>
      <c r="Y668" s="40"/>
      <c r="Z668" s="40"/>
      <c r="AA668" s="40"/>
      <c r="AB668" s="40"/>
      <c r="AC668" s="40"/>
      <c r="AD668" s="40"/>
      <c r="AE668" s="40"/>
      <c r="AR668" s="226" t="s">
        <v>188</v>
      </c>
      <c r="AT668" s="226" t="s">
        <v>183</v>
      </c>
      <c r="AU668" s="226" t="s">
        <v>85</v>
      </c>
      <c r="AY668" s="19" t="s">
        <v>180</v>
      </c>
      <c r="BE668" s="227">
        <f>IF(N668="základní",J668,0)</f>
        <v>0</v>
      </c>
      <c r="BF668" s="227">
        <f>IF(N668="snížená",J668,0)</f>
        <v>0</v>
      </c>
      <c r="BG668" s="227">
        <f>IF(N668="zákl. přenesená",J668,0)</f>
        <v>0</v>
      </c>
      <c r="BH668" s="227">
        <f>IF(N668="sníž. přenesená",J668,0)</f>
        <v>0</v>
      </c>
      <c r="BI668" s="227">
        <f>IF(N668="nulová",J668,0)</f>
        <v>0</v>
      </c>
      <c r="BJ668" s="19" t="s">
        <v>83</v>
      </c>
      <c r="BK668" s="227">
        <f>ROUND(I668*H668,2)</f>
        <v>0</v>
      </c>
      <c r="BL668" s="19" t="s">
        <v>188</v>
      </c>
      <c r="BM668" s="226" t="s">
        <v>1402</v>
      </c>
    </row>
    <row r="669" s="2" customFormat="1">
      <c r="A669" s="40"/>
      <c r="B669" s="41"/>
      <c r="C669" s="42"/>
      <c r="D669" s="228" t="s">
        <v>190</v>
      </c>
      <c r="E669" s="42"/>
      <c r="F669" s="229" t="s">
        <v>1401</v>
      </c>
      <c r="G669" s="42"/>
      <c r="H669" s="42"/>
      <c r="I669" s="230"/>
      <c r="J669" s="42"/>
      <c r="K669" s="42"/>
      <c r="L669" s="46"/>
      <c r="M669" s="231"/>
      <c r="N669" s="232"/>
      <c r="O669" s="86"/>
      <c r="P669" s="86"/>
      <c r="Q669" s="86"/>
      <c r="R669" s="86"/>
      <c r="S669" s="86"/>
      <c r="T669" s="87"/>
      <c r="U669" s="40"/>
      <c r="V669" s="40"/>
      <c r="W669" s="40"/>
      <c r="X669" s="40"/>
      <c r="Y669" s="40"/>
      <c r="Z669" s="40"/>
      <c r="AA669" s="40"/>
      <c r="AB669" s="40"/>
      <c r="AC669" s="40"/>
      <c r="AD669" s="40"/>
      <c r="AE669" s="40"/>
      <c r="AT669" s="19" t="s">
        <v>190</v>
      </c>
      <c r="AU669" s="19" t="s">
        <v>85</v>
      </c>
    </row>
    <row r="670" s="2" customFormat="1" ht="16.5" customHeight="1">
      <c r="A670" s="40"/>
      <c r="B670" s="41"/>
      <c r="C670" s="215" t="s">
        <v>1403</v>
      </c>
      <c r="D670" s="215" t="s">
        <v>183</v>
      </c>
      <c r="E670" s="216" t="s">
        <v>1404</v>
      </c>
      <c r="F670" s="217" t="s">
        <v>1405</v>
      </c>
      <c r="G670" s="218" t="s">
        <v>462</v>
      </c>
      <c r="H670" s="219">
        <v>1</v>
      </c>
      <c r="I670" s="220"/>
      <c r="J670" s="221">
        <f>ROUND(I670*H670,2)</f>
        <v>0</v>
      </c>
      <c r="K670" s="217" t="s">
        <v>650</v>
      </c>
      <c r="L670" s="46"/>
      <c r="M670" s="222" t="s">
        <v>19</v>
      </c>
      <c r="N670" s="223" t="s">
        <v>47</v>
      </c>
      <c r="O670" s="86"/>
      <c r="P670" s="224">
        <f>O670*H670</f>
        <v>0</v>
      </c>
      <c r="Q670" s="224">
        <v>0</v>
      </c>
      <c r="R670" s="224">
        <f>Q670*H670</f>
        <v>0</v>
      </c>
      <c r="S670" s="224">
        <v>0</v>
      </c>
      <c r="T670" s="225">
        <f>S670*H670</f>
        <v>0</v>
      </c>
      <c r="U670" s="40"/>
      <c r="V670" s="40"/>
      <c r="W670" s="40"/>
      <c r="X670" s="40"/>
      <c r="Y670" s="40"/>
      <c r="Z670" s="40"/>
      <c r="AA670" s="40"/>
      <c r="AB670" s="40"/>
      <c r="AC670" s="40"/>
      <c r="AD670" s="40"/>
      <c r="AE670" s="40"/>
      <c r="AR670" s="226" t="s">
        <v>188</v>
      </c>
      <c r="AT670" s="226" t="s">
        <v>183</v>
      </c>
      <c r="AU670" s="226" t="s">
        <v>85</v>
      </c>
      <c r="AY670" s="19" t="s">
        <v>180</v>
      </c>
      <c r="BE670" s="227">
        <f>IF(N670="základní",J670,0)</f>
        <v>0</v>
      </c>
      <c r="BF670" s="227">
        <f>IF(N670="snížená",J670,0)</f>
        <v>0</v>
      </c>
      <c r="BG670" s="227">
        <f>IF(N670="zákl. přenesená",J670,0)</f>
        <v>0</v>
      </c>
      <c r="BH670" s="227">
        <f>IF(N670="sníž. přenesená",J670,0)</f>
        <v>0</v>
      </c>
      <c r="BI670" s="227">
        <f>IF(N670="nulová",J670,0)</f>
        <v>0</v>
      </c>
      <c r="BJ670" s="19" t="s">
        <v>83</v>
      </c>
      <c r="BK670" s="227">
        <f>ROUND(I670*H670,2)</f>
        <v>0</v>
      </c>
      <c r="BL670" s="19" t="s">
        <v>188</v>
      </c>
      <c r="BM670" s="226" t="s">
        <v>1406</v>
      </c>
    </row>
    <row r="671" s="2" customFormat="1">
      <c r="A671" s="40"/>
      <c r="B671" s="41"/>
      <c r="C671" s="42"/>
      <c r="D671" s="228" t="s">
        <v>190</v>
      </c>
      <c r="E671" s="42"/>
      <c r="F671" s="229" t="s">
        <v>1405</v>
      </c>
      <c r="G671" s="42"/>
      <c r="H671" s="42"/>
      <c r="I671" s="230"/>
      <c r="J671" s="42"/>
      <c r="K671" s="42"/>
      <c r="L671" s="46"/>
      <c r="M671" s="231"/>
      <c r="N671" s="232"/>
      <c r="O671" s="86"/>
      <c r="P671" s="86"/>
      <c r="Q671" s="86"/>
      <c r="R671" s="86"/>
      <c r="S671" s="86"/>
      <c r="T671" s="87"/>
      <c r="U671" s="40"/>
      <c r="V671" s="40"/>
      <c r="W671" s="40"/>
      <c r="X671" s="40"/>
      <c r="Y671" s="40"/>
      <c r="Z671" s="40"/>
      <c r="AA671" s="40"/>
      <c r="AB671" s="40"/>
      <c r="AC671" s="40"/>
      <c r="AD671" s="40"/>
      <c r="AE671" s="40"/>
      <c r="AT671" s="19" t="s">
        <v>190</v>
      </c>
      <c r="AU671" s="19" t="s">
        <v>85</v>
      </c>
    </row>
    <row r="672" s="2" customFormat="1" ht="16.5" customHeight="1">
      <c r="A672" s="40"/>
      <c r="B672" s="41"/>
      <c r="C672" s="215" t="s">
        <v>1407</v>
      </c>
      <c r="D672" s="215" t="s">
        <v>183</v>
      </c>
      <c r="E672" s="216" t="s">
        <v>1408</v>
      </c>
      <c r="F672" s="217" t="s">
        <v>1409</v>
      </c>
      <c r="G672" s="218" t="s">
        <v>462</v>
      </c>
      <c r="H672" s="219">
        <v>1</v>
      </c>
      <c r="I672" s="220"/>
      <c r="J672" s="221">
        <f>ROUND(I672*H672,2)</f>
        <v>0</v>
      </c>
      <c r="K672" s="217" t="s">
        <v>650</v>
      </c>
      <c r="L672" s="46"/>
      <c r="M672" s="222" t="s">
        <v>19</v>
      </c>
      <c r="N672" s="223" t="s">
        <v>47</v>
      </c>
      <c r="O672" s="86"/>
      <c r="P672" s="224">
        <f>O672*H672</f>
        <v>0</v>
      </c>
      <c r="Q672" s="224">
        <v>0</v>
      </c>
      <c r="R672" s="224">
        <f>Q672*H672</f>
        <v>0</v>
      </c>
      <c r="S672" s="224">
        <v>0</v>
      </c>
      <c r="T672" s="225">
        <f>S672*H672</f>
        <v>0</v>
      </c>
      <c r="U672" s="40"/>
      <c r="V672" s="40"/>
      <c r="W672" s="40"/>
      <c r="X672" s="40"/>
      <c r="Y672" s="40"/>
      <c r="Z672" s="40"/>
      <c r="AA672" s="40"/>
      <c r="AB672" s="40"/>
      <c r="AC672" s="40"/>
      <c r="AD672" s="40"/>
      <c r="AE672" s="40"/>
      <c r="AR672" s="226" t="s">
        <v>188</v>
      </c>
      <c r="AT672" s="226" t="s">
        <v>183</v>
      </c>
      <c r="AU672" s="226" t="s">
        <v>85</v>
      </c>
      <c r="AY672" s="19" t="s">
        <v>180</v>
      </c>
      <c r="BE672" s="227">
        <f>IF(N672="základní",J672,0)</f>
        <v>0</v>
      </c>
      <c r="BF672" s="227">
        <f>IF(N672="snížená",J672,0)</f>
        <v>0</v>
      </c>
      <c r="BG672" s="227">
        <f>IF(N672="zákl. přenesená",J672,0)</f>
        <v>0</v>
      </c>
      <c r="BH672" s="227">
        <f>IF(N672="sníž. přenesená",J672,0)</f>
        <v>0</v>
      </c>
      <c r="BI672" s="227">
        <f>IF(N672="nulová",J672,0)</f>
        <v>0</v>
      </c>
      <c r="BJ672" s="19" t="s">
        <v>83</v>
      </c>
      <c r="BK672" s="227">
        <f>ROUND(I672*H672,2)</f>
        <v>0</v>
      </c>
      <c r="BL672" s="19" t="s">
        <v>188</v>
      </c>
      <c r="BM672" s="226" t="s">
        <v>1410</v>
      </c>
    </row>
    <row r="673" s="2" customFormat="1">
      <c r="A673" s="40"/>
      <c r="B673" s="41"/>
      <c r="C673" s="42"/>
      <c r="D673" s="228" t="s">
        <v>190</v>
      </c>
      <c r="E673" s="42"/>
      <c r="F673" s="229" t="s">
        <v>1409</v>
      </c>
      <c r="G673" s="42"/>
      <c r="H673" s="42"/>
      <c r="I673" s="230"/>
      <c r="J673" s="42"/>
      <c r="K673" s="42"/>
      <c r="L673" s="46"/>
      <c r="M673" s="231"/>
      <c r="N673" s="232"/>
      <c r="O673" s="86"/>
      <c r="P673" s="86"/>
      <c r="Q673" s="86"/>
      <c r="R673" s="86"/>
      <c r="S673" s="86"/>
      <c r="T673" s="87"/>
      <c r="U673" s="40"/>
      <c r="V673" s="40"/>
      <c r="W673" s="40"/>
      <c r="X673" s="40"/>
      <c r="Y673" s="40"/>
      <c r="Z673" s="40"/>
      <c r="AA673" s="40"/>
      <c r="AB673" s="40"/>
      <c r="AC673" s="40"/>
      <c r="AD673" s="40"/>
      <c r="AE673" s="40"/>
      <c r="AT673" s="19" t="s">
        <v>190</v>
      </c>
      <c r="AU673" s="19" t="s">
        <v>85</v>
      </c>
    </row>
    <row r="674" s="2" customFormat="1" ht="16.5" customHeight="1">
      <c r="A674" s="40"/>
      <c r="B674" s="41"/>
      <c r="C674" s="215" t="s">
        <v>1411</v>
      </c>
      <c r="D674" s="215" t="s">
        <v>183</v>
      </c>
      <c r="E674" s="216" t="s">
        <v>1412</v>
      </c>
      <c r="F674" s="217" t="s">
        <v>1413</v>
      </c>
      <c r="G674" s="218" t="s">
        <v>462</v>
      </c>
      <c r="H674" s="219">
        <v>1</v>
      </c>
      <c r="I674" s="220"/>
      <c r="J674" s="221">
        <f>ROUND(I674*H674,2)</f>
        <v>0</v>
      </c>
      <c r="K674" s="217" t="s">
        <v>650</v>
      </c>
      <c r="L674" s="46"/>
      <c r="M674" s="222" t="s">
        <v>19</v>
      </c>
      <c r="N674" s="223" t="s">
        <v>47</v>
      </c>
      <c r="O674" s="86"/>
      <c r="P674" s="224">
        <f>O674*H674</f>
        <v>0</v>
      </c>
      <c r="Q674" s="224">
        <v>0</v>
      </c>
      <c r="R674" s="224">
        <f>Q674*H674</f>
        <v>0</v>
      </c>
      <c r="S674" s="224">
        <v>0</v>
      </c>
      <c r="T674" s="225">
        <f>S674*H674</f>
        <v>0</v>
      </c>
      <c r="U674" s="40"/>
      <c r="V674" s="40"/>
      <c r="W674" s="40"/>
      <c r="X674" s="40"/>
      <c r="Y674" s="40"/>
      <c r="Z674" s="40"/>
      <c r="AA674" s="40"/>
      <c r="AB674" s="40"/>
      <c r="AC674" s="40"/>
      <c r="AD674" s="40"/>
      <c r="AE674" s="40"/>
      <c r="AR674" s="226" t="s">
        <v>188</v>
      </c>
      <c r="AT674" s="226" t="s">
        <v>183</v>
      </c>
      <c r="AU674" s="226" t="s">
        <v>85</v>
      </c>
      <c r="AY674" s="19" t="s">
        <v>180</v>
      </c>
      <c r="BE674" s="227">
        <f>IF(N674="základní",J674,0)</f>
        <v>0</v>
      </c>
      <c r="BF674" s="227">
        <f>IF(N674="snížená",J674,0)</f>
        <v>0</v>
      </c>
      <c r="BG674" s="227">
        <f>IF(N674="zákl. přenesená",J674,0)</f>
        <v>0</v>
      </c>
      <c r="BH674" s="227">
        <f>IF(N674="sníž. přenesená",J674,0)</f>
        <v>0</v>
      </c>
      <c r="BI674" s="227">
        <f>IF(N674="nulová",J674,0)</f>
        <v>0</v>
      </c>
      <c r="BJ674" s="19" t="s">
        <v>83</v>
      </c>
      <c r="BK674" s="227">
        <f>ROUND(I674*H674,2)</f>
        <v>0</v>
      </c>
      <c r="BL674" s="19" t="s">
        <v>188</v>
      </c>
      <c r="BM674" s="226" t="s">
        <v>1414</v>
      </c>
    </row>
    <row r="675" s="2" customFormat="1">
      <c r="A675" s="40"/>
      <c r="B675" s="41"/>
      <c r="C675" s="42"/>
      <c r="D675" s="228" t="s">
        <v>190</v>
      </c>
      <c r="E675" s="42"/>
      <c r="F675" s="229" t="s">
        <v>1413</v>
      </c>
      <c r="G675" s="42"/>
      <c r="H675" s="42"/>
      <c r="I675" s="230"/>
      <c r="J675" s="42"/>
      <c r="K675" s="42"/>
      <c r="L675" s="46"/>
      <c r="M675" s="231"/>
      <c r="N675" s="232"/>
      <c r="O675" s="86"/>
      <c r="P675" s="86"/>
      <c r="Q675" s="86"/>
      <c r="R675" s="86"/>
      <c r="S675" s="86"/>
      <c r="T675" s="87"/>
      <c r="U675" s="40"/>
      <c r="V675" s="40"/>
      <c r="W675" s="40"/>
      <c r="X675" s="40"/>
      <c r="Y675" s="40"/>
      <c r="Z675" s="40"/>
      <c r="AA675" s="40"/>
      <c r="AB675" s="40"/>
      <c r="AC675" s="40"/>
      <c r="AD675" s="40"/>
      <c r="AE675" s="40"/>
      <c r="AT675" s="19" t="s">
        <v>190</v>
      </c>
      <c r="AU675" s="19" t="s">
        <v>85</v>
      </c>
    </row>
    <row r="676" s="2" customFormat="1" ht="16.5" customHeight="1">
      <c r="A676" s="40"/>
      <c r="B676" s="41"/>
      <c r="C676" s="215" t="s">
        <v>1415</v>
      </c>
      <c r="D676" s="215" t="s">
        <v>183</v>
      </c>
      <c r="E676" s="216" t="s">
        <v>1416</v>
      </c>
      <c r="F676" s="217" t="s">
        <v>1417</v>
      </c>
      <c r="G676" s="218" t="s">
        <v>462</v>
      </c>
      <c r="H676" s="219">
        <v>1</v>
      </c>
      <c r="I676" s="220"/>
      <c r="J676" s="221">
        <f>ROUND(I676*H676,2)</f>
        <v>0</v>
      </c>
      <c r="K676" s="217" t="s">
        <v>650</v>
      </c>
      <c r="L676" s="46"/>
      <c r="M676" s="222" t="s">
        <v>19</v>
      </c>
      <c r="N676" s="223" t="s">
        <v>47</v>
      </c>
      <c r="O676" s="86"/>
      <c r="P676" s="224">
        <f>O676*H676</f>
        <v>0</v>
      </c>
      <c r="Q676" s="224">
        <v>0</v>
      </c>
      <c r="R676" s="224">
        <f>Q676*H676</f>
        <v>0</v>
      </c>
      <c r="S676" s="224">
        <v>0</v>
      </c>
      <c r="T676" s="225">
        <f>S676*H676</f>
        <v>0</v>
      </c>
      <c r="U676" s="40"/>
      <c r="V676" s="40"/>
      <c r="W676" s="40"/>
      <c r="X676" s="40"/>
      <c r="Y676" s="40"/>
      <c r="Z676" s="40"/>
      <c r="AA676" s="40"/>
      <c r="AB676" s="40"/>
      <c r="AC676" s="40"/>
      <c r="AD676" s="40"/>
      <c r="AE676" s="40"/>
      <c r="AR676" s="226" t="s">
        <v>188</v>
      </c>
      <c r="AT676" s="226" t="s">
        <v>183</v>
      </c>
      <c r="AU676" s="226" t="s">
        <v>85</v>
      </c>
      <c r="AY676" s="19" t="s">
        <v>180</v>
      </c>
      <c r="BE676" s="227">
        <f>IF(N676="základní",J676,0)</f>
        <v>0</v>
      </c>
      <c r="BF676" s="227">
        <f>IF(N676="snížená",J676,0)</f>
        <v>0</v>
      </c>
      <c r="BG676" s="227">
        <f>IF(N676="zákl. přenesená",J676,0)</f>
        <v>0</v>
      </c>
      <c r="BH676" s="227">
        <f>IF(N676="sníž. přenesená",J676,0)</f>
        <v>0</v>
      </c>
      <c r="BI676" s="227">
        <f>IF(N676="nulová",J676,0)</f>
        <v>0</v>
      </c>
      <c r="BJ676" s="19" t="s">
        <v>83</v>
      </c>
      <c r="BK676" s="227">
        <f>ROUND(I676*H676,2)</f>
        <v>0</v>
      </c>
      <c r="BL676" s="19" t="s">
        <v>188</v>
      </c>
      <c r="BM676" s="226" t="s">
        <v>1418</v>
      </c>
    </row>
    <row r="677" s="2" customFormat="1">
      <c r="A677" s="40"/>
      <c r="B677" s="41"/>
      <c r="C677" s="42"/>
      <c r="D677" s="228" t="s">
        <v>190</v>
      </c>
      <c r="E677" s="42"/>
      <c r="F677" s="229" t="s">
        <v>1417</v>
      </c>
      <c r="G677" s="42"/>
      <c r="H677" s="42"/>
      <c r="I677" s="230"/>
      <c r="J677" s="42"/>
      <c r="K677" s="42"/>
      <c r="L677" s="46"/>
      <c r="M677" s="231"/>
      <c r="N677" s="232"/>
      <c r="O677" s="86"/>
      <c r="P677" s="86"/>
      <c r="Q677" s="86"/>
      <c r="R677" s="86"/>
      <c r="S677" s="86"/>
      <c r="T677" s="87"/>
      <c r="U677" s="40"/>
      <c r="V677" s="40"/>
      <c r="W677" s="40"/>
      <c r="X677" s="40"/>
      <c r="Y677" s="40"/>
      <c r="Z677" s="40"/>
      <c r="AA677" s="40"/>
      <c r="AB677" s="40"/>
      <c r="AC677" s="40"/>
      <c r="AD677" s="40"/>
      <c r="AE677" s="40"/>
      <c r="AT677" s="19" t="s">
        <v>190</v>
      </c>
      <c r="AU677" s="19" t="s">
        <v>85</v>
      </c>
    </row>
    <row r="678" s="2" customFormat="1" ht="16.5" customHeight="1">
      <c r="A678" s="40"/>
      <c r="B678" s="41"/>
      <c r="C678" s="215" t="s">
        <v>1419</v>
      </c>
      <c r="D678" s="215" t="s">
        <v>183</v>
      </c>
      <c r="E678" s="216" t="s">
        <v>1420</v>
      </c>
      <c r="F678" s="217" t="s">
        <v>1421</v>
      </c>
      <c r="G678" s="218" t="s">
        <v>462</v>
      </c>
      <c r="H678" s="219">
        <v>1</v>
      </c>
      <c r="I678" s="220"/>
      <c r="J678" s="221">
        <f>ROUND(I678*H678,2)</f>
        <v>0</v>
      </c>
      <c r="K678" s="217" t="s">
        <v>650</v>
      </c>
      <c r="L678" s="46"/>
      <c r="M678" s="222" t="s">
        <v>19</v>
      </c>
      <c r="N678" s="223" t="s">
        <v>47</v>
      </c>
      <c r="O678" s="86"/>
      <c r="P678" s="224">
        <f>O678*H678</f>
        <v>0</v>
      </c>
      <c r="Q678" s="224">
        <v>0</v>
      </c>
      <c r="R678" s="224">
        <f>Q678*H678</f>
        <v>0</v>
      </c>
      <c r="S678" s="224">
        <v>0</v>
      </c>
      <c r="T678" s="225">
        <f>S678*H678</f>
        <v>0</v>
      </c>
      <c r="U678" s="40"/>
      <c r="V678" s="40"/>
      <c r="W678" s="40"/>
      <c r="X678" s="40"/>
      <c r="Y678" s="40"/>
      <c r="Z678" s="40"/>
      <c r="AA678" s="40"/>
      <c r="AB678" s="40"/>
      <c r="AC678" s="40"/>
      <c r="AD678" s="40"/>
      <c r="AE678" s="40"/>
      <c r="AR678" s="226" t="s">
        <v>188</v>
      </c>
      <c r="AT678" s="226" t="s">
        <v>183</v>
      </c>
      <c r="AU678" s="226" t="s">
        <v>85</v>
      </c>
      <c r="AY678" s="19" t="s">
        <v>180</v>
      </c>
      <c r="BE678" s="227">
        <f>IF(N678="základní",J678,0)</f>
        <v>0</v>
      </c>
      <c r="BF678" s="227">
        <f>IF(N678="snížená",J678,0)</f>
        <v>0</v>
      </c>
      <c r="BG678" s="227">
        <f>IF(N678="zákl. přenesená",J678,0)</f>
        <v>0</v>
      </c>
      <c r="BH678" s="227">
        <f>IF(N678="sníž. přenesená",J678,0)</f>
        <v>0</v>
      </c>
      <c r="BI678" s="227">
        <f>IF(N678="nulová",J678,0)</f>
        <v>0</v>
      </c>
      <c r="BJ678" s="19" t="s">
        <v>83</v>
      </c>
      <c r="BK678" s="227">
        <f>ROUND(I678*H678,2)</f>
        <v>0</v>
      </c>
      <c r="BL678" s="19" t="s">
        <v>188</v>
      </c>
      <c r="BM678" s="226" t="s">
        <v>1422</v>
      </c>
    </row>
    <row r="679" s="2" customFormat="1">
      <c r="A679" s="40"/>
      <c r="B679" s="41"/>
      <c r="C679" s="42"/>
      <c r="D679" s="228" t="s">
        <v>190</v>
      </c>
      <c r="E679" s="42"/>
      <c r="F679" s="229" t="s">
        <v>1421</v>
      </c>
      <c r="G679" s="42"/>
      <c r="H679" s="42"/>
      <c r="I679" s="230"/>
      <c r="J679" s="42"/>
      <c r="K679" s="42"/>
      <c r="L679" s="46"/>
      <c r="M679" s="231"/>
      <c r="N679" s="232"/>
      <c r="O679" s="86"/>
      <c r="P679" s="86"/>
      <c r="Q679" s="86"/>
      <c r="R679" s="86"/>
      <c r="S679" s="86"/>
      <c r="T679" s="87"/>
      <c r="U679" s="40"/>
      <c r="V679" s="40"/>
      <c r="W679" s="40"/>
      <c r="X679" s="40"/>
      <c r="Y679" s="40"/>
      <c r="Z679" s="40"/>
      <c r="AA679" s="40"/>
      <c r="AB679" s="40"/>
      <c r="AC679" s="40"/>
      <c r="AD679" s="40"/>
      <c r="AE679" s="40"/>
      <c r="AT679" s="19" t="s">
        <v>190</v>
      </c>
      <c r="AU679" s="19" t="s">
        <v>85</v>
      </c>
    </row>
    <row r="680" s="2" customFormat="1" ht="16.5" customHeight="1">
      <c r="A680" s="40"/>
      <c r="B680" s="41"/>
      <c r="C680" s="215" t="s">
        <v>1423</v>
      </c>
      <c r="D680" s="215" t="s">
        <v>183</v>
      </c>
      <c r="E680" s="216" t="s">
        <v>1424</v>
      </c>
      <c r="F680" s="217" t="s">
        <v>1425</v>
      </c>
      <c r="G680" s="218" t="s">
        <v>462</v>
      </c>
      <c r="H680" s="219">
        <v>3</v>
      </c>
      <c r="I680" s="220"/>
      <c r="J680" s="221">
        <f>ROUND(I680*H680,2)</f>
        <v>0</v>
      </c>
      <c r="K680" s="217" t="s">
        <v>650</v>
      </c>
      <c r="L680" s="46"/>
      <c r="M680" s="222" t="s">
        <v>19</v>
      </c>
      <c r="N680" s="223" t="s">
        <v>47</v>
      </c>
      <c r="O680" s="86"/>
      <c r="P680" s="224">
        <f>O680*H680</f>
        <v>0</v>
      </c>
      <c r="Q680" s="224">
        <v>0</v>
      </c>
      <c r="R680" s="224">
        <f>Q680*H680</f>
        <v>0</v>
      </c>
      <c r="S680" s="224">
        <v>0</v>
      </c>
      <c r="T680" s="225">
        <f>S680*H680</f>
        <v>0</v>
      </c>
      <c r="U680" s="40"/>
      <c r="V680" s="40"/>
      <c r="W680" s="40"/>
      <c r="X680" s="40"/>
      <c r="Y680" s="40"/>
      <c r="Z680" s="40"/>
      <c r="AA680" s="40"/>
      <c r="AB680" s="40"/>
      <c r="AC680" s="40"/>
      <c r="AD680" s="40"/>
      <c r="AE680" s="40"/>
      <c r="AR680" s="226" t="s">
        <v>188</v>
      </c>
      <c r="AT680" s="226" t="s">
        <v>183</v>
      </c>
      <c r="AU680" s="226" t="s">
        <v>85</v>
      </c>
      <c r="AY680" s="19" t="s">
        <v>180</v>
      </c>
      <c r="BE680" s="227">
        <f>IF(N680="základní",J680,0)</f>
        <v>0</v>
      </c>
      <c r="BF680" s="227">
        <f>IF(N680="snížená",J680,0)</f>
        <v>0</v>
      </c>
      <c r="BG680" s="227">
        <f>IF(N680="zákl. přenesená",J680,0)</f>
        <v>0</v>
      </c>
      <c r="BH680" s="227">
        <f>IF(N680="sníž. přenesená",J680,0)</f>
        <v>0</v>
      </c>
      <c r="BI680" s="227">
        <f>IF(N680="nulová",J680,0)</f>
        <v>0</v>
      </c>
      <c r="BJ680" s="19" t="s">
        <v>83</v>
      </c>
      <c r="BK680" s="227">
        <f>ROUND(I680*H680,2)</f>
        <v>0</v>
      </c>
      <c r="BL680" s="19" t="s">
        <v>188</v>
      </c>
      <c r="BM680" s="226" t="s">
        <v>1426</v>
      </c>
    </row>
    <row r="681" s="2" customFormat="1">
      <c r="A681" s="40"/>
      <c r="B681" s="41"/>
      <c r="C681" s="42"/>
      <c r="D681" s="228" t="s">
        <v>190</v>
      </c>
      <c r="E681" s="42"/>
      <c r="F681" s="229" t="s">
        <v>1425</v>
      </c>
      <c r="G681" s="42"/>
      <c r="H681" s="42"/>
      <c r="I681" s="230"/>
      <c r="J681" s="42"/>
      <c r="K681" s="42"/>
      <c r="L681" s="46"/>
      <c r="M681" s="231"/>
      <c r="N681" s="232"/>
      <c r="O681" s="86"/>
      <c r="P681" s="86"/>
      <c r="Q681" s="86"/>
      <c r="R681" s="86"/>
      <c r="S681" s="86"/>
      <c r="T681" s="87"/>
      <c r="U681" s="40"/>
      <c r="V681" s="40"/>
      <c r="W681" s="40"/>
      <c r="X681" s="40"/>
      <c r="Y681" s="40"/>
      <c r="Z681" s="40"/>
      <c r="AA681" s="40"/>
      <c r="AB681" s="40"/>
      <c r="AC681" s="40"/>
      <c r="AD681" s="40"/>
      <c r="AE681" s="40"/>
      <c r="AT681" s="19" t="s">
        <v>190</v>
      </c>
      <c r="AU681" s="19" t="s">
        <v>85</v>
      </c>
    </row>
    <row r="682" s="2" customFormat="1" ht="16.5" customHeight="1">
      <c r="A682" s="40"/>
      <c r="B682" s="41"/>
      <c r="C682" s="215" t="s">
        <v>1427</v>
      </c>
      <c r="D682" s="215" t="s">
        <v>183</v>
      </c>
      <c r="E682" s="216" t="s">
        <v>1428</v>
      </c>
      <c r="F682" s="217" t="s">
        <v>1429</v>
      </c>
      <c r="G682" s="218" t="s">
        <v>462</v>
      </c>
      <c r="H682" s="219">
        <v>1</v>
      </c>
      <c r="I682" s="220"/>
      <c r="J682" s="221">
        <f>ROUND(I682*H682,2)</f>
        <v>0</v>
      </c>
      <c r="K682" s="217" t="s">
        <v>650</v>
      </c>
      <c r="L682" s="46"/>
      <c r="M682" s="222" t="s">
        <v>19</v>
      </c>
      <c r="N682" s="223" t="s">
        <v>47</v>
      </c>
      <c r="O682" s="86"/>
      <c r="P682" s="224">
        <f>O682*H682</f>
        <v>0</v>
      </c>
      <c r="Q682" s="224">
        <v>0</v>
      </c>
      <c r="R682" s="224">
        <f>Q682*H682</f>
        <v>0</v>
      </c>
      <c r="S682" s="224">
        <v>0</v>
      </c>
      <c r="T682" s="225">
        <f>S682*H682</f>
        <v>0</v>
      </c>
      <c r="U682" s="40"/>
      <c r="V682" s="40"/>
      <c r="W682" s="40"/>
      <c r="X682" s="40"/>
      <c r="Y682" s="40"/>
      <c r="Z682" s="40"/>
      <c r="AA682" s="40"/>
      <c r="AB682" s="40"/>
      <c r="AC682" s="40"/>
      <c r="AD682" s="40"/>
      <c r="AE682" s="40"/>
      <c r="AR682" s="226" t="s">
        <v>188</v>
      </c>
      <c r="AT682" s="226" t="s">
        <v>183</v>
      </c>
      <c r="AU682" s="226" t="s">
        <v>85</v>
      </c>
      <c r="AY682" s="19" t="s">
        <v>180</v>
      </c>
      <c r="BE682" s="227">
        <f>IF(N682="základní",J682,0)</f>
        <v>0</v>
      </c>
      <c r="BF682" s="227">
        <f>IF(N682="snížená",J682,0)</f>
        <v>0</v>
      </c>
      <c r="BG682" s="227">
        <f>IF(N682="zákl. přenesená",J682,0)</f>
        <v>0</v>
      </c>
      <c r="BH682" s="227">
        <f>IF(N682="sníž. přenesená",J682,0)</f>
        <v>0</v>
      </c>
      <c r="BI682" s="227">
        <f>IF(N682="nulová",J682,0)</f>
        <v>0</v>
      </c>
      <c r="BJ682" s="19" t="s">
        <v>83</v>
      </c>
      <c r="BK682" s="227">
        <f>ROUND(I682*H682,2)</f>
        <v>0</v>
      </c>
      <c r="BL682" s="19" t="s">
        <v>188</v>
      </c>
      <c r="BM682" s="226" t="s">
        <v>1430</v>
      </c>
    </row>
    <row r="683" s="2" customFormat="1">
      <c r="A683" s="40"/>
      <c r="B683" s="41"/>
      <c r="C683" s="42"/>
      <c r="D683" s="228" t="s">
        <v>190</v>
      </c>
      <c r="E683" s="42"/>
      <c r="F683" s="229" t="s">
        <v>1429</v>
      </c>
      <c r="G683" s="42"/>
      <c r="H683" s="42"/>
      <c r="I683" s="230"/>
      <c r="J683" s="42"/>
      <c r="K683" s="42"/>
      <c r="L683" s="46"/>
      <c r="M683" s="231"/>
      <c r="N683" s="232"/>
      <c r="O683" s="86"/>
      <c r="P683" s="86"/>
      <c r="Q683" s="86"/>
      <c r="R683" s="86"/>
      <c r="S683" s="86"/>
      <c r="T683" s="87"/>
      <c r="U683" s="40"/>
      <c r="V683" s="40"/>
      <c r="W683" s="40"/>
      <c r="X683" s="40"/>
      <c r="Y683" s="40"/>
      <c r="Z683" s="40"/>
      <c r="AA683" s="40"/>
      <c r="AB683" s="40"/>
      <c r="AC683" s="40"/>
      <c r="AD683" s="40"/>
      <c r="AE683" s="40"/>
      <c r="AT683" s="19" t="s">
        <v>190</v>
      </c>
      <c r="AU683" s="19" t="s">
        <v>85</v>
      </c>
    </row>
    <row r="684" s="2" customFormat="1">
      <c r="A684" s="40"/>
      <c r="B684" s="41"/>
      <c r="C684" s="42"/>
      <c r="D684" s="228" t="s">
        <v>976</v>
      </c>
      <c r="E684" s="42"/>
      <c r="F684" s="290" t="s">
        <v>1431</v>
      </c>
      <c r="G684" s="42"/>
      <c r="H684" s="42"/>
      <c r="I684" s="230"/>
      <c r="J684" s="42"/>
      <c r="K684" s="42"/>
      <c r="L684" s="46"/>
      <c r="M684" s="231"/>
      <c r="N684" s="232"/>
      <c r="O684" s="86"/>
      <c r="P684" s="86"/>
      <c r="Q684" s="86"/>
      <c r="R684" s="86"/>
      <c r="S684" s="86"/>
      <c r="T684" s="87"/>
      <c r="U684" s="40"/>
      <c r="V684" s="40"/>
      <c r="W684" s="40"/>
      <c r="X684" s="40"/>
      <c r="Y684" s="40"/>
      <c r="Z684" s="40"/>
      <c r="AA684" s="40"/>
      <c r="AB684" s="40"/>
      <c r="AC684" s="40"/>
      <c r="AD684" s="40"/>
      <c r="AE684" s="40"/>
      <c r="AT684" s="19" t="s">
        <v>976</v>
      </c>
      <c r="AU684" s="19" t="s">
        <v>85</v>
      </c>
    </row>
    <row r="685" s="2" customFormat="1" ht="16.5" customHeight="1">
      <c r="A685" s="40"/>
      <c r="B685" s="41"/>
      <c r="C685" s="215" t="s">
        <v>1432</v>
      </c>
      <c r="D685" s="215" t="s">
        <v>183</v>
      </c>
      <c r="E685" s="216" t="s">
        <v>1433</v>
      </c>
      <c r="F685" s="217" t="s">
        <v>1429</v>
      </c>
      <c r="G685" s="218" t="s">
        <v>462</v>
      </c>
      <c r="H685" s="219">
        <v>1</v>
      </c>
      <c r="I685" s="220"/>
      <c r="J685" s="221">
        <f>ROUND(I685*H685,2)</f>
        <v>0</v>
      </c>
      <c r="K685" s="217" t="s">
        <v>650</v>
      </c>
      <c r="L685" s="46"/>
      <c r="M685" s="222" t="s">
        <v>19</v>
      </c>
      <c r="N685" s="223" t="s">
        <v>47</v>
      </c>
      <c r="O685" s="86"/>
      <c r="P685" s="224">
        <f>O685*H685</f>
        <v>0</v>
      </c>
      <c r="Q685" s="224">
        <v>0</v>
      </c>
      <c r="R685" s="224">
        <f>Q685*H685</f>
        <v>0</v>
      </c>
      <c r="S685" s="224">
        <v>0</v>
      </c>
      <c r="T685" s="225">
        <f>S685*H685</f>
        <v>0</v>
      </c>
      <c r="U685" s="40"/>
      <c r="V685" s="40"/>
      <c r="W685" s="40"/>
      <c r="X685" s="40"/>
      <c r="Y685" s="40"/>
      <c r="Z685" s="40"/>
      <c r="AA685" s="40"/>
      <c r="AB685" s="40"/>
      <c r="AC685" s="40"/>
      <c r="AD685" s="40"/>
      <c r="AE685" s="40"/>
      <c r="AR685" s="226" t="s">
        <v>188</v>
      </c>
      <c r="AT685" s="226" t="s">
        <v>183</v>
      </c>
      <c r="AU685" s="226" t="s">
        <v>85</v>
      </c>
      <c r="AY685" s="19" t="s">
        <v>180</v>
      </c>
      <c r="BE685" s="227">
        <f>IF(N685="základní",J685,0)</f>
        <v>0</v>
      </c>
      <c r="BF685" s="227">
        <f>IF(N685="snížená",J685,0)</f>
        <v>0</v>
      </c>
      <c r="BG685" s="227">
        <f>IF(N685="zákl. přenesená",J685,0)</f>
        <v>0</v>
      </c>
      <c r="BH685" s="227">
        <f>IF(N685="sníž. přenesená",J685,0)</f>
        <v>0</v>
      </c>
      <c r="BI685" s="227">
        <f>IF(N685="nulová",J685,0)</f>
        <v>0</v>
      </c>
      <c r="BJ685" s="19" t="s">
        <v>83</v>
      </c>
      <c r="BK685" s="227">
        <f>ROUND(I685*H685,2)</f>
        <v>0</v>
      </c>
      <c r="BL685" s="19" t="s">
        <v>188</v>
      </c>
      <c r="BM685" s="226" t="s">
        <v>1434</v>
      </c>
    </row>
    <row r="686" s="2" customFormat="1">
      <c r="A686" s="40"/>
      <c r="B686" s="41"/>
      <c r="C686" s="42"/>
      <c r="D686" s="228" t="s">
        <v>190</v>
      </c>
      <c r="E686" s="42"/>
      <c r="F686" s="229" t="s">
        <v>1429</v>
      </c>
      <c r="G686" s="42"/>
      <c r="H686" s="42"/>
      <c r="I686" s="230"/>
      <c r="J686" s="42"/>
      <c r="K686" s="42"/>
      <c r="L686" s="46"/>
      <c r="M686" s="231"/>
      <c r="N686" s="232"/>
      <c r="O686" s="86"/>
      <c r="P686" s="86"/>
      <c r="Q686" s="86"/>
      <c r="R686" s="86"/>
      <c r="S686" s="86"/>
      <c r="T686" s="87"/>
      <c r="U686" s="40"/>
      <c r="V686" s="40"/>
      <c r="W686" s="40"/>
      <c r="X686" s="40"/>
      <c r="Y686" s="40"/>
      <c r="Z686" s="40"/>
      <c r="AA686" s="40"/>
      <c r="AB686" s="40"/>
      <c r="AC686" s="40"/>
      <c r="AD686" s="40"/>
      <c r="AE686" s="40"/>
      <c r="AT686" s="19" t="s">
        <v>190</v>
      </c>
      <c r="AU686" s="19" t="s">
        <v>85</v>
      </c>
    </row>
    <row r="687" s="2" customFormat="1">
      <c r="A687" s="40"/>
      <c r="B687" s="41"/>
      <c r="C687" s="42"/>
      <c r="D687" s="228" t="s">
        <v>976</v>
      </c>
      <c r="E687" s="42"/>
      <c r="F687" s="290" t="s">
        <v>1435</v>
      </c>
      <c r="G687" s="42"/>
      <c r="H687" s="42"/>
      <c r="I687" s="230"/>
      <c r="J687" s="42"/>
      <c r="K687" s="42"/>
      <c r="L687" s="46"/>
      <c r="M687" s="231"/>
      <c r="N687" s="232"/>
      <c r="O687" s="86"/>
      <c r="P687" s="86"/>
      <c r="Q687" s="86"/>
      <c r="R687" s="86"/>
      <c r="S687" s="86"/>
      <c r="T687" s="87"/>
      <c r="U687" s="40"/>
      <c r="V687" s="40"/>
      <c r="W687" s="40"/>
      <c r="X687" s="40"/>
      <c r="Y687" s="40"/>
      <c r="Z687" s="40"/>
      <c r="AA687" s="40"/>
      <c r="AB687" s="40"/>
      <c r="AC687" s="40"/>
      <c r="AD687" s="40"/>
      <c r="AE687" s="40"/>
      <c r="AT687" s="19" t="s">
        <v>976</v>
      </c>
      <c r="AU687" s="19" t="s">
        <v>85</v>
      </c>
    </row>
    <row r="688" s="2" customFormat="1" ht="16.5" customHeight="1">
      <c r="A688" s="40"/>
      <c r="B688" s="41"/>
      <c r="C688" s="215" t="s">
        <v>1436</v>
      </c>
      <c r="D688" s="215" t="s">
        <v>183</v>
      </c>
      <c r="E688" s="216" t="s">
        <v>1437</v>
      </c>
      <c r="F688" s="217" t="s">
        <v>1438</v>
      </c>
      <c r="G688" s="218" t="s">
        <v>462</v>
      </c>
      <c r="H688" s="219">
        <v>1</v>
      </c>
      <c r="I688" s="220"/>
      <c r="J688" s="221">
        <f>ROUND(I688*H688,2)</f>
        <v>0</v>
      </c>
      <c r="K688" s="217" t="s">
        <v>650</v>
      </c>
      <c r="L688" s="46"/>
      <c r="M688" s="222" t="s">
        <v>19</v>
      </c>
      <c r="N688" s="223" t="s">
        <v>47</v>
      </c>
      <c r="O688" s="86"/>
      <c r="P688" s="224">
        <f>O688*H688</f>
        <v>0</v>
      </c>
      <c r="Q688" s="224">
        <v>0</v>
      </c>
      <c r="R688" s="224">
        <f>Q688*H688</f>
        <v>0</v>
      </c>
      <c r="S688" s="224">
        <v>0</v>
      </c>
      <c r="T688" s="225">
        <f>S688*H688</f>
        <v>0</v>
      </c>
      <c r="U688" s="40"/>
      <c r="V688" s="40"/>
      <c r="W688" s="40"/>
      <c r="X688" s="40"/>
      <c r="Y688" s="40"/>
      <c r="Z688" s="40"/>
      <c r="AA688" s="40"/>
      <c r="AB688" s="40"/>
      <c r="AC688" s="40"/>
      <c r="AD688" s="40"/>
      <c r="AE688" s="40"/>
      <c r="AR688" s="226" t="s">
        <v>188</v>
      </c>
      <c r="AT688" s="226" t="s">
        <v>183</v>
      </c>
      <c r="AU688" s="226" t="s">
        <v>85</v>
      </c>
      <c r="AY688" s="19" t="s">
        <v>180</v>
      </c>
      <c r="BE688" s="227">
        <f>IF(N688="základní",J688,0)</f>
        <v>0</v>
      </c>
      <c r="BF688" s="227">
        <f>IF(N688="snížená",J688,0)</f>
        <v>0</v>
      </c>
      <c r="BG688" s="227">
        <f>IF(N688="zákl. přenesená",J688,0)</f>
        <v>0</v>
      </c>
      <c r="BH688" s="227">
        <f>IF(N688="sníž. přenesená",J688,0)</f>
        <v>0</v>
      </c>
      <c r="BI688" s="227">
        <f>IF(N688="nulová",J688,0)</f>
        <v>0</v>
      </c>
      <c r="BJ688" s="19" t="s">
        <v>83</v>
      </c>
      <c r="BK688" s="227">
        <f>ROUND(I688*H688,2)</f>
        <v>0</v>
      </c>
      <c r="BL688" s="19" t="s">
        <v>188</v>
      </c>
      <c r="BM688" s="226" t="s">
        <v>1439</v>
      </c>
    </row>
    <row r="689" s="2" customFormat="1">
      <c r="A689" s="40"/>
      <c r="B689" s="41"/>
      <c r="C689" s="42"/>
      <c r="D689" s="228" t="s">
        <v>190</v>
      </c>
      <c r="E689" s="42"/>
      <c r="F689" s="229" t="s">
        <v>1438</v>
      </c>
      <c r="G689" s="42"/>
      <c r="H689" s="42"/>
      <c r="I689" s="230"/>
      <c r="J689" s="42"/>
      <c r="K689" s="42"/>
      <c r="L689" s="46"/>
      <c r="M689" s="231"/>
      <c r="N689" s="232"/>
      <c r="O689" s="86"/>
      <c r="P689" s="86"/>
      <c r="Q689" s="86"/>
      <c r="R689" s="86"/>
      <c r="S689" s="86"/>
      <c r="T689" s="87"/>
      <c r="U689" s="40"/>
      <c r="V689" s="40"/>
      <c r="W689" s="40"/>
      <c r="X689" s="40"/>
      <c r="Y689" s="40"/>
      <c r="Z689" s="40"/>
      <c r="AA689" s="40"/>
      <c r="AB689" s="40"/>
      <c r="AC689" s="40"/>
      <c r="AD689" s="40"/>
      <c r="AE689" s="40"/>
      <c r="AT689" s="19" t="s">
        <v>190</v>
      </c>
      <c r="AU689" s="19" t="s">
        <v>85</v>
      </c>
    </row>
    <row r="690" s="2" customFormat="1" ht="16.5" customHeight="1">
      <c r="A690" s="40"/>
      <c r="B690" s="41"/>
      <c r="C690" s="215" t="s">
        <v>1440</v>
      </c>
      <c r="D690" s="215" t="s">
        <v>183</v>
      </c>
      <c r="E690" s="216" t="s">
        <v>1441</v>
      </c>
      <c r="F690" s="217" t="s">
        <v>1442</v>
      </c>
      <c r="G690" s="218" t="s">
        <v>462</v>
      </c>
      <c r="H690" s="219">
        <v>1</v>
      </c>
      <c r="I690" s="220"/>
      <c r="J690" s="221">
        <f>ROUND(I690*H690,2)</f>
        <v>0</v>
      </c>
      <c r="K690" s="217" t="s">
        <v>650</v>
      </c>
      <c r="L690" s="46"/>
      <c r="M690" s="222" t="s">
        <v>19</v>
      </c>
      <c r="N690" s="223" t="s">
        <v>47</v>
      </c>
      <c r="O690" s="86"/>
      <c r="P690" s="224">
        <f>O690*H690</f>
        <v>0</v>
      </c>
      <c r="Q690" s="224">
        <v>0</v>
      </c>
      <c r="R690" s="224">
        <f>Q690*H690</f>
        <v>0</v>
      </c>
      <c r="S690" s="224">
        <v>0</v>
      </c>
      <c r="T690" s="225">
        <f>S690*H690</f>
        <v>0</v>
      </c>
      <c r="U690" s="40"/>
      <c r="V690" s="40"/>
      <c r="W690" s="40"/>
      <c r="X690" s="40"/>
      <c r="Y690" s="40"/>
      <c r="Z690" s="40"/>
      <c r="AA690" s="40"/>
      <c r="AB690" s="40"/>
      <c r="AC690" s="40"/>
      <c r="AD690" s="40"/>
      <c r="AE690" s="40"/>
      <c r="AR690" s="226" t="s">
        <v>188</v>
      </c>
      <c r="AT690" s="226" t="s">
        <v>183</v>
      </c>
      <c r="AU690" s="226" t="s">
        <v>85</v>
      </c>
      <c r="AY690" s="19" t="s">
        <v>180</v>
      </c>
      <c r="BE690" s="227">
        <f>IF(N690="základní",J690,0)</f>
        <v>0</v>
      </c>
      <c r="BF690" s="227">
        <f>IF(N690="snížená",J690,0)</f>
        <v>0</v>
      </c>
      <c r="BG690" s="227">
        <f>IF(N690="zákl. přenesená",J690,0)</f>
        <v>0</v>
      </c>
      <c r="BH690" s="227">
        <f>IF(N690="sníž. přenesená",J690,0)</f>
        <v>0</v>
      </c>
      <c r="BI690" s="227">
        <f>IF(N690="nulová",J690,0)</f>
        <v>0</v>
      </c>
      <c r="BJ690" s="19" t="s">
        <v>83</v>
      </c>
      <c r="BK690" s="227">
        <f>ROUND(I690*H690,2)</f>
        <v>0</v>
      </c>
      <c r="BL690" s="19" t="s">
        <v>188</v>
      </c>
      <c r="BM690" s="226" t="s">
        <v>1443</v>
      </c>
    </row>
    <row r="691" s="2" customFormat="1">
      <c r="A691" s="40"/>
      <c r="B691" s="41"/>
      <c r="C691" s="42"/>
      <c r="D691" s="228" t="s">
        <v>190</v>
      </c>
      <c r="E691" s="42"/>
      <c r="F691" s="229" t="s">
        <v>1442</v>
      </c>
      <c r="G691" s="42"/>
      <c r="H691" s="42"/>
      <c r="I691" s="230"/>
      <c r="J691" s="42"/>
      <c r="K691" s="42"/>
      <c r="L691" s="46"/>
      <c r="M691" s="231"/>
      <c r="N691" s="232"/>
      <c r="O691" s="86"/>
      <c r="P691" s="86"/>
      <c r="Q691" s="86"/>
      <c r="R691" s="86"/>
      <c r="S691" s="86"/>
      <c r="T691" s="87"/>
      <c r="U691" s="40"/>
      <c r="V691" s="40"/>
      <c r="W691" s="40"/>
      <c r="X691" s="40"/>
      <c r="Y691" s="40"/>
      <c r="Z691" s="40"/>
      <c r="AA691" s="40"/>
      <c r="AB691" s="40"/>
      <c r="AC691" s="40"/>
      <c r="AD691" s="40"/>
      <c r="AE691" s="40"/>
      <c r="AT691" s="19" t="s">
        <v>190</v>
      </c>
      <c r="AU691" s="19" t="s">
        <v>85</v>
      </c>
    </row>
    <row r="692" s="2" customFormat="1" ht="16.5" customHeight="1">
      <c r="A692" s="40"/>
      <c r="B692" s="41"/>
      <c r="C692" s="215" t="s">
        <v>1444</v>
      </c>
      <c r="D692" s="215" t="s">
        <v>183</v>
      </c>
      <c r="E692" s="216" t="s">
        <v>1445</v>
      </c>
      <c r="F692" s="217" t="s">
        <v>1446</v>
      </c>
      <c r="G692" s="218" t="s">
        <v>462</v>
      </c>
      <c r="H692" s="219">
        <v>1</v>
      </c>
      <c r="I692" s="220"/>
      <c r="J692" s="221">
        <f>ROUND(I692*H692,2)</f>
        <v>0</v>
      </c>
      <c r="K692" s="217" t="s">
        <v>650</v>
      </c>
      <c r="L692" s="46"/>
      <c r="M692" s="222" t="s">
        <v>19</v>
      </c>
      <c r="N692" s="223" t="s">
        <v>47</v>
      </c>
      <c r="O692" s="86"/>
      <c r="P692" s="224">
        <f>O692*H692</f>
        <v>0</v>
      </c>
      <c r="Q692" s="224">
        <v>0</v>
      </c>
      <c r="R692" s="224">
        <f>Q692*H692</f>
        <v>0</v>
      </c>
      <c r="S692" s="224">
        <v>0</v>
      </c>
      <c r="T692" s="225">
        <f>S692*H692</f>
        <v>0</v>
      </c>
      <c r="U692" s="40"/>
      <c r="V692" s="40"/>
      <c r="W692" s="40"/>
      <c r="X692" s="40"/>
      <c r="Y692" s="40"/>
      <c r="Z692" s="40"/>
      <c r="AA692" s="40"/>
      <c r="AB692" s="40"/>
      <c r="AC692" s="40"/>
      <c r="AD692" s="40"/>
      <c r="AE692" s="40"/>
      <c r="AR692" s="226" t="s">
        <v>188</v>
      </c>
      <c r="AT692" s="226" t="s">
        <v>183</v>
      </c>
      <c r="AU692" s="226" t="s">
        <v>85</v>
      </c>
      <c r="AY692" s="19" t="s">
        <v>180</v>
      </c>
      <c r="BE692" s="227">
        <f>IF(N692="základní",J692,0)</f>
        <v>0</v>
      </c>
      <c r="BF692" s="227">
        <f>IF(N692="snížená",J692,0)</f>
        <v>0</v>
      </c>
      <c r="BG692" s="227">
        <f>IF(N692="zákl. přenesená",J692,0)</f>
        <v>0</v>
      </c>
      <c r="BH692" s="227">
        <f>IF(N692="sníž. přenesená",J692,0)</f>
        <v>0</v>
      </c>
      <c r="BI692" s="227">
        <f>IF(N692="nulová",J692,0)</f>
        <v>0</v>
      </c>
      <c r="BJ692" s="19" t="s">
        <v>83</v>
      </c>
      <c r="BK692" s="227">
        <f>ROUND(I692*H692,2)</f>
        <v>0</v>
      </c>
      <c r="BL692" s="19" t="s">
        <v>188</v>
      </c>
      <c r="BM692" s="226" t="s">
        <v>1447</v>
      </c>
    </row>
    <row r="693" s="2" customFormat="1">
      <c r="A693" s="40"/>
      <c r="B693" s="41"/>
      <c r="C693" s="42"/>
      <c r="D693" s="228" t="s">
        <v>190</v>
      </c>
      <c r="E693" s="42"/>
      <c r="F693" s="229" t="s">
        <v>1446</v>
      </c>
      <c r="G693" s="42"/>
      <c r="H693" s="42"/>
      <c r="I693" s="230"/>
      <c r="J693" s="42"/>
      <c r="K693" s="42"/>
      <c r="L693" s="46"/>
      <c r="M693" s="231"/>
      <c r="N693" s="232"/>
      <c r="O693" s="86"/>
      <c r="P693" s="86"/>
      <c r="Q693" s="86"/>
      <c r="R693" s="86"/>
      <c r="S693" s="86"/>
      <c r="T693" s="87"/>
      <c r="U693" s="40"/>
      <c r="V693" s="40"/>
      <c r="W693" s="40"/>
      <c r="X693" s="40"/>
      <c r="Y693" s="40"/>
      <c r="Z693" s="40"/>
      <c r="AA693" s="40"/>
      <c r="AB693" s="40"/>
      <c r="AC693" s="40"/>
      <c r="AD693" s="40"/>
      <c r="AE693" s="40"/>
      <c r="AT693" s="19" t="s">
        <v>190</v>
      </c>
      <c r="AU693" s="19" t="s">
        <v>85</v>
      </c>
    </row>
    <row r="694" s="2" customFormat="1" ht="16.5" customHeight="1">
      <c r="A694" s="40"/>
      <c r="B694" s="41"/>
      <c r="C694" s="215" t="s">
        <v>1448</v>
      </c>
      <c r="D694" s="215" t="s">
        <v>183</v>
      </c>
      <c r="E694" s="216" t="s">
        <v>1449</v>
      </c>
      <c r="F694" s="217" t="s">
        <v>1450</v>
      </c>
      <c r="G694" s="218" t="s">
        <v>1255</v>
      </c>
      <c r="H694" s="291"/>
      <c r="I694" s="220"/>
      <c r="J694" s="221">
        <f>ROUND(I694*H694,2)</f>
        <v>0</v>
      </c>
      <c r="K694" s="217" t="s">
        <v>187</v>
      </c>
      <c r="L694" s="46"/>
      <c r="M694" s="222" t="s">
        <v>19</v>
      </c>
      <c r="N694" s="223" t="s">
        <v>47</v>
      </c>
      <c r="O694" s="86"/>
      <c r="P694" s="224">
        <f>O694*H694</f>
        <v>0</v>
      </c>
      <c r="Q694" s="224">
        <v>0</v>
      </c>
      <c r="R694" s="224">
        <f>Q694*H694</f>
        <v>0</v>
      </c>
      <c r="S694" s="224">
        <v>0</v>
      </c>
      <c r="T694" s="225">
        <f>S694*H694</f>
        <v>0</v>
      </c>
      <c r="U694" s="40"/>
      <c r="V694" s="40"/>
      <c r="W694" s="40"/>
      <c r="X694" s="40"/>
      <c r="Y694" s="40"/>
      <c r="Z694" s="40"/>
      <c r="AA694" s="40"/>
      <c r="AB694" s="40"/>
      <c r="AC694" s="40"/>
      <c r="AD694" s="40"/>
      <c r="AE694" s="40"/>
      <c r="AR694" s="226" t="s">
        <v>188</v>
      </c>
      <c r="AT694" s="226" t="s">
        <v>183</v>
      </c>
      <c r="AU694" s="226" t="s">
        <v>85</v>
      </c>
      <c r="AY694" s="19" t="s">
        <v>180</v>
      </c>
      <c r="BE694" s="227">
        <f>IF(N694="základní",J694,0)</f>
        <v>0</v>
      </c>
      <c r="BF694" s="227">
        <f>IF(N694="snížená",J694,0)</f>
        <v>0</v>
      </c>
      <c r="BG694" s="227">
        <f>IF(N694="zákl. přenesená",J694,0)</f>
        <v>0</v>
      </c>
      <c r="BH694" s="227">
        <f>IF(N694="sníž. přenesená",J694,0)</f>
        <v>0</v>
      </c>
      <c r="BI694" s="227">
        <f>IF(N694="nulová",J694,0)</f>
        <v>0</v>
      </c>
      <c r="BJ694" s="19" t="s">
        <v>83</v>
      </c>
      <c r="BK694" s="227">
        <f>ROUND(I694*H694,2)</f>
        <v>0</v>
      </c>
      <c r="BL694" s="19" t="s">
        <v>188</v>
      </c>
      <c r="BM694" s="226" t="s">
        <v>1451</v>
      </c>
    </row>
    <row r="695" s="2" customFormat="1">
      <c r="A695" s="40"/>
      <c r="B695" s="41"/>
      <c r="C695" s="42"/>
      <c r="D695" s="228" t="s">
        <v>190</v>
      </c>
      <c r="E695" s="42"/>
      <c r="F695" s="229" t="s">
        <v>1452</v>
      </c>
      <c r="G695" s="42"/>
      <c r="H695" s="42"/>
      <c r="I695" s="230"/>
      <c r="J695" s="42"/>
      <c r="K695" s="42"/>
      <c r="L695" s="46"/>
      <c r="M695" s="231"/>
      <c r="N695" s="232"/>
      <c r="O695" s="86"/>
      <c r="P695" s="86"/>
      <c r="Q695" s="86"/>
      <c r="R695" s="86"/>
      <c r="S695" s="86"/>
      <c r="T695" s="87"/>
      <c r="U695" s="40"/>
      <c r="V695" s="40"/>
      <c r="W695" s="40"/>
      <c r="X695" s="40"/>
      <c r="Y695" s="40"/>
      <c r="Z695" s="40"/>
      <c r="AA695" s="40"/>
      <c r="AB695" s="40"/>
      <c r="AC695" s="40"/>
      <c r="AD695" s="40"/>
      <c r="AE695" s="40"/>
      <c r="AT695" s="19" t="s">
        <v>190</v>
      </c>
      <c r="AU695" s="19" t="s">
        <v>85</v>
      </c>
    </row>
    <row r="696" s="12" customFormat="1" ht="22.8" customHeight="1">
      <c r="A696" s="12"/>
      <c r="B696" s="199"/>
      <c r="C696" s="200"/>
      <c r="D696" s="201" t="s">
        <v>75</v>
      </c>
      <c r="E696" s="213" t="s">
        <v>504</v>
      </c>
      <c r="F696" s="213" t="s">
        <v>505</v>
      </c>
      <c r="G696" s="200"/>
      <c r="H696" s="200"/>
      <c r="I696" s="203"/>
      <c r="J696" s="214">
        <f>BK696</f>
        <v>0</v>
      </c>
      <c r="K696" s="200"/>
      <c r="L696" s="205"/>
      <c r="M696" s="206"/>
      <c r="N696" s="207"/>
      <c r="O696" s="207"/>
      <c r="P696" s="208">
        <f>SUM(P697:P734)</f>
        <v>0</v>
      </c>
      <c r="Q696" s="207"/>
      <c r="R696" s="208">
        <f>SUM(R697:R734)</f>
        <v>14.898547600000001</v>
      </c>
      <c r="S696" s="207"/>
      <c r="T696" s="209">
        <f>SUM(T697:T734)</f>
        <v>0</v>
      </c>
      <c r="U696" s="12"/>
      <c r="V696" s="12"/>
      <c r="W696" s="12"/>
      <c r="X696" s="12"/>
      <c r="Y696" s="12"/>
      <c r="Z696" s="12"/>
      <c r="AA696" s="12"/>
      <c r="AB696" s="12"/>
      <c r="AC696" s="12"/>
      <c r="AD696" s="12"/>
      <c r="AE696" s="12"/>
      <c r="AR696" s="210" t="s">
        <v>85</v>
      </c>
      <c r="AT696" s="211" t="s">
        <v>75</v>
      </c>
      <c r="AU696" s="211" t="s">
        <v>83</v>
      </c>
      <c r="AY696" s="210" t="s">
        <v>180</v>
      </c>
      <c r="BK696" s="212">
        <f>SUM(BK697:BK734)</f>
        <v>0</v>
      </c>
    </row>
    <row r="697" s="2" customFormat="1" ht="16.5" customHeight="1">
      <c r="A697" s="40"/>
      <c r="B697" s="41"/>
      <c r="C697" s="215" t="s">
        <v>1453</v>
      </c>
      <c r="D697" s="215" t="s">
        <v>183</v>
      </c>
      <c r="E697" s="216" t="s">
        <v>1454</v>
      </c>
      <c r="F697" s="217" t="s">
        <v>1455</v>
      </c>
      <c r="G697" s="218" t="s">
        <v>201</v>
      </c>
      <c r="H697" s="219">
        <v>329.77999999999997</v>
      </c>
      <c r="I697" s="220"/>
      <c r="J697" s="221">
        <f>ROUND(I697*H697,2)</f>
        <v>0</v>
      </c>
      <c r="K697" s="217" t="s">
        <v>713</v>
      </c>
      <c r="L697" s="46"/>
      <c r="M697" s="222" t="s">
        <v>19</v>
      </c>
      <c r="N697" s="223" t="s">
        <v>47</v>
      </c>
      <c r="O697" s="86"/>
      <c r="P697" s="224">
        <f>O697*H697</f>
        <v>0</v>
      </c>
      <c r="Q697" s="224">
        <v>0.00029999999999999997</v>
      </c>
      <c r="R697" s="224">
        <f>Q697*H697</f>
        <v>0.09893399999999998</v>
      </c>
      <c r="S697" s="224">
        <v>0</v>
      </c>
      <c r="T697" s="225">
        <f>S697*H697</f>
        <v>0</v>
      </c>
      <c r="U697" s="40"/>
      <c r="V697" s="40"/>
      <c r="W697" s="40"/>
      <c r="X697" s="40"/>
      <c r="Y697" s="40"/>
      <c r="Z697" s="40"/>
      <c r="AA697" s="40"/>
      <c r="AB697" s="40"/>
      <c r="AC697" s="40"/>
      <c r="AD697" s="40"/>
      <c r="AE697" s="40"/>
      <c r="AR697" s="226" t="s">
        <v>188</v>
      </c>
      <c r="AT697" s="226" t="s">
        <v>183</v>
      </c>
      <c r="AU697" s="226" t="s">
        <v>85</v>
      </c>
      <c r="AY697" s="19" t="s">
        <v>180</v>
      </c>
      <c r="BE697" s="227">
        <f>IF(N697="základní",J697,0)</f>
        <v>0</v>
      </c>
      <c r="BF697" s="227">
        <f>IF(N697="snížená",J697,0)</f>
        <v>0</v>
      </c>
      <c r="BG697" s="227">
        <f>IF(N697="zákl. přenesená",J697,0)</f>
        <v>0</v>
      </c>
      <c r="BH697" s="227">
        <f>IF(N697="sníž. přenesená",J697,0)</f>
        <v>0</v>
      </c>
      <c r="BI697" s="227">
        <f>IF(N697="nulová",J697,0)</f>
        <v>0</v>
      </c>
      <c r="BJ697" s="19" t="s">
        <v>83</v>
      </c>
      <c r="BK697" s="227">
        <f>ROUND(I697*H697,2)</f>
        <v>0</v>
      </c>
      <c r="BL697" s="19" t="s">
        <v>188</v>
      </c>
      <c r="BM697" s="226" t="s">
        <v>1456</v>
      </c>
    </row>
    <row r="698" s="2" customFormat="1">
      <c r="A698" s="40"/>
      <c r="B698" s="41"/>
      <c r="C698" s="42"/>
      <c r="D698" s="228" t="s">
        <v>190</v>
      </c>
      <c r="E698" s="42"/>
      <c r="F698" s="229" t="s">
        <v>1457</v>
      </c>
      <c r="G698" s="42"/>
      <c r="H698" s="42"/>
      <c r="I698" s="230"/>
      <c r="J698" s="42"/>
      <c r="K698" s="42"/>
      <c r="L698" s="46"/>
      <c r="M698" s="231"/>
      <c r="N698" s="232"/>
      <c r="O698" s="86"/>
      <c r="P698" s="86"/>
      <c r="Q698" s="86"/>
      <c r="R698" s="86"/>
      <c r="S698" s="86"/>
      <c r="T698" s="87"/>
      <c r="U698" s="40"/>
      <c r="V698" s="40"/>
      <c r="W698" s="40"/>
      <c r="X698" s="40"/>
      <c r="Y698" s="40"/>
      <c r="Z698" s="40"/>
      <c r="AA698" s="40"/>
      <c r="AB698" s="40"/>
      <c r="AC698" s="40"/>
      <c r="AD698" s="40"/>
      <c r="AE698" s="40"/>
      <c r="AT698" s="19" t="s">
        <v>190</v>
      </c>
      <c r="AU698" s="19" t="s">
        <v>85</v>
      </c>
    </row>
    <row r="699" s="13" customFormat="1">
      <c r="A699" s="13"/>
      <c r="B699" s="233"/>
      <c r="C699" s="234"/>
      <c r="D699" s="228" t="s">
        <v>192</v>
      </c>
      <c r="E699" s="235" t="s">
        <v>19</v>
      </c>
      <c r="F699" s="236" t="s">
        <v>1458</v>
      </c>
      <c r="G699" s="234"/>
      <c r="H699" s="237">
        <v>329.77999999999997</v>
      </c>
      <c r="I699" s="238"/>
      <c r="J699" s="234"/>
      <c r="K699" s="234"/>
      <c r="L699" s="239"/>
      <c r="M699" s="240"/>
      <c r="N699" s="241"/>
      <c r="O699" s="241"/>
      <c r="P699" s="241"/>
      <c r="Q699" s="241"/>
      <c r="R699" s="241"/>
      <c r="S699" s="241"/>
      <c r="T699" s="242"/>
      <c r="U699" s="13"/>
      <c r="V699" s="13"/>
      <c r="W699" s="13"/>
      <c r="X699" s="13"/>
      <c r="Y699" s="13"/>
      <c r="Z699" s="13"/>
      <c r="AA699" s="13"/>
      <c r="AB699" s="13"/>
      <c r="AC699" s="13"/>
      <c r="AD699" s="13"/>
      <c r="AE699" s="13"/>
      <c r="AT699" s="243" t="s">
        <v>192</v>
      </c>
      <c r="AU699" s="243" t="s">
        <v>85</v>
      </c>
      <c r="AV699" s="13" t="s">
        <v>85</v>
      </c>
      <c r="AW699" s="13" t="s">
        <v>37</v>
      </c>
      <c r="AX699" s="13" t="s">
        <v>76</v>
      </c>
      <c r="AY699" s="243" t="s">
        <v>180</v>
      </c>
    </row>
    <row r="700" s="14" customFormat="1">
      <c r="A700" s="14"/>
      <c r="B700" s="244"/>
      <c r="C700" s="245"/>
      <c r="D700" s="228" t="s">
        <v>192</v>
      </c>
      <c r="E700" s="246" t="s">
        <v>19</v>
      </c>
      <c r="F700" s="247" t="s">
        <v>197</v>
      </c>
      <c r="G700" s="245"/>
      <c r="H700" s="248">
        <v>329.77999999999997</v>
      </c>
      <c r="I700" s="249"/>
      <c r="J700" s="245"/>
      <c r="K700" s="245"/>
      <c r="L700" s="250"/>
      <c r="M700" s="251"/>
      <c r="N700" s="252"/>
      <c r="O700" s="252"/>
      <c r="P700" s="252"/>
      <c r="Q700" s="252"/>
      <c r="R700" s="252"/>
      <c r="S700" s="252"/>
      <c r="T700" s="253"/>
      <c r="U700" s="14"/>
      <c r="V700" s="14"/>
      <c r="W700" s="14"/>
      <c r="X700" s="14"/>
      <c r="Y700" s="14"/>
      <c r="Z700" s="14"/>
      <c r="AA700" s="14"/>
      <c r="AB700" s="14"/>
      <c r="AC700" s="14"/>
      <c r="AD700" s="14"/>
      <c r="AE700" s="14"/>
      <c r="AT700" s="254" t="s">
        <v>192</v>
      </c>
      <c r="AU700" s="254" t="s">
        <v>85</v>
      </c>
      <c r="AV700" s="14" t="s">
        <v>198</v>
      </c>
      <c r="AW700" s="14" t="s">
        <v>37</v>
      </c>
      <c r="AX700" s="14" t="s">
        <v>83</v>
      </c>
      <c r="AY700" s="254" t="s">
        <v>180</v>
      </c>
    </row>
    <row r="701" s="2" customFormat="1" ht="16.5" customHeight="1">
      <c r="A701" s="40"/>
      <c r="B701" s="41"/>
      <c r="C701" s="215" t="s">
        <v>1459</v>
      </c>
      <c r="D701" s="215" t="s">
        <v>183</v>
      </c>
      <c r="E701" s="216" t="s">
        <v>1460</v>
      </c>
      <c r="F701" s="217" t="s">
        <v>1461</v>
      </c>
      <c r="G701" s="218" t="s">
        <v>201</v>
      </c>
      <c r="H701" s="219">
        <v>153.97</v>
      </c>
      <c r="I701" s="220"/>
      <c r="J701" s="221">
        <f>ROUND(I701*H701,2)</f>
        <v>0</v>
      </c>
      <c r="K701" s="217" t="s">
        <v>187</v>
      </c>
      <c r="L701" s="46"/>
      <c r="M701" s="222" t="s">
        <v>19</v>
      </c>
      <c r="N701" s="223" t="s">
        <v>47</v>
      </c>
      <c r="O701" s="86"/>
      <c r="P701" s="224">
        <f>O701*H701</f>
        <v>0</v>
      </c>
      <c r="Q701" s="224">
        <v>0.0075799999999999999</v>
      </c>
      <c r="R701" s="224">
        <f>Q701*H701</f>
        <v>1.1670925999999999</v>
      </c>
      <c r="S701" s="224">
        <v>0</v>
      </c>
      <c r="T701" s="225">
        <f>S701*H701</f>
        <v>0</v>
      </c>
      <c r="U701" s="40"/>
      <c r="V701" s="40"/>
      <c r="W701" s="40"/>
      <c r="X701" s="40"/>
      <c r="Y701" s="40"/>
      <c r="Z701" s="40"/>
      <c r="AA701" s="40"/>
      <c r="AB701" s="40"/>
      <c r="AC701" s="40"/>
      <c r="AD701" s="40"/>
      <c r="AE701" s="40"/>
      <c r="AR701" s="226" t="s">
        <v>188</v>
      </c>
      <c r="AT701" s="226" t="s">
        <v>183</v>
      </c>
      <c r="AU701" s="226" t="s">
        <v>85</v>
      </c>
      <c r="AY701" s="19" t="s">
        <v>180</v>
      </c>
      <c r="BE701" s="227">
        <f>IF(N701="základní",J701,0)</f>
        <v>0</v>
      </c>
      <c r="BF701" s="227">
        <f>IF(N701="snížená",J701,0)</f>
        <v>0</v>
      </c>
      <c r="BG701" s="227">
        <f>IF(N701="zákl. přenesená",J701,0)</f>
        <v>0</v>
      </c>
      <c r="BH701" s="227">
        <f>IF(N701="sníž. přenesená",J701,0)</f>
        <v>0</v>
      </c>
      <c r="BI701" s="227">
        <f>IF(N701="nulová",J701,0)</f>
        <v>0</v>
      </c>
      <c r="BJ701" s="19" t="s">
        <v>83</v>
      </c>
      <c r="BK701" s="227">
        <f>ROUND(I701*H701,2)</f>
        <v>0</v>
      </c>
      <c r="BL701" s="19" t="s">
        <v>188</v>
      </c>
      <c r="BM701" s="226" t="s">
        <v>1462</v>
      </c>
    </row>
    <row r="702" s="2" customFormat="1">
      <c r="A702" s="40"/>
      <c r="B702" s="41"/>
      <c r="C702" s="42"/>
      <c r="D702" s="228" t="s">
        <v>190</v>
      </c>
      <c r="E702" s="42"/>
      <c r="F702" s="229" t="s">
        <v>1463</v>
      </c>
      <c r="G702" s="42"/>
      <c r="H702" s="42"/>
      <c r="I702" s="230"/>
      <c r="J702" s="42"/>
      <c r="K702" s="42"/>
      <c r="L702" s="46"/>
      <c r="M702" s="231"/>
      <c r="N702" s="232"/>
      <c r="O702" s="86"/>
      <c r="P702" s="86"/>
      <c r="Q702" s="86"/>
      <c r="R702" s="86"/>
      <c r="S702" s="86"/>
      <c r="T702" s="87"/>
      <c r="U702" s="40"/>
      <c r="V702" s="40"/>
      <c r="W702" s="40"/>
      <c r="X702" s="40"/>
      <c r="Y702" s="40"/>
      <c r="Z702" s="40"/>
      <c r="AA702" s="40"/>
      <c r="AB702" s="40"/>
      <c r="AC702" s="40"/>
      <c r="AD702" s="40"/>
      <c r="AE702" s="40"/>
      <c r="AT702" s="19" t="s">
        <v>190</v>
      </c>
      <c r="AU702" s="19" t="s">
        <v>85</v>
      </c>
    </row>
    <row r="703" s="13" customFormat="1">
      <c r="A703" s="13"/>
      <c r="B703" s="233"/>
      <c r="C703" s="234"/>
      <c r="D703" s="228" t="s">
        <v>192</v>
      </c>
      <c r="E703" s="235" t="s">
        <v>19</v>
      </c>
      <c r="F703" s="236" t="s">
        <v>1464</v>
      </c>
      <c r="G703" s="234"/>
      <c r="H703" s="237">
        <v>153.97</v>
      </c>
      <c r="I703" s="238"/>
      <c r="J703" s="234"/>
      <c r="K703" s="234"/>
      <c r="L703" s="239"/>
      <c r="M703" s="240"/>
      <c r="N703" s="241"/>
      <c r="O703" s="241"/>
      <c r="P703" s="241"/>
      <c r="Q703" s="241"/>
      <c r="R703" s="241"/>
      <c r="S703" s="241"/>
      <c r="T703" s="242"/>
      <c r="U703" s="13"/>
      <c r="V703" s="13"/>
      <c r="W703" s="13"/>
      <c r="X703" s="13"/>
      <c r="Y703" s="13"/>
      <c r="Z703" s="13"/>
      <c r="AA703" s="13"/>
      <c r="AB703" s="13"/>
      <c r="AC703" s="13"/>
      <c r="AD703" s="13"/>
      <c r="AE703" s="13"/>
      <c r="AT703" s="243" t="s">
        <v>192</v>
      </c>
      <c r="AU703" s="243" t="s">
        <v>85</v>
      </c>
      <c r="AV703" s="13" t="s">
        <v>85</v>
      </c>
      <c r="AW703" s="13" t="s">
        <v>37</v>
      </c>
      <c r="AX703" s="13" t="s">
        <v>83</v>
      </c>
      <c r="AY703" s="243" t="s">
        <v>180</v>
      </c>
    </row>
    <row r="704" s="2" customFormat="1" ht="16.5" customHeight="1">
      <c r="A704" s="40"/>
      <c r="B704" s="41"/>
      <c r="C704" s="215" t="s">
        <v>1465</v>
      </c>
      <c r="D704" s="215" t="s">
        <v>183</v>
      </c>
      <c r="E704" s="216" t="s">
        <v>1466</v>
      </c>
      <c r="F704" s="217" t="s">
        <v>1467</v>
      </c>
      <c r="G704" s="218" t="s">
        <v>201</v>
      </c>
      <c r="H704" s="219">
        <v>175.81</v>
      </c>
      <c r="I704" s="220"/>
      <c r="J704" s="221">
        <f>ROUND(I704*H704,2)</f>
        <v>0</v>
      </c>
      <c r="K704" s="217" t="s">
        <v>187</v>
      </c>
      <c r="L704" s="46"/>
      <c r="M704" s="222" t="s">
        <v>19</v>
      </c>
      <c r="N704" s="223" t="s">
        <v>47</v>
      </c>
      <c r="O704" s="86"/>
      <c r="P704" s="224">
        <f>O704*H704</f>
        <v>0</v>
      </c>
      <c r="Q704" s="224">
        <v>0.025499999999999998</v>
      </c>
      <c r="R704" s="224">
        <f>Q704*H704</f>
        <v>4.483155</v>
      </c>
      <c r="S704" s="224">
        <v>0</v>
      </c>
      <c r="T704" s="225">
        <f>S704*H704</f>
        <v>0</v>
      </c>
      <c r="U704" s="40"/>
      <c r="V704" s="40"/>
      <c r="W704" s="40"/>
      <c r="X704" s="40"/>
      <c r="Y704" s="40"/>
      <c r="Z704" s="40"/>
      <c r="AA704" s="40"/>
      <c r="AB704" s="40"/>
      <c r="AC704" s="40"/>
      <c r="AD704" s="40"/>
      <c r="AE704" s="40"/>
      <c r="AR704" s="226" t="s">
        <v>188</v>
      </c>
      <c r="AT704" s="226" t="s">
        <v>183</v>
      </c>
      <c r="AU704" s="226" t="s">
        <v>85</v>
      </c>
      <c r="AY704" s="19" t="s">
        <v>180</v>
      </c>
      <c r="BE704" s="227">
        <f>IF(N704="základní",J704,0)</f>
        <v>0</v>
      </c>
      <c r="BF704" s="227">
        <f>IF(N704="snížená",J704,0)</f>
        <v>0</v>
      </c>
      <c r="BG704" s="227">
        <f>IF(N704="zákl. přenesená",J704,0)</f>
        <v>0</v>
      </c>
      <c r="BH704" s="227">
        <f>IF(N704="sníž. přenesená",J704,0)</f>
        <v>0</v>
      </c>
      <c r="BI704" s="227">
        <f>IF(N704="nulová",J704,0)</f>
        <v>0</v>
      </c>
      <c r="BJ704" s="19" t="s">
        <v>83</v>
      </c>
      <c r="BK704" s="227">
        <f>ROUND(I704*H704,2)</f>
        <v>0</v>
      </c>
      <c r="BL704" s="19" t="s">
        <v>188</v>
      </c>
      <c r="BM704" s="226" t="s">
        <v>1468</v>
      </c>
    </row>
    <row r="705" s="2" customFormat="1">
      <c r="A705" s="40"/>
      <c r="B705" s="41"/>
      <c r="C705" s="42"/>
      <c r="D705" s="228" t="s">
        <v>190</v>
      </c>
      <c r="E705" s="42"/>
      <c r="F705" s="229" t="s">
        <v>1469</v>
      </c>
      <c r="G705" s="42"/>
      <c r="H705" s="42"/>
      <c r="I705" s="230"/>
      <c r="J705" s="42"/>
      <c r="K705" s="42"/>
      <c r="L705" s="46"/>
      <c r="M705" s="231"/>
      <c r="N705" s="232"/>
      <c r="O705" s="86"/>
      <c r="P705" s="86"/>
      <c r="Q705" s="86"/>
      <c r="R705" s="86"/>
      <c r="S705" s="86"/>
      <c r="T705" s="87"/>
      <c r="U705" s="40"/>
      <c r="V705" s="40"/>
      <c r="W705" s="40"/>
      <c r="X705" s="40"/>
      <c r="Y705" s="40"/>
      <c r="Z705" s="40"/>
      <c r="AA705" s="40"/>
      <c r="AB705" s="40"/>
      <c r="AC705" s="40"/>
      <c r="AD705" s="40"/>
      <c r="AE705" s="40"/>
      <c r="AT705" s="19" t="s">
        <v>190</v>
      </c>
      <c r="AU705" s="19" t="s">
        <v>85</v>
      </c>
    </row>
    <row r="706" s="2" customFormat="1" ht="16.5" customHeight="1">
      <c r="A706" s="40"/>
      <c r="B706" s="41"/>
      <c r="C706" s="215" t="s">
        <v>1470</v>
      </c>
      <c r="D706" s="215" t="s">
        <v>183</v>
      </c>
      <c r="E706" s="216" t="s">
        <v>1471</v>
      </c>
      <c r="F706" s="217" t="s">
        <v>1472</v>
      </c>
      <c r="G706" s="218" t="s">
        <v>201</v>
      </c>
      <c r="H706" s="219">
        <v>4.7300000000000004</v>
      </c>
      <c r="I706" s="220"/>
      <c r="J706" s="221">
        <f>ROUND(I706*H706,2)</f>
        <v>0</v>
      </c>
      <c r="K706" s="217" t="s">
        <v>187</v>
      </c>
      <c r="L706" s="46"/>
      <c r="M706" s="222" t="s">
        <v>19</v>
      </c>
      <c r="N706" s="223" t="s">
        <v>47</v>
      </c>
      <c r="O706" s="86"/>
      <c r="P706" s="224">
        <f>O706*H706</f>
        <v>0</v>
      </c>
      <c r="Q706" s="224">
        <v>0.0051999999999999998</v>
      </c>
      <c r="R706" s="224">
        <f>Q706*H706</f>
        <v>0.024596</v>
      </c>
      <c r="S706" s="224">
        <v>0</v>
      </c>
      <c r="T706" s="225">
        <f>S706*H706</f>
        <v>0</v>
      </c>
      <c r="U706" s="40"/>
      <c r="V706" s="40"/>
      <c r="W706" s="40"/>
      <c r="X706" s="40"/>
      <c r="Y706" s="40"/>
      <c r="Z706" s="40"/>
      <c r="AA706" s="40"/>
      <c r="AB706" s="40"/>
      <c r="AC706" s="40"/>
      <c r="AD706" s="40"/>
      <c r="AE706" s="40"/>
      <c r="AR706" s="226" t="s">
        <v>188</v>
      </c>
      <c r="AT706" s="226" t="s">
        <v>183</v>
      </c>
      <c r="AU706" s="226" t="s">
        <v>85</v>
      </c>
      <c r="AY706" s="19" t="s">
        <v>180</v>
      </c>
      <c r="BE706" s="227">
        <f>IF(N706="základní",J706,0)</f>
        <v>0</v>
      </c>
      <c r="BF706" s="227">
        <f>IF(N706="snížená",J706,0)</f>
        <v>0</v>
      </c>
      <c r="BG706" s="227">
        <f>IF(N706="zákl. přenesená",J706,0)</f>
        <v>0</v>
      </c>
      <c r="BH706" s="227">
        <f>IF(N706="sníž. přenesená",J706,0)</f>
        <v>0</v>
      </c>
      <c r="BI706" s="227">
        <f>IF(N706="nulová",J706,0)</f>
        <v>0</v>
      </c>
      <c r="BJ706" s="19" t="s">
        <v>83</v>
      </c>
      <c r="BK706" s="227">
        <f>ROUND(I706*H706,2)</f>
        <v>0</v>
      </c>
      <c r="BL706" s="19" t="s">
        <v>188</v>
      </c>
      <c r="BM706" s="226" t="s">
        <v>1473</v>
      </c>
    </row>
    <row r="707" s="2" customFormat="1">
      <c r="A707" s="40"/>
      <c r="B707" s="41"/>
      <c r="C707" s="42"/>
      <c r="D707" s="228" t="s">
        <v>190</v>
      </c>
      <c r="E707" s="42"/>
      <c r="F707" s="229" t="s">
        <v>1474</v>
      </c>
      <c r="G707" s="42"/>
      <c r="H707" s="42"/>
      <c r="I707" s="230"/>
      <c r="J707" s="42"/>
      <c r="K707" s="42"/>
      <c r="L707" s="46"/>
      <c r="M707" s="231"/>
      <c r="N707" s="232"/>
      <c r="O707" s="86"/>
      <c r="P707" s="86"/>
      <c r="Q707" s="86"/>
      <c r="R707" s="86"/>
      <c r="S707" s="86"/>
      <c r="T707" s="87"/>
      <c r="U707" s="40"/>
      <c r="V707" s="40"/>
      <c r="W707" s="40"/>
      <c r="X707" s="40"/>
      <c r="Y707" s="40"/>
      <c r="Z707" s="40"/>
      <c r="AA707" s="40"/>
      <c r="AB707" s="40"/>
      <c r="AC707" s="40"/>
      <c r="AD707" s="40"/>
      <c r="AE707" s="40"/>
      <c r="AT707" s="19" t="s">
        <v>190</v>
      </c>
      <c r="AU707" s="19" t="s">
        <v>85</v>
      </c>
    </row>
    <row r="708" s="13" customFormat="1">
      <c r="A708" s="13"/>
      <c r="B708" s="233"/>
      <c r="C708" s="234"/>
      <c r="D708" s="228" t="s">
        <v>192</v>
      </c>
      <c r="E708" s="235" t="s">
        <v>19</v>
      </c>
      <c r="F708" s="236" t="s">
        <v>1475</v>
      </c>
      <c r="G708" s="234"/>
      <c r="H708" s="237">
        <v>4.7300000000000004</v>
      </c>
      <c r="I708" s="238"/>
      <c r="J708" s="234"/>
      <c r="K708" s="234"/>
      <c r="L708" s="239"/>
      <c r="M708" s="240"/>
      <c r="N708" s="241"/>
      <c r="O708" s="241"/>
      <c r="P708" s="241"/>
      <c r="Q708" s="241"/>
      <c r="R708" s="241"/>
      <c r="S708" s="241"/>
      <c r="T708" s="242"/>
      <c r="U708" s="13"/>
      <c r="V708" s="13"/>
      <c r="W708" s="13"/>
      <c r="X708" s="13"/>
      <c r="Y708" s="13"/>
      <c r="Z708" s="13"/>
      <c r="AA708" s="13"/>
      <c r="AB708" s="13"/>
      <c r="AC708" s="13"/>
      <c r="AD708" s="13"/>
      <c r="AE708" s="13"/>
      <c r="AT708" s="243" t="s">
        <v>192</v>
      </c>
      <c r="AU708" s="243" t="s">
        <v>85</v>
      </c>
      <c r="AV708" s="13" t="s">
        <v>85</v>
      </c>
      <c r="AW708" s="13" t="s">
        <v>37</v>
      </c>
      <c r="AX708" s="13" t="s">
        <v>83</v>
      </c>
      <c r="AY708" s="243" t="s">
        <v>180</v>
      </c>
    </row>
    <row r="709" s="2" customFormat="1" ht="16.5" customHeight="1">
      <c r="A709" s="40"/>
      <c r="B709" s="41"/>
      <c r="C709" s="269" t="s">
        <v>1476</v>
      </c>
      <c r="D709" s="269" t="s">
        <v>684</v>
      </c>
      <c r="E709" s="270" t="s">
        <v>1477</v>
      </c>
      <c r="F709" s="271" t="s">
        <v>1478</v>
      </c>
      <c r="G709" s="272" t="s">
        <v>201</v>
      </c>
      <c r="H709" s="273">
        <v>5.2030000000000003</v>
      </c>
      <c r="I709" s="274"/>
      <c r="J709" s="275">
        <f>ROUND(I709*H709,2)</f>
        <v>0</v>
      </c>
      <c r="K709" s="271" t="s">
        <v>187</v>
      </c>
      <c r="L709" s="276"/>
      <c r="M709" s="277" t="s">
        <v>19</v>
      </c>
      <c r="N709" s="278" t="s">
        <v>47</v>
      </c>
      <c r="O709" s="86"/>
      <c r="P709" s="224">
        <f>O709*H709</f>
        <v>0</v>
      </c>
      <c r="Q709" s="224">
        <v>0.049000000000000002</v>
      </c>
      <c r="R709" s="224">
        <f>Q709*H709</f>
        <v>0.25494700000000003</v>
      </c>
      <c r="S709" s="224">
        <v>0</v>
      </c>
      <c r="T709" s="225">
        <f>S709*H709</f>
        <v>0</v>
      </c>
      <c r="U709" s="40"/>
      <c r="V709" s="40"/>
      <c r="W709" s="40"/>
      <c r="X709" s="40"/>
      <c r="Y709" s="40"/>
      <c r="Z709" s="40"/>
      <c r="AA709" s="40"/>
      <c r="AB709" s="40"/>
      <c r="AC709" s="40"/>
      <c r="AD709" s="40"/>
      <c r="AE709" s="40"/>
      <c r="AR709" s="226" t="s">
        <v>405</v>
      </c>
      <c r="AT709" s="226" t="s">
        <v>684</v>
      </c>
      <c r="AU709" s="226" t="s">
        <v>85</v>
      </c>
      <c r="AY709" s="19" t="s">
        <v>180</v>
      </c>
      <c r="BE709" s="227">
        <f>IF(N709="základní",J709,0)</f>
        <v>0</v>
      </c>
      <c r="BF709" s="227">
        <f>IF(N709="snížená",J709,0)</f>
        <v>0</v>
      </c>
      <c r="BG709" s="227">
        <f>IF(N709="zákl. přenesená",J709,0)</f>
        <v>0</v>
      </c>
      <c r="BH709" s="227">
        <f>IF(N709="sníž. přenesená",J709,0)</f>
        <v>0</v>
      </c>
      <c r="BI709" s="227">
        <f>IF(N709="nulová",J709,0)</f>
        <v>0</v>
      </c>
      <c r="BJ709" s="19" t="s">
        <v>83</v>
      </c>
      <c r="BK709" s="227">
        <f>ROUND(I709*H709,2)</f>
        <v>0</v>
      </c>
      <c r="BL709" s="19" t="s">
        <v>188</v>
      </c>
      <c r="BM709" s="226" t="s">
        <v>1479</v>
      </c>
    </row>
    <row r="710" s="2" customFormat="1">
      <c r="A710" s="40"/>
      <c r="B710" s="41"/>
      <c r="C710" s="42"/>
      <c r="D710" s="228" t="s">
        <v>190</v>
      </c>
      <c r="E710" s="42"/>
      <c r="F710" s="229" t="s">
        <v>1478</v>
      </c>
      <c r="G710" s="42"/>
      <c r="H710" s="42"/>
      <c r="I710" s="230"/>
      <c r="J710" s="42"/>
      <c r="K710" s="42"/>
      <c r="L710" s="46"/>
      <c r="M710" s="231"/>
      <c r="N710" s="232"/>
      <c r="O710" s="86"/>
      <c r="P710" s="86"/>
      <c r="Q710" s="86"/>
      <c r="R710" s="86"/>
      <c r="S710" s="86"/>
      <c r="T710" s="87"/>
      <c r="U710" s="40"/>
      <c r="V710" s="40"/>
      <c r="W710" s="40"/>
      <c r="X710" s="40"/>
      <c r="Y710" s="40"/>
      <c r="Z710" s="40"/>
      <c r="AA710" s="40"/>
      <c r="AB710" s="40"/>
      <c r="AC710" s="40"/>
      <c r="AD710" s="40"/>
      <c r="AE710" s="40"/>
      <c r="AT710" s="19" t="s">
        <v>190</v>
      </c>
      <c r="AU710" s="19" t="s">
        <v>85</v>
      </c>
    </row>
    <row r="711" s="13" customFormat="1">
      <c r="A711" s="13"/>
      <c r="B711" s="233"/>
      <c r="C711" s="234"/>
      <c r="D711" s="228" t="s">
        <v>192</v>
      </c>
      <c r="E711" s="234"/>
      <c r="F711" s="236" t="s">
        <v>1480</v>
      </c>
      <c r="G711" s="234"/>
      <c r="H711" s="237">
        <v>5.2030000000000003</v>
      </c>
      <c r="I711" s="238"/>
      <c r="J711" s="234"/>
      <c r="K711" s="234"/>
      <c r="L711" s="239"/>
      <c r="M711" s="240"/>
      <c r="N711" s="241"/>
      <c r="O711" s="241"/>
      <c r="P711" s="241"/>
      <c r="Q711" s="241"/>
      <c r="R711" s="241"/>
      <c r="S711" s="241"/>
      <c r="T711" s="242"/>
      <c r="U711" s="13"/>
      <c r="V711" s="13"/>
      <c r="W711" s="13"/>
      <c r="X711" s="13"/>
      <c r="Y711" s="13"/>
      <c r="Z711" s="13"/>
      <c r="AA711" s="13"/>
      <c r="AB711" s="13"/>
      <c r="AC711" s="13"/>
      <c r="AD711" s="13"/>
      <c r="AE711" s="13"/>
      <c r="AT711" s="243" t="s">
        <v>192</v>
      </c>
      <c r="AU711" s="243" t="s">
        <v>85</v>
      </c>
      <c r="AV711" s="13" t="s">
        <v>85</v>
      </c>
      <c r="AW711" s="13" t="s">
        <v>4</v>
      </c>
      <c r="AX711" s="13" t="s">
        <v>83</v>
      </c>
      <c r="AY711" s="243" t="s">
        <v>180</v>
      </c>
    </row>
    <row r="712" s="2" customFormat="1" ht="16.5" customHeight="1">
      <c r="A712" s="40"/>
      <c r="B712" s="41"/>
      <c r="C712" s="215" t="s">
        <v>1481</v>
      </c>
      <c r="D712" s="215" t="s">
        <v>183</v>
      </c>
      <c r="E712" s="216" t="s">
        <v>1482</v>
      </c>
      <c r="F712" s="217" t="s">
        <v>1483</v>
      </c>
      <c r="G712" s="218" t="s">
        <v>201</v>
      </c>
      <c r="H712" s="219">
        <v>4.7300000000000004</v>
      </c>
      <c r="I712" s="220"/>
      <c r="J712" s="221">
        <f>ROUND(I712*H712,2)</f>
        <v>0</v>
      </c>
      <c r="K712" s="217" t="s">
        <v>187</v>
      </c>
      <c r="L712" s="46"/>
      <c r="M712" s="222" t="s">
        <v>19</v>
      </c>
      <c r="N712" s="223" t="s">
        <v>47</v>
      </c>
      <c r="O712" s="86"/>
      <c r="P712" s="224">
        <f>O712*H712</f>
        <v>0</v>
      </c>
      <c r="Q712" s="224">
        <v>0</v>
      </c>
      <c r="R712" s="224">
        <f>Q712*H712</f>
        <v>0</v>
      </c>
      <c r="S712" s="224">
        <v>0</v>
      </c>
      <c r="T712" s="225">
        <f>S712*H712</f>
        <v>0</v>
      </c>
      <c r="U712" s="40"/>
      <c r="V712" s="40"/>
      <c r="W712" s="40"/>
      <c r="X712" s="40"/>
      <c r="Y712" s="40"/>
      <c r="Z712" s="40"/>
      <c r="AA712" s="40"/>
      <c r="AB712" s="40"/>
      <c r="AC712" s="40"/>
      <c r="AD712" s="40"/>
      <c r="AE712" s="40"/>
      <c r="AR712" s="226" t="s">
        <v>188</v>
      </c>
      <c r="AT712" s="226" t="s">
        <v>183</v>
      </c>
      <c r="AU712" s="226" t="s">
        <v>85</v>
      </c>
      <c r="AY712" s="19" t="s">
        <v>180</v>
      </c>
      <c r="BE712" s="227">
        <f>IF(N712="základní",J712,0)</f>
        <v>0</v>
      </c>
      <c r="BF712" s="227">
        <f>IF(N712="snížená",J712,0)</f>
        <v>0</v>
      </c>
      <c r="BG712" s="227">
        <f>IF(N712="zákl. přenesená",J712,0)</f>
        <v>0</v>
      </c>
      <c r="BH712" s="227">
        <f>IF(N712="sníž. přenesená",J712,0)</f>
        <v>0</v>
      </c>
      <c r="BI712" s="227">
        <f>IF(N712="nulová",J712,0)</f>
        <v>0</v>
      </c>
      <c r="BJ712" s="19" t="s">
        <v>83</v>
      </c>
      <c r="BK712" s="227">
        <f>ROUND(I712*H712,2)</f>
        <v>0</v>
      </c>
      <c r="BL712" s="19" t="s">
        <v>188</v>
      </c>
      <c r="BM712" s="226" t="s">
        <v>1484</v>
      </c>
    </row>
    <row r="713" s="2" customFormat="1">
      <c r="A713" s="40"/>
      <c r="B713" s="41"/>
      <c r="C713" s="42"/>
      <c r="D713" s="228" t="s">
        <v>190</v>
      </c>
      <c r="E713" s="42"/>
      <c r="F713" s="229" t="s">
        <v>1485</v>
      </c>
      <c r="G713" s="42"/>
      <c r="H713" s="42"/>
      <c r="I713" s="230"/>
      <c r="J713" s="42"/>
      <c r="K713" s="42"/>
      <c r="L713" s="46"/>
      <c r="M713" s="231"/>
      <c r="N713" s="232"/>
      <c r="O713" s="86"/>
      <c r="P713" s="86"/>
      <c r="Q713" s="86"/>
      <c r="R713" s="86"/>
      <c r="S713" s="86"/>
      <c r="T713" s="87"/>
      <c r="U713" s="40"/>
      <c r="V713" s="40"/>
      <c r="W713" s="40"/>
      <c r="X713" s="40"/>
      <c r="Y713" s="40"/>
      <c r="Z713" s="40"/>
      <c r="AA713" s="40"/>
      <c r="AB713" s="40"/>
      <c r="AC713" s="40"/>
      <c r="AD713" s="40"/>
      <c r="AE713" s="40"/>
      <c r="AT713" s="19" t="s">
        <v>190</v>
      </c>
      <c r="AU713" s="19" t="s">
        <v>85</v>
      </c>
    </row>
    <row r="714" s="2" customFormat="1" ht="16.5" customHeight="1">
      <c r="A714" s="40"/>
      <c r="B714" s="41"/>
      <c r="C714" s="215" t="s">
        <v>1486</v>
      </c>
      <c r="D714" s="215" t="s">
        <v>183</v>
      </c>
      <c r="E714" s="216" t="s">
        <v>1487</v>
      </c>
      <c r="F714" s="217" t="s">
        <v>1488</v>
      </c>
      <c r="G714" s="218" t="s">
        <v>201</v>
      </c>
      <c r="H714" s="219">
        <v>325.05000000000001</v>
      </c>
      <c r="I714" s="220"/>
      <c r="J714" s="221">
        <f>ROUND(I714*H714,2)</f>
        <v>0</v>
      </c>
      <c r="K714" s="217" t="s">
        <v>187</v>
      </c>
      <c r="L714" s="46"/>
      <c r="M714" s="222" t="s">
        <v>19</v>
      </c>
      <c r="N714" s="223" t="s">
        <v>47</v>
      </c>
      <c r="O714" s="86"/>
      <c r="P714" s="224">
        <f>O714*H714</f>
        <v>0</v>
      </c>
      <c r="Q714" s="224">
        <v>0.0074999999999999997</v>
      </c>
      <c r="R714" s="224">
        <f>Q714*H714</f>
        <v>2.437875</v>
      </c>
      <c r="S714" s="224">
        <v>0</v>
      </c>
      <c r="T714" s="225">
        <f>S714*H714</f>
        <v>0</v>
      </c>
      <c r="U714" s="40"/>
      <c r="V714" s="40"/>
      <c r="W714" s="40"/>
      <c r="X714" s="40"/>
      <c r="Y714" s="40"/>
      <c r="Z714" s="40"/>
      <c r="AA714" s="40"/>
      <c r="AB714" s="40"/>
      <c r="AC714" s="40"/>
      <c r="AD714" s="40"/>
      <c r="AE714" s="40"/>
      <c r="AR714" s="226" t="s">
        <v>188</v>
      </c>
      <c r="AT714" s="226" t="s">
        <v>183</v>
      </c>
      <c r="AU714" s="226" t="s">
        <v>85</v>
      </c>
      <c r="AY714" s="19" t="s">
        <v>180</v>
      </c>
      <c r="BE714" s="227">
        <f>IF(N714="základní",J714,0)</f>
        <v>0</v>
      </c>
      <c r="BF714" s="227">
        <f>IF(N714="snížená",J714,0)</f>
        <v>0</v>
      </c>
      <c r="BG714" s="227">
        <f>IF(N714="zákl. přenesená",J714,0)</f>
        <v>0</v>
      </c>
      <c r="BH714" s="227">
        <f>IF(N714="sníž. přenesená",J714,0)</f>
        <v>0</v>
      </c>
      <c r="BI714" s="227">
        <f>IF(N714="nulová",J714,0)</f>
        <v>0</v>
      </c>
      <c r="BJ714" s="19" t="s">
        <v>83</v>
      </c>
      <c r="BK714" s="227">
        <f>ROUND(I714*H714,2)</f>
        <v>0</v>
      </c>
      <c r="BL714" s="19" t="s">
        <v>188</v>
      </c>
      <c r="BM714" s="226" t="s">
        <v>1489</v>
      </c>
    </row>
    <row r="715" s="2" customFormat="1">
      <c r="A715" s="40"/>
      <c r="B715" s="41"/>
      <c r="C715" s="42"/>
      <c r="D715" s="228" t="s">
        <v>190</v>
      </c>
      <c r="E715" s="42"/>
      <c r="F715" s="229" t="s">
        <v>1490</v>
      </c>
      <c r="G715" s="42"/>
      <c r="H715" s="42"/>
      <c r="I715" s="230"/>
      <c r="J715" s="42"/>
      <c r="K715" s="42"/>
      <c r="L715" s="46"/>
      <c r="M715" s="231"/>
      <c r="N715" s="232"/>
      <c r="O715" s="86"/>
      <c r="P715" s="86"/>
      <c r="Q715" s="86"/>
      <c r="R715" s="86"/>
      <c r="S715" s="86"/>
      <c r="T715" s="87"/>
      <c r="U715" s="40"/>
      <c r="V715" s="40"/>
      <c r="W715" s="40"/>
      <c r="X715" s="40"/>
      <c r="Y715" s="40"/>
      <c r="Z715" s="40"/>
      <c r="AA715" s="40"/>
      <c r="AB715" s="40"/>
      <c r="AC715" s="40"/>
      <c r="AD715" s="40"/>
      <c r="AE715" s="40"/>
      <c r="AT715" s="19" t="s">
        <v>190</v>
      </c>
      <c r="AU715" s="19" t="s">
        <v>85</v>
      </c>
    </row>
    <row r="716" s="13" customFormat="1">
      <c r="A716" s="13"/>
      <c r="B716" s="233"/>
      <c r="C716" s="234"/>
      <c r="D716" s="228" t="s">
        <v>192</v>
      </c>
      <c r="E716" s="235" t="s">
        <v>19</v>
      </c>
      <c r="F716" s="236" t="s">
        <v>1491</v>
      </c>
      <c r="G716" s="234"/>
      <c r="H716" s="237">
        <v>149.24000000000001</v>
      </c>
      <c r="I716" s="238"/>
      <c r="J716" s="234"/>
      <c r="K716" s="234"/>
      <c r="L716" s="239"/>
      <c r="M716" s="240"/>
      <c r="N716" s="241"/>
      <c r="O716" s="241"/>
      <c r="P716" s="241"/>
      <c r="Q716" s="241"/>
      <c r="R716" s="241"/>
      <c r="S716" s="241"/>
      <c r="T716" s="242"/>
      <c r="U716" s="13"/>
      <c r="V716" s="13"/>
      <c r="W716" s="13"/>
      <c r="X716" s="13"/>
      <c r="Y716" s="13"/>
      <c r="Z716" s="13"/>
      <c r="AA716" s="13"/>
      <c r="AB716" s="13"/>
      <c r="AC716" s="13"/>
      <c r="AD716" s="13"/>
      <c r="AE716" s="13"/>
      <c r="AT716" s="243" t="s">
        <v>192</v>
      </c>
      <c r="AU716" s="243" t="s">
        <v>85</v>
      </c>
      <c r="AV716" s="13" t="s">
        <v>85</v>
      </c>
      <c r="AW716" s="13" t="s">
        <v>37</v>
      </c>
      <c r="AX716" s="13" t="s">
        <v>76</v>
      </c>
      <c r="AY716" s="243" t="s">
        <v>180</v>
      </c>
    </row>
    <row r="717" s="13" customFormat="1">
      <c r="A717" s="13"/>
      <c r="B717" s="233"/>
      <c r="C717" s="234"/>
      <c r="D717" s="228" t="s">
        <v>192</v>
      </c>
      <c r="E717" s="235" t="s">
        <v>19</v>
      </c>
      <c r="F717" s="236" t="s">
        <v>1492</v>
      </c>
      <c r="G717" s="234"/>
      <c r="H717" s="237">
        <v>175.81</v>
      </c>
      <c r="I717" s="238"/>
      <c r="J717" s="234"/>
      <c r="K717" s="234"/>
      <c r="L717" s="239"/>
      <c r="M717" s="240"/>
      <c r="N717" s="241"/>
      <c r="O717" s="241"/>
      <c r="P717" s="241"/>
      <c r="Q717" s="241"/>
      <c r="R717" s="241"/>
      <c r="S717" s="241"/>
      <c r="T717" s="242"/>
      <c r="U717" s="13"/>
      <c r="V717" s="13"/>
      <c r="W717" s="13"/>
      <c r="X717" s="13"/>
      <c r="Y717" s="13"/>
      <c r="Z717" s="13"/>
      <c r="AA717" s="13"/>
      <c r="AB717" s="13"/>
      <c r="AC717" s="13"/>
      <c r="AD717" s="13"/>
      <c r="AE717" s="13"/>
      <c r="AT717" s="243" t="s">
        <v>192</v>
      </c>
      <c r="AU717" s="243" t="s">
        <v>85</v>
      </c>
      <c r="AV717" s="13" t="s">
        <v>85</v>
      </c>
      <c r="AW717" s="13" t="s">
        <v>37</v>
      </c>
      <c r="AX717" s="13" t="s">
        <v>76</v>
      </c>
      <c r="AY717" s="243" t="s">
        <v>180</v>
      </c>
    </row>
    <row r="718" s="14" customFormat="1">
      <c r="A718" s="14"/>
      <c r="B718" s="244"/>
      <c r="C718" s="245"/>
      <c r="D718" s="228" t="s">
        <v>192</v>
      </c>
      <c r="E718" s="246" t="s">
        <v>19</v>
      </c>
      <c r="F718" s="247" t="s">
        <v>197</v>
      </c>
      <c r="G718" s="245"/>
      <c r="H718" s="248">
        <v>325.05000000000001</v>
      </c>
      <c r="I718" s="249"/>
      <c r="J718" s="245"/>
      <c r="K718" s="245"/>
      <c r="L718" s="250"/>
      <c r="M718" s="251"/>
      <c r="N718" s="252"/>
      <c r="O718" s="252"/>
      <c r="P718" s="252"/>
      <c r="Q718" s="252"/>
      <c r="R718" s="252"/>
      <c r="S718" s="252"/>
      <c r="T718" s="253"/>
      <c r="U718" s="14"/>
      <c r="V718" s="14"/>
      <c r="W718" s="14"/>
      <c r="X718" s="14"/>
      <c r="Y718" s="14"/>
      <c r="Z718" s="14"/>
      <c r="AA718" s="14"/>
      <c r="AB718" s="14"/>
      <c r="AC718" s="14"/>
      <c r="AD718" s="14"/>
      <c r="AE718" s="14"/>
      <c r="AT718" s="254" t="s">
        <v>192</v>
      </c>
      <c r="AU718" s="254" t="s">
        <v>85</v>
      </c>
      <c r="AV718" s="14" t="s">
        <v>198</v>
      </c>
      <c r="AW718" s="14" t="s">
        <v>37</v>
      </c>
      <c r="AX718" s="14" t="s">
        <v>83</v>
      </c>
      <c r="AY718" s="254" t="s">
        <v>180</v>
      </c>
    </row>
    <row r="719" s="2" customFormat="1" ht="16.5" customHeight="1">
      <c r="A719" s="40"/>
      <c r="B719" s="41"/>
      <c r="C719" s="269" t="s">
        <v>1493</v>
      </c>
      <c r="D719" s="269" t="s">
        <v>684</v>
      </c>
      <c r="E719" s="270" t="s">
        <v>1494</v>
      </c>
      <c r="F719" s="271" t="s">
        <v>1495</v>
      </c>
      <c r="G719" s="272" t="s">
        <v>201</v>
      </c>
      <c r="H719" s="273">
        <v>334.80200000000002</v>
      </c>
      <c r="I719" s="274"/>
      <c r="J719" s="275">
        <f>ROUND(I719*H719,2)</f>
        <v>0</v>
      </c>
      <c r="K719" s="271" t="s">
        <v>187</v>
      </c>
      <c r="L719" s="276"/>
      <c r="M719" s="277" t="s">
        <v>19</v>
      </c>
      <c r="N719" s="278" t="s">
        <v>47</v>
      </c>
      <c r="O719" s="86"/>
      <c r="P719" s="224">
        <f>O719*H719</f>
        <v>0</v>
      </c>
      <c r="Q719" s="224">
        <v>0.0177</v>
      </c>
      <c r="R719" s="224">
        <f>Q719*H719</f>
        <v>5.9259954000000006</v>
      </c>
      <c r="S719" s="224">
        <v>0</v>
      </c>
      <c r="T719" s="225">
        <f>S719*H719</f>
        <v>0</v>
      </c>
      <c r="U719" s="40"/>
      <c r="V719" s="40"/>
      <c r="W719" s="40"/>
      <c r="X719" s="40"/>
      <c r="Y719" s="40"/>
      <c r="Z719" s="40"/>
      <c r="AA719" s="40"/>
      <c r="AB719" s="40"/>
      <c r="AC719" s="40"/>
      <c r="AD719" s="40"/>
      <c r="AE719" s="40"/>
      <c r="AR719" s="226" t="s">
        <v>405</v>
      </c>
      <c r="AT719" s="226" t="s">
        <v>684</v>
      </c>
      <c r="AU719" s="226" t="s">
        <v>85</v>
      </c>
      <c r="AY719" s="19" t="s">
        <v>180</v>
      </c>
      <c r="BE719" s="227">
        <f>IF(N719="základní",J719,0)</f>
        <v>0</v>
      </c>
      <c r="BF719" s="227">
        <f>IF(N719="snížená",J719,0)</f>
        <v>0</v>
      </c>
      <c r="BG719" s="227">
        <f>IF(N719="zákl. přenesená",J719,0)</f>
        <v>0</v>
      </c>
      <c r="BH719" s="227">
        <f>IF(N719="sníž. přenesená",J719,0)</f>
        <v>0</v>
      </c>
      <c r="BI719" s="227">
        <f>IF(N719="nulová",J719,0)</f>
        <v>0</v>
      </c>
      <c r="BJ719" s="19" t="s">
        <v>83</v>
      </c>
      <c r="BK719" s="227">
        <f>ROUND(I719*H719,2)</f>
        <v>0</v>
      </c>
      <c r="BL719" s="19" t="s">
        <v>188</v>
      </c>
      <c r="BM719" s="226" t="s">
        <v>1496</v>
      </c>
    </row>
    <row r="720" s="2" customFormat="1">
      <c r="A720" s="40"/>
      <c r="B720" s="41"/>
      <c r="C720" s="42"/>
      <c r="D720" s="228" t="s">
        <v>190</v>
      </c>
      <c r="E720" s="42"/>
      <c r="F720" s="229" t="s">
        <v>1495</v>
      </c>
      <c r="G720" s="42"/>
      <c r="H720" s="42"/>
      <c r="I720" s="230"/>
      <c r="J720" s="42"/>
      <c r="K720" s="42"/>
      <c r="L720" s="46"/>
      <c r="M720" s="231"/>
      <c r="N720" s="232"/>
      <c r="O720" s="86"/>
      <c r="P720" s="86"/>
      <c r="Q720" s="86"/>
      <c r="R720" s="86"/>
      <c r="S720" s="86"/>
      <c r="T720" s="87"/>
      <c r="U720" s="40"/>
      <c r="V720" s="40"/>
      <c r="W720" s="40"/>
      <c r="X720" s="40"/>
      <c r="Y720" s="40"/>
      <c r="Z720" s="40"/>
      <c r="AA720" s="40"/>
      <c r="AB720" s="40"/>
      <c r="AC720" s="40"/>
      <c r="AD720" s="40"/>
      <c r="AE720" s="40"/>
      <c r="AT720" s="19" t="s">
        <v>190</v>
      </c>
      <c r="AU720" s="19" t="s">
        <v>85</v>
      </c>
    </row>
    <row r="721" s="13" customFormat="1">
      <c r="A721" s="13"/>
      <c r="B721" s="233"/>
      <c r="C721" s="234"/>
      <c r="D721" s="228" t="s">
        <v>192</v>
      </c>
      <c r="E721" s="234"/>
      <c r="F721" s="236" t="s">
        <v>1497</v>
      </c>
      <c r="G721" s="234"/>
      <c r="H721" s="237">
        <v>334.80200000000002</v>
      </c>
      <c r="I721" s="238"/>
      <c r="J721" s="234"/>
      <c r="K721" s="234"/>
      <c r="L721" s="239"/>
      <c r="M721" s="240"/>
      <c r="N721" s="241"/>
      <c r="O721" s="241"/>
      <c r="P721" s="241"/>
      <c r="Q721" s="241"/>
      <c r="R721" s="241"/>
      <c r="S721" s="241"/>
      <c r="T721" s="242"/>
      <c r="U721" s="13"/>
      <c r="V721" s="13"/>
      <c r="W721" s="13"/>
      <c r="X721" s="13"/>
      <c r="Y721" s="13"/>
      <c r="Z721" s="13"/>
      <c r="AA721" s="13"/>
      <c r="AB721" s="13"/>
      <c r="AC721" s="13"/>
      <c r="AD721" s="13"/>
      <c r="AE721" s="13"/>
      <c r="AT721" s="243" t="s">
        <v>192</v>
      </c>
      <c r="AU721" s="243" t="s">
        <v>85</v>
      </c>
      <c r="AV721" s="13" t="s">
        <v>85</v>
      </c>
      <c r="AW721" s="13" t="s">
        <v>4</v>
      </c>
      <c r="AX721" s="13" t="s">
        <v>83</v>
      </c>
      <c r="AY721" s="243" t="s">
        <v>180</v>
      </c>
    </row>
    <row r="722" s="2" customFormat="1" ht="16.5" customHeight="1">
      <c r="A722" s="40"/>
      <c r="B722" s="41"/>
      <c r="C722" s="215" t="s">
        <v>1498</v>
      </c>
      <c r="D722" s="215" t="s">
        <v>183</v>
      </c>
      <c r="E722" s="216" t="s">
        <v>1499</v>
      </c>
      <c r="F722" s="217" t="s">
        <v>1500</v>
      </c>
      <c r="G722" s="218" t="s">
        <v>201</v>
      </c>
      <c r="H722" s="219">
        <v>41.659999999999997</v>
      </c>
      <c r="I722" s="220"/>
      <c r="J722" s="221">
        <f>ROUND(I722*H722,2)</f>
        <v>0</v>
      </c>
      <c r="K722" s="217" t="s">
        <v>187</v>
      </c>
      <c r="L722" s="46"/>
      <c r="M722" s="222" t="s">
        <v>19</v>
      </c>
      <c r="N722" s="223" t="s">
        <v>47</v>
      </c>
      <c r="O722" s="86"/>
      <c r="P722" s="224">
        <f>O722*H722</f>
        <v>0</v>
      </c>
      <c r="Q722" s="224">
        <v>0</v>
      </c>
      <c r="R722" s="224">
        <f>Q722*H722</f>
        <v>0</v>
      </c>
      <c r="S722" s="224">
        <v>0</v>
      </c>
      <c r="T722" s="225">
        <f>S722*H722</f>
        <v>0</v>
      </c>
      <c r="U722" s="40"/>
      <c r="V722" s="40"/>
      <c r="W722" s="40"/>
      <c r="X722" s="40"/>
      <c r="Y722" s="40"/>
      <c r="Z722" s="40"/>
      <c r="AA722" s="40"/>
      <c r="AB722" s="40"/>
      <c r="AC722" s="40"/>
      <c r="AD722" s="40"/>
      <c r="AE722" s="40"/>
      <c r="AR722" s="226" t="s">
        <v>188</v>
      </c>
      <c r="AT722" s="226" t="s">
        <v>183</v>
      </c>
      <c r="AU722" s="226" t="s">
        <v>85</v>
      </c>
      <c r="AY722" s="19" t="s">
        <v>180</v>
      </c>
      <c r="BE722" s="227">
        <f>IF(N722="základní",J722,0)</f>
        <v>0</v>
      </c>
      <c r="BF722" s="227">
        <f>IF(N722="snížená",J722,0)</f>
        <v>0</v>
      </c>
      <c r="BG722" s="227">
        <f>IF(N722="zákl. přenesená",J722,0)</f>
        <v>0</v>
      </c>
      <c r="BH722" s="227">
        <f>IF(N722="sníž. přenesená",J722,0)</f>
        <v>0</v>
      </c>
      <c r="BI722" s="227">
        <f>IF(N722="nulová",J722,0)</f>
        <v>0</v>
      </c>
      <c r="BJ722" s="19" t="s">
        <v>83</v>
      </c>
      <c r="BK722" s="227">
        <f>ROUND(I722*H722,2)</f>
        <v>0</v>
      </c>
      <c r="BL722" s="19" t="s">
        <v>188</v>
      </c>
      <c r="BM722" s="226" t="s">
        <v>1501</v>
      </c>
    </row>
    <row r="723" s="2" customFormat="1">
      <c r="A723" s="40"/>
      <c r="B723" s="41"/>
      <c r="C723" s="42"/>
      <c r="D723" s="228" t="s">
        <v>190</v>
      </c>
      <c r="E723" s="42"/>
      <c r="F723" s="229" t="s">
        <v>1502</v>
      </c>
      <c r="G723" s="42"/>
      <c r="H723" s="42"/>
      <c r="I723" s="230"/>
      <c r="J723" s="42"/>
      <c r="K723" s="42"/>
      <c r="L723" s="46"/>
      <c r="M723" s="231"/>
      <c r="N723" s="232"/>
      <c r="O723" s="86"/>
      <c r="P723" s="86"/>
      <c r="Q723" s="86"/>
      <c r="R723" s="86"/>
      <c r="S723" s="86"/>
      <c r="T723" s="87"/>
      <c r="U723" s="40"/>
      <c r="V723" s="40"/>
      <c r="W723" s="40"/>
      <c r="X723" s="40"/>
      <c r="Y723" s="40"/>
      <c r="Z723" s="40"/>
      <c r="AA723" s="40"/>
      <c r="AB723" s="40"/>
      <c r="AC723" s="40"/>
      <c r="AD723" s="40"/>
      <c r="AE723" s="40"/>
      <c r="AT723" s="19" t="s">
        <v>190</v>
      </c>
      <c r="AU723" s="19" t="s">
        <v>85</v>
      </c>
    </row>
    <row r="724" s="13" customFormat="1">
      <c r="A724" s="13"/>
      <c r="B724" s="233"/>
      <c r="C724" s="234"/>
      <c r="D724" s="228" t="s">
        <v>192</v>
      </c>
      <c r="E724" s="235" t="s">
        <v>19</v>
      </c>
      <c r="F724" s="236" t="s">
        <v>1503</v>
      </c>
      <c r="G724" s="234"/>
      <c r="H724" s="237">
        <v>22.449999999999999</v>
      </c>
      <c r="I724" s="238"/>
      <c r="J724" s="234"/>
      <c r="K724" s="234"/>
      <c r="L724" s="239"/>
      <c r="M724" s="240"/>
      <c r="N724" s="241"/>
      <c r="O724" s="241"/>
      <c r="P724" s="241"/>
      <c r="Q724" s="241"/>
      <c r="R724" s="241"/>
      <c r="S724" s="241"/>
      <c r="T724" s="242"/>
      <c r="U724" s="13"/>
      <c r="V724" s="13"/>
      <c r="W724" s="13"/>
      <c r="X724" s="13"/>
      <c r="Y724" s="13"/>
      <c r="Z724" s="13"/>
      <c r="AA724" s="13"/>
      <c r="AB724" s="13"/>
      <c r="AC724" s="13"/>
      <c r="AD724" s="13"/>
      <c r="AE724" s="13"/>
      <c r="AT724" s="243" t="s">
        <v>192</v>
      </c>
      <c r="AU724" s="243" t="s">
        <v>85</v>
      </c>
      <c r="AV724" s="13" t="s">
        <v>85</v>
      </c>
      <c r="AW724" s="13" t="s">
        <v>37</v>
      </c>
      <c r="AX724" s="13" t="s">
        <v>76</v>
      </c>
      <c r="AY724" s="243" t="s">
        <v>180</v>
      </c>
    </row>
    <row r="725" s="13" customFormat="1">
      <c r="A725" s="13"/>
      <c r="B725" s="233"/>
      <c r="C725" s="234"/>
      <c r="D725" s="228" t="s">
        <v>192</v>
      </c>
      <c r="E725" s="235" t="s">
        <v>19</v>
      </c>
      <c r="F725" s="236" t="s">
        <v>1504</v>
      </c>
      <c r="G725" s="234"/>
      <c r="H725" s="237">
        <v>19.210000000000001</v>
      </c>
      <c r="I725" s="238"/>
      <c r="J725" s="234"/>
      <c r="K725" s="234"/>
      <c r="L725" s="239"/>
      <c r="M725" s="240"/>
      <c r="N725" s="241"/>
      <c r="O725" s="241"/>
      <c r="P725" s="241"/>
      <c r="Q725" s="241"/>
      <c r="R725" s="241"/>
      <c r="S725" s="241"/>
      <c r="T725" s="242"/>
      <c r="U725" s="13"/>
      <c r="V725" s="13"/>
      <c r="W725" s="13"/>
      <c r="X725" s="13"/>
      <c r="Y725" s="13"/>
      <c r="Z725" s="13"/>
      <c r="AA725" s="13"/>
      <c r="AB725" s="13"/>
      <c r="AC725" s="13"/>
      <c r="AD725" s="13"/>
      <c r="AE725" s="13"/>
      <c r="AT725" s="243" t="s">
        <v>192</v>
      </c>
      <c r="AU725" s="243" t="s">
        <v>85</v>
      </c>
      <c r="AV725" s="13" t="s">
        <v>85</v>
      </c>
      <c r="AW725" s="13" t="s">
        <v>37</v>
      </c>
      <c r="AX725" s="13" t="s">
        <v>76</v>
      </c>
      <c r="AY725" s="243" t="s">
        <v>180</v>
      </c>
    </row>
    <row r="726" s="14" customFormat="1">
      <c r="A726" s="14"/>
      <c r="B726" s="244"/>
      <c r="C726" s="245"/>
      <c r="D726" s="228" t="s">
        <v>192</v>
      </c>
      <c r="E726" s="246" t="s">
        <v>19</v>
      </c>
      <c r="F726" s="247" t="s">
        <v>197</v>
      </c>
      <c r="G726" s="245"/>
      <c r="H726" s="248">
        <v>41.659999999999997</v>
      </c>
      <c r="I726" s="249"/>
      <c r="J726" s="245"/>
      <c r="K726" s="245"/>
      <c r="L726" s="250"/>
      <c r="M726" s="251"/>
      <c r="N726" s="252"/>
      <c r="O726" s="252"/>
      <c r="P726" s="252"/>
      <c r="Q726" s="252"/>
      <c r="R726" s="252"/>
      <c r="S726" s="252"/>
      <c r="T726" s="253"/>
      <c r="U726" s="14"/>
      <c r="V726" s="14"/>
      <c r="W726" s="14"/>
      <c r="X726" s="14"/>
      <c r="Y726" s="14"/>
      <c r="Z726" s="14"/>
      <c r="AA726" s="14"/>
      <c r="AB726" s="14"/>
      <c r="AC726" s="14"/>
      <c r="AD726" s="14"/>
      <c r="AE726" s="14"/>
      <c r="AT726" s="254" t="s">
        <v>192</v>
      </c>
      <c r="AU726" s="254" t="s">
        <v>85</v>
      </c>
      <c r="AV726" s="14" t="s">
        <v>198</v>
      </c>
      <c r="AW726" s="14" t="s">
        <v>37</v>
      </c>
      <c r="AX726" s="14" t="s">
        <v>83</v>
      </c>
      <c r="AY726" s="254" t="s">
        <v>180</v>
      </c>
    </row>
    <row r="727" s="2" customFormat="1" ht="21.75" customHeight="1">
      <c r="A727" s="40"/>
      <c r="B727" s="41"/>
      <c r="C727" s="215" t="s">
        <v>1505</v>
      </c>
      <c r="D727" s="215" t="s">
        <v>183</v>
      </c>
      <c r="E727" s="216" t="s">
        <v>1506</v>
      </c>
      <c r="F727" s="217" t="s">
        <v>1507</v>
      </c>
      <c r="G727" s="218" t="s">
        <v>201</v>
      </c>
      <c r="H727" s="219">
        <v>329.77999999999997</v>
      </c>
      <c r="I727" s="220"/>
      <c r="J727" s="221">
        <f>ROUND(I727*H727,2)</f>
        <v>0</v>
      </c>
      <c r="K727" s="217" t="s">
        <v>187</v>
      </c>
      <c r="L727" s="46"/>
      <c r="M727" s="222" t="s">
        <v>19</v>
      </c>
      <c r="N727" s="223" t="s">
        <v>47</v>
      </c>
      <c r="O727" s="86"/>
      <c r="P727" s="224">
        <f>O727*H727</f>
        <v>0</v>
      </c>
      <c r="Q727" s="224">
        <v>0.00062</v>
      </c>
      <c r="R727" s="224">
        <f>Q727*H727</f>
        <v>0.2044636</v>
      </c>
      <c r="S727" s="224">
        <v>0</v>
      </c>
      <c r="T727" s="225">
        <f>S727*H727</f>
        <v>0</v>
      </c>
      <c r="U727" s="40"/>
      <c r="V727" s="40"/>
      <c r="W727" s="40"/>
      <c r="X727" s="40"/>
      <c r="Y727" s="40"/>
      <c r="Z727" s="40"/>
      <c r="AA727" s="40"/>
      <c r="AB727" s="40"/>
      <c r="AC727" s="40"/>
      <c r="AD727" s="40"/>
      <c r="AE727" s="40"/>
      <c r="AR727" s="226" t="s">
        <v>188</v>
      </c>
      <c r="AT727" s="226" t="s">
        <v>183</v>
      </c>
      <c r="AU727" s="226" t="s">
        <v>85</v>
      </c>
      <c r="AY727" s="19" t="s">
        <v>180</v>
      </c>
      <c r="BE727" s="227">
        <f>IF(N727="základní",J727,0)</f>
        <v>0</v>
      </c>
      <c r="BF727" s="227">
        <f>IF(N727="snížená",J727,0)</f>
        <v>0</v>
      </c>
      <c r="BG727" s="227">
        <f>IF(N727="zákl. přenesená",J727,0)</f>
        <v>0</v>
      </c>
      <c r="BH727" s="227">
        <f>IF(N727="sníž. přenesená",J727,0)</f>
        <v>0</v>
      </c>
      <c r="BI727" s="227">
        <f>IF(N727="nulová",J727,0)</f>
        <v>0</v>
      </c>
      <c r="BJ727" s="19" t="s">
        <v>83</v>
      </c>
      <c r="BK727" s="227">
        <f>ROUND(I727*H727,2)</f>
        <v>0</v>
      </c>
      <c r="BL727" s="19" t="s">
        <v>188</v>
      </c>
      <c r="BM727" s="226" t="s">
        <v>1508</v>
      </c>
    </row>
    <row r="728" s="2" customFormat="1">
      <c r="A728" s="40"/>
      <c r="B728" s="41"/>
      <c r="C728" s="42"/>
      <c r="D728" s="228" t="s">
        <v>190</v>
      </c>
      <c r="E728" s="42"/>
      <c r="F728" s="229" t="s">
        <v>1509</v>
      </c>
      <c r="G728" s="42"/>
      <c r="H728" s="42"/>
      <c r="I728" s="230"/>
      <c r="J728" s="42"/>
      <c r="K728" s="42"/>
      <c r="L728" s="46"/>
      <c r="M728" s="231"/>
      <c r="N728" s="232"/>
      <c r="O728" s="86"/>
      <c r="P728" s="86"/>
      <c r="Q728" s="86"/>
      <c r="R728" s="86"/>
      <c r="S728" s="86"/>
      <c r="T728" s="87"/>
      <c r="U728" s="40"/>
      <c r="V728" s="40"/>
      <c r="W728" s="40"/>
      <c r="X728" s="40"/>
      <c r="Y728" s="40"/>
      <c r="Z728" s="40"/>
      <c r="AA728" s="40"/>
      <c r="AB728" s="40"/>
      <c r="AC728" s="40"/>
      <c r="AD728" s="40"/>
      <c r="AE728" s="40"/>
      <c r="AT728" s="19" t="s">
        <v>190</v>
      </c>
      <c r="AU728" s="19" t="s">
        <v>85</v>
      </c>
    </row>
    <row r="729" s="2" customFormat="1" ht="16.5" customHeight="1">
      <c r="A729" s="40"/>
      <c r="B729" s="41"/>
      <c r="C729" s="215" t="s">
        <v>1510</v>
      </c>
      <c r="D729" s="215" t="s">
        <v>183</v>
      </c>
      <c r="E729" s="216" t="s">
        <v>1511</v>
      </c>
      <c r="F729" s="217" t="s">
        <v>1512</v>
      </c>
      <c r="G729" s="218" t="s">
        <v>201</v>
      </c>
      <c r="H729" s="219">
        <v>190</v>
      </c>
      <c r="I729" s="220"/>
      <c r="J729" s="221">
        <f>ROUND(I729*H729,2)</f>
        <v>0</v>
      </c>
      <c r="K729" s="217" t="s">
        <v>650</v>
      </c>
      <c r="L729" s="46"/>
      <c r="M729" s="222" t="s">
        <v>19</v>
      </c>
      <c r="N729" s="223" t="s">
        <v>47</v>
      </c>
      <c r="O729" s="86"/>
      <c r="P729" s="224">
        <f>O729*H729</f>
        <v>0</v>
      </c>
      <c r="Q729" s="224">
        <v>0.0015</v>
      </c>
      <c r="R729" s="224">
        <f>Q729*H729</f>
        <v>0.28500000000000003</v>
      </c>
      <c r="S729" s="224">
        <v>0</v>
      </c>
      <c r="T729" s="225">
        <f>S729*H729</f>
        <v>0</v>
      </c>
      <c r="U729" s="40"/>
      <c r="V729" s="40"/>
      <c r="W729" s="40"/>
      <c r="X729" s="40"/>
      <c r="Y729" s="40"/>
      <c r="Z729" s="40"/>
      <c r="AA729" s="40"/>
      <c r="AB729" s="40"/>
      <c r="AC729" s="40"/>
      <c r="AD729" s="40"/>
      <c r="AE729" s="40"/>
      <c r="AR729" s="226" t="s">
        <v>188</v>
      </c>
      <c r="AT729" s="226" t="s">
        <v>183</v>
      </c>
      <c r="AU729" s="226" t="s">
        <v>85</v>
      </c>
      <c r="AY729" s="19" t="s">
        <v>180</v>
      </c>
      <c r="BE729" s="227">
        <f>IF(N729="základní",J729,0)</f>
        <v>0</v>
      </c>
      <c r="BF729" s="227">
        <f>IF(N729="snížená",J729,0)</f>
        <v>0</v>
      </c>
      <c r="BG729" s="227">
        <f>IF(N729="zákl. přenesená",J729,0)</f>
        <v>0</v>
      </c>
      <c r="BH729" s="227">
        <f>IF(N729="sníž. přenesená",J729,0)</f>
        <v>0</v>
      </c>
      <c r="BI729" s="227">
        <f>IF(N729="nulová",J729,0)</f>
        <v>0</v>
      </c>
      <c r="BJ729" s="19" t="s">
        <v>83</v>
      </c>
      <c r="BK729" s="227">
        <f>ROUND(I729*H729,2)</f>
        <v>0</v>
      </c>
      <c r="BL729" s="19" t="s">
        <v>188</v>
      </c>
      <c r="BM729" s="226" t="s">
        <v>1513</v>
      </c>
    </row>
    <row r="730" s="2" customFormat="1">
      <c r="A730" s="40"/>
      <c r="B730" s="41"/>
      <c r="C730" s="42"/>
      <c r="D730" s="228" t="s">
        <v>190</v>
      </c>
      <c r="E730" s="42"/>
      <c r="F730" s="229" t="s">
        <v>1512</v>
      </c>
      <c r="G730" s="42"/>
      <c r="H730" s="42"/>
      <c r="I730" s="230"/>
      <c r="J730" s="42"/>
      <c r="K730" s="42"/>
      <c r="L730" s="46"/>
      <c r="M730" s="231"/>
      <c r="N730" s="232"/>
      <c r="O730" s="86"/>
      <c r="P730" s="86"/>
      <c r="Q730" s="86"/>
      <c r="R730" s="86"/>
      <c r="S730" s="86"/>
      <c r="T730" s="87"/>
      <c r="U730" s="40"/>
      <c r="V730" s="40"/>
      <c r="W730" s="40"/>
      <c r="X730" s="40"/>
      <c r="Y730" s="40"/>
      <c r="Z730" s="40"/>
      <c r="AA730" s="40"/>
      <c r="AB730" s="40"/>
      <c r="AC730" s="40"/>
      <c r="AD730" s="40"/>
      <c r="AE730" s="40"/>
      <c r="AT730" s="19" t="s">
        <v>190</v>
      </c>
      <c r="AU730" s="19" t="s">
        <v>85</v>
      </c>
    </row>
    <row r="731" s="2" customFormat="1" ht="16.5" customHeight="1">
      <c r="A731" s="40"/>
      <c r="B731" s="41"/>
      <c r="C731" s="215" t="s">
        <v>1514</v>
      </c>
      <c r="D731" s="215" t="s">
        <v>183</v>
      </c>
      <c r="E731" s="216" t="s">
        <v>1515</v>
      </c>
      <c r="F731" s="217" t="s">
        <v>1516</v>
      </c>
      <c r="G731" s="218" t="s">
        <v>201</v>
      </c>
      <c r="H731" s="219">
        <v>329.77999999999997</v>
      </c>
      <c r="I731" s="220"/>
      <c r="J731" s="221">
        <f>ROUND(I731*H731,2)</f>
        <v>0</v>
      </c>
      <c r="K731" s="217" t="s">
        <v>713</v>
      </c>
      <c r="L731" s="46"/>
      <c r="M731" s="222" t="s">
        <v>19</v>
      </c>
      <c r="N731" s="223" t="s">
        <v>47</v>
      </c>
      <c r="O731" s="86"/>
      <c r="P731" s="224">
        <f>O731*H731</f>
        <v>0</v>
      </c>
      <c r="Q731" s="224">
        <v>5.0000000000000002E-05</v>
      </c>
      <c r="R731" s="224">
        <f>Q731*H731</f>
        <v>0.016489</v>
      </c>
      <c r="S731" s="224">
        <v>0</v>
      </c>
      <c r="T731" s="225">
        <f>S731*H731</f>
        <v>0</v>
      </c>
      <c r="U731" s="40"/>
      <c r="V731" s="40"/>
      <c r="W731" s="40"/>
      <c r="X731" s="40"/>
      <c r="Y731" s="40"/>
      <c r="Z731" s="40"/>
      <c r="AA731" s="40"/>
      <c r="AB731" s="40"/>
      <c r="AC731" s="40"/>
      <c r="AD731" s="40"/>
      <c r="AE731" s="40"/>
      <c r="AR731" s="226" t="s">
        <v>188</v>
      </c>
      <c r="AT731" s="226" t="s">
        <v>183</v>
      </c>
      <c r="AU731" s="226" t="s">
        <v>85</v>
      </c>
      <c r="AY731" s="19" t="s">
        <v>180</v>
      </c>
      <c r="BE731" s="227">
        <f>IF(N731="základní",J731,0)</f>
        <v>0</v>
      </c>
      <c r="BF731" s="227">
        <f>IF(N731="snížená",J731,0)</f>
        <v>0</v>
      </c>
      <c r="BG731" s="227">
        <f>IF(N731="zákl. přenesená",J731,0)</f>
        <v>0</v>
      </c>
      <c r="BH731" s="227">
        <f>IF(N731="sníž. přenesená",J731,0)</f>
        <v>0</v>
      </c>
      <c r="BI731" s="227">
        <f>IF(N731="nulová",J731,0)</f>
        <v>0</v>
      </c>
      <c r="BJ731" s="19" t="s">
        <v>83</v>
      </c>
      <c r="BK731" s="227">
        <f>ROUND(I731*H731,2)</f>
        <v>0</v>
      </c>
      <c r="BL731" s="19" t="s">
        <v>188</v>
      </c>
      <c r="BM731" s="226" t="s">
        <v>1517</v>
      </c>
    </row>
    <row r="732" s="2" customFormat="1">
      <c r="A732" s="40"/>
      <c r="B732" s="41"/>
      <c r="C732" s="42"/>
      <c r="D732" s="228" t="s">
        <v>190</v>
      </c>
      <c r="E732" s="42"/>
      <c r="F732" s="229" t="s">
        <v>1518</v>
      </c>
      <c r="G732" s="42"/>
      <c r="H732" s="42"/>
      <c r="I732" s="230"/>
      <c r="J732" s="42"/>
      <c r="K732" s="42"/>
      <c r="L732" s="46"/>
      <c r="M732" s="231"/>
      <c r="N732" s="232"/>
      <c r="O732" s="86"/>
      <c r="P732" s="86"/>
      <c r="Q732" s="86"/>
      <c r="R732" s="86"/>
      <c r="S732" s="86"/>
      <c r="T732" s="87"/>
      <c r="U732" s="40"/>
      <c r="V732" s="40"/>
      <c r="W732" s="40"/>
      <c r="X732" s="40"/>
      <c r="Y732" s="40"/>
      <c r="Z732" s="40"/>
      <c r="AA732" s="40"/>
      <c r="AB732" s="40"/>
      <c r="AC732" s="40"/>
      <c r="AD732" s="40"/>
      <c r="AE732" s="40"/>
      <c r="AT732" s="19" t="s">
        <v>190</v>
      </c>
      <c r="AU732" s="19" t="s">
        <v>85</v>
      </c>
    </row>
    <row r="733" s="2" customFormat="1" ht="16.5" customHeight="1">
      <c r="A733" s="40"/>
      <c r="B733" s="41"/>
      <c r="C733" s="215" t="s">
        <v>1519</v>
      </c>
      <c r="D733" s="215" t="s">
        <v>183</v>
      </c>
      <c r="E733" s="216" t="s">
        <v>1520</v>
      </c>
      <c r="F733" s="217" t="s">
        <v>1521</v>
      </c>
      <c r="G733" s="218" t="s">
        <v>327</v>
      </c>
      <c r="H733" s="219">
        <v>14.898999999999999</v>
      </c>
      <c r="I733" s="220"/>
      <c r="J733" s="221">
        <f>ROUND(I733*H733,2)</f>
        <v>0</v>
      </c>
      <c r="K733" s="217" t="s">
        <v>187</v>
      </c>
      <c r="L733" s="46"/>
      <c r="M733" s="222" t="s">
        <v>19</v>
      </c>
      <c r="N733" s="223" t="s">
        <v>47</v>
      </c>
      <c r="O733" s="86"/>
      <c r="P733" s="224">
        <f>O733*H733</f>
        <v>0</v>
      </c>
      <c r="Q733" s="224">
        <v>0</v>
      </c>
      <c r="R733" s="224">
        <f>Q733*H733</f>
        <v>0</v>
      </c>
      <c r="S733" s="224">
        <v>0</v>
      </c>
      <c r="T733" s="225">
        <f>S733*H733</f>
        <v>0</v>
      </c>
      <c r="U733" s="40"/>
      <c r="V733" s="40"/>
      <c r="W733" s="40"/>
      <c r="X733" s="40"/>
      <c r="Y733" s="40"/>
      <c r="Z733" s="40"/>
      <c r="AA733" s="40"/>
      <c r="AB733" s="40"/>
      <c r="AC733" s="40"/>
      <c r="AD733" s="40"/>
      <c r="AE733" s="40"/>
      <c r="AR733" s="226" t="s">
        <v>188</v>
      </c>
      <c r="AT733" s="226" t="s">
        <v>183</v>
      </c>
      <c r="AU733" s="226" t="s">
        <v>85</v>
      </c>
      <c r="AY733" s="19" t="s">
        <v>180</v>
      </c>
      <c r="BE733" s="227">
        <f>IF(N733="základní",J733,0)</f>
        <v>0</v>
      </c>
      <c r="BF733" s="227">
        <f>IF(N733="snížená",J733,0)</f>
        <v>0</v>
      </c>
      <c r="BG733" s="227">
        <f>IF(N733="zákl. přenesená",J733,0)</f>
        <v>0</v>
      </c>
      <c r="BH733" s="227">
        <f>IF(N733="sníž. přenesená",J733,0)</f>
        <v>0</v>
      </c>
      <c r="BI733" s="227">
        <f>IF(N733="nulová",J733,0)</f>
        <v>0</v>
      </c>
      <c r="BJ733" s="19" t="s">
        <v>83</v>
      </c>
      <c r="BK733" s="227">
        <f>ROUND(I733*H733,2)</f>
        <v>0</v>
      </c>
      <c r="BL733" s="19" t="s">
        <v>188</v>
      </c>
      <c r="BM733" s="226" t="s">
        <v>1522</v>
      </c>
    </row>
    <row r="734" s="2" customFormat="1">
      <c r="A734" s="40"/>
      <c r="B734" s="41"/>
      <c r="C734" s="42"/>
      <c r="D734" s="228" t="s">
        <v>190</v>
      </c>
      <c r="E734" s="42"/>
      <c r="F734" s="229" t="s">
        <v>1523</v>
      </c>
      <c r="G734" s="42"/>
      <c r="H734" s="42"/>
      <c r="I734" s="230"/>
      <c r="J734" s="42"/>
      <c r="K734" s="42"/>
      <c r="L734" s="46"/>
      <c r="M734" s="231"/>
      <c r="N734" s="232"/>
      <c r="O734" s="86"/>
      <c r="P734" s="86"/>
      <c r="Q734" s="86"/>
      <c r="R734" s="86"/>
      <c r="S734" s="86"/>
      <c r="T734" s="87"/>
      <c r="U734" s="40"/>
      <c r="V734" s="40"/>
      <c r="W734" s="40"/>
      <c r="X734" s="40"/>
      <c r="Y734" s="40"/>
      <c r="Z734" s="40"/>
      <c r="AA734" s="40"/>
      <c r="AB734" s="40"/>
      <c r="AC734" s="40"/>
      <c r="AD734" s="40"/>
      <c r="AE734" s="40"/>
      <c r="AT734" s="19" t="s">
        <v>190</v>
      </c>
      <c r="AU734" s="19" t="s">
        <v>85</v>
      </c>
    </row>
    <row r="735" s="12" customFormat="1" ht="22.8" customHeight="1">
      <c r="A735" s="12"/>
      <c r="B735" s="199"/>
      <c r="C735" s="200"/>
      <c r="D735" s="201" t="s">
        <v>75</v>
      </c>
      <c r="E735" s="213" t="s">
        <v>512</v>
      </c>
      <c r="F735" s="213" t="s">
        <v>513</v>
      </c>
      <c r="G735" s="200"/>
      <c r="H735" s="200"/>
      <c r="I735" s="203"/>
      <c r="J735" s="214">
        <f>BK735</f>
        <v>0</v>
      </c>
      <c r="K735" s="200"/>
      <c r="L735" s="205"/>
      <c r="M735" s="206"/>
      <c r="N735" s="207"/>
      <c r="O735" s="207"/>
      <c r="P735" s="208">
        <f>SUM(P736:P766)</f>
        <v>0</v>
      </c>
      <c r="Q735" s="207"/>
      <c r="R735" s="208">
        <f>SUM(R736:R766)</f>
        <v>4.4634314999999996</v>
      </c>
      <c r="S735" s="207"/>
      <c r="T735" s="209">
        <f>SUM(T736:T766)</f>
        <v>0</v>
      </c>
      <c r="U735" s="12"/>
      <c r="V735" s="12"/>
      <c r="W735" s="12"/>
      <c r="X735" s="12"/>
      <c r="Y735" s="12"/>
      <c r="Z735" s="12"/>
      <c r="AA735" s="12"/>
      <c r="AB735" s="12"/>
      <c r="AC735" s="12"/>
      <c r="AD735" s="12"/>
      <c r="AE735" s="12"/>
      <c r="AR735" s="210" t="s">
        <v>85</v>
      </c>
      <c r="AT735" s="211" t="s">
        <v>75</v>
      </c>
      <c r="AU735" s="211" t="s">
        <v>83</v>
      </c>
      <c r="AY735" s="210" t="s">
        <v>180</v>
      </c>
      <c r="BK735" s="212">
        <f>SUM(BK736:BK766)</f>
        <v>0</v>
      </c>
    </row>
    <row r="736" s="2" customFormat="1" ht="16.5" customHeight="1">
      <c r="A736" s="40"/>
      <c r="B736" s="41"/>
      <c r="C736" s="215" t="s">
        <v>1524</v>
      </c>
      <c r="D736" s="215" t="s">
        <v>183</v>
      </c>
      <c r="E736" s="216" t="s">
        <v>1525</v>
      </c>
      <c r="F736" s="217" t="s">
        <v>1526</v>
      </c>
      <c r="G736" s="218" t="s">
        <v>201</v>
      </c>
      <c r="H736" s="219">
        <v>436.82999999999998</v>
      </c>
      <c r="I736" s="220"/>
      <c r="J736" s="221">
        <f>ROUND(I736*H736,2)</f>
        <v>0</v>
      </c>
      <c r="K736" s="217" t="s">
        <v>187</v>
      </c>
      <c r="L736" s="46"/>
      <c r="M736" s="222" t="s">
        <v>19</v>
      </c>
      <c r="N736" s="223" t="s">
        <v>47</v>
      </c>
      <c r="O736" s="86"/>
      <c r="P736" s="224">
        <f>O736*H736</f>
        <v>0</v>
      </c>
      <c r="Q736" s="224">
        <v>3.0000000000000001E-05</v>
      </c>
      <c r="R736" s="224">
        <f>Q736*H736</f>
        <v>0.013104899999999999</v>
      </c>
      <c r="S736" s="224">
        <v>0</v>
      </c>
      <c r="T736" s="225">
        <f>S736*H736</f>
        <v>0</v>
      </c>
      <c r="U736" s="40"/>
      <c r="V736" s="40"/>
      <c r="W736" s="40"/>
      <c r="X736" s="40"/>
      <c r="Y736" s="40"/>
      <c r="Z736" s="40"/>
      <c r="AA736" s="40"/>
      <c r="AB736" s="40"/>
      <c r="AC736" s="40"/>
      <c r="AD736" s="40"/>
      <c r="AE736" s="40"/>
      <c r="AR736" s="226" t="s">
        <v>188</v>
      </c>
      <c r="AT736" s="226" t="s">
        <v>183</v>
      </c>
      <c r="AU736" s="226" t="s">
        <v>85</v>
      </c>
      <c r="AY736" s="19" t="s">
        <v>180</v>
      </c>
      <c r="BE736" s="227">
        <f>IF(N736="základní",J736,0)</f>
        <v>0</v>
      </c>
      <c r="BF736" s="227">
        <f>IF(N736="snížená",J736,0)</f>
        <v>0</v>
      </c>
      <c r="BG736" s="227">
        <f>IF(N736="zákl. přenesená",J736,0)</f>
        <v>0</v>
      </c>
      <c r="BH736" s="227">
        <f>IF(N736="sníž. přenesená",J736,0)</f>
        <v>0</v>
      </c>
      <c r="BI736" s="227">
        <f>IF(N736="nulová",J736,0)</f>
        <v>0</v>
      </c>
      <c r="BJ736" s="19" t="s">
        <v>83</v>
      </c>
      <c r="BK736" s="227">
        <f>ROUND(I736*H736,2)</f>
        <v>0</v>
      </c>
      <c r="BL736" s="19" t="s">
        <v>188</v>
      </c>
      <c r="BM736" s="226" t="s">
        <v>1527</v>
      </c>
    </row>
    <row r="737" s="2" customFormat="1">
      <c r="A737" s="40"/>
      <c r="B737" s="41"/>
      <c r="C737" s="42"/>
      <c r="D737" s="228" t="s">
        <v>190</v>
      </c>
      <c r="E737" s="42"/>
      <c r="F737" s="229" t="s">
        <v>1528</v>
      </c>
      <c r="G737" s="42"/>
      <c r="H737" s="42"/>
      <c r="I737" s="230"/>
      <c r="J737" s="42"/>
      <c r="K737" s="42"/>
      <c r="L737" s="46"/>
      <c r="M737" s="231"/>
      <c r="N737" s="232"/>
      <c r="O737" s="86"/>
      <c r="P737" s="86"/>
      <c r="Q737" s="86"/>
      <c r="R737" s="86"/>
      <c r="S737" s="86"/>
      <c r="T737" s="87"/>
      <c r="U737" s="40"/>
      <c r="V737" s="40"/>
      <c r="W737" s="40"/>
      <c r="X737" s="40"/>
      <c r="Y737" s="40"/>
      <c r="Z737" s="40"/>
      <c r="AA737" s="40"/>
      <c r="AB737" s="40"/>
      <c r="AC737" s="40"/>
      <c r="AD737" s="40"/>
      <c r="AE737" s="40"/>
      <c r="AT737" s="19" t="s">
        <v>190</v>
      </c>
      <c r="AU737" s="19" t="s">
        <v>85</v>
      </c>
    </row>
    <row r="738" s="13" customFormat="1">
      <c r="A738" s="13"/>
      <c r="B738" s="233"/>
      <c r="C738" s="234"/>
      <c r="D738" s="228" t="s">
        <v>192</v>
      </c>
      <c r="E738" s="235" t="s">
        <v>19</v>
      </c>
      <c r="F738" s="236" t="s">
        <v>1529</v>
      </c>
      <c r="G738" s="234"/>
      <c r="H738" s="237">
        <v>436.82999999999998</v>
      </c>
      <c r="I738" s="238"/>
      <c r="J738" s="234"/>
      <c r="K738" s="234"/>
      <c r="L738" s="239"/>
      <c r="M738" s="240"/>
      <c r="N738" s="241"/>
      <c r="O738" s="241"/>
      <c r="P738" s="241"/>
      <c r="Q738" s="241"/>
      <c r="R738" s="241"/>
      <c r="S738" s="241"/>
      <c r="T738" s="242"/>
      <c r="U738" s="13"/>
      <c r="V738" s="13"/>
      <c r="W738" s="13"/>
      <c r="X738" s="13"/>
      <c r="Y738" s="13"/>
      <c r="Z738" s="13"/>
      <c r="AA738" s="13"/>
      <c r="AB738" s="13"/>
      <c r="AC738" s="13"/>
      <c r="AD738" s="13"/>
      <c r="AE738" s="13"/>
      <c r="AT738" s="243" t="s">
        <v>192</v>
      </c>
      <c r="AU738" s="243" t="s">
        <v>85</v>
      </c>
      <c r="AV738" s="13" t="s">
        <v>85</v>
      </c>
      <c r="AW738" s="13" t="s">
        <v>37</v>
      </c>
      <c r="AX738" s="13" t="s">
        <v>76</v>
      </c>
      <c r="AY738" s="243" t="s">
        <v>180</v>
      </c>
    </row>
    <row r="739" s="14" customFormat="1">
      <c r="A739" s="14"/>
      <c r="B739" s="244"/>
      <c r="C739" s="245"/>
      <c r="D739" s="228" t="s">
        <v>192</v>
      </c>
      <c r="E739" s="246" t="s">
        <v>19</v>
      </c>
      <c r="F739" s="247" t="s">
        <v>197</v>
      </c>
      <c r="G739" s="245"/>
      <c r="H739" s="248">
        <v>436.82999999999998</v>
      </c>
      <c r="I739" s="249"/>
      <c r="J739" s="245"/>
      <c r="K739" s="245"/>
      <c r="L739" s="250"/>
      <c r="M739" s="251"/>
      <c r="N739" s="252"/>
      <c r="O739" s="252"/>
      <c r="P739" s="252"/>
      <c r="Q739" s="252"/>
      <c r="R739" s="252"/>
      <c r="S739" s="252"/>
      <c r="T739" s="253"/>
      <c r="U739" s="14"/>
      <c r="V739" s="14"/>
      <c r="W739" s="14"/>
      <c r="X739" s="14"/>
      <c r="Y739" s="14"/>
      <c r="Z739" s="14"/>
      <c r="AA739" s="14"/>
      <c r="AB739" s="14"/>
      <c r="AC739" s="14"/>
      <c r="AD739" s="14"/>
      <c r="AE739" s="14"/>
      <c r="AT739" s="254" t="s">
        <v>192</v>
      </c>
      <c r="AU739" s="254" t="s">
        <v>85</v>
      </c>
      <c r="AV739" s="14" t="s">
        <v>198</v>
      </c>
      <c r="AW739" s="14" t="s">
        <v>37</v>
      </c>
      <c r="AX739" s="14" t="s">
        <v>83</v>
      </c>
      <c r="AY739" s="254" t="s">
        <v>180</v>
      </c>
    </row>
    <row r="740" s="2" customFormat="1" ht="16.5" customHeight="1">
      <c r="A740" s="40"/>
      <c r="B740" s="41"/>
      <c r="C740" s="215" t="s">
        <v>1530</v>
      </c>
      <c r="D740" s="215" t="s">
        <v>183</v>
      </c>
      <c r="E740" s="216" t="s">
        <v>1531</v>
      </c>
      <c r="F740" s="217" t="s">
        <v>1532</v>
      </c>
      <c r="G740" s="218" t="s">
        <v>201</v>
      </c>
      <c r="H740" s="219">
        <v>436.82999999999998</v>
      </c>
      <c r="I740" s="220"/>
      <c r="J740" s="221">
        <f>ROUND(I740*H740,2)</f>
        <v>0</v>
      </c>
      <c r="K740" s="217" t="s">
        <v>187</v>
      </c>
      <c r="L740" s="46"/>
      <c r="M740" s="222" t="s">
        <v>19</v>
      </c>
      <c r="N740" s="223" t="s">
        <v>47</v>
      </c>
      <c r="O740" s="86"/>
      <c r="P740" s="224">
        <f>O740*H740</f>
        <v>0</v>
      </c>
      <c r="Q740" s="224">
        <v>0.0075799999999999999</v>
      </c>
      <c r="R740" s="224">
        <f>Q740*H740</f>
        <v>3.3111713999999997</v>
      </c>
      <c r="S740" s="224">
        <v>0</v>
      </c>
      <c r="T740" s="225">
        <f>S740*H740</f>
        <v>0</v>
      </c>
      <c r="U740" s="40"/>
      <c r="V740" s="40"/>
      <c r="W740" s="40"/>
      <c r="X740" s="40"/>
      <c r="Y740" s="40"/>
      <c r="Z740" s="40"/>
      <c r="AA740" s="40"/>
      <c r="AB740" s="40"/>
      <c r="AC740" s="40"/>
      <c r="AD740" s="40"/>
      <c r="AE740" s="40"/>
      <c r="AR740" s="226" t="s">
        <v>188</v>
      </c>
      <c r="AT740" s="226" t="s">
        <v>183</v>
      </c>
      <c r="AU740" s="226" t="s">
        <v>85</v>
      </c>
      <c r="AY740" s="19" t="s">
        <v>180</v>
      </c>
      <c r="BE740" s="227">
        <f>IF(N740="základní",J740,0)</f>
        <v>0</v>
      </c>
      <c r="BF740" s="227">
        <f>IF(N740="snížená",J740,0)</f>
        <v>0</v>
      </c>
      <c r="BG740" s="227">
        <f>IF(N740="zákl. přenesená",J740,0)</f>
        <v>0</v>
      </c>
      <c r="BH740" s="227">
        <f>IF(N740="sníž. přenesená",J740,0)</f>
        <v>0</v>
      </c>
      <c r="BI740" s="227">
        <f>IF(N740="nulová",J740,0)</f>
        <v>0</v>
      </c>
      <c r="BJ740" s="19" t="s">
        <v>83</v>
      </c>
      <c r="BK740" s="227">
        <f>ROUND(I740*H740,2)</f>
        <v>0</v>
      </c>
      <c r="BL740" s="19" t="s">
        <v>188</v>
      </c>
      <c r="BM740" s="226" t="s">
        <v>1533</v>
      </c>
    </row>
    <row r="741" s="2" customFormat="1">
      <c r="A741" s="40"/>
      <c r="B741" s="41"/>
      <c r="C741" s="42"/>
      <c r="D741" s="228" t="s">
        <v>190</v>
      </c>
      <c r="E741" s="42"/>
      <c r="F741" s="229" t="s">
        <v>1534</v>
      </c>
      <c r="G741" s="42"/>
      <c r="H741" s="42"/>
      <c r="I741" s="230"/>
      <c r="J741" s="42"/>
      <c r="K741" s="42"/>
      <c r="L741" s="46"/>
      <c r="M741" s="231"/>
      <c r="N741" s="232"/>
      <c r="O741" s="86"/>
      <c r="P741" s="86"/>
      <c r="Q741" s="86"/>
      <c r="R741" s="86"/>
      <c r="S741" s="86"/>
      <c r="T741" s="87"/>
      <c r="U741" s="40"/>
      <c r="V741" s="40"/>
      <c r="W741" s="40"/>
      <c r="X741" s="40"/>
      <c r="Y741" s="40"/>
      <c r="Z741" s="40"/>
      <c r="AA741" s="40"/>
      <c r="AB741" s="40"/>
      <c r="AC741" s="40"/>
      <c r="AD741" s="40"/>
      <c r="AE741" s="40"/>
      <c r="AT741" s="19" t="s">
        <v>190</v>
      </c>
      <c r="AU741" s="19" t="s">
        <v>85</v>
      </c>
    </row>
    <row r="742" s="2" customFormat="1" ht="16.5" customHeight="1">
      <c r="A742" s="40"/>
      <c r="B742" s="41"/>
      <c r="C742" s="215" t="s">
        <v>1535</v>
      </c>
      <c r="D742" s="215" t="s">
        <v>183</v>
      </c>
      <c r="E742" s="216" t="s">
        <v>1536</v>
      </c>
      <c r="F742" s="217" t="s">
        <v>1537</v>
      </c>
      <c r="G742" s="218" t="s">
        <v>201</v>
      </c>
      <c r="H742" s="219">
        <v>187.66999999999999</v>
      </c>
      <c r="I742" s="220"/>
      <c r="J742" s="221">
        <f>ROUND(I742*H742,2)</f>
        <v>0</v>
      </c>
      <c r="K742" s="217" t="s">
        <v>650</v>
      </c>
      <c r="L742" s="46"/>
      <c r="M742" s="222" t="s">
        <v>19</v>
      </c>
      <c r="N742" s="223" t="s">
        <v>47</v>
      </c>
      <c r="O742" s="86"/>
      <c r="P742" s="224">
        <f>O742*H742</f>
        <v>0</v>
      </c>
      <c r="Q742" s="224">
        <v>0.00050000000000000001</v>
      </c>
      <c r="R742" s="224">
        <f>Q742*H742</f>
        <v>0.093835000000000002</v>
      </c>
      <c r="S742" s="224">
        <v>0</v>
      </c>
      <c r="T742" s="225">
        <f>S742*H742</f>
        <v>0</v>
      </c>
      <c r="U742" s="40"/>
      <c r="V742" s="40"/>
      <c r="W742" s="40"/>
      <c r="X742" s="40"/>
      <c r="Y742" s="40"/>
      <c r="Z742" s="40"/>
      <c r="AA742" s="40"/>
      <c r="AB742" s="40"/>
      <c r="AC742" s="40"/>
      <c r="AD742" s="40"/>
      <c r="AE742" s="40"/>
      <c r="AR742" s="226" t="s">
        <v>188</v>
      </c>
      <c r="AT742" s="226" t="s">
        <v>183</v>
      </c>
      <c r="AU742" s="226" t="s">
        <v>85</v>
      </c>
      <c r="AY742" s="19" t="s">
        <v>180</v>
      </c>
      <c r="BE742" s="227">
        <f>IF(N742="základní",J742,0)</f>
        <v>0</v>
      </c>
      <c r="BF742" s="227">
        <f>IF(N742="snížená",J742,0)</f>
        <v>0</v>
      </c>
      <c r="BG742" s="227">
        <f>IF(N742="zákl. přenesená",J742,0)</f>
        <v>0</v>
      </c>
      <c r="BH742" s="227">
        <f>IF(N742="sníž. přenesená",J742,0)</f>
        <v>0</v>
      </c>
      <c r="BI742" s="227">
        <f>IF(N742="nulová",J742,0)</f>
        <v>0</v>
      </c>
      <c r="BJ742" s="19" t="s">
        <v>83</v>
      </c>
      <c r="BK742" s="227">
        <f>ROUND(I742*H742,2)</f>
        <v>0</v>
      </c>
      <c r="BL742" s="19" t="s">
        <v>188</v>
      </c>
      <c r="BM742" s="226" t="s">
        <v>1538</v>
      </c>
    </row>
    <row r="743" s="2" customFormat="1">
      <c r="A743" s="40"/>
      <c r="B743" s="41"/>
      <c r="C743" s="42"/>
      <c r="D743" s="228" t="s">
        <v>190</v>
      </c>
      <c r="E743" s="42"/>
      <c r="F743" s="229" t="s">
        <v>1537</v>
      </c>
      <c r="G743" s="42"/>
      <c r="H743" s="42"/>
      <c r="I743" s="230"/>
      <c r="J743" s="42"/>
      <c r="K743" s="42"/>
      <c r="L743" s="46"/>
      <c r="M743" s="231"/>
      <c r="N743" s="232"/>
      <c r="O743" s="86"/>
      <c r="P743" s="86"/>
      <c r="Q743" s="86"/>
      <c r="R743" s="86"/>
      <c r="S743" s="86"/>
      <c r="T743" s="87"/>
      <c r="U743" s="40"/>
      <c r="V743" s="40"/>
      <c r="W743" s="40"/>
      <c r="X743" s="40"/>
      <c r="Y743" s="40"/>
      <c r="Z743" s="40"/>
      <c r="AA743" s="40"/>
      <c r="AB743" s="40"/>
      <c r="AC743" s="40"/>
      <c r="AD743" s="40"/>
      <c r="AE743" s="40"/>
      <c r="AT743" s="19" t="s">
        <v>190</v>
      </c>
      <c r="AU743" s="19" t="s">
        <v>85</v>
      </c>
    </row>
    <row r="744" s="13" customFormat="1">
      <c r="A744" s="13"/>
      <c r="B744" s="233"/>
      <c r="C744" s="234"/>
      <c r="D744" s="228" t="s">
        <v>192</v>
      </c>
      <c r="E744" s="235" t="s">
        <v>19</v>
      </c>
      <c r="F744" s="236" t="s">
        <v>1539</v>
      </c>
      <c r="G744" s="234"/>
      <c r="H744" s="237">
        <v>54.649999999999999</v>
      </c>
      <c r="I744" s="238"/>
      <c r="J744" s="234"/>
      <c r="K744" s="234"/>
      <c r="L744" s="239"/>
      <c r="M744" s="240"/>
      <c r="N744" s="241"/>
      <c r="O744" s="241"/>
      <c r="P744" s="241"/>
      <c r="Q744" s="241"/>
      <c r="R744" s="241"/>
      <c r="S744" s="241"/>
      <c r="T744" s="242"/>
      <c r="U744" s="13"/>
      <c r="V744" s="13"/>
      <c r="W744" s="13"/>
      <c r="X744" s="13"/>
      <c r="Y744" s="13"/>
      <c r="Z744" s="13"/>
      <c r="AA744" s="13"/>
      <c r="AB744" s="13"/>
      <c r="AC744" s="13"/>
      <c r="AD744" s="13"/>
      <c r="AE744" s="13"/>
      <c r="AT744" s="243" t="s">
        <v>192</v>
      </c>
      <c r="AU744" s="243" t="s">
        <v>85</v>
      </c>
      <c r="AV744" s="13" t="s">
        <v>85</v>
      </c>
      <c r="AW744" s="13" t="s">
        <v>37</v>
      </c>
      <c r="AX744" s="13" t="s">
        <v>76</v>
      </c>
      <c r="AY744" s="243" t="s">
        <v>180</v>
      </c>
    </row>
    <row r="745" s="13" customFormat="1">
      <c r="A745" s="13"/>
      <c r="B745" s="233"/>
      <c r="C745" s="234"/>
      <c r="D745" s="228" t="s">
        <v>192</v>
      </c>
      <c r="E745" s="235" t="s">
        <v>19</v>
      </c>
      <c r="F745" s="236" t="s">
        <v>1540</v>
      </c>
      <c r="G745" s="234"/>
      <c r="H745" s="237">
        <v>133.02000000000001</v>
      </c>
      <c r="I745" s="238"/>
      <c r="J745" s="234"/>
      <c r="K745" s="234"/>
      <c r="L745" s="239"/>
      <c r="M745" s="240"/>
      <c r="N745" s="241"/>
      <c r="O745" s="241"/>
      <c r="P745" s="241"/>
      <c r="Q745" s="241"/>
      <c r="R745" s="241"/>
      <c r="S745" s="241"/>
      <c r="T745" s="242"/>
      <c r="U745" s="13"/>
      <c r="V745" s="13"/>
      <c r="W745" s="13"/>
      <c r="X745" s="13"/>
      <c r="Y745" s="13"/>
      <c r="Z745" s="13"/>
      <c r="AA745" s="13"/>
      <c r="AB745" s="13"/>
      <c r="AC745" s="13"/>
      <c r="AD745" s="13"/>
      <c r="AE745" s="13"/>
      <c r="AT745" s="243" t="s">
        <v>192</v>
      </c>
      <c r="AU745" s="243" t="s">
        <v>85</v>
      </c>
      <c r="AV745" s="13" t="s">
        <v>85</v>
      </c>
      <c r="AW745" s="13" t="s">
        <v>37</v>
      </c>
      <c r="AX745" s="13" t="s">
        <v>76</v>
      </c>
      <c r="AY745" s="243" t="s">
        <v>180</v>
      </c>
    </row>
    <row r="746" s="14" customFormat="1">
      <c r="A746" s="14"/>
      <c r="B746" s="244"/>
      <c r="C746" s="245"/>
      <c r="D746" s="228" t="s">
        <v>192</v>
      </c>
      <c r="E746" s="246" t="s">
        <v>19</v>
      </c>
      <c r="F746" s="247" t="s">
        <v>197</v>
      </c>
      <c r="G746" s="245"/>
      <c r="H746" s="248">
        <v>187.67000000000002</v>
      </c>
      <c r="I746" s="249"/>
      <c r="J746" s="245"/>
      <c r="K746" s="245"/>
      <c r="L746" s="250"/>
      <c r="M746" s="251"/>
      <c r="N746" s="252"/>
      <c r="O746" s="252"/>
      <c r="P746" s="252"/>
      <c r="Q746" s="252"/>
      <c r="R746" s="252"/>
      <c r="S746" s="252"/>
      <c r="T746" s="253"/>
      <c r="U746" s="14"/>
      <c r="V746" s="14"/>
      <c r="W746" s="14"/>
      <c r="X746" s="14"/>
      <c r="Y746" s="14"/>
      <c r="Z746" s="14"/>
      <c r="AA746" s="14"/>
      <c r="AB746" s="14"/>
      <c r="AC746" s="14"/>
      <c r="AD746" s="14"/>
      <c r="AE746" s="14"/>
      <c r="AT746" s="254" t="s">
        <v>192</v>
      </c>
      <c r="AU746" s="254" t="s">
        <v>85</v>
      </c>
      <c r="AV746" s="14" t="s">
        <v>198</v>
      </c>
      <c r="AW746" s="14" t="s">
        <v>37</v>
      </c>
      <c r="AX746" s="14" t="s">
        <v>83</v>
      </c>
      <c r="AY746" s="254" t="s">
        <v>180</v>
      </c>
    </row>
    <row r="747" s="2" customFormat="1" ht="21.75" customHeight="1">
      <c r="A747" s="40"/>
      <c r="B747" s="41"/>
      <c r="C747" s="269" t="s">
        <v>1541</v>
      </c>
      <c r="D747" s="269" t="s">
        <v>684</v>
      </c>
      <c r="E747" s="270" t="s">
        <v>1542</v>
      </c>
      <c r="F747" s="271" t="s">
        <v>1543</v>
      </c>
      <c r="G747" s="272" t="s">
        <v>201</v>
      </c>
      <c r="H747" s="273">
        <v>197.054</v>
      </c>
      <c r="I747" s="274"/>
      <c r="J747" s="275">
        <f>ROUND(I747*H747,2)</f>
        <v>0</v>
      </c>
      <c r="K747" s="271" t="s">
        <v>187</v>
      </c>
      <c r="L747" s="276"/>
      <c r="M747" s="277" t="s">
        <v>19</v>
      </c>
      <c r="N747" s="278" t="s">
        <v>47</v>
      </c>
      <c r="O747" s="86"/>
      <c r="P747" s="224">
        <f>O747*H747</f>
        <v>0</v>
      </c>
      <c r="Q747" s="224">
        <v>0.00115</v>
      </c>
      <c r="R747" s="224">
        <f>Q747*H747</f>
        <v>0.22661210000000001</v>
      </c>
      <c r="S747" s="224">
        <v>0</v>
      </c>
      <c r="T747" s="225">
        <f>S747*H747</f>
        <v>0</v>
      </c>
      <c r="U747" s="40"/>
      <c r="V747" s="40"/>
      <c r="W747" s="40"/>
      <c r="X747" s="40"/>
      <c r="Y747" s="40"/>
      <c r="Z747" s="40"/>
      <c r="AA747" s="40"/>
      <c r="AB747" s="40"/>
      <c r="AC747" s="40"/>
      <c r="AD747" s="40"/>
      <c r="AE747" s="40"/>
      <c r="AR747" s="226" t="s">
        <v>405</v>
      </c>
      <c r="AT747" s="226" t="s">
        <v>684</v>
      </c>
      <c r="AU747" s="226" t="s">
        <v>85</v>
      </c>
      <c r="AY747" s="19" t="s">
        <v>180</v>
      </c>
      <c r="BE747" s="227">
        <f>IF(N747="základní",J747,0)</f>
        <v>0</v>
      </c>
      <c r="BF747" s="227">
        <f>IF(N747="snížená",J747,0)</f>
        <v>0</v>
      </c>
      <c r="BG747" s="227">
        <f>IF(N747="zákl. přenesená",J747,0)</f>
        <v>0</v>
      </c>
      <c r="BH747" s="227">
        <f>IF(N747="sníž. přenesená",J747,0)</f>
        <v>0</v>
      </c>
      <c r="BI747" s="227">
        <f>IF(N747="nulová",J747,0)</f>
        <v>0</v>
      </c>
      <c r="BJ747" s="19" t="s">
        <v>83</v>
      </c>
      <c r="BK747" s="227">
        <f>ROUND(I747*H747,2)</f>
        <v>0</v>
      </c>
      <c r="BL747" s="19" t="s">
        <v>188</v>
      </c>
      <c r="BM747" s="226" t="s">
        <v>1544</v>
      </c>
    </row>
    <row r="748" s="2" customFormat="1">
      <c r="A748" s="40"/>
      <c r="B748" s="41"/>
      <c r="C748" s="42"/>
      <c r="D748" s="228" t="s">
        <v>190</v>
      </c>
      <c r="E748" s="42"/>
      <c r="F748" s="229" t="s">
        <v>1543</v>
      </c>
      <c r="G748" s="42"/>
      <c r="H748" s="42"/>
      <c r="I748" s="230"/>
      <c r="J748" s="42"/>
      <c r="K748" s="42"/>
      <c r="L748" s="46"/>
      <c r="M748" s="231"/>
      <c r="N748" s="232"/>
      <c r="O748" s="86"/>
      <c r="P748" s="86"/>
      <c r="Q748" s="86"/>
      <c r="R748" s="86"/>
      <c r="S748" s="86"/>
      <c r="T748" s="87"/>
      <c r="U748" s="40"/>
      <c r="V748" s="40"/>
      <c r="W748" s="40"/>
      <c r="X748" s="40"/>
      <c r="Y748" s="40"/>
      <c r="Z748" s="40"/>
      <c r="AA748" s="40"/>
      <c r="AB748" s="40"/>
      <c r="AC748" s="40"/>
      <c r="AD748" s="40"/>
      <c r="AE748" s="40"/>
      <c r="AT748" s="19" t="s">
        <v>190</v>
      </c>
      <c r="AU748" s="19" t="s">
        <v>85</v>
      </c>
    </row>
    <row r="749" s="13" customFormat="1">
      <c r="A749" s="13"/>
      <c r="B749" s="233"/>
      <c r="C749" s="234"/>
      <c r="D749" s="228" t="s">
        <v>192</v>
      </c>
      <c r="E749" s="234"/>
      <c r="F749" s="236" t="s">
        <v>1545</v>
      </c>
      <c r="G749" s="234"/>
      <c r="H749" s="237">
        <v>197.054</v>
      </c>
      <c r="I749" s="238"/>
      <c r="J749" s="234"/>
      <c r="K749" s="234"/>
      <c r="L749" s="239"/>
      <c r="M749" s="240"/>
      <c r="N749" s="241"/>
      <c r="O749" s="241"/>
      <c r="P749" s="241"/>
      <c r="Q749" s="241"/>
      <c r="R749" s="241"/>
      <c r="S749" s="241"/>
      <c r="T749" s="242"/>
      <c r="U749" s="13"/>
      <c r="V749" s="13"/>
      <c r="W749" s="13"/>
      <c r="X749" s="13"/>
      <c r="Y749" s="13"/>
      <c r="Z749" s="13"/>
      <c r="AA749" s="13"/>
      <c r="AB749" s="13"/>
      <c r="AC749" s="13"/>
      <c r="AD749" s="13"/>
      <c r="AE749" s="13"/>
      <c r="AT749" s="243" t="s">
        <v>192</v>
      </c>
      <c r="AU749" s="243" t="s">
        <v>85</v>
      </c>
      <c r="AV749" s="13" t="s">
        <v>85</v>
      </c>
      <c r="AW749" s="13" t="s">
        <v>4</v>
      </c>
      <c r="AX749" s="13" t="s">
        <v>83</v>
      </c>
      <c r="AY749" s="243" t="s">
        <v>180</v>
      </c>
    </row>
    <row r="750" s="2" customFormat="1" ht="16.5" customHeight="1">
      <c r="A750" s="40"/>
      <c r="B750" s="41"/>
      <c r="C750" s="215" t="s">
        <v>1546</v>
      </c>
      <c r="D750" s="215" t="s">
        <v>183</v>
      </c>
      <c r="E750" s="216" t="s">
        <v>1547</v>
      </c>
      <c r="F750" s="217" t="s">
        <v>1548</v>
      </c>
      <c r="G750" s="218" t="s">
        <v>201</v>
      </c>
      <c r="H750" s="219">
        <v>249.16</v>
      </c>
      <c r="I750" s="220"/>
      <c r="J750" s="221">
        <f>ROUND(I750*H750,2)</f>
        <v>0</v>
      </c>
      <c r="K750" s="217" t="s">
        <v>650</v>
      </c>
      <c r="L750" s="46"/>
      <c r="M750" s="222" t="s">
        <v>19</v>
      </c>
      <c r="N750" s="223" t="s">
        <v>47</v>
      </c>
      <c r="O750" s="86"/>
      <c r="P750" s="224">
        <f>O750*H750</f>
        <v>0</v>
      </c>
      <c r="Q750" s="224">
        <v>0.00029999999999999997</v>
      </c>
      <c r="R750" s="224">
        <f>Q750*H750</f>
        <v>0.074747999999999995</v>
      </c>
      <c r="S750" s="224">
        <v>0</v>
      </c>
      <c r="T750" s="225">
        <f>S750*H750</f>
        <v>0</v>
      </c>
      <c r="U750" s="40"/>
      <c r="V750" s="40"/>
      <c r="W750" s="40"/>
      <c r="X750" s="40"/>
      <c r="Y750" s="40"/>
      <c r="Z750" s="40"/>
      <c r="AA750" s="40"/>
      <c r="AB750" s="40"/>
      <c r="AC750" s="40"/>
      <c r="AD750" s="40"/>
      <c r="AE750" s="40"/>
      <c r="AR750" s="226" t="s">
        <v>188</v>
      </c>
      <c r="AT750" s="226" t="s">
        <v>183</v>
      </c>
      <c r="AU750" s="226" t="s">
        <v>85</v>
      </c>
      <c r="AY750" s="19" t="s">
        <v>180</v>
      </c>
      <c r="BE750" s="227">
        <f>IF(N750="základní",J750,0)</f>
        <v>0</v>
      </c>
      <c r="BF750" s="227">
        <f>IF(N750="snížená",J750,0)</f>
        <v>0</v>
      </c>
      <c r="BG750" s="227">
        <f>IF(N750="zákl. přenesená",J750,0)</f>
        <v>0</v>
      </c>
      <c r="BH750" s="227">
        <f>IF(N750="sníž. přenesená",J750,0)</f>
        <v>0</v>
      </c>
      <c r="BI750" s="227">
        <f>IF(N750="nulová",J750,0)</f>
        <v>0</v>
      </c>
      <c r="BJ750" s="19" t="s">
        <v>83</v>
      </c>
      <c r="BK750" s="227">
        <f>ROUND(I750*H750,2)</f>
        <v>0</v>
      </c>
      <c r="BL750" s="19" t="s">
        <v>188</v>
      </c>
      <c r="BM750" s="226" t="s">
        <v>1549</v>
      </c>
    </row>
    <row r="751" s="2" customFormat="1">
      <c r="A751" s="40"/>
      <c r="B751" s="41"/>
      <c r="C751" s="42"/>
      <c r="D751" s="228" t="s">
        <v>190</v>
      </c>
      <c r="E751" s="42"/>
      <c r="F751" s="229" t="s">
        <v>1548</v>
      </c>
      <c r="G751" s="42"/>
      <c r="H751" s="42"/>
      <c r="I751" s="230"/>
      <c r="J751" s="42"/>
      <c r="K751" s="42"/>
      <c r="L751" s="46"/>
      <c r="M751" s="231"/>
      <c r="N751" s="232"/>
      <c r="O751" s="86"/>
      <c r="P751" s="86"/>
      <c r="Q751" s="86"/>
      <c r="R751" s="86"/>
      <c r="S751" s="86"/>
      <c r="T751" s="87"/>
      <c r="U751" s="40"/>
      <c r="V751" s="40"/>
      <c r="W751" s="40"/>
      <c r="X751" s="40"/>
      <c r="Y751" s="40"/>
      <c r="Z751" s="40"/>
      <c r="AA751" s="40"/>
      <c r="AB751" s="40"/>
      <c r="AC751" s="40"/>
      <c r="AD751" s="40"/>
      <c r="AE751" s="40"/>
      <c r="AT751" s="19" t="s">
        <v>190</v>
      </c>
      <c r="AU751" s="19" t="s">
        <v>85</v>
      </c>
    </row>
    <row r="752" s="13" customFormat="1">
      <c r="A752" s="13"/>
      <c r="B752" s="233"/>
      <c r="C752" s="234"/>
      <c r="D752" s="228" t="s">
        <v>192</v>
      </c>
      <c r="E752" s="235" t="s">
        <v>19</v>
      </c>
      <c r="F752" s="236" t="s">
        <v>1550</v>
      </c>
      <c r="G752" s="234"/>
      <c r="H752" s="237">
        <v>241.81</v>
      </c>
      <c r="I752" s="238"/>
      <c r="J752" s="234"/>
      <c r="K752" s="234"/>
      <c r="L752" s="239"/>
      <c r="M752" s="240"/>
      <c r="N752" s="241"/>
      <c r="O752" s="241"/>
      <c r="P752" s="241"/>
      <c r="Q752" s="241"/>
      <c r="R752" s="241"/>
      <c r="S752" s="241"/>
      <c r="T752" s="242"/>
      <c r="U752" s="13"/>
      <c r="V752" s="13"/>
      <c r="W752" s="13"/>
      <c r="X752" s="13"/>
      <c r="Y752" s="13"/>
      <c r="Z752" s="13"/>
      <c r="AA752" s="13"/>
      <c r="AB752" s="13"/>
      <c r="AC752" s="13"/>
      <c r="AD752" s="13"/>
      <c r="AE752" s="13"/>
      <c r="AT752" s="243" t="s">
        <v>192</v>
      </c>
      <c r="AU752" s="243" t="s">
        <v>85</v>
      </c>
      <c r="AV752" s="13" t="s">
        <v>85</v>
      </c>
      <c r="AW752" s="13" t="s">
        <v>37</v>
      </c>
      <c r="AX752" s="13" t="s">
        <v>76</v>
      </c>
      <c r="AY752" s="243" t="s">
        <v>180</v>
      </c>
    </row>
    <row r="753" s="13" customFormat="1">
      <c r="A753" s="13"/>
      <c r="B753" s="233"/>
      <c r="C753" s="234"/>
      <c r="D753" s="228" t="s">
        <v>192</v>
      </c>
      <c r="E753" s="235" t="s">
        <v>19</v>
      </c>
      <c r="F753" s="236" t="s">
        <v>1551</v>
      </c>
      <c r="G753" s="234"/>
      <c r="H753" s="237">
        <v>7.3499999999999996</v>
      </c>
      <c r="I753" s="238"/>
      <c r="J753" s="234"/>
      <c r="K753" s="234"/>
      <c r="L753" s="239"/>
      <c r="M753" s="240"/>
      <c r="N753" s="241"/>
      <c r="O753" s="241"/>
      <c r="P753" s="241"/>
      <c r="Q753" s="241"/>
      <c r="R753" s="241"/>
      <c r="S753" s="241"/>
      <c r="T753" s="242"/>
      <c r="U753" s="13"/>
      <c r="V753" s="13"/>
      <c r="W753" s="13"/>
      <c r="X753" s="13"/>
      <c r="Y753" s="13"/>
      <c r="Z753" s="13"/>
      <c r="AA753" s="13"/>
      <c r="AB753" s="13"/>
      <c r="AC753" s="13"/>
      <c r="AD753" s="13"/>
      <c r="AE753" s="13"/>
      <c r="AT753" s="243" t="s">
        <v>192</v>
      </c>
      <c r="AU753" s="243" t="s">
        <v>85</v>
      </c>
      <c r="AV753" s="13" t="s">
        <v>85</v>
      </c>
      <c r="AW753" s="13" t="s">
        <v>37</v>
      </c>
      <c r="AX753" s="13" t="s">
        <v>76</v>
      </c>
      <c r="AY753" s="243" t="s">
        <v>180</v>
      </c>
    </row>
    <row r="754" s="14" customFormat="1">
      <c r="A754" s="14"/>
      <c r="B754" s="244"/>
      <c r="C754" s="245"/>
      <c r="D754" s="228" t="s">
        <v>192</v>
      </c>
      <c r="E754" s="246" t="s">
        <v>19</v>
      </c>
      <c r="F754" s="247" t="s">
        <v>197</v>
      </c>
      <c r="G754" s="245"/>
      <c r="H754" s="248">
        <v>249.16</v>
      </c>
      <c r="I754" s="249"/>
      <c r="J754" s="245"/>
      <c r="K754" s="245"/>
      <c r="L754" s="250"/>
      <c r="M754" s="251"/>
      <c r="N754" s="252"/>
      <c r="O754" s="252"/>
      <c r="P754" s="252"/>
      <c r="Q754" s="252"/>
      <c r="R754" s="252"/>
      <c r="S754" s="252"/>
      <c r="T754" s="253"/>
      <c r="U754" s="14"/>
      <c r="V754" s="14"/>
      <c r="W754" s="14"/>
      <c r="X754" s="14"/>
      <c r="Y754" s="14"/>
      <c r="Z754" s="14"/>
      <c r="AA754" s="14"/>
      <c r="AB754" s="14"/>
      <c r="AC754" s="14"/>
      <c r="AD754" s="14"/>
      <c r="AE754" s="14"/>
      <c r="AT754" s="254" t="s">
        <v>192</v>
      </c>
      <c r="AU754" s="254" t="s">
        <v>85</v>
      </c>
      <c r="AV754" s="14" t="s">
        <v>198</v>
      </c>
      <c r="AW754" s="14" t="s">
        <v>37</v>
      </c>
      <c r="AX754" s="14" t="s">
        <v>83</v>
      </c>
      <c r="AY754" s="254" t="s">
        <v>180</v>
      </c>
    </row>
    <row r="755" s="2" customFormat="1">
      <c r="A755" s="40"/>
      <c r="B755" s="41"/>
      <c r="C755" s="269" t="s">
        <v>1552</v>
      </c>
      <c r="D755" s="269" t="s">
        <v>684</v>
      </c>
      <c r="E755" s="270" t="s">
        <v>1553</v>
      </c>
      <c r="F755" s="271" t="s">
        <v>1554</v>
      </c>
      <c r="G755" s="272" t="s">
        <v>201</v>
      </c>
      <c r="H755" s="273">
        <v>261.618</v>
      </c>
      <c r="I755" s="274"/>
      <c r="J755" s="275">
        <f>ROUND(I755*H755,2)</f>
        <v>0</v>
      </c>
      <c r="K755" s="271" t="s">
        <v>187</v>
      </c>
      <c r="L755" s="276"/>
      <c r="M755" s="277" t="s">
        <v>19</v>
      </c>
      <c r="N755" s="278" t="s">
        <v>47</v>
      </c>
      <c r="O755" s="86"/>
      <c r="P755" s="224">
        <f>O755*H755</f>
        <v>0</v>
      </c>
      <c r="Q755" s="224">
        <v>0.0027499999999999998</v>
      </c>
      <c r="R755" s="224">
        <f>Q755*H755</f>
        <v>0.71944949999999996</v>
      </c>
      <c r="S755" s="224">
        <v>0</v>
      </c>
      <c r="T755" s="225">
        <f>S755*H755</f>
        <v>0</v>
      </c>
      <c r="U755" s="40"/>
      <c r="V755" s="40"/>
      <c r="W755" s="40"/>
      <c r="X755" s="40"/>
      <c r="Y755" s="40"/>
      <c r="Z755" s="40"/>
      <c r="AA755" s="40"/>
      <c r="AB755" s="40"/>
      <c r="AC755" s="40"/>
      <c r="AD755" s="40"/>
      <c r="AE755" s="40"/>
      <c r="AR755" s="226" t="s">
        <v>405</v>
      </c>
      <c r="AT755" s="226" t="s">
        <v>684</v>
      </c>
      <c r="AU755" s="226" t="s">
        <v>85</v>
      </c>
      <c r="AY755" s="19" t="s">
        <v>180</v>
      </c>
      <c r="BE755" s="227">
        <f>IF(N755="základní",J755,0)</f>
        <v>0</v>
      </c>
      <c r="BF755" s="227">
        <f>IF(N755="snížená",J755,0)</f>
        <v>0</v>
      </c>
      <c r="BG755" s="227">
        <f>IF(N755="zákl. přenesená",J755,0)</f>
        <v>0</v>
      </c>
      <c r="BH755" s="227">
        <f>IF(N755="sníž. přenesená",J755,0)</f>
        <v>0</v>
      </c>
      <c r="BI755" s="227">
        <f>IF(N755="nulová",J755,0)</f>
        <v>0</v>
      </c>
      <c r="BJ755" s="19" t="s">
        <v>83</v>
      </c>
      <c r="BK755" s="227">
        <f>ROUND(I755*H755,2)</f>
        <v>0</v>
      </c>
      <c r="BL755" s="19" t="s">
        <v>188</v>
      </c>
      <c r="BM755" s="226" t="s">
        <v>1555</v>
      </c>
    </row>
    <row r="756" s="2" customFormat="1">
      <c r="A756" s="40"/>
      <c r="B756" s="41"/>
      <c r="C756" s="42"/>
      <c r="D756" s="228" t="s">
        <v>190</v>
      </c>
      <c r="E756" s="42"/>
      <c r="F756" s="229" t="s">
        <v>1554</v>
      </c>
      <c r="G756" s="42"/>
      <c r="H756" s="42"/>
      <c r="I756" s="230"/>
      <c r="J756" s="42"/>
      <c r="K756" s="42"/>
      <c r="L756" s="46"/>
      <c r="M756" s="231"/>
      <c r="N756" s="232"/>
      <c r="O756" s="86"/>
      <c r="P756" s="86"/>
      <c r="Q756" s="86"/>
      <c r="R756" s="86"/>
      <c r="S756" s="86"/>
      <c r="T756" s="87"/>
      <c r="U756" s="40"/>
      <c r="V756" s="40"/>
      <c r="W756" s="40"/>
      <c r="X756" s="40"/>
      <c r="Y756" s="40"/>
      <c r="Z756" s="40"/>
      <c r="AA756" s="40"/>
      <c r="AB756" s="40"/>
      <c r="AC756" s="40"/>
      <c r="AD756" s="40"/>
      <c r="AE756" s="40"/>
      <c r="AT756" s="19" t="s">
        <v>190</v>
      </c>
      <c r="AU756" s="19" t="s">
        <v>85</v>
      </c>
    </row>
    <row r="757" s="13" customFormat="1">
      <c r="A757" s="13"/>
      <c r="B757" s="233"/>
      <c r="C757" s="234"/>
      <c r="D757" s="228" t="s">
        <v>192</v>
      </c>
      <c r="E757" s="234"/>
      <c r="F757" s="236" t="s">
        <v>1556</v>
      </c>
      <c r="G757" s="234"/>
      <c r="H757" s="237">
        <v>261.618</v>
      </c>
      <c r="I757" s="238"/>
      <c r="J757" s="234"/>
      <c r="K757" s="234"/>
      <c r="L757" s="239"/>
      <c r="M757" s="240"/>
      <c r="N757" s="241"/>
      <c r="O757" s="241"/>
      <c r="P757" s="241"/>
      <c r="Q757" s="241"/>
      <c r="R757" s="241"/>
      <c r="S757" s="241"/>
      <c r="T757" s="242"/>
      <c r="U757" s="13"/>
      <c r="V757" s="13"/>
      <c r="W757" s="13"/>
      <c r="X757" s="13"/>
      <c r="Y757" s="13"/>
      <c r="Z757" s="13"/>
      <c r="AA757" s="13"/>
      <c r="AB757" s="13"/>
      <c r="AC757" s="13"/>
      <c r="AD757" s="13"/>
      <c r="AE757" s="13"/>
      <c r="AT757" s="243" t="s">
        <v>192</v>
      </c>
      <c r="AU757" s="243" t="s">
        <v>85</v>
      </c>
      <c r="AV757" s="13" t="s">
        <v>85</v>
      </c>
      <c r="AW757" s="13" t="s">
        <v>4</v>
      </c>
      <c r="AX757" s="13" t="s">
        <v>83</v>
      </c>
      <c r="AY757" s="243" t="s">
        <v>180</v>
      </c>
    </row>
    <row r="758" s="2" customFormat="1" ht="16.5" customHeight="1">
      <c r="A758" s="40"/>
      <c r="B758" s="41"/>
      <c r="C758" s="215" t="s">
        <v>1557</v>
      </c>
      <c r="D758" s="215" t="s">
        <v>183</v>
      </c>
      <c r="E758" s="216" t="s">
        <v>1558</v>
      </c>
      <c r="F758" s="217" t="s">
        <v>1559</v>
      </c>
      <c r="G758" s="218" t="s">
        <v>249</v>
      </c>
      <c r="H758" s="219">
        <v>89</v>
      </c>
      <c r="I758" s="220"/>
      <c r="J758" s="221">
        <f>ROUND(I758*H758,2)</f>
        <v>0</v>
      </c>
      <c r="K758" s="217" t="s">
        <v>187</v>
      </c>
      <c r="L758" s="46"/>
      <c r="M758" s="222" t="s">
        <v>19</v>
      </c>
      <c r="N758" s="223" t="s">
        <v>47</v>
      </c>
      <c r="O758" s="86"/>
      <c r="P758" s="224">
        <f>O758*H758</f>
        <v>0</v>
      </c>
      <c r="Q758" s="224">
        <v>0</v>
      </c>
      <c r="R758" s="224">
        <f>Q758*H758</f>
        <v>0</v>
      </c>
      <c r="S758" s="224">
        <v>0</v>
      </c>
      <c r="T758" s="225">
        <f>S758*H758</f>
        <v>0</v>
      </c>
      <c r="U758" s="40"/>
      <c r="V758" s="40"/>
      <c r="W758" s="40"/>
      <c r="X758" s="40"/>
      <c r="Y758" s="40"/>
      <c r="Z758" s="40"/>
      <c r="AA758" s="40"/>
      <c r="AB758" s="40"/>
      <c r="AC758" s="40"/>
      <c r="AD758" s="40"/>
      <c r="AE758" s="40"/>
      <c r="AR758" s="226" t="s">
        <v>188</v>
      </c>
      <c r="AT758" s="226" t="s">
        <v>183</v>
      </c>
      <c r="AU758" s="226" t="s">
        <v>85</v>
      </c>
      <c r="AY758" s="19" t="s">
        <v>180</v>
      </c>
      <c r="BE758" s="227">
        <f>IF(N758="základní",J758,0)</f>
        <v>0</v>
      </c>
      <c r="BF758" s="227">
        <f>IF(N758="snížená",J758,0)</f>
        <v>0</v>
      </c>
      <c r="BG758" s="227">
        <f>IF(N758="zákl. přenesená",J758,0)</f>
        <v>0</v>
      </c>
      <c r="BH758" s="227">
        <f>IF(N758="sníž. přenesená",J758,0)</f>
        <v>0</v>
      </c>
      <c r="BI758" s="227">
        <f>IF(N758="nulová",J758,0)</f>
        <v>0</v>
      </c>
      <c r="BJ758" s="19" t="s">
        <v>83</v>
      </c>
      <c r="BK758" s="227">
        <f>ROUND(I758*H758,2)</f>
        <v>0</v>
      </c>
      <c r="BL758" s="19" t="s">
        <v>188</v>
      </c>
      <c r="BM758" s="226" t="s">
        <v>1560</v>
      </c>
    </row>
    <row r="759" s="2" customFormat="1">
      <c r="A759" s="40"/>
      <c r="B759" s="41"/>
      <c r="C759" s="42"/>
      <c r="D759" s="228" t="s">
        <v>190</v>
      </c>
      <c r="E759" s="42"/>
      <c r="F759" s="229" t="s">
        <v>1561</v>
      </c>
      <c r="G759" s="42"/>
      <c r="H759" s="42"/>
      <c r="I759" s="230"/>
      <c r="J759" s="42"/>
      <c r="K759" s="42"/>
      <c r="L759" s="46"/>
      <c r="M759" s="231"/>
      <c r="N759" s="232"/>
      <c r="O759" s="86"/>
      <c r="P759" s="86"/>
      <c r="Q759" s="86"/>
      <c r="R759" s="86"/>
      <c r="S759" s="86"/>
      <c r="T759" s="87"/>
      <c r="U759" s="40"/>
      <c r="V759" s="40"/>
      <c r="W759" s="40"/>
      <c r="X759" s="40"/>
      <c r="Y759" s="40"/>
      <c r="Z759" s="40"/>
      <c r="AA759" s="40"/>
      <c r="AB759" s="40"/>
      <c r="AC759" s="40"/>
      <c r="AD759" s="40"/>
      <c r="AE759" s="40"/>
      <c r="AT759" s="19" t="s">
        <v>190</v>
      </c>
      <c r="AU759" s="19" t="s">
        <v>85</v>
      </c>
    </row>
    <row r="760" s="2" customFormat="1" ht="16.5" customHeight="1">
      <c r="A760" s="40"/>
      <c r="B760" s="41"/>
      <c r="C760" s="269" t="s">
        <v>1562</v>
      </c>
      <c r="D760" s="269" t="s">
        <v>684</v>
      </c>
      <c r="E760" s="270" t="s">
        <v>1563</v>
      </c>
      <c r="F760" s="271" t="s">
        <v>1564</v>
      </c>
      <c r="G760" s="272" t="s">
        <v>249</v>
      </c>
      <c r="H760" s="273">
        <v>90.780000000000001</v>
      </c>
      <c r="I760" s="274"/>
      <c r="J760" s="275">
        <f>ROUND(I760*H760,2)</f>
        <v>0</v>
      </c>
      <c r="K760" s="271" t="s">
        <v>187</v>
      </c>
      <c r="L760" s="276"/>
      <c r="M760" s="277" t="s">
        <v>19</v>
      </c>
      <c r="N760" s="278" t="s">
        <v>47</v>
      </c>
      <c r="O760" s="86"/>
      <c r="P760" s="224">
        <f>O760*H760</f>
        <v>0</v>
      </c>
      <c r="Q760" s="224">
        <v>0.00027</v>
      </c>
      <c r="R760" s="224">
        <f>Q760*H760</f>
        <v>0.0245106</v>
      </c>
      <c r="S760" s="224">
        <v>0</v>
      </c>
      <c r="T760" s="225">
        <f>S760*H760</f>
        <v>0</v>
      </c>
      <c r="U760" s="40"/>
      <c r="V760" s="40"/>
      <c r="W760" s="40"/>
      <c r="X760" s="40"/>
      <c r="Y760" s="40"/>
      <c r="Z760" s="40"/>
      <c r="AA760" s="40"/>
      <c r="AB760" s="40"/>
      <c r="AC760" s="40"/>
      <c r="AD760" s="40"/>
      <c r="AE760" s="40"/>
      <c r="AR760" s="226" t="s">
        <v>405</v>
      </c>
      <c r="AT760" s="226" t="s">
        <v>684</v>
      </c>
      <c r="AU760" s="226" t="s">
        <v>85</v>
      </c>
      <c r="AY760" s="19" t="s">
        <v>180</v>
      </c>
      <c r="BE760" s="227">
        <f>IF(N760="základní",J760,0)</f>
        <v>0</v>
      </c>
      <c r="BF760" s="227">
        <f>IF(N760="snížená",J760,0)</f>
        <v>0</v>
      </c>
      <c r="BG760" s="227">
        <f>IF(N760="zákl. přenesená",J760,0)</f>
        <v>0</v>
      </c>
      <c r="BH760" s="227">
        <f>IF(N760="sníž. přenesená",J760,0)</f>
        <v>0</v>
      </c>
      <c r="BI760" s="227">
        <f>IF(N760="nulová",J760,0)</f>
        <v>0</v>
      </c>
      <c r="BJ760" s="19" t="s">
        <v>83</v>
      </c>
      <c r="BK760" s="227">
        <f>ROUND(I760*H760,2)</f>
        <v>0</v>
      </c>
      <c r="BL760" s="19" t="s">
        <v>188</v>
      </c>
      <c r="BM760" s="226" t="s">
        <v>1565</v>
      </c>
    </row>
    <row r="761" s="2" customFormat="1">
      <c r="A761" s="40"/>
      <c r="B761" s="41"/>
      <c r="C761" s="42"/>
      <c r="D761" s="228" t="s">
        <v>190</v>
      </c>
      <c r="E761" s="42"/>
      <c r="F761" s="229" t="s">
        <v>1564</v>
      </c>
      <c r="G761" s="42"/>
      <c r="H761" s="42"/>
      <c r="I761" s="230"/>
      <c r="J761" s="42"/>
      <c r="K761" s="42"/>
      <c r="L761" s="46"/>
      <c r="M761" s="231"/>
      <c r="N761" s="232"/>
      <c r="O761" s="86"/>
      <c r="P761" s="86"/>
      <c r="Q761" s="86"/>
      <c r="R761" s="86"/>
      <c r="S761" s="86"/>
      <c r="T761" s="87"/>
      <c r="U761" s="40"/>
      <c r="V761" s="40"/>
      <c r="W761" s="40"/>
      <c r="X761" s="40"/>
      <c r="Y761" s="40"/>
      <c r="Z761" s="40"/>
      <c r="AA761" s="40"/>
      <c r="AB761" s="40"/>
      <c r="AC761" s="40"/>
      <c r="AD761" s="40"/>
      <c r="AE761" s="40"/>
      <c r="AT761" s="19" t="s">
        <v>190</v>
      </c>
      <c r="AU761" s="19" t="s">
        <v>85</v>
      </c>
    </row>
    <row r="762" s="13" customFormat="1">
      <c r="A762" s="13"/>
      <c r="B762" s="233"/>
      <c r="C762" s="234"/>
      <c r="D762" s="228" t="s">
        <v>192</v>
      </c>
      <c r="E762" s="234"/>
      <c r="F762" s="236" t="s">
        <v>1566</v>
      </c>
      <c r="G762" s="234"/>
      <c r="H762" s="237">
        <v>90.780000000000001</v>
      </c>
      <c r="I762" s="238"/>
      <c r="J762" s="234"/>
      <c r="K762" s="234"/>
      <c r="L762" s="239"/>
      <c r="M762" s="240"/>
      <c r="N762" s="241"/>
      <c r="O762" s="241"/>
      <c r="P762" s="241"/>
      <c r="Q762" s="241"/>
      <c r="R762" s="241"/>
      <c r="S762" s="241"/>
      <c r="T762" s="242"/>
      <c r="U762" s="13"/>
      <c r="V762" s="13"/>
      <c r="W762" s="13"/>
      <c r="X762" s="13"/>
      <c r="Y762" s="13"/>
      <c r="Z762" s="13"/>
      <c r="AA762" s="13"/>
      <c r="AB762" s="13"/>
      <c r="AC762" s="13"/>
      <c r="AD762" s="13"/>
      <c r="AE762" s="13"/>
      <c r="AT762" s="243" t="s">
        <v>192</v>
      </c>
      <c r="AU762" s="243" t="s">
        <v>85</v>
      </c>
      <c r="AV762" s="13" t="s">
        <v>85</v>
      </c>
      <c r="AW762" s="13" t="s">
        <v>4</v>
      </c>
      <c r="AX762" s="13" t="s">
        <v>83</v>
      </c>
      <c r="AY762" s="243" t="s">
        <v>180</v>
      </c>
    </row>
    <row r="763" s="2" customFormat="1" ht="16.5" customHeight="1">
      <c r="A763" s="40"/>
      <c r="B763" s="41"/>
      <c r="C763" s="215" t="s">
        <v>1567</v>
      </c>
      <c r="D763" s="215" t="s">
        <v>183</v>
      </c>
      <c r="E763" s="216" t="s">
        <v>1568</v>
      </c>
      <c r="F763" s="217" t="s">
        <v>1569</v>
      </c>
      <c r="G763" s="218" t="s">
        <v>201</v>
      </c>
      <c r="H763" s="219">
        <v>436.82999999999998</v>
      </c>
      <c r="I763" s="220"/>
      <c r="J763" s="221">
        <f>ROUND(I763*H763,2)</f>
        <v>0</v>
      </c>
      <c r="K763" s="217" t="s">
        <v>187</v>
      </c>
      <c r="L763" s="46"/>
      <c r="M763" s="222" t="s">
        <v>19</v>
      </c>
      <c r="N763" s="223" t="s">
        <v>47</v>
      </c>
      <c r="O763" s="86"/>
      <c r="P763" s="224">
        <f>O763*H763</f>
        <v>0</v>
      </c>
      <c r="Q763" s="224">
        <v>0</v>
      </c>
      <c r="R763" s="224">
        <f>Q763*H763</f>
        <v>0</v>
      </c>
      <c r="S763" s="224">
        <v>0</v>
      </c>
      <c r="T763" s="225">
        <f>S763*H763</f>
        <v>0</v>
      </c>
      <c r="U763" s="40"/>
      <c r="V763" s="40"/>
      <c r="W763" s="40"/>
      <c r="X763" s="40"/>
      <c r="Y763" s="40"/>
      <c r="Z763" s="40"/>
      <c r="AA763" s="40"/>
      <c r="AB763" s="40"/>
      <c r="AC763" s="40"/>
      <c r="AD763" s="40"/>
      <c r="AE763" s="40"/>
      <c r="AR763" s="226" t="s">
        <v>188</v>
      </c>
      <c r="AT763" s="226" t="s">
        <v>183</v>
      </c>
      <c r="AU763" s="226" t="s">
        <v>85</v>
      </c>
      <c r="AY763" s="19" t="s">
        <v>180</v>
      </c>
      <c r="BE763" s="227">
        <f>IF(N763="základní",J763,0)</f>
        <v>0</v>
      </c>
      <c r="BF763" s="227">
        <f>IF(N763="snížená",J763,0)</f>
        <v>0</v>
      </c>
      <c r="BG763" s="227">
        <f>IF(N763="zákl. přenesená",J763,0)</f>
        <v>0</v>
      </c>
      <c r="BH763" s="227">
        <f>IF(N763="sníž. přenesená",J763,0)</f>
        <v>0</v>
      </c>
      <c r="BI763" s="227">
        <f>IF(N763="nulová",J763,0)</f>
        <v>0</v>
      </c>
      <c r="BJ763" s="19" t="s">
        <v>83</v>
      </c>
      <c r="BK763" s="227">
        <f>ROUND(I763*H763,2)</f>
        <v>0</v>
      </c>
      <c r="BL763" s="19" t="s">
        <v>188</v>
      </c>
      <c r="BM763" s="226" t="s">
        <v>1570</v>
      </c>
    </row>
    <row r="764" s="2" customFormat="1">
      <c r="A764" s="40"/>
      <c r="B764" s="41"/>
      <c r="C764" s="42"/>
      <c r="D764" s="228" t="s">
        <v>190</v>
      </c>
      <c r="E764" s="42"/>
      <c r="F764" s="229" t="s">
        <v>1571</v>
      </c>
      <c r="G764" s="42"/>
      <c r="H764" s="42"/>
      <c r="I764" s="230"/>
      <c r="J764" s="42"/>
      <c r="K764" s="42"/>
      <c r="L764" s="46"/>
      <c r="M764" s="231"/>
      <c r="N764" s="232"/>
      <c r="O764" s="86"/>
      <c r="P764" s="86"/>
      <c r="Q764" s="86"/>
      <c r="R764" s="86"/>
      <c r="S764" s="86"/>
      <c r="T764" s="87"/>
      <c r="U764" s="40"/>
      <c r="V764" s="40"/>
      <c r="W764" s="40"/>
      <c r="X764" s="40"/>
      <c r="Y764" s="40"/>
      <c r="Z764" s="40"/>
      <c r="AA764" s="40"/>
      <c r="AB764" s="40"/>
      <c r="AC764" s="40"/>
      <c r="AD764" s="40"/>
      <c r="AE764" s="40"/>
      <c r="AT764" s="19" t="s">
        <v>190</v>
      </c>
      <c r="AU764" s="19" t="s">
        <v>85</v>
      </c>
    </row>
    <row r="765" s="2" customFormat="1" ht="16.5" customHeight="1">
      <c r="A765" s="40"/>
      <c r="B765" s="41"/>
      <c r="C765" s="215" t="s">
        <v>1572</v>
      </c>
      <c r="D765" s="215" t="s">
        <v>183</v>
      </c>
      <c r="E765" s="216" t="s">
        <v>1573</v>
      </c>
      <c r="F765" s="217" t="s">
        <v>1574</v>
      </c>
      <c r="G765" s="218" t="s">
        <v>327</v>
      </c>
      <c r="H765" s="219">
        <v>4.4630000000000001</v>
      </c>
      <c r="I765" s="220"/>
      <c r="J765" s="221">
        <f>ROUND(I765*H765,2)</f>
        <v>0</v>
      </c>
      <c r="K765" s="217" t="s">
        <v>187</v>
      </c>
      <c r="L765" s="46"/>
      <c r="M765" s="222" t="s">
        <v>19</v>
      </c>
      <c r="N765" s="223" t="s">
        <v>47</v>
      </c>
      <c r="O765" s="86"/>
      <c r="P765" s="224">
        <f>O765*H765</f>
        <v>0</v>
      </c>
      <c r="Q765" s="224">
        <v>0</v>
      </c>
      <c r="R765" s="224">
        <f>Q765*H765</f>
        <v>0</v>
      </c>
      <c r="S765" s="224">
        <v>0</v>
      </c>
      <c r="T765" s="225">
        <f>S765*H765</f>
        <v>0</v>
      </c>
      <c r="U765" s="40"/>
      <c r="V765" s="40"/>
      <c r="W765" s="40"/>
      <c r="X765" s="40"/>
      <c r="Y765" s="40"/>
      <c r="Z765" s="40"/>
      <c r="AA765" s="40"/>
      <c r="AB765" s="40"/>
      <c r="AC765" s="40"/>
      <c r="AD765" s="40"/>
      <c r="AE765" s="40"/>
      <c r="AR765" s="226" t="s">
        <v>188</v>
      </c>
      <c r="AT765" s="226" t="s">
        <v>183</v>
      </c>
      <c r="AU765" s="226" t="s">
        <v>85</v>
      </c>
      <c r="AY765" s="19" t="s">
        <v>180</v>
      </c>
      <c r="BE765" s="227">
        <f>IF(N765="základní",J765,0)</f>
        <v>0</v>
      </c>
      <c r="BF765" s="227">
        <f>IF(N765="snížená",J765,0)</f>
        <v>0</v>
      </c>
      <c r="BG765" s="227">
        <f>IF(N765="zákl. přenesená",J765,0)</f>
        <v>0</v>
      </c>
      <c r="BH765" s="227">
        <f>IF(N765="sníž. přenesená",J765,0)</f>
        <v>0</v>
      </c>
      <c r="BI765" s="227">
        <f>IF(N765="nulová",J765,0)</f>
        <v>0</v>
      </c>
      <c r="BJ765" s="19" t="s">
        <v>83</v>
      </c>
      <c r="BK765" s="227">
        <f>ROUND(I765*H765,2)</f>
        <v>0</v>
      </c>
      <c r="BL765" s="19" t="s">
        <v>188</v>
      </c>
      <c r="BM765" s="226" t="s">
        <v>1575</v>
      </c>
    </row>
    <row r="766" s="2" customFormat="1">
      <c r="A766" s="40"/>
      <c r="B766" s="41"/>
      <c r="C766" s="42"/>
      <c r="D766" s="228" t="s">
        <v>190</v>
      </c>
      <c r="E766" s="42"/>
      <c r="F766" s="229" t="s">
        <v>1576</v>
      </c>
      <c r="G766" s="42"/>
      <c r="H766" s="42"/>
      <c r="I766" s="230"/>
      <c r="J766" s="42"/>
      <c r="K766" s="42"/>
      <c r="L766" s="46"/>
      <c r="M766" s="231"/>
      <c r="N766" s="232"/>
      <c r="O766" s="86"/>
      <c r="P766" s="86"/>
      <c r="Q766" s="86"/>
      <c r="R766" s="86"/>
      <c r="S766" s="86"/>
      <c r="T766" s="87"/>
      <c r="U766" s="40"/>
      <c r="V766" s="40"/>
      <c r="W766" s="40"/>
      <c r="X766" s="40"/>
      <c r="Y766" s="40"/>
      <c r="Z766" s="40"/>
      <c r="AA766" s="40"/>
      <c r="AB766" s="40"/>
      <c r="AC766" s="40"/>
      <c r="AD766" s="40"/>
      <c r="AE766" s="40"/>
      <c r="AT766" s="19" t="s">
        <v>190</v>
      </c>
      <c r="AU766" s="19" t="s">
        <v>85</v>
      </c>
    </row>
    <row r="767" s="12" customFormat="1" ht="22.8" customHeight="1">
      <c r="A767" s="12"/>
      <c r="B767" s="199"/>
      <c r="C767" s="200"/>
      <c r="D767" s="201" t="s">
        <v>75</v>
      </c>
      <c r="E767" s="213" t="s">
        <v>1577</v>
      </c>
      <c r="F767" s="213" t="s">
        <v>1578</v>
      </c>
      <c r="G767" s="200"/>
      <c r="H767" s="200"/>
      <c r="I767" s="203"/>
      <c r="J767" s="214">
        <f>BK767</f>
        <v>0</v>
      </c>
      <c r="K767" s="200"/>
      <c r="L767" s="205"/>
      <c r="M767" s="206"/>
      <c r="N767" s="207"/>
      <c r="O767" s="207"/>
      <c r="P767" s="208">
        <f>SUM(P768:P792)</f>
        <v>0</v>
      </c>
      <c r="Q767" s="207"/>
      <c r="R767" s="208">
        <f>SUM(R768:R792)</f>
        <v>4.8361242699999991</v>
      </c>
      <c r="S767" s="207"/>
      <c r="T767" s="209">
        <f>SUM(T768:T792)</f>
        <v>0</v>
      </c>
      <c r="U767" s="12"/>
      <c r="V767" s="12"/>
      <c r="W767" s="12"/>
      <c r="X767" s="12"/>
      <c r="Y767" s="12"/>
      <c r="Z767" s="12"/>
      <c r="AA767" s="12"/>
      <c r="AB767" s="12"/>
      <c r="AC767" s="12"/>
      <c r="AD767" s="12"/>
      <c r="AE767" s="12"/>
      <c r="AR767" s="210" t="s">
        <v>85</v>
      </c>
      <c r="AT767" s="211" t="s">
        <v>75</v>
      </c>
      <c r="AU767" s="211" t="s">
        <v>83</v>
      </c>
      <c r="AY767" s="210" t="s">
        <v>180</v>
      </c>
      <c r="BK767" s="212">
        <f>SUM(BK768:BK792)</f>
        <v>0</v>
      </c>
    </row>
    <row r="768" s="2" customFormat="1" ht="16.5" customHeight="1">
      <c r="A768" s="40"/>
      <c r="B768" s="41"/>
      <c r="C768" s="215" t="s">
        <v>1579</v>
      </c>
      <c r="D768" s="215" t="s">
        <v>183</v>
      </c>
      <c r="E768" s="216" t="s">
        <v>1580</v>
      </c>
      <c r="F768" s="217" t="s">
        <v>1581</v>
      </c>
      <c r="G768" s="218" t="s">
        <v>201</v>
      </c>
      <c r="H768" s="219">
        <v>190.249</v>
      </c>
      <c r="I768" s="220"/>
      <c r="J768" s="221">
        <f>ROUND(I768*H768,2)</f>
        <v>0</v>
      </c>
      <c r="K768" s="217" t="s">
        <v>713</v>
      </c>
      <c r="L768" s="46"/>
      <c r="M768" s="222" t="s">
        <v>19</v>
      </c>
      <c r="N768" s="223" t="s">
        <v>47</v>
      </c>
      <c r="O768" s="86"/>
      <c r="P768" s="224">
        <f>O768*H768</f>
        <v>0</v>
      </c>
      <c r="Q768" s="224">
        <v>0</v>
      </c>
      <c r="R768" s="224">
        <f>Q768*H768</f>
        <v>0</v>
      </c>
      <c r="S768" s="224">
        <v>0</v>
      </c>
      <c r="T768" s="225">
        <f>S768*H768</f>
        <v>0</v>
      </c>
      <c r="U768" s="40"/>
      <c r="V768" s="40"/>
      <c r="W768" s="40"/>
      <c r="X768" s="40"/>
      <c r="Y768" s="40"/>
      <c r="Z768" s="40"/>
      <c r="AA768" s="40"/>
      <c r="AB768" s="40"/>
      <c r="AC768" s="40"/>
      <c r="AD768" s="40"/>
      <c r="AE768" s="40"/>
      <c r="AR768" s="226" t="s">
        <v>188</v>
      </c>
      <c r="AT768" s="226" t="s">
        <v>183</v>
      </c>
      <c r="AU768" s="226" t="s">
        <v>85</v>
      </c>
      <c r="AY768" s="19" t="s">
        <v>180</v>
      </c>
      <c r="BE768" s="227">
        <f>IF(N768="základní",J768,0)</f>
        <v>0</v>
      </c>
      <c r="BF768" s="227">
        <f>IF(N768="snížená",J768,0)</f>
        <v>0</v>
      </c>
      <c r="BG768" s="227">
        <f>IF(N768="zákl. přenesená",J768,0)</f>
        <v>0</v>
      </c>
      <c r="BH768" s="227">
        <f>IF(N768="sníž. přenesená",J768,0)</f>
        <v>0</v>
      </c>
      <c r="BI768" s="227">
        <f>IF(N768="nulová",J768,0)</f>
        <v>0</v>
      </c>
      <c r="BJ768" s="19" t="s">
        <v>83</v>
      </c>
      <c r="BK768" s="227">
        <f>ROUND(I768*H768,2)</f>
        <v>0</v>
      </c>
      <c r="BL768" s="19" t="s">
        <v>188</v>
      </c>
      <c r="BM768" s="226" t="s">
        <v>1582</v>
      </c>
    </row>
    <row r="769" s="2" customFormat="1">
      <c r="A769" s="40"/>
      <c r="B769" s="41"/>
      <c r="C769" s="42"/>
      <c r="D769" s="228" t="s">
        <v>190</v>
      </c>
      <c r="E769" s="42"/>
      <c r="F769" s="229" t="s">
        <v>1583</v>
      </c>
      <c r="G769" s="42"/>
      <c r="H769" s="42"/>
      <c r="I769" s="230"/>
      <c r="J769" s="42"/>
      <c r="K769" s="42"/>
      <c r="L769" s="46"/>
      <c r="M769" s="231"/>
      <c r="N769" s="232"/>
      <c r="O769" s="86"/>
      <c r="P769" s="86"/>
      <c r="Q769" s="86"/>
      <c r="R769" s="86"/>
      <c r="S769" s="86"/>
      <c r="T769" s="87"/>
      <c r="U769" s="40"/>
      <c r="V769" s="40"/>
      <c r="W769" s="40"/>
      <c r="X769" s="40"/>
      <c r="Y769" s="40"/>
      <c r="Z769" s="40"/>
      <c r="AA769" s="40"/>
      <c r="AB769" s="40"/>
      <c r="AC769" s="40"/>
      <c r="AD769" s="40"/>
      <c r="AE769" s="40"/>
      <c r="AT769" s="19" t="s">
        <v>190</v>
      </c>
      <c r="AU769" s="19" t="s">
        <v>85</v>
      </c>
    </row>
    <row r="770" s="2" customFormat="1" ht="16.5" customHeight="1">
      <c r="A770" s="40"/>
      <c r="B770" s="41"/>
      <c r="C770" s="215" t="s">
        <v>1584</v>
      </c>
      <c r="D770" s="215" t="s">
        <v>183</v>
      </c>
      <c r="E770" s="216" t="s">
        <v>1585</v>
      </c>
      <c r="F770" s="217" t="s">
        <v>1586</v>
      </c>
      <c r="G770" s="218" t="s">
        <v>201</v>
      </c>
      <c r="H770" s="219">
        <v>190.249</v>
      </c>
      <c r="I770" s="220"/>
      <c r="J770" s="221">
        <f>ROUND(I770*H770,2)</f>
        <v>0</v>
      </c>
      <c r="K770" s="217" t="s">
        <v>713</v>
      </c>
      <c r="L770" s="46"/>
      <c r="M770" s="222" t="s">
        <v>19</v>
      </c>
      <c r="N770" s="223" t="s">
        <v>47</v>
      </c>
      <c r="O770" s="86"/>
      <c r="P770" s="224">
        <f>O770*H770</f>
        <v>0</v>
      </c>
      <c r="Q770" s="224">
        <v>0.00029999999999999997</v>
      </c>
      <c r="R770" s="224">
        <f>Q770*H770</f>
        <v>0.057074699999999992</v>
      </c>
      <c r="S770" s="224">
        <v>0</v>
      </c>
      <c r="T770" s="225">
        <f>S770*H770</f>
        <v>0</v>
      </c>
      <c r="U770" s="40"/>
      <c r="V770" s="40"/>
      <c r="W770" s="40"/>
      <c r="X770" s="40"/>
      <c r="Y770" s="40"/>
      <c r="Z770" s="40"/>
      <c r="AA770" s="40"/>
      <c r="AB770" s="40"/>
      <c r="AC770" s="40"/>
      <c r="AD770" s="40"/>
      <c r="AE770" s="40"/>
      <c r="AR770" s="226" t="s">
        <v>188</v>
      </c>
      <c r="AT770" s="226" t="s">
        <v>183</v>
      </c>
      <c r="AU770" s="226" t="s">
        <v>85</v>
      </c>
      <c r="AY770" s="19" t="s">
        <v>180</v>
      </c>
      <c r="BE770" s="227">
        <f>IF(N770="základní",J770,0)</f>
        <v>0</v>
      </c>
      <c r="BF770" s="227">
        <f>IF(N770="snížená",J770,0)</f>
        <v>0</v>
      </c>
      <c r="BG770" s="227">
        <f>IF(N770="zákl. přenesená",J770,0)</f>
        <v>0</v>
      </c>
      <c r="BH770" s="227">
        <f>IF(N770="sníž. přenesená",J770,0)</f>
        <v>0</v>
      </c>
      <c r="BI770" s="227">
        <f>IF(N770="nulová",J770,0)</f>
        <v>0</v>
      </c>
      <c r="BJ770" s="19" t="s">
        <v>83</v>
      </c>
      <c r="BK770" s="227">
        <f>ROUND(I770*H770,2)</f>
        <v>0</v>
      </c>
      <c r="BL770" s="19" t="s">
        <v>188</v>
      </c>
      <c r="BM770" s="226" t="s">
        <v>1587</v>
      </c>
    </row>
    <row r="771" s="2" customFormat="1">
      <c r="A771" s="40"/>
      <c r="B771" s="41"/>
      <c r="C771" s="42"/>
      <c r="D771" s="228" t="s">
        <v>190</v>
      </c>
      <c r="E771" s="42"/>
      <c r="F771" s="229" t="s">
        <v>1588</v>
      </c>
      <c r="G771" s="42"/>
      <c r="H771" s="42"/>
      <c r="I771" s="230"/>
      <c r="J771" s="42"/>
      <c r="K771" s="42"/>
      <c r="L771" s="46"/>
      <c r="M771" s="231"/>
      <c r="N771" s="232"/>
      <c r="O771" s="86"/>
      <c r="P771" s="86"/>
      <c r="Q771" s="86"/>
      <c r="R771" s="86"/>
      <c r="S771" s="86"/>
      <c r="T771" s="87"/>
      <c r="U771" s="40"/>
      <c r="V771" s="40"/>
      <c r="W771" s="40"/>
      <c r="X771" s="40"/>
      <c r="Y771" s="40"/>
      <c r="Z771" s="40"/>
      <c r="AA771" s="40"/>
      <c r="AB771" s="40"/>
      <c r="AC771" s="40"/>
      <c r="AD771" s="40"/>
      <c r="AE771" s="40"/>
      <c r="AT771" s="19" t="s">
        <v>190</v>
      </c>
      <c r="AU771" s="19" t="s">
        <v>85</v>
      </c>
    </row>
    <row r="772" s="2" customFormat="1" ht="16.5" customHeight="1">
      <c r="A772" s="40"/>
      <c r="B772" s="41"/>
      <c r="C772" s="215" t="s">
        <v>1589</v>
      </c>
      <c r="D772" s="215" t="s">
        <v>183</v>
      </c>
      <c r="E772" s="216" t="s">
        <v>1590</v>
      </c>
      <c r="F772" s="217" t="s">
        <v>1591</v>
      </c>
      <c r="G772" s="218" t="s">
        <v>201</v>
      </c>
      <c r="H772" s="219">
        <v>190.249</v>
      </c>
      <c r="I772" s="220"/>
      <c r="J772" s="221">
        <f>ROUND(I772*H772,2)</f>
        <v>0</v>
      </c>
      <c r="K772" s="217" t="s">
        <v>713</v>
      </c>
      <c r="L772" s="46"/>
      <c r="M772" s="222" t="s">
        <v>19</v>
      </c>
      <c r="N772" s="223" t="s">
        <v>47</v>
      </c>
      <c r="O772" s="86"/>
      <c r="P772" s="224">
        <f>O772*H772</f>
        <v>0</v>
      </c>
      <c r="Q772" s="224">
        <v>0.0044999999999999997</v>
      </c>
      <c r="R772" s="224">
        <f>Q772*H772</f>
        <v>0.85612049999999995</v>
      </c>
      <c r="S772" s="224">
        <v>0</v>
      </c>
      <c r="T772" s="225">
        <f>S772*H772</f>
        <v>0</v>
      </c>
      <c r="U772" s="40"/>
      <c r="V772" s="40"/>
      <c r="W772" s="40"/>
      <c r="X772" s="40"/>
      <c r="Y772" s="40"/>
      <c r="Z772" s="40"/>
      <c r="AA772" s="40"/>
      <c r="AB772" s="40"/>
      <c r="AC772" s="40"/>
      <c r="AD772" s="40"/>
      <c r="AE772" s="40"/>
      <c r="AR772" s="226" t="s">
        <v>188</v>
      </c>
      <c r="AT772" s="226" t="s">
        <v>183</v>
      </c>
      <c r="AU772" s="226" t="s">
        <v>85</v>
      </c>
      <c r="AY772" s="19" t="s">
        <v>180</v>
      </c>
      <c r="BE772" s="227">
        <f>IF(N772="základní",J772,0)</f>
        <v>0</v>
      </c>
      <c r="BF772" s="227">
        <f>IF(N772="snížená",J772,0)</f>
        <v>0</v>
      </c>
      <c r="BG772" s="227">
        <f>IF(N772="zákl. přenesená",J772,0)</f>
        <v>0</v>
      </c>
      <c r="BH772" s="227">
        <f>IF(N772="sníž. přenesená",J772,0)</f>
        <v>0</v>
      </c>
      <c r="BI772" s="227">
        <f>IF(N772="nulová",J772,0)</f>
        <v>0</v>
      </c>
      <c r="BJ772" s="19" t="s">
        <v>83</v>
      </c>
      <c r="BK772" s="227">
        <f>ROUND(I772*H772,2)</f>
        <v>0</v>
      </c>
      <c r="BL772" s="19" t="s">
        <v>188</v>
      </c>
      <c r="BM772" s="226" t="s">
        <v>1592</v>
      </c>
    </row>
    <row r="773" s="2" customFormat="1">
      <c r="A773" s="40"/>
      <c r="B773" s="41"/>
      <c r="C773" s="42"/>
      <c r="D773" s="228" t="s">
        <v>190</v>
      </c>
      <c r="E773" s="42"/>
      <c r="F773" s="229" t="s">
        <v>1593</v>
      </c>
      <c r="G773" s="42"/>
      <c r="H773" s="42"/>
      <c r="I773" s="230"/>
      <c r="J773" s="42"/>
      <c r="K773" s="42"/>
      <c r="L773" s="46"/>
      <c r="M773" s="231"/>
      <c r="N773" s="232"/>
      <c r="O773" s="86"/>
      <c r="P773" s="86"/>
      <c r="Q773" s="86"/>
      <c r="R773" s="86"/>
      <c r="S773" s="86"/>
      <c r="T773" s="87"/>
      <c r="U773" s="40"/>
      <c r="V773" s="40"/>
      <c r="W773" s="40"/>
      <c r="X773" s="40"/>
      <c r="Y773" s="40"/>
      <c r="Z773" s="40"/>
      <c r="AA773" s="40"/>
      <c r="AB773" s="40"/>
      <c r="AC773" s="40"/>
      <c r="AD773" s="40"/>
      <c r="AE773" s="40"/>
      <c r="AT773" s="19" t="s">
        <v>190</v>
      </c>
      <c r="AU773" s="19" t="s">
        <v>85</v>
      </c>
    </row>
    <row r="774" s="2" customFormat="1" ht="16.5" customHeight="1">
      <c r="A774" s="40"/>
      <c r="B774" s="41"/>
      <c r="C774" s="215" t="s">
        <v>1594</v>
      </c>
      <c r="D774" s="215" t="s">
        <v>183</v>
      </c>
      <c r="E774" s="216" t="s">
        <v>1595</v>
      </c>
      <c r="F774" s="217" t="s">
        <v>1596</v>
      </c>
      <c r="G774" s="218" t="s">
        <v>201</v>
      </c>
      <c r="H774" s="219">
        <v>190.249</v>
      </c>
      <c r="I774" s="220"/>
      <c r="J774" s="221">
        <f>ROUND(I774*H774,2)</f>
        <v>0</v>
      </c>
      <c r="K774" s="217" t="s">
        <v>713</v>
      </c>
      <c r="L774" s="46"/>
      <c r="M774" s="222" t="s">
        <v>19</v>
      </c>
      <c r="N774" s="223" t="s">
        <v>47</v>
      </c>
      <c r="O774" s="86"/>
      <c r="P774" s="224">
        <f>O774*H774</f>
        <v>0</v>
      </c>
      <c r="Q774" s="224">
        <v>0.0073000000000000001</v>
      </c>
      <c r="R774" s="224">
        <f>Q774*H774</f>
        <v>1.3888176999999999</v>
      </c>
      <c r="S774" s="224">
        <v>0</v>
      </c>
      <c r="T774" s="225">
        <f>S774*H774</f>
        <v>0</v>
      </c>
      <c r="U774" s="40"/>
      <c r="V774" s="40"/>
      <c r="W774" s="40"/>
      <c r="X774" s="40"/>
      <c r="Y774" s="40"/>
      <c r="Z774" s="40"/>
      <c r="AA774" s="40"/>
      <c r="AB774" s="40"/>
      <c r="AC774" s="40"/>
      <c r="AD774" s="40"/>
      <c r="AE774" s="40"/>
      <c r="AR774" s="226" t="s">
        <v>188</v>
      </c>
      <c r="AT774" s="226" t="s">
        <v>183</v>
      </c>
      <c r="AU774" s="226" t="s">
        <v>85</v>
      </c>
      <c r="AY774" s="19" t="s">
        <v>180</v>
      </c>
      <c r="BE774" s="227">
        <f>IF(N774="základní",J774,0)</f>
        <v>0</v>
      </c>
      <c r="BF774" s="227">
        <f>IF(N774="snížená",J774,0)</f>
        <v>0</v>
      </c>
      <c r="BG774" s="227">
        <f>IF(N774="zákl. přenesená",J774,0)</f>
        <v>0</v>
      </c>
      <c r="BH774" s="227">
        <f>IF(N774="sníž. přenesená",J774,0)</f>
        <v>0</v>
      </c>
      <c r="BI774" s="227">
        <f>IF(N774="nulová",J774,0)</f>
        <v>0</v>
      </c>
      <c r="BJ774" s="19" t="s">
        <v>83</v>
      </c>
      <c r="BK774" s="227">
        <f>ROUND(I774*H774,2)</f>
        <v>0</v>
      </c>
      <c r="BL774" s="19" t="s">
        <v>188</v>
      </c>
      <c r="BM774" s="226" t="s">
        <v>1597</v>
      </c>
    </row>
    <row r="775" s="2" customFormat="1">
      <c r="A775" s="40"/>
      <c r="B775" s="41"/>
      <c r="C775" s="42"/>
      <c r="D775" s="228" t="s">
        <v>190</v>
      </c>
      <c r="E775" s="42"/>
      <c r="F775" s="229" t="s">
        <v>1598</v>
      </c>
      <c r="G775" s="42"/>
      <c r="H775" s="42"/>
      <c r="I775" s="230"/>
      <c r="J775" s="42"/>
      <c r="K775" s="42"/>
      <c r="L775" s="46"/>
      <c r="M775" s="231"/>
      <c r="N775" s="232"/>
      <c r="O775" s="86"/>
      <c r="P775" s="86"/>
      <c r="Q775" s="86"/>
      <c r="R775" s="86"/>
      <c r="S775" s="86"/>
      <c r="T775" s="87"/>
      <c r="U775" s="40"/>
      <c r="V775" s="40"/>
      <c r="W775" s="40"/>
      <c r="X775" s="40"/>
      <c r="Y775" s="40"/>
      <c r="Z775" s="40"/>
      <c r="AA775" s="40"/>
      <c r="AB775" s="40"/>
      <c r="AC775" s="40"/>
      <c r="AD775" s="40"/>
      <c r="AE775" s="40"/>
      <c r="AT775" s="19" t="s">
        <v>190</v>
      </c>
      <c r="AU775" s="19" t="s">
        <v>85</v>
      </c>
    </row>
    <row r="776" s="15" customFormat="1">
      <c r="A776" s="15"/>
      <c r="B776" s="255"/>
      <c r="C776" s="256"/>
      <c r="D776" s="228" t="s">
        <v>192</v>
      </c>
      <c r="E776" s="257" t="s">
        <v>19</v>
      </c>
      <c r="F776" s="258" t="s">
        <v>609</v>
      </c>
      <c r="G776" s="256"/>
      <c r="H776" s="257" t="s">
        <v>19</v>
      </c>
      <c r="I776" s="259"/>
      <c r="J776" s="256"/>
      <c r="K776" s="256"/>
      <c r="L776" s="260"/>
      <c r="M776" s="261"/>
      <c r="N776" s="262"/>
      <c r="O776" s="262"/>
      <c r="P776" s="262"/>
      <c r="Q776" s="262"/>
      <c r="R776" s="262"/>
      <c r="S776" s="262"/>
      <c r="T776" s="263"/>
      <c r="U776" s="15"/>
      <c r="V776" s="15"/>
      <c r="W776" s="15"/>
      <c r="X776" s="15"/>
      <c r="Y776" s="15"/>
      <c r="Z776" s="15"/>
      <c r="AA776" s="15"/>
      <c r="AB776" s="15"/>
      <c r="AC776" s="15"/>
      <c r="AD776" s="15"/>
      <c r="AE776" s="15"/>
      <c r="AT776" s="264" t="s">
        <v>192</v>
      </c>
      <c r="AU776" s="264" t="s">
        <v>85</v>
      </c>
      <c r="AV776" s="15" t="s">
        <v>83</v>
      </c>
      <c r="AW776" s="15" t="s">
        <v>37</v>
      </c>
      <c r="AX776" s="15" t="s">
        <v>76</v>
      </c>
      <c r="AY776" s="264" t="s">
        <v>180</v>
      </c>
    </row>
    <row r="777" s="13" customFormat="1">
      <c r="A777" s="13"/>
      <c r="B777" s="233"/>
      <c r="C777" s="234"/>
      <c r="D777" s="228" t="s">
        <v>192</v>
      </c>
      <c r="E777" s="235" t="s">
        <v>19</v>
      </c>
      <c r="F777" s="236" t="s">
        <v>1599</v>
      </c>
      <c r="G777" s="234"/>
      <c r="H777" s="237">
        <v>42.386000000000003</v>
      </c>
      <c r="I777" s="238"/>
      <c r="J777" s="234"/>
      <c r="K777" s="234"/>
      <c r="L777" s="239"/>
      <c r="M777" s="240"/>
      <c r="N777" s="241"/>
      <c r="O777" s="241"/>
      <c r="P777" s="241"/>
      <c r="Q777" s="241"/>
      <c r="R777" s="241"/>
      <c r="S777" s="241"/>
      <c r="T777" s="242"/>
      <c r="U777" s="13"/>
      <c r="V777" s="13"/>
      <c r="W777" s="13"/>
      <c r="X777" s="13"/>
      <c r="Y777" s="13"/>
      <c r="Z777" s="13"/>
      <c r="AA777" s="13"/>
      <c r="AB777" s="13"/>
      <c r="AC777" s="13"/>
      <c r="AD777" s="13"/>
      <c r="AE777" s="13"/>
      <c r="AT777" s="243" t="s">
        <v>192</v>
      </c>
      <c r="AU777" s="243" t="s">
        <v>85</v>
      </c>
      <c r="AV777" s="13" t="s">
        <v>85</v>
      </c>
      <c r="AW777" s="13" t="s">
        <v>37</v>
      </c>
      <c r="AX777" s="13" t="s">
        <v>76</v>
      </c>
      <c r="AY777" s="243" t="s">
        <v>180</v>
      </c>
    </row>
    <row r="778" s="13" customFormat="1">
      <c r="A778" s="13"/>
      <c r="B778" s="233"/>
      <c r="C778" s="234"/>
      <c r="D778" s="228" t="s">
        <v>192</v>
      </c>
      <c r="E778" s="235" t="s">
        <v>19</v>
      </c>
      <c r="F778" s="236" t="s">
        <v>1600</v>
      </c>
      <c r="G778" s="234"/>
      <c r="H778" s="237">
        <v>49.008000000000003</v>
      </c>
      <c r="I778" s="238"/>
      <c r="J778" s="234"/>
      <c r="K778" s="234"/>
      <c r="L778" s="239"/>
      <c r="M778" s="240"/>
      <c r="N778" s="241"/>
      <c r="O778" s="241"/>
      <c r="P778" s="241"/>
      <c r="Q778" s="241"/>
      <c r="R778" s="241"/>
      <c r="S778" s="241"/>
      <c r="T778" s="242"/>
      <c r="U778" s="13"/>
      <c r="V778" s="13"/>
      <c r="W778" s="13"/>
      <c r="X778" s="13"/>
      <c r="Y778" s="13"/>
      <c r="Z778" s="13"/>
      <c r="AA778" s="13"/>
      <c r="AB778" s="13"/>
      <c r="AC778" s="13"/>
      <c r="AD778" s="13"/>
      <c r="AE778" s="13"/>
      <c r="AT778" s="243" t="s">
        <v>192</v>
      </c>
      <c r="AU778" s="243" t="s">
        <v>85</v>
      </c>
      <c r="AV778" s="13" t="s">
        <v>85</v>
      </c>
      <c r="AW778" s="13" t="s">
        <v>37</v>
      </c>
      <c r="AX778" s="13" t="s">
        <v>76</v>
      </c>
      <c r="AY778" s="243" t="s">
        <v>180</v>
      </c>
    </row>
    <row r="779" s="13" customFormat="1">
      <c r="A779" s="13"/>
      <c r="B779" s="233"/>
      <c r="C779" s="234"/>
      <c r="D779" s="228" t="s">
        <v>192</v>
      </c>
      <c r="E779" s="235" t="s">
        <v>19</v>
      </c>
      <c r="F779" s="236" t="s">
        <v>1601</v>
      </c>
      <c r="G779" s="234"/>
      <c r="H779" s="237">
        <v>19.917999999999999</v>
      </c>
      <c r="I779" s="238"/>
      <c r="J779" s="234"/>
      <c r="K779" s="234"/>
      <c r="L779" s="239"/>
      <c r="M779" s="240"/>
      <c r="N779" s="241"/>
      <c r="O779" s="241"/>
      <c r="P779" s="241"/>
      <c r="Q779" s="241"/>
      <c r="R779" s="241"/>
      <c r="S779" s="241"/>
      <c r="T779" s="242"/>
      <c r="U779" s="13"/>
      <c r="V779" s="13"/>
      <c r="W779" s="13"/>
      <c r="X779" s="13"/>
      <c r="Y779" s="13"/>
      <c r="Z779" s="13"/>
      <c r="AA779" s="13"/>
      <c r="AB779" s="13"/>
      <c r="AC779" s="13"/>
      <c r="AD779" s="13"/>
      <c r="AE779" s="13"/>
      <c r="AT779" s="243" t="s">
        <v>192</v>
      </c>
      <c r="AU779" s="243" t="s">
        <v>85</v>
      </c>
      <c r="AV779" s="13" t="s">
        <v>85</v>
      </c>
      <c r="AW779" s="13" t="s">
        <v>37</v>
      </c>
      <c r="AX779" s="13" t="s">
        <v>76</v>
      </c>
      <c r="AY779" s="243" t="s">
        <v>180</v>
      </c>
    </row>
    <row r="780" s="13" customFormat="1">
      <c r="A780" s="13"/>
      <c r="B780" s="233"/>
      <c r="C780" s="234"/>
      <c r="D780" s="228" t="s">
        <v>192</v>
      </c>
      <c r="E780" s="235" t="s">
        <v>19</v>
      </c>
      <c r="F780" s="236" t="s">
        <v>1602</v>
      </c>
      <c r="G780" s="234"/>
      <c r="H780" s="237">
        <v>8.5730000000000004</v>
      </c>
      <c r="I780" s="238"/>
      <c r="J780" s="234"/>
      <c r="K780" s="234"/>
      <c r="L780" s="239"/>
      <c r="M780" s="240"/>
      <c r="N780" s="241"/>
      <c r="O780" s="241"/>
      <c r="P780" s="241"/>
      <c r="Q780" s="241"/>
      <c r="R780" s="241"/>
      <c r="S780" s="241"/>
      <c r="T780" s="242"/>
      <c r="U780" s="13"/>
      <c r="V780" s="13"/>
      <c r="W780" s="13"/>
      <c r="X780" s="13"/>
      <c r="Y780" s="13"/>
      <c r="Z780" s="13"/>
      <c r="AA780" s="13"/>
      <c r="AB780" s="13"/>
      <c r="AC780" s="13"/>
      <c r="AD780" s="13"/>
      <c r="AE780" s="13"/>
      <c r="AT780" s="243" t="s">
        <v>192</v>
      </c>
      <c r="AU780" s="243" t="s">
        <v>85</v>
      </c>
      <c r="AV780" s="13" t="s">
        <v>85</v>
      </c>
      <c r="AW780" s="13" t="s">
        <v>37</v>
      </c>
      <c r="AX780" s="13" t="s">
        <v>76</v>
      </c>
      <c r="AY780" s="243" t="s">
        <v>180</v>
      </c>
    </row>
    <row r="781" s="15" customFormat="1">
      <c r="A781" s="15"/>
      <c r="B781" s="255"/>
      <c r="C781" s="256"/>
      <c r="D781" s="228" t="s">
        <v>192</v>
      </c>
      <c r="E781" s="257" t="s">
        <v>19</v>
      </c>
      <c r="F781" s="258" t="s">
        <v>612</v>
      </c>
      <c r="G781" s="256"/>
      <c r="H781" s="257" t="s">
        <v>19</v>
      </c>
      <c r="I781" s="259"/>
      <c r="J781" s="256"/>
      <c r="K781" s="256"/>
      <c r="L781" s="260"/>
      <c r="M781" s="261"/>
      <c r="N781" s="262"/>
      <c r="O781" s="262"/>
      <c r="P781" s="262"/>
      <c r="Q781" s="262"/>
      <c r="R781" s="262"/>
      <c r="S781" s="262"/>
      <c r="T781" s="263"/>
      <c r="U781" s="15"/>
      <c r="V781" s="15"/>
      <c r="W781" s="15"/>
      <c r="X781" s="15"/>
      <c r="Y781" s="15"/>
      <c r="Z781" s="15"/>
      <c r="AA781" s="15"/>
      <c r="AB781" s="15"/>
      <c r="AC781" s="15"/>
      <c r="AD781" s="15"/>
      <c r="AE781" s="15"/>
      <c r="AT781" s="264" t="s">
        <v>192</v>
      </c>
      <c r="AU781" s="264" t="s">
        <v>85</v>
      </c>
      <c r="AV781" s="15" t="s">
        <v>83</v>
      </c>
      <c r="AW781" s="15" t="s">
        <v>37</v>
      </c>
      <c r="AX781" s="15" t="s">
        <v>76</v>
      </c>
      <c r="AY781" s="264" t="s">
        <v>180</v>
      </c>
    </row>
    <row r="782" s="13" customFormat="1">
      <c r="A782" s="13"/>
      <c r="B782" s="233"/>
      <c r="C782" s="234"/>
      <c r="D782" s="228" t="s">
        <v>192</v>
      </c>
      <c r="E782" s="235" t="s">
        <v>19</v>
      </c>
      <c r="F782" s="236" t="s">
        <v>1603</v>
      </c>
      <c r="G782" s="234"/>
      <c r="H782" s="237">
        <v>27.132000000000001</v>
      </c>
      <c r="I782" s="238"/>
      <c r="J782" s="234"/>
      <c r="K782" s="234"/>
      <c r="L782" s="239"/>
      <c r="M782" s="240"/>
      <c r="N782" s="241"/>
      <c r="O782" s="241"/>
      <c r="P782" s="241"/>
      <c r="Q782" s="241"/>
      <c r="R782" s="241"/>
      <c r="S782" s="241"/>
      <c r="T782" s="242"/>
      <c r="U782" s="13"/>
      <c r="V782" s="13"/>
      <c r="W782" s="13"/>
      <c r="X782" s="13"/>
      <c r="Y782" s="13"/>
      <c r="Z782" s="13"/>
      <c r="AA782" s="13"/>
      <c r="AB782" s="13"/>
      <c r="AC782" s="13"/>
      <c r="AD782" s="13"/>
      <c r="AE782" s="13"/>
      <c r="AT782" s="243" t="s">
        <v>192</v>
      </c>
      <c r="AU782" s="243" t="s">
        <v>85</v>
      </c>
      <c r="AV782" s="13" t="s">
        <v>85</v>
      </c>
      <c r="AW782" s="13" t="s">
        <v>37</v>
      </c>
      <c r="AX782" s="13" t="s">
        <v>76</v>
      </c>
      <c r="AY782" s="243" t="s">
        <v>180</v>
      </c>
    </row>
    <row r="783" s="13" customFormat="1">
      <c r="A783" s="13"/>
      <c r="B783" s="233"/>
      <c r="C783" s="234"/>
      <c r="D783" s="228" t="s">
        <v>192</v>
      </c>
      <c r="E783" s="235" t="s">
        <v>19</v>
      </c>
      <c r="F783" s="236" t="s">
        <v>1604</v>
      </c>
      <c r="G783" s="234"/>
      <c r="H783" s="237">
        <v>38.5</v>
      </c>
      <c r="I783" s="238"/>
      <c r="J783" s="234"/>
      <c r="K783" s="234"/>
      <c r="L783" s="239"/>
      <c r="M783" s="240"/>
      <c r="N783" s="241"/>
      <c r="O783" s="241"/>
      <c r="P783" s="241"/>
      <c r="Q783" s="241"/>
      <c r="R783" s="241"/>
      <c r="S783" s="241"/>
      <c r="T783" s="242"/>
      <c r="U783" s="13"/>
      <c r="V783" s="13"/>
      <c r="W783" s="13"/>
      <c r="X783" s="13"/>
      <c r="Y783" s="13"/>
      <c r="Z783" s="13"/>
      <c r="AA783" s="13"/>
      <c r="AB783" s="13"/>
      <c r="AC783" s="13"/>
      <c r="AD783" s="13"/>
      <c r="AE783" s="13"/>
      <c r="AT783" s="243" t="s">
        <v>192</v>
      </c>
      <c r="AU783" s="243" t="s">
        <v>85</v>
      </c>
      <c r="AV783" s="13" t="s">
        <v>85</v>
      </c>
      <c r="AW783" s="13" t="s">
        <v>37</v>
      </c>
      <c r="AX783" s="13" t="s">
        <v>76</v>
      </c>
      <c r="AY783" s="243" t="s">
        <v>180</v>
      </c>
    </row>
    <row r="784" s="13" customFormat="1">
      <c r="A784" s="13"/>
      <c r="B784" s="233"/>
      <c r="C784" s="234"/>
      <c r="D784" s="228" t="s">
        <v>192</v>
      </c>
      <c r="E784" s="235" t="s">
        <v>19</v>
      </c>
      <c r="F784" s="236" t="s">
        <v>1605</v>
      </c>
      <c r="G784" s="234"/>
      <c r="H784" s="237">
        <v>4.7320000000000002</v>
      </c>
      <c r="I784" s="238"/>
      <c r="J784" s="234"/>
      <c r="K784" s="234"/>
      <c r="L784" s="239"/>
      <c r="M784" s="240"/>
      <c r="N784" s="241"/>
      <c r="O784" s="241"/>
      <c r="P784" s="241"/>
      <c r="Q784" s="241"/>
      <c r="R784" s="241"/>
      <c r="S784" s="241"/>
      <c r="T784" s="242"/>
      <c r="U784" s="13"/>
      <c r="V784" s="13"/>
      <c r="W784" s="13"/>
      <c r="X784" s="13"/>
      <c r="Y784" s="13"/>
      <c r="Z784" s="13"/>
      <c r="AA784" s="13"/>
      <c r="AB784" s="13"/>
      <c r="AC784" s="13"/>
      <c r="AD784" s="13"/>
      <c r="AE784" s="13"/>
      <c r="AT784" s="243" t="s">
        <v>192</v>
      </c>
      <c r="AU784" s="243" t="s">
        <v>85</v>
      </c>
      <c r="AV784" s="13" t="s">
        <v>85</v>
      </c>
      <c r="AW784" s="13" t="s">
        <v>37</v>
      </c>
      <c r="AX784" s="13" t="s">
        <v>76</v>
      </c>
      <c r="AY784" s="243" t="s">
        <v>180</v>
      </c>
    </row>
    <row r="785" s="14" customFormat="1">
      <c r="A785" s="14"/>
      <c r="B785" s="244"/>
      <c r="C785" s="245"/>
      <c r="D785" s="228" t="s">
        <v>192</v>
      </c>
      <c r="E785" s="246" t="s">
        <v>19</v>
      </c>
      <c r="F785" s="247" t="s">
        <v>197</v>
      </c>
      <c r="G785" s="245"/>
      <c r="H785" s="248">
        <v>190.249</v>
      </c>
      <c r="I785" s="249"/>
      <c r="J785" s="245"/>
      <c r="K785" s="245"/>
      <c r="L785" s="250"/>
      <c r="M785" s="251"/>
      <c r="N785" s="252"/>
      <c r="O785" s="252"/>
      <c r="P785" s="252"/>
      <c r="Q785" s="252"/>
      <c r="R785" s="252"/>
      <c r="S785" s="252"/>
      <c r="T785" s="253"/>
      <c r="U785" s="14"/>
      <c r="V785" s="14"/>
      <c r="W785" s="14"/>
      <c r="X785" s="14"/>
      <c r="Y785" s="14"/>
      <c r="Z785" s="14"/>
      <c r="AA785" s="14"/>
      <c r="AB785" s="14"/>
      <c r="AC785" s="14"/>
      <c r="AD785" s="14"/>
      <c r="AE785" s="14"/>
      <c r="AT785" s="254" t="s">
        <v>192</v>
      </c>
      <c r="AU785" s="254" t="s">
        <v>85</v>
      </c>
      <c r="AV785" s="14" t="s">
        <v>198</v>
      </c>
      <c r="AW785" s="14" t="s">
        <v>37</v>
      </c>
      <c r="AX785" s="14" t="s">
        <v>83</v>
      </c>
      <c r="AY785" s="254" t="s">
        <v>180</v>
      </c>
    </row>
    <row r="786" s="2" customFormat="1" ht="16.5" customHeight="1">
      <c r="A786" s="40"/>
      <c r="B786" s="41"/>
      <c r="C786" s="269" t="s">
        <v>1606</v>
      </c>
      <c r="D786" s="269" t="s">
        <v>684</v>
      </c>
      <c r="E786" s="270" t="s">
        <v>1607</v>
      </c>
      <c r="F786" s="271" t="s">
        <v>1608</v>
      </c>
      <c r="G786" s="272" t="s">
        <v>201</v>
      </c>
      <c r="H786" s="273">
        <v>199.761</v>
      </c>
      <c r="I786" s="274"/>
      <c r="J786" s="275">
        <f>ROUND(I786*H786,2)</f>
        <v>0</v>
      </c>
      <c r="K786" s="271" t="s">
        <v>713</v>
      </c>
      <c r="L786" s="276"/>
      <c r="M786" s="277" t="s">
        <v>19</v>
      </c>
      <c r="N786" s="278" t="s">
        <v>47</v>
      </c>
      <c r="O786" s="86"/>
      <c r="P786" s="224">
        <f>O786*H786</f>
        <v>0</v>
      </c>
      <c r="Q786" s="224">
        <v>0.0118</v>
      </c>
      <c r="R786" s="224">
        <f>Q786*H786</f>
        <v>2.3571797999999999</v>
      </c>
      <c r="S786" s="224">
        <v>0</v>
      </c>
      <c r="T786" s="225">
        <f>S786*H786</f>
        <v>0</v>
      </c>
      <c r="U786" s="40"/>
      <c r="V786" s="40"/>
      <c r="W786" s="40"/>
      <c r="X786" s="40"/>
      <c r="Y786" s="40"/>
      <c r="Z786" s="40"/>
      <c r="AA786" s="40"/>
      <c r="AB786" s="40"/>
      <c r="AC786" s="40"/>
      <c r="AD786" s="40"/>
      <c r="AE786" s="40"/>
      <c r="AR786" s="226" t="s">
        <v>405</v>
      </c>
      <c r="AT786" s="226" t="s">
        <v>684</v>
      </c>
      <c r="AU786" s="226" t="s">
        <v>85</v>
      </c>
      <c r="AY786" s="19" t="s">
        <v>180</v>
      </c>
      <c r="BE786" s="227">
        <f>IF(N786="základní",J786,0)</f>
        <v>0</v>
      </c>
      <c r="BF786" s="227">
        <f>IF(N786="snížená",J786,0)</f>
        <v>0</v>
      </c>
      <c r="BG786" s="227">
        <f>IF(N786="zákl. přenesená",J786,0)</f>
        <v>0</v>
      </c>
      <c r="BH786" s="227">
        <f>IF(N786="sníž. přenesená",J786,0)</f>
        <v>0</v>
      </c>
      <c r="BI786" s="227">
        <f>IF(N786="nulová",J786,0)</f>
        <v>0</v>
      </c>
      <c r="BJ786" s="19" t="s">
        <v>83</v>
      </c>
      <c r="BK786" s="227">
        <f>ROUND(I786*H786,2)</f>
        <v>0</v>
      </c>
      <c r="BL786" s="19" t="s">
        <v>188</v>
      </c>
      <c r="BM786" s="226" t="s">
        <v>1609</v>
      </c>
    </row>
    <row r="787" s="2" customFormat="1">
      <c r="A787" s="40"/>
      <c r="B787" s="41"/>
      <c r="C787" s="42"/>
      <c r="D787" s="228" t="s">
        <v>190</v>
      </c>
      <c r="E787" s="42"/>
      <c r="F787" s="229" t="s">
        <v>1608</v>
      </c>
      <c r="G787" s="42"/>
      <c r="H787" s="42"/>
      <c r="I787" s="230"/>
      <c r="J787" s="42"/>
      <c r="K787" s="42"/>
      <c r="L787" s="46"/>
      <c r="M787" s="231"/>
      <c r="N787" s="232"/>
      <c r="O787" s="86"/>
      <c r="P787" s="86"/>
      <c r="Q787" s="86"/>
      <c r="R787" s="86"/>
      <c r="S787" s="86"/>
      <c r="T787" s="87"/>
      <c r="U787" s="40"/>
      <c r="V787" s="40"/>
      <c r="W787" s="40"/>
      <c r="X787" s="40"/>
      <c r="Y787" s="40"/>
      <c r="Z787" s="40"/>
      <c r="AA787" s="40"/>
      <c r="AB787" s="40"/>
      <c r="AC787" s="40"/>
      <c r="AD787" s="40"/>
      <c r="AE787" s="40"/>
      <c r="AT787" s="19" t="s">
        <v>190</v>
      </c>
      <c r="AU787" s="19" t="s">
        <v>85</v>
      </c>
    </row>
    <row r="788" s="13" customFormat="1">
      <c r="A788" s="13"/>
      <c r="B788" s="233"/>
      <c r="C788" s="234"/>
      <c r="D788" s="228" t="s">
        <v>192</v>
      </c>
      <c r="E788" s="234"/>
      <c r="F788" s="236" t="s">
        <v>1610</v>
      </c>
      <c r="G788" s="234"/>
      <c r="H788" s="237">
        <v>199.761</v>
      </c>
      <c r="I788" s="238"/>
      <c r="J788" s="234"/>
      <c r="K788" s="234"/>
      <c r="L788" s="239"/>
      <c r="M788" s="240"/>
      <c r="N788" s="241"/>
      <c r="O788" s="241"/>
      <c r="P788" s="241"/>
      <c r="Q788" s="241"/>
      <c r="R788" s="241"/>
      <c r="S788" s="241"/>
      <c r="T788" s="242"/>
      <c r="U788" s="13"/>
      <c r="V788" s="13"/>
      <c r="W788" s="13"/>
      <c r="X788" s="13"/>
      <c r="Y788" s="13"/>
      <c r="Z788" s="13"/>
      <c r="AA788" s="13"/>
      <c r="AB788" s="13"/>
      <c r="AC788" s="13"/>
      <c r="AD788" s="13"/>
      <c r="AE788" s="13"/>
      <c r="AT788" s="243" t="s">
        <v>192</v>
      </c>
      <c r="AU788" s="243" t="s">
        <v>85</v>
      </c>
      <c r="AV788" s="13" t="s">
        <v>85</v>
      </c>
      <c r="AW788" s="13" t="s">
        <v>4</v>
      </c>
      <c r="AX788" s="13" t="s">
        <v>83</v>
      </c>
      <c r="AY788" s="243" t="s">
        <v>180</v>
      </c>
    </row>
    <row r="789" s="2" customFormat="1" ht="16.5" customHeight="1">
      <c r="A789" s="40"/>
      <c r="B789" s="41"/>
      <c r="C789" s="215" t="s">
        <v>1611</v>
      </c>
      <c r="D789" s="215" t="s">
        <v>183</v>
      </c>
      <c r="E789" s="216" t="s">
        <v>1612</v>
      </c>
      <c r="F789" s="217" t="s">
        <v>1613</v>
      </c>
      <c r="G789" s="218" t="s">
        <v>201</v>
      </c>
      <c r="H789" s="219">
        <v>190.249</v>
      </c>
      <c r="I789" s="220"/>
      <c r="J789" s="221">
        <f>ROUND(I789*H789,2)</f>
        <v>0</v>
      </c>
      <c r="K789" s="217" t="s">
        <v>713</v>
      </c>
      <c r="L789" s="46"/>
      <c r="M789" s="222" t="s">
        <v>19</v>
      </c>
      <c r="N789" s="223" t="s">
        <v>47</v>
      </c>
      <c r="O789" s="86"/>
      <c r="P789" s="224">
        <f>O789*H789</f>
        <v>0</v>
      </c>
      <c r="Q789" s="224">
        <v>0.00093000000000000005</v>
      </c>
      <c r="R789" s="224">
        <f>Q789*H789</f>
        <v>0.17693157000000001</v>
      </c>
      <c r="S789" s="224">
        <v>0</v>
      </c>
      <c r="T789" s="225">
        <f>S789*H789</f>
        <v>0</v>
      </c>
      <c r="U789" s="40"/>
      <c r="V789" s="40"/>
      <c r="W789" s="40"/>
      <c r="X789" s="40"/>
      <c r="Y789" s="40"/>
      <c r="Z789" s="40"/>
      <c r="AA789" s="40"/>
      <c r="AB789" s="40"/>
      <c r="AC789" s="40"/>
      <c r="AD789" s="40"/>
      <c r="AE789" s="40"/>
      <c r="AR789" s="226" t="s">
        <v>188</v>
      </c>
      <c r="AT789" s="226" t="s">
        <v>183</v>
      </c>
      <c r="AU789" s="226" t="s">
        <v>85</v>
      </c>
      <c r="AY789" s="19" t="s">
        <v>180</v>
      </c>
      <c r="BE789" s="227">
        <f>IF(N789="základní",J789,0)</f>
        <v>0</v>
      </c>
      <c r="BF789" s="227">
        <f>IF(N789="snížená",J789,0)</f>
        <v>0</v>
      </c>
      <c r="BG789" s="227">
        <f>IF(N789="zákl. přenesená",J789,0)</f>
        <v>0</v>
      </c>
      <c r="BH789" s="227">
        <f>IF(N789="sníž. přenesená",J789,0)</f>
        <v>0</v>
      </c>
      <c r="BI789" s="227">
        <f>IF(N789="nulová",J789,0)</f>
        <v>0</v>
      </c>
      <c r="BJ789" s="19" t="s">
        <v>83</v>
      </c>
      <c r="BK789" s="227">
        <f>ROUND(I789*H789,2)</f>
        <v>0</v>
      </c>
      <c r="BL789" s="19" t="s">
        <v>188</v>
      </c>
      <c r="BM789" s="226" t="s">
        <v>1614</v>
      </c>
    </row>
    <row r="790" s="2" customFormat="1">
      <c r="A790" s="40"/>
      <c r="B790" s="41"/>
      <c r="C790" s="42"/>
      <c r="D790" s="228" t="s">
        <v>190</v>
      </c>
      <c r="E790" s="42"/>
      <c r="F790" s="229" t="s">
        <v>1615</v>
      </c>
      <c r="G790" s="42"/>
      <c r="H790" s="42"/>
      <c r="I790" s="230"/>
      <c r="J790" s="42"/>
      <c r="K790" s="42"/>
      <c r="L790" s="46"/>
      <c r="M790" s="231"/>
      <c r="N790" s="232"/>
      <c r="O790" s="86"/>
      <c r="P790" s="86"/>
      <c r="Q790" s="86"/>
      <c r="R790" s="86"/>
      <c r="S790" s="86"/>
      <c r="T790" s="87"/>
      <c r="U790" s="40"/>
      <c r="V790" s="40"/>
      <c r="W790" s="40"/>
      <c r="X790" s="40"/>
      <c r="Y790" s="40"/>
      <c r="Z790" s="40"/>
      <c r="AA790" s="40"/>
      <c r="AB790" s="40"/>
      <c r="AC790" s="40"/>
      <c r="AD790" s="40"/>
      <c r="AE790" s="40"/>
      <c r="AT790" s="19" t="s">
        <v>190</v>
      </c>
      <c r="AU790" s="19" t="s">
        <v>85</v>
      </c>
    </row>
    <row r="791" s="2" customFormat="1" ht="16.5" customHeight="1">
      <c r="A791" s="40"/>
      <c r="B791" s="41"/>
      <c r="C791" s="215" t="s">
        <v>1616</v>
      </c>
      <c r="D791" s="215" t="s">
        <v>183</v>
      </c>
      <c r="E791" s="216" t="s">
        <v>1617</v>
      </c>
      <c r="F791" s="217" t="s">
        <v>1618</v>
      </c>
      <c r="G791" s="218" t="s">
        <v>327</v>
      </c>
      <c r="H791" s="219">
        <v>4.8360000000000003</v>
      </c>
      <c r="I791" s="220"/>
      <c r="J791" s="221">
        <f>ROUND(I791*H791,2)</f>
        <v>0</v>
      </c>
      <c r="K791" s="217" t="s">
        <v>187</v>
      </c>
      <c r="L791" s="46"/>
      <c r="M791" s="222" t="s">
        <v>19</v>
      </c>
      <c r="N791" s="223" t="s">
        <v>47</v>
      </c>
      <c r="O791" s="86"/>
      <c r="P791" s="224">
        <f>O791*H791</f>
        <v>0</v>
      </c>
      <c r="Q791" s="224">
        <v>0</v>
      </c>
      <c r="R791" s="224">
        <f>Q791*H791</f>
        <v>0</v>
      </c>
      <c r="S791" s="224">
        <v>0</v>
      </c>
      <c r="T791" s="225">
        <f>S791*H791</f>
        <v>0</v>
      </c>
      <c r="U791" s="40"/>
      <c r="V791" s="40"/>
      <c r="W791" s="40"/>
      <c r="X791" s="40"/>
      <c r="Y791" s="40"/>
      <c r="Z791" s="40"/>
      <c r="AA791" s="40"/>
      <c r="AB791" s="40"/>
      <c r="AC791" s="40"/>
      <c r="AD791" s="40"/>
      <c r="AE791" s="40"/>
      <c r="AR791" s="226" t="s">
        <v>188</v>
      </c>
      <c r="AT791" s="226" t="s">
        <v>183</v>
      </c>
      <c r="AU791" s="226" t="s">
        <v>85</v>
      </c>
      <c r="AY791" s="19" t="s">
        <v>180</v>
      </c>
      <c r="BE791" s="227">
        <f>IF(N791="základní",J791,0)</f>
        <v>0</v>
      </c>
      <c r="BF791" s="227">
        <f>IF(N791="snížená",J791,0)</f>
        <v>0</v>
      </c>
      <c r="BG791" s="227">
        <f>IF(N791="zákl. přenesená",J791,0)</f>
        <v>0</v>
      </c>
      <c r="BH791" s="227">
        <f>IF(N791="sníž. přenesená",J791,0)</f>
        <v>0</v>
      </c>
      <c r="BI791" s="227">
        <f>IF(N791="nulová",J791,0)</f>
        <v>0</v>
      </c>
      <c r="BJ791" s="19" t="s">
        <v>83</v>
      </c>
      <c r="BK791" s="227">
        <f>ROUND(I791*H791,2)</f>
        <v>0</v>
      </c>
      <c r="BL791" s="19" t="s">
        <v>188</v>
      </c>
      <c r="BM791" s="226" t="s">
        <v>1619</v>
      </c>
    </row>
    <row r="792" s="2" customFormat="1">
      <c r="A792" s="40"/>
      <c r="B792" s="41"/>
      <c r="C792" s="42"/>
      <c r="D792" s="228" t="s">
        <v>190</v>
      </c>
      <c r="E792" s="42"/>
      <c r="F792" s="229" t="s">
        <v>1620</v>
      </c>
      <c r="G792" s="42"/>
      <c r="H792" s="42"/>
      <c r="I792" s="230"/>
      <c r="J792" s="42"/>
      <c r="K792" s="42"/>
      <c r="L792" s="46"/>
      <c r="M792" s="231"/>
      <c r="N792" s="232"/>
      <c r="O792" s="86"/>
      <c r="P792" s="86"/>
      <c r="Q792" s="86"/>
      <c r="R792" s="86"/>
      <c r="S792" s="86"/>
      <c r="T792" s="87"/>
      <c r="U792" s="40"/>
      <c r="V792" s="40"/>
      <c r="W792" s="40"/>
      <c r="X792" s="40"/>
      <c r="Y792" s="40"/>
      <c r="Z792" s="40"/>
      <c r="AA792" s="40"/>
      <c r="AB792" s="40"/>
      <c r="AC792" s="40"/>
      <c r="AD792" s="40"/>
      <c r="AE792" s="40"/>
      <c r="AT792" s="19" t="s">
        <v>190</v>
      </c>
      <c r="AU792" s="19" t="s">
        <v>85</v>
      </c>
    </row>
    <row r="793" s="12" customFormat="1" ht="22.8" customHeight="1">
      <c r="A793" s="12"/>
      <c r="B793" s="199"/>
      <c r="C793" s="200"/>
      <c r="D793" s="201" t="s">
        <v>75</v>
      </c>
      <c r="E793" s="213" t="s">
        <v>1621</v>
      </c>
      <c r="F793" s="213" t="s">
        <v>1622</v>
      </c>
      <c r="G793" s="200"/>
      <c r="H793" s="200"/>
      <c r="I793" s="203"/>
      <c r="J793" s="214">
        <f>BK793</f>
        <v>0</v>
      </c>
      <c r="K793" s="200"/>
      <c r="L793" s="205"/>
      <c r="M793" s="206"/>
      <c r="N793" s="207"/>
      <c r="O793" s="207"/>
      <c r="P793" s="208">
        <f>SUM(P794:P795)</f>
        <v>0</v>
      </c>
      <c r="Q793" s="207"/>
      <c r="R793" s="208">
        <f>SUM(R794:R795)</f>
        <v>2.4263999999999997</v>
      </c>
      <c r="S793" s="207"/>
      <c r="T793" s="209">
        <f>SUM(T794:T795)</f>
        <v>0</v>
      </c>
      <c r="U793" s="12"/>
      <c r="V793" s="12"/>
      <c r="W793" s="12"/>
      <c r="X793" s="12"/>
      <c r="Y793" s="12"/>
      <c r="Z793" s="12"/>
      <c r="AA793" s="12"/>
      <c r="AB793" s="12"/>
      <c r="AC793" s="12"/>
      <c r="AD793" s="12"/>
      <c r="AE793" s="12"/>
      <c r="AR793" s="210" t="s">
        <v>85</v>
      </c>
      <c r="AT793" s="211" t="s">
        <v>75</v>
      </c>
      <c r="AU793" s="211" t="s">
        <v>83</v>
      </c>
      <c r="AY793" s="210" t="s">
        <v>180</v>
      </c>
      <c r="BK793" s="212">
        <f>SUM(BK794:BK795)</f>
        <v>0</v>
      </c>
    </row>
    <row r="794" s="2" customFormat="1" ht="16.5" customHeight="1">
      <c r="A794" s="40"/>
      <c r="B794" s="41"/>
      <c r="C794" s="215" t="s">
        <v>1623</v>
      </c>
      <c r="D794" s="215" t="s">
        <v>183</v>
      </c>
      <c r="E794" s="216" t="s">
        <v>1624</v>
      </c>
      <c r="F794" s="217" t="s">
        <v>1625</v>
      </c>
      <c r="G794" s="218" t="s">
        <v>201</v>
      </c>
      <c r="H794" s="219">
        <v>505.5</v>
      </c>
      <c r="I794" s="220"/>
      <c r="J794" s="221">
        <f>ROUND(I794*H794,2)</f>
        <v>0</v>
      </c>
      <c r="K794" s="217" t="s">
        <v>650</v>
      </c>
      <c r="L794" s="46"/>
      <c r="M794" s="222" t="s">
        <v>19</v>
      </c>
      <c r="N794" s="223" t="s">
        <v>47</v>
      </c>
      <c r="O794" s="86"/>
      <c r="P794" s="224">
        <f>O794*H794</f>
        <v>0</v>
      </c>
      <c r="Q794" s="224">
        <v>0.0047999999999999996</v>
      </c>
      <c r="R794" s="224">
        <f>Q794*H794</f>
        <v>2.4263999999999997</v>
      </c>
      <c r="S794" s="224">
        <v>0</v>
      </c>
      <c r="T794" s="225">
        <f>S794*H794</f>
        <v>0</v>
      </c>
      <c r="U794" s="40"/>
      <c r="V794" s="40"/>
      <c r="W794" s="40"/>
      <c r="X794" s="40"/>
      <c r="Y794" s="40"/>
      <c r="Z794" s="40"/>
      <c r="AA794" s="40"/>
      <c r="AB794" s="40"/>
      <c r="AC794" s="40"/>
      <c r="AD794" s="40"/>
      <c r="AE794" s="40"/>
      <c r="AR794" s="226" t="s">
        <v>188</v>
      </c>
      <c r="AT794" s="226" t="s">
        <v>183</v>
      </c>
      <c r="AU794" s="226" t="s">
        <v>85</v>
      </c>
      <c r="AY794" s="19" t="s">
        <v>180</v>
      </c>
      <c r="BE794" s="227">
        <f>IF(N794="základní",J794,0)</f>
        <v>0</v>
      </c>
      <c r="BF794" s="227">
        <f>IF(N794="snížená",J794,0)</f>
        <v>0</v>
      </c>
      <c r="BG794" s="227">
        <f>IF(N794="zákl. přenesená",J794,0)</f>
        <v>0</v>
      </c>
      <c r="BH794" s="227">
        <f>IF(N794="sníž. přenesená",J794,0)</f>
        <v>0</v>
      </c>
      <c r="BI794" s="227">
        <f>IF(N794="nulová",J794,0)</f>
        <v>0</v>
      </c>
      <c r="BJ794" s="19" t="s">
        <v>83</v>
      </c>
      <c r="BK794" s="227">
        <f>ROUND(I794*H794,2)</f>
        <v>0</v>
      </c>
      <c r="BL794" s="19" t="s">
        <v>188</v>
      </c>
      <c r="BM794" s="226" t="s">
        <v>1626</v>
      </c>
    </row>
    <row r="795" s="2" customFormat="1">
      <c r="A795" s="40"/>
      <c r="B795" s="41"/>
      <c r="C795" s="42"/>
      <c r="D795" s="228" t="s">
        <v>190</v>
      </c>
      <c r="E795" s="42"/>
      <c r="F795" s="229" t="s">
        <v>1625</v>
      </c>
      <c r="G795" s="42"/>
      <c r="H795" s="42"/>
      <c r="I795" s="230"/>
      <c r="J795" s="42"/>
      <c r="K795" s="42"/>
      <c r="L795" s="46"/>
      <c r="M795" s="231"/>
      <c r="N795" s="232"/>
      <c r="O795" s="86"/>
      <c r="P795" s="86"/>
      <c r="Q795" s="86"/>
      <c r="R795" s="86"/>
      <c r="S795" s="86"/>
      <c r="T795" s="87"/>
      <c r="U795" s="40"/>
      <c r="V795" s="40"/>
      <c r="W795" s="40"/>
      <c r="X795" s="40"/>
      <c r="Y795" s="40"/>
      <c r="Z795" s="40"/>
      <c r="AA795" s="40"/>
      <c r="AB795" s="40"/>
      <c r="AC795" s="40"/>
      <c r="AD795" s="40"/>
      <c r="AE795" s="40"/>
      <c r="AT795" s="19" t="s">
        <v>190</v>
      </c>
      <c r="AU795" s="19" t="s">
        <v>85</v>
      </c>
    </row>
    <row r="796" s="12" customFormat="1" ht="22.8" customHeight="1">
      <c r="A796" s="12"/>
      <c r="B796" s="199"/>
      <c r="C796" s="200"/>
      <c r="D796" s="201" t="s">
        <v>75</v>
      </c>
      <c r="E796" s="213" t="s">
        <v>1627</v>
      </c>
      <c r="F796" s="213" t="s">
        <v>1628</v>
      </c>
      <c r="G796" s="200"/>
      <c r="H796" s="200"/>
      <c r="I796" s="203"/>
      <c r="J796" s="214">
        <f>BK796</f>
        <v>0</v>
      </c>
      <c r="K796" s="200"/>
      <c r="L796" s="205"/>
      <c r="M796" s="206"/>
      <c r="N796" s="207"/>
      <c r="O796" s="207"/>
      <c r="P796" s="208">
        <f>SUM(P797:P805)</f>
        <v>0</v>
      </c>
      <c r="Q796" s="207"/>
      <c r="R796" s="208">
        <f>SUM(R797:R805)</f>
        <v>0.41226299999999999</v>
      </c>
      <c r="S796" s="207"/>
      <c r="T796" s="209">
        <f>SUM(T797:T805)</f>
        <v>0</v>
      </c>
      <c r="U796" s="12"/>
      <c r="V796" s="12"/>
      <c r="W796" s="12"/>
      <c r="X796" s="12"/>
      <c r="Y796" s="12"/>
      <c r="Z796" s="12"/>
      <c r="AA796" s="12"/>
      <c r="AB796" s="12"/>
      <c r="AC796" s="12"/>
      <c r="AD796" s="12"/>
      <c r="AE796" s="12"/>
      <c r="AR796" s="210" t="s">
        <v>85</v>
      </c>
      <c r="AT796" s="211" t="s">
        <v>75</v>
      </c>
      <c r="AU796" s="211" t="s">
        <v>83</v>
      </c>
      <c r="AY796" s="210" t="s">
        <v>180</v>
      </c>
      <c r="BK796" s="212">
        <f>SUM(BK797:BK805)</f>
        <v>0</v>
      </c>
    </row>
    <row r="797" s="2" customFormat="1" ht="16.5" customHeight="1">
      <c r="A797" s="40"/>
      <c r="B797" s="41"/>
      <c r="C797" s="215" t="s">
        <v>1629</v>
      </c>
      <c r="D797" s="215" t="s">
        <v>183</v>
      </c>
      <c r="E797" s="216" t="s">
        <v>1630</v>
      </c>
      <c r="F797" s="217" t="s">
        <v>1631</v>
      </c>
      <c r="G797" s="218" t="s">
        <v>201</v>
      </c>
      <c r="H797" s="219">
        <v>1374.21</v>
      </c>
      <c r="I797" s="220"/>
      <c r="J797" s="221">
        <f>ROUND(I797*H797,2)</f>
        <v>0</v>
      </c>
      <c r="K797" s="217" t="s">
        <v>187</v>
      </c>
      <c r="L797" s="46"/>
      <c r="M797" s="222" t="s">
        <v>19</v>
      </c>
      <c r="N797" s="223" t="s">
        <v>47</v>
      </c>
      <c r="O797" s="86"/>
      <c r="P797" s="224">
        <f>O797*H797</f>
        <v>0</v>
      </c>
      <c r="Q797" s="224">
        <v>0</v>
      </c>
      <c r="R797" s="224">
        <f>Q797*H797</f>
        <v>0</v>
      </c>
      <c r="S797" s="224">
        <v>0</v>
      </c>
      <c r="T797" s="225">
        <f>S797*H797</f>
        <v>0</v>
      </c>
      <c r="U797" s="40"/>
      <c r="V797" s="40"/>
      <c r="W797" s="40"/>
      <c r="X797" s="40"/>
      <c r="Y797" s="40"/>
      <c r="Z797" s="40"/>
      <c r="AA797" s="40"/>
      <c r="AB797" s="40"/>
      <c r="AC797" s="40"/>
      <c r="AD797" s="40"/>
      <c r="AE797" s="40"/>
      <c r="AR797" s="226" t="s">
        <v>188</v>
      </c>
      <c r="AT797" s="226" t="s">
        <v>183</v>
      </c>
      <c r="AU797" s="226" t="s">
        <v>85</v>
      </c>
      <c r="AY797" s="19" t="s">
        <v>180</v>
      </c>
      <c r="BE797" s="227">
        <f>IF(N797="základní",J797,0)</f>
        <v>0</v>
      </c>
      <c r="BF797" s="227">
        <f>IF(N797="snížená",J797,0)</f>
        <v>0</v>
      </c>
      <c r="BG797" s="227">
        <f>IF(N797="zákl. přenesená",J797,0)</f>
        <v>0</v>
      </c>
      <c r="BH797" s="227">
        <f>IF(N797="sníž. přenesená",J797,0)</f>
        <v>0</v>
      </c>
      <c r="BI797" s="227">
        <f>IF(N797="nulová",J797,0)</f>
        <v>0</v>
      </c>
      <c r="BJ797" s="19" t="s">
        <v>83</v>
      </c>
      <c r="BK797" s="227">
        <f>ROUND(I797*H797,2)</f>
        <v>0</v>
      </c>
      <c r="BL797" s="19" t="s">
        <v>188</v>
      </c>
      <c r="BM797" s="226" t="s">
        <v>1632</v>
      </c>
    </row>
    <row r="798" s="2" customFormat="1">
      <c r="A798" s="40"/>
      <c r="B798" s="41"/>
      <c r="C798" s="42"/>
      <c r="D798" s="228" t="s">
        <v>190</v>
      </c>
      <c r="E798" s="42"/>
      <c r="F798" s="229" t="s">
        <v>1633</v>
      </c>
      <c r="G798" s="42"/>
      <c r="H798" s="42"/>
      <c r="I798" s="230"/>
      <c r="J798" s="42"/>
      <c r="K798" s="42"/>
      <c r="L798" s="46"/>
      <c r="M798" s="231"/>
      <c r="N798" s="232"/>
      <c r="O798" s="86"/>
      <c r="P798" s="86"/>
      <c r="Q798" s="86"/>
      <c r="R798" s="86"/>
      <c r="S798" s="86"/>
      <c r="T798" s="87"/>
      <c r="U798" s="40"/>
      <c r="V798" s="40"/>
      <c r="W798" s="40"/>
      <c r="X798" s="40"/>
      <c r="Y798" s="40"/>
      <c r="Z798" s="40"/>
      <c r="AA798" s="40"/>
      <c r="AB798" s="40"/>
      <c r="AC798" s="40"/>
      <c r="AD798" s="40"/>
      <c r="AE798" s="40"/>
      <c r="AT798" s="19" t="s">
        <v>190</v>
      </c>
      <c r="AU798" s="19" t="s">
        <v>85</v>
      </c>
    </row>
    <row r="799" s="2" customFormat="1" ht="16.5" customHeight="1">
      <c r="A799" s="40"/>
      <c r="B799" s="41"/>
      <c r="C799" s="215" t="s">
        <v>1634</v>
      </c>
      <c r="D799" s="215" t="s">
        <v>183</v>
      </c>
      <c r="E799" s="216" t="s">
        <v>1635</v>
      </c>
      <c r="F799" s="217" t="s">
        <v>1636</v>
      </c>
      <c r="G799" s="218" t="s">
        <v>201</v>
      </c>
      <c r="H799" s="219">
        <v>1374.21</v>
      </c>
      <c r="I799" s="220"/>
      <c r="J799" s="221">
        <f>ROUND(I799*H799,2)</f>
        <v>0</v>
      </c>
      <c r="K799" s="217" t="s">
        <v>713</v>
      </c>
      <c r="L799" s="46"/>
      <c r="M799" s="222" t="s">
        <v>19</v>
      </c>
      <c r="N799" s="223" t="s">
        <v>47</v>
      </c>
      <c r="O799" s="86"/>
      <c r="P799" s="224">
        <f>O799*H799</f>
        <v>0</v>
      </c>
      <c r="Q799" s="224">
        <v>0.00029</v>
      </c>
      <c r="R799" s="224">
        <f>Q799*H799</f>
        <v>0.39852090000000001</v>
      </c>
      <c r="S799" s="224">
        <v>0</v>
      </c>
      <c r="T799" s="225">
        <f>S799*H799</f>
        <v>0</v>
      </c>
      <c r="U799" s="40"/>
      <c r="V799" s="40"/>
      <c r="W799" s="40"/>
      <c r="X799" s="40"/>
      <c r="Y799" s="40"/>
      <c r="Z799" s="40"/>
      <c r="AA799" s="40"/>
      <c r="AB799" s="40"/>
      <c r="AC799" s="40"/>
      <c r="AD799" s="40"/>
      <c r="AE799" s="40"/>
      <c r="AR799" s="226" t="s">
        <v>188</v>
      </c>
      <c r="AT799" s="226" t="s">
        <v>183</v>
      </c>
      <c r="AU799" s="226" t="s">
        <v>85</v>
      </c>
      <c r="AY799" s="19" t="s">
        <v>180</v>
      </c>
      <c r="BE799" s="227">
        <f>IF(N799="základní",J799,0)</f>
        <v>0</v>
      </c>
      <c r="BF799" s="227">
        <f>IF(N799="snížená",J799,0)</f>
        <v>0</v>
      </c>
      <c r="BG799" s="227">
        <f>IF(N799="zákl. přenesená",J799,0)</f>
        <v>0</v>
      </c>
      <c r="BH799" s="227">
        <f>IF(N799="sníž. přenesená",J799,0)</f>
        <v>0</v>
      </c>
      <c r="BI799" s="227">
        <f>IF(N799="nulová",J799,0)</f>
        <v>0</v>
      </c>
      <c r="BJ799" s="19" t="s">
        <v>83</v>
      </c>
      <c r="BK799" s="227">
        <f>ROUND(I799*H799,2)</f>
        <v>0</v>
      </c>
      <c r="BL799" s="19" t="s">
        <v>188</v>
      </c>
      <c r="BM799" s="226" t="s">
        <v>1637</v>
      </c>
    </row>
    <row r="800" s="2" customFormat="1">
      <c r="A800" s="40"/>
      <c r="B800" s="41"/>
      <c r="C800" s="42"/>
      <c r="D800" s="228" t="s">
        <v>190</v>
      </c>
      <c r="E800" s="42"/>
      <c r="F800" s="229" t="s">
        <v>1638</v>
      </c>
      <c r="G800" s="42"/>
      <c r="H800" s="42"/>
      <c r="I800" s="230"/>
      <c r="J800" s="42"/>
      <c r="K800" s="42"/>
      <c r="L800" s="46"/>
      <c r="M800" s="231"/>
      <c r="N800" s="232"/>
      <c r="O800" s="86"/>
      <c r="P800" s="86"/>
      <c r="Q800" s="86"/>
      <c r="R800" s="86"/>
      <c r="S800" s="86"/>
      <c r="T800" s="87"/>
      <c r="U800" s="40"/>
      <c r="V800" s="40"/>
      <c r="W800" s="40"/>
      <c r="X800" s="40"/>
      <c r="Y800" s="40"/>
      <c r="Z800" s="40"/>
      <c r="AA800" s="40"/>
      <c r="AB800" s="40"/>
      <c r="AC800" s="40"/>
      <c r="AD800" s="40"/>
      <c r="AE800" s="40"/>
      <c r="AT800" s="19" t="s">
        <v>190</v>
      </c>
      <c r="AU800" s="19" t="s">
        <v>85</v>
      </c>
    </row>
    <row r="801" s="13" customFormat="1">
      <c r="A801" s="13"/>
      <c r="B801" s="233"/>
      <c r="C801" s="234"/>
      <c r="D801" s="228" t="s">
        <v>192</v>
      </c>
      <c r="E801" s="235" t="s">
        <v>19</v>
      </c>
      <c r="F801" s="236" t="s">
        <v>1639</v>
      </c>
      <c r="G801" s="234"/>
      <c r="H801" s="237">
        <v>1198.23</v>
      </c>
      <c r="I801" s="238"/>
      <c r="J801" s="234"/>
      <c r="K801" s="234"/>
      <c r="L801" s="239"/>
      <c r="M801" s="240"/>
      <c r="N801" s="241"/>
      <c r="O801" s="241"/>
      <c r="P801" s="241"/>
      <c r="Q801" s="241"/>
      <c r="R801" s="241"/>
      <c r="S801" s="241"/>
      <c r="T801" s="242"/>
      <c r="U801" s="13"/>
      <c r="V801" s="13"/>
      <c r="W801" s="13"/>
      <c r="X801" s="13"/>
      <c r="Y801" s="13"/>
      <c r="Z801" s="13"/>
      <c r="AA801" s="13"/>
      <c r="AB801" s="13"/>
      <c r="AC801" s="13"/>
      <c r="AD801" s="13"/>
      <c r="AE801" s="13"/>
      <c r="AT801" s="243" t="s">
        <v>192</v>
      </c>
      <c r="AU801" s="243" t="s">
        <v>85</v>
      </c>
      <c r="AV801" s="13" t="s">
        <v>85</v>
      </c>
      <c r="AW801" s="13" t="s">
        <v>37</v>
      </c>
      <c r="AX801" s="13" t="s">
        <v>76</v>
      </c>
      <c r="AY801" s="243" t="s">
        <v>180</v>
      </c>
    </row>
    <row r="802" s="13" customFormat="1">
      <c r="A802" s="13"/>
      <c r="B802" s="233"/>
      <c r="C802" s="234"/>
      <c r="D802" s="228" t="s">
        <v>192</v>
      </c>
      <c r="E802" s="235" t="s">
        <v>19</v>
      </c>
      <c r="F802" s="236" t="s">
        <v>1640</v>
      </c>
      <c r="G802" s="234"/>
      <c r="H802" s="237">
        <v>175.97999999999999</v>
      </c>
      <c r="I802" s="238"/>
      <c r="J802" s="234"/>
      <c r="K802" s="234"/>
      <c r="L802" s="239"/>
      <c r="M802" s="240"/>
      <c r="N802" s="241"/>
      <c r="O802" s="241"/>
      <c r="P802" s="241"/>
      <c r="Q802" s="241"/>
      <c r="R802" s="241"/>
      <c r="S802" s="241"/>
      <c r="T802" s="242"/>
      <c r="U802" s="13"/>
      <c r="V802" s="13"/>
      <c r="W802" s="13"/>
      <c r="X802" s="13"/>
      <c r="Y802" s="13"/>
      <c r="Z802" s="13"/>
      <c r="AA802" s="13"/>
      <c r="AB802" s="13"/>
      <c r="AC802" s="13"/>
      <c r="AD802" s="13"/>
      <c r="AE802" s="13"/>
      <c r="AT802" s="243" t="s">
        <v>192</v>
      </c>
      <c r="AU802" s="243" t="s">
        <v>85</v>
      </c>
      <c r="AV802" s="13" t="s">
        <v>85</v>
      </c>
      <c r="AW802" s="13" t="s">
        <v>37</v>
      </c>
      <c r="AX802" s="13" t="s">
        <v>76</v>
      </c>
      <c r="AY802" s="243" t="s">
        <v>180</v>
      </c>
    </row>
    <row r="803" s="14" customFormat="1">
      <c r="A803" s="14"/>
      <c r="B803" s="244"/>
      <c r="C803" s="245"/>
      <c r="D803" s="228" t="s">
        <v>192</v>
      </c>
      <c r="E803" s="246" t="s">
        <v>19</v>
      </c>
      <c r="F803" s="247" t="s">
        <v>197</v>
      </c>
      <c r="G803" s="245"/>
      <c r="H803" s="248">
        <v>1374.21</v>
      </c>
      <c r="I803" s="249"/>
      <c r="J803" s="245"/>
      <c r="K803" s="245"/>
      <c r="L803" s="250"/>
      <c r="M803" s="251"/>
      <c r="N803" s="252"/>
      <c r="O803" s="252"/>
      <c r="P803" s="252"/>
      <c r="Q803" s="252"/>
      <c r="R803" s="252"/>
      <c r="S803" s="252"/>
      <c r="T803" s="253"/>
      <c r="U803" s="14"/>
      <c r="V803" s="14"/>
      <c r="W803" s="14"/>
      <c r="X803" s="14"/>
      <c r="Y803" s="14"/>
      <c r="Z803" s="14"/>
      <c r="AA803" s="14"/>
      <c r="AB803" s="14"/>
      <c r="AC803" s="14"/>
      <c r="AD803" s="14"/>
      <c r="AE803" s="14"/>
      <c r="AT803" s="254" t="s">
        <v>192</v>
      </c>
      <c r="AU803" s="254" t="s">
        <v>85</v>
      </c>
      <c r="AV803" s="14" t="s">
        <v>198</v>
      </c>
      <c r="AW803" s="14" t="s">
        <v>37</v>
      </c>
      <c r="AX803" s="14" t="s">
        <v>83</v>
      </c>
      <c r="AY803" s="254" t="s">
        <v>180</v>
      </c>
    </row>
    <row r="804" s="2" customFormat="1" ht="21.75" customHeight="1">
      <c r="A804" s="40"/>
      <c r="B804" s="41"/>
      <c r="C804" s="215" t="s">
        <v>1641</v>
      </c>
      <c r="D804" s="215" t="s">
        <v>183</v>
      </c>
      <c r="E804" s="216" t="s">
        <v>1642</v>
      </c>
      <c r="F804" s="217" t="s">
        <v>1643</v>
      </c>
      <c r="G804" s="218" t="s">
        <v>201</v>
      </c>
      <c r="H804" s="219">
        <v>1374.21</v>
      </c>
      <c r="I804" s="220"/>
      <c r="J804" s="221">
        <f>ROUND(I804*H804,2)</f>
        <v>0</v>
      </c>
      <c r="K804" s="217" t="s">
        <v>713</v>
      </c>
      <c r="L804" s="46"/>
      <c r="M804" s="222" t="s">
        <v>19</v>
      </c>
      <c r="N804" s="223" t="s">
        <v>47</v>
      </c>
      <c r="O804" s="86"/>
      <c r="P804" s="224">
        <f>O804*H804</f>
        <v>0</v>
      </c>
      <c r="Q804" s="224">
        <v>1.0000000000000001E-05</v>
      </c>
      <c r="R804" s="224">
        <f>Q804*H804</f>
        <v>0.013742100000000002</v>
      </c>
      <c r="S804" s="224">
        <v>0</v>
      </c>
      <c r="T804" s="225">
        <f>S804*H804</f>
        <v>0</v>
      </c>
      <c r="U804" s="40"/>
      <c r="V804" s="40"/>
      <c r="W804" s="40"/>
      <c r="X804" s="40"/>
      <c r="Y804" s="40"/>
      <c r="Z804" s="40"/>
      <c r="AA804" s="40"/>
      <c r="AB804" s="40"/>
      <c r="AC804" s="40"/>
      <c r="AD804" s="40"/>
      <c r="AE804" s="40"/>
      <c r="AR804" s="226" t="s">
        <v>188</v>
      </c>
      <c r="AT804" s="226" t="s">
        <v>183</v>
      </c>
      <c r="AU804" s="226" t="s">
        <v>85</v>
      </c>
      <c r="AY804" s="19" t="s">
        <v>180</v>
      </c>
      <c r="BE804" s="227">
        <f>IF(N804="základní",J804,0)</f>
        <v>0</v>
      </c>
      <c r="BF804" s="227">
        <f>IF(N804="snížená",J804,0)</f>
        <v>0</v>
      </c>
      <c r="BG804" s="227">
        <f>IF(N804="zákl. přenesená",J804,0)</f>
        <v>0</v>
      </c>
      <c r="BH804" s="227">
        <f>IF(N804="sníž. přenesená",J804,0)</f>
        <v>0</v>
      </c>
      <c r="BI804" s="227">
        <f>IF(N804="nulová",J804,0)</f>
        <v>0</v>
      </c>
      <c r="BJ804" s="19" t="s">
        <v>83</v>
      </c>
      <c r="BK804" s="227">
        <f>ROUND(I804*H804,2)</f>
        <v>0</v>
      </c>
      <c r="BL804" s="19" t="s">
        <v>188</v>
      </c>
      <c r="BM804" s="226" t="s">
        <v>1644</v>
      </c>
    </row>
    <row r="805" s="2" customFormat="1">
      <c r="A805" s="40"/>
      <c r="B805" s="41"/>
      <c r="C805" s="42"/>
      <c r="D805" s="228" t="s">
        <v>190</v>
      </c>
      <c r="E805" s="42"/>
      <c r="F805" s="229" t="s">
        <v>1645</v>
      </c>
      <c r="G805" s="42"/>
      <c r="H805" s="42"/>
      <c r="I805" s="230"/>
      <c r="J805" s="42"/>
      <c r="K805" s="42"/>
      <c r="L805" s="46"/>
      <c r="M805" s="265"/>
      <c r="N805" s="266"/>
      <c r="O805" s="267"/>
      <c r="P805" s="267"/>
      <c r="Q805" s="267"/>
      <c r="R805" s="267"/>
      <c r="S805" s="267"/>
      <c r="T805" s="268"/>
      <c r="U805" s="40"/>
      <c r="V805" s="40"/>
      <c r="W805" s="40"/>
      <c r="X805" s="40"/>
      <c r="Y805" s="40"/>
      <c r="Z805" s="40"/>
      <c r="AA805" s="40"/>
      <c r="AB805" s="40"/>
      <c r="AC805" s="40"/>
      <c r="AD805" s="40"/>
      <c r="AE805" s="40"/>
      <c r="AT805" s="19" t="s">
        <v>190</v>
      </c>
      <c r="AU805" s="19" t="s">
        <v>85</v>
      </c>
    </row>
    <row r="806" s="2" customFormat="1" ht="6.96" customHeight="1">
      <c r="A806" s="40"/>
      <c r="B806" s="61"/>
      <c r="C806" s="62"/>
      <c r="D806" s="62"/>
      <c r="E806" s="62"/>
      <c r="F806" s="62"/>
      <c r="G806" s="62"/>
      <c r="H806" s="62"/>
      <c r="I806" s="62"/>
      <c r="J806" s="62"/>
      <c r="K806" s="62"/>
      <c r="L806" s="46"/>
      <c r="M806" s="40"/>
      <c r="O806" s="40"/>
      <c r="P806" s="40"/>
      <c r="Q806" s="40"/>
      <c r="R806" s="40"/>
      <c r="S806" s="40"/>
      <c r="T806" s="40"/>
      <c r="U806" s="40"/>
      <c r="V806" s="40"/>
      <c r="W806" s="40"/>
      <c r="X806" s="40"/>
      <c r="Y806" s="40"/>
      <c r="Z806" s="40"/>
      <c r="AA806" s="40"/>
      <c r="AB806" s="40"/>
      <c r="AC806" s="40"/>
      <c r="AD806" s="40"/>
      <c r="AE806" s="40"/>
    </row>
  </sheetData>
  <sheetProtection sheet="1" autoFilter="0" formatColumns="0" formatRows="0" objects="1" scenarios="1" spinCount="100000" saltValue="pa8S3ju83mVbuf+4cPqwfRFS/Q2PdF/VT8cYFQj8oVYuirr6u0pZeD8Pqt7lhLM9+J7S3t/ATcVP650jUDxDvA==" hashValue="rl9VFEsxBRCB72nzfNMzjc+K2cKB2pb4HoUyvks9LbL8QuQW7LigQZnRWBA2y51CRSEAxGgVkqduhv4Hxt5FTA==" algorithmName="SHA-512" password="CC35"/>
  <autoFilter ref="C104:K805"/>
  <mergeCells count="12">
    <mergeCell ref="E7:H7"/>
    <mergeCell ref="E9:H9"/>
    <mergeCell ref="E11:H11"/>
    <mergeCell ref="E20:H20"/>
    <mergeCell ref="E29:H29"/>
    <mergeCell ref="E50:H50"/>
    <mergeCell ref="E52:H52"/>
    <mergeCell ref="E54:H54"/>
    <mergeCell ref="E93:H93"/>
    <mergeCell ref="E95:H95"/>
    <mergeCell ref="E97:H9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96</v>
      </c>
    </row>
    <row r="3" s="1" customFormat="1" ht="6.96" customHeight="1">
      <c r="B3" s="141"/>
      <c r="C3" s="142"/>
      <c r="D3" s="142"/>
      <c r="E3" s="142"/>
      <c r="F3" s="142"/>
      <c r="G3" s="142"/>
      <c r="H3" s="142"/>
      <c r="I3" s="142"/>
      <c r="J3" s="142"/>
      <c r="K3" s="142"/>
      <c r="L3" s="22"/>
      <c r="AT3" s="19" t="s">
        <v>85</v>
      </c>
    </row>
    <row r="4" s="1" customFormat="1" ht="24.96" customHeight="1">
      <c r="B4" s="22"/>
      <c r="D4" s="143" t="s">
        <v>144</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Stavební úpravy objektu Bojanovická 2848/1, Praha 4</v>
      </c>
      <c r="F7" s="145"/>
      <c r="G7" s="145"/>
      <c r="H7" s="145"/>
      <c r="L7" s="22"/>
    </row>
    <row r="8" s="1" customFormat="1" ht="12" customHeight="1">
      <c r="B8" s="22"/>
      <c r="D8" s="145" t="s">
        <v>145</v>
      </c>
      <c r="L8" s="22"/>
    </row>
    <row r="9" s="2" customFormat="1" ht="16.5" customHeight="1">
      <c r="A9" s="40"/>
      <c r="B9" s="46"/>
      <c r="C9" s="40"/>
      <c r="D9" s="40"/>
      <c r="E9" s="146" t="s">
        <v>146</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147</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1646</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8. 6. 2021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27</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30</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31</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33</v>
      </c>
      <c r="E22" s="40"/>
      <c r="F22" s="40"/>
      <c r="G22" s="40"/>
      <c r="H22" s="40"/>
      <c r="I22" s="145" t="s">
        <v>26</v>
      </c>
      <c r="J22" s="135" t="s">
        <v>34</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35</v>
      </c>
      <c r="F23" s="40"/>
      <c r="G23" s="40"/>
      <c r="H23" s="40"/>
      <c r="I23" s="145" t="s">
        <v>29</v>
      </c>
      <c r="J23" s="135" t="s">
        <v>36</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38</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5" t="s">
        <v>29</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40</v>
      </c>
      <c r="E28" s="40"/>
      <c r="F28" s="40"/>
      <c r="G28" s="40"/>
      <c r="H28" s="40"/>
      <c r="I28" s="40"/>
      <c r="J28" s="40"/>
      <c r="K28" s="40"/>
      <c r="L28" s="147"/>
      <c r="S28" s="40"/>
      <c r="T28" s="40"/>
      <c r="U28" s="40"/>
      <c r="V28" s="40"/>
      <c r="W28" s="40"/>
      <c r="X28" s="40"/>
      <c r="Y28" s="40"/>
      <c r="Z28" s="40"/>
      <c r="AA28" s="40"/>
      <c r="AB28" s="40"/>
      <c r="AC28" s="40"/>
      <c r="AD28" s="40"/>
      <c r="AE28" s="40"/>
    </row>
    <row r="29" s="8" customFormat="1" ht="143.25" customHeight="1">
      <c r="A29" s="150"/>
      <c r="B29" s="151"/>
      <c r="C29" s="150"/>
      <c r="D29" s="150"/>
      <c r="E29" s="152" t="s">
        <v>41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42</v>
      </c>
      <c r="E32" s="40"/>
      <c r="F32" s="40"/>
      <c r="G32" s="40"/>
      <c r="H32" s="40"/>
      <c r="I32" s="40"/>
      <c r="J32" s="156">
        <f>ROUND(J89,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44</v>
      </c>
      <c r="G34" s="40"/>
      <c r="H34" s="40"/>
      <c r="I34" s="157" t="s">
        <v>43</v>
      </c>
      <c r="J34" s="157" t="s">
        <v>45</v>
      </c>
      <c r="K34" s="40"/>
      <c r="L34" s="147"/>
      <c r="S34" s="40"/>
      <c r="T34" s="40"/>
      <c r="U34" s="40"/>
      <c r="V34" s="40"/>
      <c r="W34" s="40"/>
      <c r="X34" s="40"/>
      <c r="Y34" s="40"/>
      <c r="Z34" s="40"/>
      <c r="AA34" s="40"/>
      <c r="AB34" s="40"/>
      <c r="AC34" s="40"/>
      <c r="AD34" s="40"/>
      <c r="AE34" s="40"/>
    </row>
    <row r="35" s="2" customFormat="1" ht="14.4" customHeight="1">
      <c r="A35" s="40"/>
      <c r="B35" s="46"/>
      <c r="C35" s="40"/>
      <c r="D35" s="158" t="s">
        <v>46</v>
      </c>
      <c r="E35" s="145" t="s">
        <v>47</v>
      </c>
      <c r="F35" s="159">
        <f>ROUND((SUM(BE89:BE255)),  2)</f>
        <v>0</v>
      </c>
      <c r="G35" s="40"/>
      <c r="H35" s="40"/>
      <c r="I35" s="160">
        <v>0.20999999999999999</v>
      </c>
      <c r="J35" s="159">
        <f>ROUND(((SUM(BE89:BE255))*I35),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48</v>
      </c>
      <c r="F36" s="159">
        <f>ROUND((SUM(BF89:BF255)),  2)</f>
        <v>0</v>
      </c>
      <c r="G36" s="40"/>
      <c r="H36" s="40"/>
      <c r="I36" s="160">
        <v>0.14999999999999999</v>
      </c>
      <c r="J36" s="159">
        <f>ROUND(((SUM(BF89:BF255))*I36),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49</v>
      </c>
      <c r="F37" s="159">
        <f>ROUND((SUM(BG89:BG255)),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50</v>
      </c>
      <c r="F38" s="159">
        <f>ROUND((SUM(BH89:BH255)),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51</v>
      </c>
      <c r="F39" s="159">
        <f>ROUND((SUM(BI89:BI255)),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52</v>
      </c>
      <c r="E41" s="163"/>
      <c r="F41" s="163"/>
      <c r="G41" s="164" t="s">
        <v>53</v>
      </c>
      <c r="H41" s="165" t="s">
        <v>54</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149</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Stavební úpravy objektu Bojanovická 2848/1, Praha 4</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145</v>
      </c>
      <c r="D51" s="24"/>
      <c r="E51" s="24"/>
      <c r="F51" s="24"/>
      <c r="G51" s="24"/>
      <c r="H51" s="24"/>
      <c r="I51" s="24"/>
      <c r="J51" s="24"/>
      <c r="K51" s="24"/>
      <c r="L51" s="22"/>
    </row>
    <row r="52" s="2" customFormat="1" ht="16.5" customHeight="1">
      <c r="A52" s="40"/>
      <c r="B52" s="41"/>
      <c r="C52" s="42"/>
      <c r="D52" s="42"/>
      <c r="E52" s="172" t="s">
        <v>146</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147</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C - ZTI</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Záběhlice ‐ 732117</v>
      </c>
      <c r="G56" s="42"/>
      <c r="H56" s="42"/>
      <c r="I56" s="34" t="s">
        <v>23</v>
      </c>
      <c r="J56" s="74" t="str">
        <f>IF(J14="","",J14)</f>
        <v>8. 6. 2021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Městská část Praha 4, Antala Staška 2059/80b, Krč,</v>
      </c>
      <c r="G58" s="42"/>
      <c r="H58" s="42"/>
      <c r="I58" s="34" t="s">
        <v>33</v>
      </c>
      <c r="J58" s="38" t="str">
        <f>E23</f>
        <v>Archdynamic, s.r.o., Na Strži 290/10, 140 00 Praha</v>
      </c>
      <c r="K58" s="42"/>
      <c r="L58" s="147"/>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38</v>
      </c>
      <c r="J59" s="38" t="str">
        <f>E26</f>
        <v xml:space="preserve"> </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150</v>
      </c>
      <c r="D61" s="174"/>
      <c r="E61" s="174"/>
      <c r="F61" s="174"/>
      <c r="G61" s="174"/>
      <c r="H61" s="174"/>
      <c r="I61" s="174"/>
      <c r="J61" s="175" t="s">
        <v>151</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74</v>
      </c>
      <c r="D63" s="42"/>
      <c r="E63" s="42"/>
      <c r="F63" s="42"/>
      <c r="G63" s="42"/>
      <c r="H63" s="42"/>
      <c r="I63" s="42"/>
      <c r="J63" s="104">
        <f>J89</f>
        <v>0</v>
      </c>
      <c r="K63" s="42"/>
      <c r="L63" s="147"/>
      <c r="S63" s="40"/>
      <c r="T63" s="40"/>
      <c r="U63" s="40"/>
      <c r="V63" s="40"/>
      <c r="W63" s="40"/>
      <c r="X63" s="40"/>
      <c r="Y63" s="40"/>
      <c r="Z63" s="40"/>
      <c r="AA63" s="40"/>
      <c r="AB63" s="40"/>
      <c r="AC63" s="40"/>
      <c r="AD63" s="40"/>
      <c r="AE63" s="40"/>
      <c r="AU63" s="19" t="s">
        <v>152</v>
      </c>
    </row>
    <row r="64" s="9" customFormat="1" ht="24.96" customHeight="1">
      <c r="A64" s="9"/>
      <c r="B64" s="177"/>
      <c r="C64" s="178"/>
      <c r="D64" s="179" t="s">
        <v>1647</v>
      </c>
      <c r="E64" s="180"/>
      <c r="F64" s="180"/>
      <c r="G64" s="180"/>
      <c r="H64" s="180"/>
      <c r="I64" s="180"/>
      <c r="J64" s="181">
        <f>J90</f>
        <v>0</v>
      </c>
      <c r="K64" s="178"/>
      <c r="L64" s="182"/>
      <c r="S64" s="9"/>
      <c r="T64" s="9"/>
      <c r="U64" s="9"/>
      <c r="V64" s="9"/>
      <c r="W64" s="9"/>
      <c r="X64" s="9"/>
      <c r="Y64" s="9"/>
      <c r="Z64" s="9"/>
      <c r="AA64" s="9"/>
      <c r="AB64" s="9"/>
      <c r="AC64" s="9"/>
      <c r="AD64" s="9"/>
      <c r="AE64" s="9"/>
    </row>
    <row r="65" s="9" customFormat="1" ht="24.96" customHeight="1">
      <c r="A65" s="9"/>
      <c r="B65" s="177"/>
      <c r="C65" s="178"/>
      <c r="D65" s="179" t="s">
        <v>1648</v>
      </c>
      <c r="E65" s="180"/>
      <c r="F65" s="180"/>
      <c r="G65" s="180"/>
      <c r="H65" s="180"/>
      <c r="I65" s="180"/>
      <c r="J65" s="181">
        <f>J117</f>
        <v>0</v>
      </c>
      <c r="K65" s="178"/>
      <c r="L65" s="182"/>
      <c r="S65" s="9"/>
      <c r="T65" s="9"/>
      <c r="U65" s="9"/>
      <c r="V65" s="9"/>
      <c r="W65" s="9"/>
      <c r="X65" s="9"/>
      <c r="Y65" s="9"/>
      <c r="Z65" s="9"/>
      <c r="AA65" s="9"/>
      <c r="AB65" s="9"/>
      <c r="AC65" s="9"/>
      <c r="AD65" s="9"/>
      <c r="AE65" s="9"/>
    </row>
    <row r="66" s="9" customFormat="1" ht="24.96" customHeight="1">
      <c r="A66" s="9"/>
      <c r="B66" s="177"/>
      <c r="C66" s="178"/>
      <c r="D66" s="179" t="s">
        <v>1649</v>
      </c>
      <c r="E66" s="180"/>
      <c r="F66" s="180"/>
      <c r="G66" s="180"/>
      <c r="H66" s="180"/>
      <c r="I66" s="180"/>
      <c r="J66" s="181">
        <f>J127</f>
        <v>0</v>
      </c>
      <c r="K66" s="178"/>
      <c r="L66" s="182"/>
      <c r="S66" s="9"/>
      <c r="T66" s="9"/>
      <c r="U66" s="9"/>
      <c r="V66" s="9"/>
      <c r="W66" s="9"/>
      <c r="X66" s="9"/>
      <c r="Y66" s="9"/>
      <c r="Z66" s="9"/>
      <c r="AA66" s="9"/>
      <c r="AB66" s="9"/>
      <c r="AC66" s="9"/>
      <c r="AD66" s="9"/>
      <c r="AE66" s="9"/>
    </row>
    <row r="67" s="9" customFormat="1" ht="24.96" customHeight="1">
      <c r="A67" s="9"/>
      <c r="B67" s="177"/>
      <c r="C67" s="178"/>
      <c r="D67" s="179" t="s">
        <v>1650</v>
      </c>
      <c r="E67" s="180"/>
      <c r="F67" s="180"/>
      <c r="G67" s="180"/>
      <c r="H67" s="180"/>
      <c r="I67" s="180"/>
      <c r="J67" s="181">
        <f>J170</f>
        <v>0</v>
      </c>
      <c r="K67" s="178"/>
      <c r="L67" s="182"/>
      <c r="S67" s="9"/>
      <c r="T67" s="9"/>
      <c r="U67" s="9"/>
      <c r="V67" s="9"/>
      <c r="W67" s="9"/>
      <c r="X67" s="9"/>
      <c r="Y67" s="9"/>
      <c r="Z67" s="9"/>
      <c r="AA67" s="9"/>
      <c r="AB67" s="9"/>
      <c r="AC67" s="9"/>
      <c r="AD67" s="9"/>
      <c r="AE67" s="9"/>
    </row>
    <row r="68" s="2" customFormat="1" ht="21.84" customHeight="1">
      <c r="A68" s="40"/>
      <c r="B68" s="41"/>
      <c r="C68" s="42"/>
      <c r="D68" s="42"/>
      <c r="E68" s="42"/>
      <c r="F68" s="42"/>
      <c r="G68" s="42"/>
      <c r="H68" s="42"/>
      <c r="I68" s="42"/>
      <c r="J68" s="42"/>
      <c r="K68" s="42"/>
      <c r="L68" s="147"/>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47"/>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47"/>
      <c r="S73" s="40"/>
      <c r="T73" s="40"/>
      <c r="U73" s="40"/>
      <c r="V73" s="40"/>
      <c r="W73" s="40"/>
      <c r="X73" s="40"/>
      <c r="Y73" s="40"/>
      <c r="Z73" s="40"/>
      <c r="AA73" s="40"/>
      <c r="AB73" s="40"/>
      <c r="AC73" s="40"/>
      <c r="AD73" s="40"/>
      <c r="AE73" s="40"/>
    </row>
    <row r="74" s="2" customFormat="1" ht="24.96" customHeight="1">
      <c r="A74" s="40"/>
      <c r="B74" s="41"/>
      <c r="C74" s="25" t="s">
        <v>165</v>
      </c>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6.5" customHeight="1">
      <c r="A77" s="40"/>
      <c r="B77" s="41"/>
      <c r="C77" s="42"/>
      <c r="D77" s="42"/>
      <c r="E77" s="172" t="str">
        <f>E7</f>
        <v>Stavební úpravy objektu Bojanovická 2848/1, Praha 4</v>
      </c>
      <c r="F77" s="34"/>
      <c r="G77" s="34"/>
      <c r="H77" s="34"/>
      <c r="I77" s="42"/>
      <c r="J77" s="42"/>
      <c r="K77" s="42"/>
      <c r="L77" s="147"/>
      <c r="S77" s="40"/>
      <c r="T77" s="40"/>
      <c r="U77" s="40"/>
      <c r="V77" s="40"/>
      <c r="W77" s="40"/>
      <c r="X77" s="40"/>
      <c r="Y77" s="40"/>
      <c r="Z77" s="40"/>
      <c r="AA77" s="40"/>
      <c r="AB77" s="40"/>
      <c r="AC77" s="40"/>
      <c r="AD77" s="40"/>
      <c r="AE77" s="40"/>
    </row>
    <row r="78" s="1" customFormat="1" ht="12" customHeight="1">
      <c r="B78" s="23"/>
      <c r="C78" s="34" t="s">
        <v>145</v>
      </c>
      <c r="D78" s="24"/>
      <c r="E78" s="24"/>
      <c r="F78" s="24"/>
      <c r="G78" s="24"/>
      <c r="H78" s="24"/>
      <c r="I78" s="24"/>
      <c r="J78" s="24"/>
      <c r="K78" s="24"/>
      <c r="L78" s="22"/>
    </row>
    <row r="79" s="2" customFormat="1" ht="16.5" customHeight="1">
      <c r="A79" s="40"/>
      <c r="B79" s="41"/>
      <c r="C79" s="42"/>
      <c r="D79" s="42"/>
      <c r="E79" s="172" t="s">
        <v>146</v>
      </c>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4" t="s">
        <v>147</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6.5" customHeight="1">
      <c r="A81" s="40"/>
      <c r="B81" s="41"/>
      <c r="C81" s="42"/>
      <c r="D81" s="42"/>
      <c r="E81" s="71" t="str">
        <f>E11</f>
        <v>C - ZTI</v>
      </c>
      <c r="F81" s="42"/>
      <c r="G81" s="42"/>
      <c r="H81" s="42"/>
      <c r="I81" s="42"/>
      <c r="J81" s="42"/>
      <c r="K81" s="42"/>
      <c r="L81" s="14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2" customHeight="1">
      <c r="A83" s="40"/>
      <c r="B83" s="41"/>
      <c r="C83" s="34" t="s">
        <v>21</v>
      </c>
      <c r="D83" s="42"/>
      <c r="E83" s="42"/>
      <c r="F83" s="29" t="str">
        <f>F14</f>
        <v>Záběhlice ‐ 732117</v>
      </c>
      <c r="G83" s="42"/>
      <c r="H83" s="42"/>
      <c r="I83" s="34" t="s">
        <v>23</v>
      </c>
      <c r="J83" s="74" t="str">
        <f>IF(J14="","",J14)</f>
        <v>8. 6. 2021</v>
      </c>
      <c r="K83" s="42"/>
      <c r="L83" s="147"/>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40.05" customHeight="1">
      <c r="A85" s="40"/>
      <c r="B85" s="41"/>
      <c r="C85" s="34" t="s">
        <v>25</v>
      </c>
      <c r="D85" s="42"/>
      <c r="E85" s="42"/>
      <c r="F85" s="29" t="str">
        <f>E17</f>
        <v>Městská část Praha 4, Antala Staška 2059/80b, Krč,</v>
      </c>
      <c r="G85" s="42"/>
      <c r="H85" s="42"/>
      <c r="I85" s="34" t="s">
        <v>33</v>
      </c>
      <c r="J85" s="38" t="str">
        <f>E23</f>
        <v>Archdynamic, s.r.o., Na Strži 290/10, 140 00 Praha</v>
      </c>
      <c r="K85" s="42"/>
      <c r="L85" s="147"/>
      <c r="S85" s="40"/>
      <c r="T85" s="40"/>
      <c r="U85" s="40"/>
      <c r="V85" s="40"/>
      <c r="W85" s="40"/>
      <c r="X85" s="40"/>
      <c r="Y85" s="40"/>
      <c r="Z85" s="40"/>
      <c r="AA85" s="40"/>
      <c r="AB85" s="40"/>
      <c r="AC85" s="40"/>
      <c r="AD85" s="40"/>
      <c r="AE85" s="40"/>
    </row>
    <row r="86" s="2" customFormat="1" ht="15.15" customHeight="1">
      <c r="A86" s="40"/>
      <c r="B86" s="41"/>
      <c r="C86" s="34" t="s">
        <v>31</v>
      </c>
      <c r="D86" s="42"/>
      <c r="E86" s="42"/>
      <c r="F86" s="29" t="str">
        <f>IF(E20="","",E20)</f>
        <v>Vyplň údaj</v>
      </c>
      <c r="G86" s="42"/>
      <c r="H86" s="42"/>
      <c r="I86" s="34" t="s">
        <v>38</v>
      </c>
      <c r="J86" s="38" t="str">
        <f>E26</f>
        <v xml:space="preserve"> </v>
      </c>
      <c r="K86" s="42"/>
      <c r="L86" s="147"/>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11" customFormat="1" ht="29.28" customHeight="1">
      <c r="A88" s="188"/>
      <c r="B88" s="189"/>
      <c r="C88" s="190" t="s">
        <v>166</v>
      </c>
      <c r="D88" s="191" t="s">
        <v>61</v>
      </c>
      <c r="E88" s="191" t="s">
        <v>57</v>
      </c>
      <c r="F88" s="191" t="s">
        <v>58</v>
      </c>
      <c r="G88" s="191" t="s">
        <v>167</v>
      </c>
      <c r="H88" s="191" t="s">
        <v>168</v>
      </c>
      <c r="I88" s="191" t="s">
        <v>169</v>
      </c>
      <c r="J88" s="191" t="s">
        <v>151</v>
      </c>
      <c r="K88" s="192" t="s">
        <v>170</v>
      </c>
      <c r="L88" s="193"/>
      <c r="M88" s="94" t="s">
        <v>19</v>
      </c>
      <c r="N88" s="95" t="s">
        <v>46</v>
      </c>
      <c r="O88" s="95" t="s">
        <v>171</v>
      </c>
      <c r="P88" s="95" t="s">
        <v>172</v>
      </c>
      <c r="Q88" s="95" t="s">
        <v>173</v>
      </c>
      <c r="R88" s="95" t="s">
        <v>174</v>
      </c>
      <c r="S88" s="95" t="s">
        <v>175</v>
      </c>
      <c r="T88" s="96" t="s">
        <v>176</v>
      </c>
      <c r="U88" s="188"/>
      <c r="V88" s="188"/>
      <c r="W88" s="188"/>
      <c r="X88" s="188"/>
      <c r="Y88" s="188"/>
      <c r="Z88" s="188"/>
      <c r="AA88" s="188"/>
      <c r="AB88" s="188"/>
      <c r="AC88" s="188"/>
      <c r="AD88" s="188"/>
      <c r="AE88" s="188"/>
    </row>
    <row r="89" s="2" customFormat="1" ht="22.8" customHeight="1">
      <c r="A89" s="40"/>
      <c r="B89" s="41"/>
      <c r="C89" s="101" t="s">
        <v>177</v>
      </c>
      <c r="D89" s="42"/>
      <c r="E89" s="42"/>
      <c r="F89" s="42"/>
      <c r="G89" s="42"/>
      <c r="H89" s="42"/>
      <c r="I89" s="42"/>
      <c r="J89" s="194">
        <f>BK89</f>
        <v>0</v>
      </c>
      <c r="K89" s="42"/>
      <c r="L89" s="46"/>
      <c r="M89" s="97"/>
      <c r="N89" s="195"/>
      <c r="O89" s="98"/>
      <c r="P89" s="196">
        <f>P90+P117+P127+P170</f>
        <v>0</v>
      </c>
      <c r="Q89" s="98"/>
      <c r="R89" s="196">
        <f>R90+R117+R127+R170</f>
        <v>1.9012499999999997</v>
      </c>
      <c r="S89" s="98"/>
      <c r="T89" s="197">
        <f>T90+T117+T127+T170</f>
        <v>3.27691</v>
      </c>
      <c r="U89" s="40"/>
      <c r="V89" s="40"/>
      <c r="W89" s="40"/>
      <c r="X89" s="40"/>
      <c r="Y89" s="40"/>
      <c r="Z89" s="40"/>
      <c r="AA89" s="40"/>
      <c r="AB89" s="40"/>
      <c r="AC89" s="40"/>
      <c r="AD89" s="40"/>
      <c r="AE89" s="40"/>
      <c r="AT89" s="19" t="s">
        <v>75</v>
      </c>
      <c r="AU89" s="19" t="s">
        <v>152</v>
      </c>
      <c r="BK89" s="198">
        <f>BK90+BK117+BK127+BK170</f>
        <v>0</v>
      </c>
    </row>
    <row r="90" s="12" customFormat="1" ht="25.92" customHeight="1">
      <c r="A90" s="12"/>
      <c r="B90" s="199"/>
      <c r="C90" s="200"/>
      <c r="D90" s="201" t="s">
        <v>75</v>
      </c>
      <c r="E90" s="202" t="s">
        <v>1651</v>
      </c>
      <c r="F90" s="202" t="s">
        <v>1652</v>
      </c>
      <c r="G90" s="200"/>
      <c r="H90" s="200"/>
      <c r="I90" s="203"/>
      <c r="J90" s="204">
        <f>BK90</f>
        <v>0</v>
      </c>
      <c r="K90" s="200"/>
      <c r="L90" s="205"/>
      <c r="M90" s="206"/>
      <c r="N90" s="207"/>
      <c r="O90" s="207"/>
      <c r="P90" s="208">
        <f>SUM(P91:P116)</f>
        <v>0</v>
      </c>
      <c r="Q90" s="207"/>
      <c r="R90" s="208">
        <f>SUM(R91:R116)</f>
        <v>0</v>
      </c>
      <c r="S90" s="207"/>
      <c r="T90" s="209">
        <f>SUM(T91:T116)</f>
        <v>3.27691</v>
      </c>
      <c r="U90" s="12"/>
      <c r="V90" s="12"/>
      <c r="W90" s="12"/>
      <c r="X90" s="12"/>
      <c r="Y90" s="12"/>
      <c r="Z90" s="12"/>
      <c r="AA90" s="12"/>
      <c r="AB90" s="12"/>
      <c r="AC90" s="12"/>
      <c r="AD90" s="12"/>
      <c r="AE90" s="12"/>
      <c r="AR90" s="210" t="s">
        <v>83</v>
      </c>
      <c r="AT90" s="211" t="s">
        <v>75</v>
      </c>
      <c r="AU90" s="211" t="s">
        <v>76</v>
      </c>
      <c r="AY90" s="210" t="s">
        <v>180</v>
      </c>
      <c r="BK90" s="212">
        <f>SUM(BK91:BK116)</f>
        <v>0</v>
      </c>
    </row>
    <row r="91" s="2" customFormat="1" ht="16.5" customHeight="1">
      <c r="A91" s="40"/>
      <c r="B91" s="41"/>
      <c r="C91" s="215" t="s">
        <v>83</v>
      </c>
      <c r="D91" s="215" t="s">
        <v>183</v>
      </c>
      <c r="E91" s="216" t="s">
        <v>1653</v>
      </c>
      <c r="F91" s="217" t="s">
        <v>1654</v>
      </c>
      <c r="G91" s="218" t="s">
        <v>249</v>
      </c>
      <c r="H91" s="219">
        <v>140</v>
      </c>
      <c r="I91" s="220"/>
      <c r="J91" s="221">
        <f>ROUND(I91*H91,2)</f>
        <v>0</v>
      </c>
      <c r="K91" s="217" t="s">
        <v>19</v>
      </c>
      <c r="L91" s="46"/>
      <c r="M91" s="222" t="s">
        <v>19</v>
      </c>
      <c r="N91" s="223" t="s">
        <v>47</v>
      </c>
      <c r="O91" s="86"/>
      <c r="P91" s="224">
        <f>O91*H91</f>
        <v>0</v>
      </c>
      <c r="Q91" s="224">
        <v>0</v>
      </c>
      <c r="R91" s="224">
        <f>Q91*H91</f>
        <v>0</v>
      </c>
      <c r="S91" s="224">
        <v>0.016199999999999999</v>
      </c>
      <c r="T91" s="225">
        <f>S91*H91</f>
        <v>2.2679999999999998</v>
      </c>
      <c r="U91" s="40"/>
      <c r="V91" s="40"/>
      <c r="W91" s="40"/>
      <c r="X91" s="40"/>
      <c r="Y91" s="40"/>
      <c r="Z91" s="40"/>
      <c r="AA91" s="40"/>
      <c r="AB91" s="40"/>
      <c r="AC91" s="40"/>
      <c r="AD91" s="40"/>
      <c r="AE91" s="40"/>
      <c r="AR91" s="226" t="s">
        <v>198</v>
      </c>
      <c r="AT91" s="226" t="s">
        <v>183</v>
      </c>
      <c r="AU91" s="226" t="s">
        <v>83</v>
      </c>
      <c r="AY91" s="19" t="s">
        <v>180</v>
      </c>
      <c r="BE91" s="227">
        <f>IF(N91="základní",J91,0)</f>
        <v>0</v>
      </c>
      <c r="BF91" s="227">
        <f>IF(N91="snížená",J91,0)</f>
        <v>0</v>
      </c>
      <c r="BG91" s="227">
        <f>IF(N91="zákl. přenesená",J91,0)</f>
        <v>0</v>
      </c>
      <c r="BH91" s="227">
        <f>IF(N91="sníž. přenesená",J91,0)</f>
        <v>0</v>
      </c>
      <c r="BI91" s="227">
        <f>IF(N91="nulová",J91,0)</f>
        <v>0</v>
      </c>
      <c r="BJ91" s="19" t="s">
        <v>83</v>
      </c>
      <c r="BK91" s="227">
        <f>ROUND(I91*H91,2)</f>
        <v>0</v>
      </c>
      <c r="BL91" s="19" t="s">
        <v>198</v>
      </c>
      <c r="BM91" s="226" t="s">
        <v>1655</v>
      </c>
    </row>
    <row r="92" s="2" customFormat="1">
      <c r="A92" s="40"/>
      <c r="B92" s="41"/>
      <c r="C92" s="42"/>
      <c r="D92" s="228" t="s">
        <v>190</v>
      </c>
      <c r="E92" s="42"/>
      <c r="F92" s="229" t="s">
        <v>1654</v>
      </c>
      <c r="G92" s="42"/>
      <c r="H92" s="42"/>
      <c r="I92" s="230"/>
      <c r="J92" s="42"/>
      <c r="K92" s="42"/>
      <c r="L92" s="46"/>
      <c r="M92" s="231"/>
      <c r="N92" s="232"/>
      <c r="O92" s="86"/>
      <c r="P92" s="86"/>
      <c r="Q92" s="86"/>
      <c r="R92" s="86"/>
      <c r="S92" s="86"/>
      <c r="T92" s="87"/>
      <c r="U92" s="40"/>
      <c r="V92" s="40"/>
      <c r="W92" s="40"/>
      <c r="X92" s="40"/>
      <c r="Y92" s="40"/>
      <c r="Z92" s="40"/>
      <c r="AA92" s="40"/>
      <c r="AB92" s="40"/>
      <c r="AC92" s="40"/>
      <c r="AD92" s="40"/>
      <c r="AE92" s="40"/>
      <c r="AT92" s="19" t="s">
        <v>190</v>
      </c>
      <c r="AU92" s="19" t="s">
        <v>83</v>
      </c>
    </row>
    <row r="93" s="2" customFormat="1" ht="16.5" customHeight="1">
      <c r="A93" s="40"/>
      <c r="B93" s="41"/>
      <c r="C93" s="215" t="s">
        <v>85</v>
      </c>
      <c r="D93" s="215" t="s">
        <v>183</v>
      </c>
      <c r="E93" s="216" t="s">
        <v>1656</v>
      </c>
      <c r="F93" s="217" t="s">
        <v>1657</v>
      </c>
      <c r="G93" s="218" t="s">
        <v>249</v>
      </c>
      <c r="H93" s="219">
        <v>130</v>
      </c>
      <c r="I93" s="220"/>
      <c r="J93" s="221">
        <f>ROUND(I93*H93,2)</f>
        <v>0</v>
      </c>
      <c r="K93" s="217" t="s">
        <v>19</v>
      </c>
      <c r="L93" s="46"/>
      <c r="M93" s="222" t="s">
        <v>19</v>
      </c>
      <c r="N93" s="223" t="s">
        <v>47</v>
      </c>
      <c r="O93" s="86"/>
      <c r="P93" s="224">
        <f>O93*H93</f>
        <v>0</v>
      </c>
      <c r="Q93" s="224">
        <v>0</v>
      </c>
      <c r="R93" s="224">
        <f>Q93*H93</f>
        <v>0</v>
      </c>
      <c r="S93" s="224">
        <v>0.0020999999999999999</v>
      </c>
      <c r="T93" s="225">
        <f>S93*H93</f>
        <v>0.27299999999999996</v>
      </c>
      <c r="U93" s="40"/>
      <c r="V93" s="40"/>
      <c r="W93" s="40"/>
      <c r="X93" s="40"/>
      <c r="Y93" s="40"/>
      <c r="Z93" s="40"/>
      <c r="AA93" s="40"/>
      <c r="AB93" s="40"/>
      <c r="AC93" s="40"/>
      <c r="AD93" s="40"/>
      <c r="AE93" s="40"/>
      <c r="AR93" s="226" t="s">
        <v>198</v>
      </c>
      <c r="AT93" s="226" t="s">
        <v>183</v>
      </c>
      <c r="AU93" s="226" t="s">
        <v>83</v>
      </c>
      <c r="AY93" s="19" t="s">
        <v>180</v>
      </c>
      <c r="BE93" s="227">
        <f>IF(N93="základní",J93,0)</f>
        <v>0</v>
      </c>
      <c r="BF93" s="227">
        <f>IF(N93="snížená",J93,0)</f>
        <v>0</v>
      </c>
      <c r="BG93" s="227">
        <f>IF(N93="zákl. přenesená",J93,0)</f>
        <v>0</v>
      </c>
      <c r="BH93" s="227">
        <f>IF(N93="sníž. přenesená",J93,0)</f>
        <v>0</v>
      </c>
      <c r="BI93" s="227">
        <f>IF(N93="nulová",J93,0)</f>
        <v>0</v>
      </c>
      <c r="BJ93" s="19" t="s">
        <v>83</v>
      </c>
      <c r="BK93" s="227">
        <f>ROUND(I93*H93,2)</f>
        <v>0</v>
      </c>
      <c r="BL93" s="19" t="s">
        <v>198</v>
      </c>
      <c r="BM93" s="226" t="s">
        <v>1658</v>
      </c>
    </row>
    <row r="94" s="2" customFormat="1">
      <c r="A94" s="40"/>
      <c r="B94" s="41"/>
      <c r="C94" s="42"/>
      <c r="D94" s="228" t="s">
        <v>190</v>
      </c>
      <c r="E94" s="42"/>
      <c r="F94" s="229" t="s">
        <v>1657</v>
      </c>
      <c r="G94" s="42"/>
      <c r="H94" s="42"/>
      <c r="I94" s="230"/>
      <c r="J94" s="42"/>
      <c r="K94" s="42"/>
      <c r="L94" s="46"/>
      <c r="M94" s="231"/>
      <c r="N94" s="232"/>
      <c r="O94" s="86"/>
      <c r="P94" s="86"/>
      <c r="Q94" s="86"/>
      <c r="R94" s="86"/>
      <c r="S94" s="86"/>
      <c r="T94" s="87"/>
      <c r="U94" s="40"/>
      <c r="V94" s="40"/>
      <c r="W94" s="40"/>
      <c r="X94" s="40"/>
      <c r="Y94" s="40"/>
      <c r="Z94" s="40"/>
      <c r="AA94" s="40"/>
      <c r="AB94" s="40"/>
      <c r="AC94" s="40"/>
      <c r="AD94" s="40"/>
      <c r="AE94" s="40"/>
      <c r="AT94" s="19" t="s">
        <v>190</v>
      </c>
      <c r="AU94" s="19" t="s">
        <v>83</v>
      </c>
    </row>
    <row r="95" s="2" customFormat="1" ht="16.5" customHeight="1">
      <c r="A95" s="40"/>
      <c r="B95" s="41"/>
      <c r="C95" s="215" t="s">
        <v>113</v>
      </c>
      <c r="D95" s="215" t="s">
        <v>183</v>
      </c>
      <c r="E95" s="216" t="s">
        <v>1659</v>
      </c>
      <c r="F95" s="217" t="s">
        <v>1660</v>
      </c>
      <c r="G95" s="218" t="s">
        <v>1661</v>
      </c>
      <c r="H95" s="219">
        <v>2</v>
      </c>
      <c r="I95" s="220"/>
      <c r="J95" s="221">
        <f>ROUND(I95*H95,2)</f>
        <v>0</v>
      </c>
      <c r="K95" s="217" t="s">
        <v>19</v>
      </c>
      <c r="L95" s="46"/>
      <c r="M95" s="222" t="s">
        <v>19</v>
      </c>
      <c r="N95" s="223" t="s">
        <v>47</v>
      </c>
      <c r="O95" s="86"/>
      <c r="P95" s="224">
        <f>O95*H95</f>
        <v>0</v>
      </c>
      <c r="Q95" s="224">
        <v>0</v>
      </c>
      <c r="R95" s="224">
        <f>Q95*H95</f>
        <v>0</v>
      </c>
      <c r="S95" s="224">
        <v>0.017049999999999999</v>
      </c>
      <c r="T95" s="225">
        <f>S95*H95</f>
        <v>0.034099999999999998</v>
      </c>
      <c r="U95" s="40"/>
      <c r="V95" s="40"/>
      <c r="W95" s="40"/>
      <c r="X95" s="40"/>
      <c r="Y95" s="40"/>
      <c r="Z95" s="40"/>
      <c r="AA95" s="40"/>
      <c r="AB95" s="40"/>
      <c r="AC95" s="40"/>
      <c r="AD95" s="40"/>
      <c r="AE95" s="40"/>
      <c r="AR95" s="226" t="s">
        <v>198</v>
      </c>
      <c r="AT95" s="226" t="s">
        <v>183</v>
      </c>
      <c r="AU95" s="226" t="s">
        <v>83</v>
      </c>
      <c r="AY95" s="19" t="s">
        <v>180</v>
      </c>
      <c r="BE95" s="227">
        <f>IF(N95="základní",J95,0)</f>
        <v>0</v>
      </c>
      <c r="BF95" s="227">
        <f>IF(N95="snížená",J95,0)</f>
        <v>0</v>
      </c>
      <c r="BG95" s="227">
        <f>IF(N95="zákl. přenesená",J95,0)</f>
        <v>0</v>
      </c>
      <c r="BH95" s="227">
        <f>IF(N95="sníž. přenesená",J95,0)</f>
        <v>0</v>
      </c>
      <c r="BI95" s="227">
        <f>IF(N95="nulová",J95,0)</f>
        <v>0</v>
      </c>
      <c r="BJ95" s="19" t="s">
        <v>83</v>
      </c>
      <c r="BK95" s="227">
        <f>ROUND(I95*H95,2)</f>
        <v>0</v>
      </c>
      <c r="BL95" s="19" t="s">
        <v>198</v>
      </c>
      <c r="BM95" s="226" t="s">
        <v>1662</v>
      </c>
    </row>
    <row r="96" s="2" customFormat="1">
      <c r="A96" s="40"/>
      <c r="B96" s="41"/>
      <c r="C96" s="42"/>
      <c r="D96" s="228" t="s">
        <v>190</v>
      </c>
      <c r="E96" s="42"/>
      <c r="F96" s="229" t="s">
        <v>1660</v>
      </c>
      <c r="G96" s="42"/>
      <c r="H96" s="42"/>
      <c r="I96" s="230"/>
      <c r="J96" s="42"/>
      <c r="K96" s="42"/>
      <c r="L96" s="46"/>
      <c r="M96" s="231"/>
      <c r="N96" s="232"/>
      <c r="O96" s="86"/>
      <c r="P96" s="86"/>
      <c r="Q96" s="86"/>
      <c r="R96" s="86"/>
      <c r="S96" s="86"/>
      <c r="T96" s="87"/>
      <c r="U96" s="40"/>
      <c r="V96" s="40"/>
      <c r="W96" s="40"/>
      <c r="X96" s="40"/>
      <c r="Y96" s="40"/>
      <c r="Z96" s="40"/>
      <c r="AA96" s="40"/>
      <c r="AB96" s="40"/>
      <c r="AC96" s="40"/>
      <c r="AD96" s="40"/>
      <c r="AE96" s="40"/>
      <c r="AT96" s="19" t="s">
        <v>190</v>
      </c>
      <c r="AU96" s="19" t="s">
        <v>83</v>
      </c>
    </row>
    <row r="97" s="2" customFormat="1" ht="16.5" customHeight="1">
      <c r="A97" s="40"/>
      <c r="B97" s="41"/>
      <c r="C97" s="215" t="s">
        <v>198</v>
      </c>
      <c r="D97" s="215" t="s">
        <v>183</v>
      </c>
      <c r="E97" s="216" t="s">
        <v>1663</v>
      </c>
      <c r="F97" s="217" t="s">
        <v>1664</v>
      </c>
      <c r="G97" s="218" t="s">
        <v>1661</v>
      </c>
      <c r="H97" s="219">
        <v>3</v>
      </c>
      <c r="I97" s="220"/>
      <c r="J97" s="221">
        <f>ROUND(I97*H97,2)</f>
        <v>0</v>
      </c>
      <c r="K97" s="217" t="s">
        <v>19</v>
      </c>
      <c r="L97" s="46"/>
      <c r="M97" s="222" t="s">
        <v>19</v>
      </c>
      <c r="N97" s="223" t="s">
        <v>47</v>
      </c>
      <c r="O97" s="86"/>
      <c r="P97" s="224">
        <f>O97*H97</f>
        <v>0</v>
      </c>
      <c r="Q97" s="224">
        <v>0</v>
      </c>
      <c r="R97" s="224">
        <f>Q97*H97</f>
        <v>0</v>
      </c>
      <c r="S97" s="224">
        <v>0.021129999999999999</v>
      </c>
      <c r="T97" s="225">
        <f>S97*H97</f>
        <v>0.063390000000000002</v>
      </c>
      <c r="U97" s="40"/>
      <c r="V97" s="40"/>
      <c r="W97" s="40"/>
      <c r="X97" s="40"/>
      <c r="Y97" s="40"/>
      <c r="Z97" s="40"/>
      <c r="AA97" s="40"/>
      <c r="AB97" s="40"/>
      <c r="AC97" s="40"/>
      <c r="AD97" s="40"/>
      <c r="AE97" s="40"/>
      <c r="AR97" s="226" t="s">
        <v>198</v>
      </c>
      <c r="AT97" s="226" t="s">
        <v>183</v>
      </c>
      <c r="AU97" s="226" t="s">
        <v>83</v>
      </c>
      <c r="AY97" s="19" t="s">
        <v>180</v>
      </c>
      <c r="BE97" s="227">
        <f>IF(N97="základní",J97,0)</f>
        <v>0</v>
      </c>
      <c r="BF97" s="227">
        <f>IF(N97="snížená",J97,0)</f>
        <v>0</v>
      </c>
      <c r="BG97" s="227">
        <f>IF(N97="zákl. přenesená",J97,0)</f>
        <v>0</v>
      </c>
      <c r="BH97" s="227">
        <f>IF(N97="sníž. přenesená",J97,0)</f>
        <v>0</v>
      </c>
      <c r="BI97" s="227">
        <f>IF(N97="nulová",J97,0)</f>
        <v>0</v>
      </c>
      <c r="BJ97" s="19" t="s">
        <v>83</v>
      </c>
      <c r="BK97" s="227">
        <f>ROUND(I97*H97,2)</f>
        <v>0</v>
      </c>
      <c r="BL97" s="19" t="s">
        <v>198</v>
      </c>
      <c r="BM97" s="226" t="s">
        <v>1665</v>
      </c>
    </row>
    <row r="98" s="2" customFormat="1">
      <c r="A98" s="40"/>
      <c r="B98" s="41"/>
      <c r="C98" s="42"/>
      <c r="D98" s="228" t="s">
        <v>190</v>
      </c>
      <c r="E98" s="42"/>
      <c r="F98" s="229" t="s">
        <v>1664</v>
      </c>
      <c r="G98" s="42"/>
      <c r="H98" s="42"/>
      <c r="I98" s="230"/>
      <c r="J98" s="42"/>
      <c r="K98" s="42"/>
      <c r="L98" s="46"/>
      <c r="M98" s="231"/>
      <c r="N98" s="232"/>
      <c r="O98" s="86"/>
      <c r="P98" s="86"/>
      <c r="Q98" s="86"/>
      <c r="R98" s="86"/>
      <c r="S98" s="86"/>
      <c r="T98" s="87"/>
      <c r="U98" s="40"/>
      <c r="V98" s="40"/>
      <c r="W98" s="40"/>
      <c r="X98" s="40"/>
      <c r="Y98" s="40"/>
      <c r="Z98" s="40"/>
      <c r="AA98" s="40"/>
      <c r="AB98" s="40"/>
      <c r="AC98" s="40"/>
      <c r="AD98" s="40"/>
      <c r="AE98" s="40"/>
      <c r="AT98" s="19" t="s">
        <v>190</v>
      </c>
      <c r="AU98" s="19" t="s">
        <v>83</v>
      </c>
    </row>
    <row r="99" s="2" customFormat="1" ht="16.5" customHeight="1">
      <c r="A99" s="40"/>
      <c r="B99" s="41"/>
      <c r="C99" s="215" t="s">
        <v>231</v>
      </c>
      <c r="D99" s="215" t="s">
        <v>183</v>
      </c>
      <c r="E99" s="216" t="s">
        <v>1666</v>
      </c>
      <c r="F99" s="217" t="s">
        <v>1667</v>
      </c>
      <c r="G99" s="218" t="s">
        <v>249</v>
      </c>
      <c r="H99" s="219">
        <v>20</v>
      </c>
      <c r="I99" s="220"/>
      <c r="J99" s="221">
        <f>ROUND(I99*H99,2)</f>
        <v>0</v>
      </c>
      <c r="K99" s="217" t="s">
        <v>19</v>
      </c>
      <c r="L99" s="46"/>
      <c r="M99" s="222" t="s">
        <v>19</v>
      </c>
      <c r="N99" s="223" t="s">
        <v>47</v>
      </c>
      <c r="O99" s="86"/>
      <c r="P99" s="224">
        <f>O99*H99</f>
        <v>0</v>
      </c>
      <c r="Q99" s="224">
        <v>0</v>
      </c>
      <c r="R99" s="224">
        <f>Q99*H99</f>
        <v>0</v>
      </c>
      <c r="S99" s="224">
        <v>0.0021299999999999999</v>
      </c>
      <c r="T99" s="225">
        <f>S99*H99</f>
        <v>0.042599999999999999</v>
      </c>
      <c r="U99" s="40"/>
      <c r="V99" s="40"/>
      <c r="W99" s="40"/>
      <c r="X99" s="40"/>
      <c r="Y99" s="40"/>
      <c r="Z99" s="40"/>
      <c r="AA99" s="40"/>
      <c r="AB99" s="40"/>
      <c r="AC99" s="40"/>
      <c r="AD99" s="40"/>
      <c r="AE99" s="40"/>
      <c r="AR99" s="226" t="s">
        <v>198</v>
      </c>
      <c r="AT99" s="226" t="s">
        <v>183</v>
      </c>
      <c r="AU99" s="226" t="s">
        <v>83</v>
      </c>
      <c r="AY99" s="19" t="s">
        <v>180</v>
      </c>
      <c r="BE99" s="227">
        <f>IF(N99="základní",J99,0)</f>
        <v>0</v>
      </c>
      <c r="BF99" s="227">
        <f>IF(N99="snížená",J99,0)</f>
        <v>0</v>
      </c>
      <c r="BG99" s="227">
        <f>IF(N99="zákl. přenesená",J99,0)</f>
        <v>0</v>
      </c>
      <c r="BH99" s="227">
        <f>IF(N99="sníž. přenesená",J99,0)</f>
        <v>0</v>
      </c>
      <c r="BI99" s="227">
        <f>IF(N99="nulová",J99,0)</f>
        <v>0</v>
      </c>
      <c r="BJ99" s="19" t="s">
        <v>83</v>
      </c>
      <c r="BK99" s="227">
        <f>ROUND(I99*H99,2)</f>
        <v>0</v>
      </c>
      <c r="BL99" s="19" t="s">
        <v>198</v>
      </c>
      <c r="BM99" s="226" t="s">
        <v>1668</v>
      </c>
    </row>
    <row r="100" s="2" customFormat="1">
      <c r="A100" s="40"/>
      <c r="B100" s="41"/>
      <c r="C100" s="42"/>
      <c r="D100" s="228" t="s">
        <v>190</v>
      </c>
      <c r="E100" s="42"/>
      <c r="F100" s="229" t="s">
        <v>1667</v>
      </c>
      <c r="G100" s="42"/>
      <c r="H100" s="42"/>
      <c r="I100" s="230"/>
      <c r="J100" s="42"/>
      <c r="K100" s="42"/>
      <c r="L100" s="46"/>
      <c r="M100" s="231"/>
      <c r="N100" s="232"/>
      <c r="O100" s="86"/>
      <c r="P100" s="86"/>
      <c r="Q100" s="86"/>
      <c r="R100" s="86"/>
      <c r="S100" s="86"/>
      <c r="T100" s="87"/>
      <c r="U100" s="40"/>
      <c r="V100" s="40"/>
      <c r="W100" s="40"/>
      <c r="X100" s="40"/>
      <c r="Y100" s="40"/>
      <c r="Z100" s="40"/>
      <c r="AA100" s="40"/>
      <c r="AB100" s="40"/>
      <c r="AC100" s="40"/>
      <c r="AD100" s="40"/>
      <c r="AE100" s="40"/>
      <c r="AT100" s="19" t="s">
        <v>190</v>
      </c>
      <c r="AU100" s="19" t="s">
        <v>83</v>
      </c>
    </row>
    <row r="101" s="2" customFormat="1" ht="16.5" customHeight="1">
      <c r="A101" s="40"/>
      <c r="B101" s="41"/>
      <c r="C101" s="215" t="s">
        <v>239</v>
      </c>
      <c r="D101" s="215" t="s">
        <v>183</v>
      </c>
      <c r="E101" s="216" t="s">
        <v>1669</v>
      </c>
      <c r="F101" s="217" t="s">
        <v>1670</v>
      </c>
      <c r="G101" s="218" t="s">
        <v>249</v>
      </c>
      <c r="H101" s="219">
        <v>200</v>
      </c>
      <c r="I101" s="220"/>
      <c r="J101" s="221">
        <f>ROUND(I101*H101,2)</f>
        <v>0</v>
      </c>
      <c r="K101" s="217" t="s">
        <v>19</v>
      </c>
      <c r="L101" s="46"/>
      <c r="M101" s="222" t="s">
        <v>19</v>
      </c>
      <c r="N101" s="223" t="s">
        <v>47</v>
      </c>
      <c r="O101" s="86"/>
      <c r="P101" s="224">
        <f>O101*H101</f>
        <v>0</v>
      </c>
      <c r="Q101" s="224">
        <v>0</v>
      </c>
      <c r="R101" s="224">
        <f>Q101*H101</f>
        <v>0</v>
      </c>
      <c r="S101" s="224">
        <v>0.00027999999999999998</v>
      </c>
      <c r="T101" s="225">
        <f>S101*H101</f>
        <v>0.055999999999999994</v>
      </c>
      <c r="U101" s="40"/>
      <c r="V101" s="40"/>
      <c r="W101" s="40"/>
      <c r="X101" s="40"/>
      <c r="Y101" s="40"/>
      <c r="Z101" s="40"/>
      <c r="AA101" s="40"/>
      <c r="AB101" s="40"/>
      <c r="AC101" s="40"/>
      <c r="AD101" s="40"/>
      <c r="AE101" s="40"/>
      <c r="AR101" s="226" t="s">
        <v>198</v>
      </c>
      <c r="AT101" s="226" t="s">
        <v>183</v>
      </c>
      <c r="AU101" s="226" t="s">
        <v>83</v>
      </c>
      <c r="AY101" s="19" t="s">
        <v>180</v>
      </c>
      <c r="BE101" s="227">
        <f>IF(N101="základní",J101,0)</f>
        <v>0</v>
      </c>
      <c r="BF101" s="227">
        <f>IF(N101="snížená",J101,0)</f>
        <v>0</v>
      </c>
      <c r="BG101" s="227">
        <f>IF(N101="zákl. přenesená",J101,0)</f>
        <v>0</v>
      </c>
      <c r="BH101" s="227">
        <f>IF(N101="sníž. přenesená",J101,0)</f>
        <v>0</v>
      </c>
      <c r="BI101" s="227">
        <f>IF(N101="nulová",J101,0)</f>
        <v>0</v>
      </c>
      <c r="BJ101" s="19" t="s">
        <v>83</v>
      </c>
      <c r="BK101" s="227">
        <f>ROUND(I101*H101,2)</f>
        <v>0</v>
      </c>
      <c r="BL101" s="19" t="s">
        <v>198</v>
      </c>
      <c r="BM101" s="226" t="s">
        <v>1671</v>
      </c>
    </row>
    <row r="102" s="2" customFormat="1">
      <c r="A102" s="40"/>
      <c r="B102" s="41"/>
      <c r="C102" s="42"/>
      <c r="D102" s="228" t="s">
        <v>190</v>
      </c>
      <c r="E102" s="42"/>
      <c r="F102" s="229" t="s">
        <v>1670</v>
      </c>
      <c r="G102" s="42"/>
      <c r="H102" s="42"/>
      <c r="I102" s="230"/>
      <c r="J102" s="42"/>
      <c r="K102" s="42"/>
      <c r="L102" s="46"/>
      <c r="M102" s="231"/>
      <c r="N102" s="232"/>
      <c r="O102" s="86"/>
      <c r="P102" s="86"/>
      <c r="Q102" s="86"/>
      <c r="R102" s="86"/>
      <c r="S102" s="86"/>
      <c r="T102" s="87"/>
      <c r="U102" s="40"/>
      <c r="V102" s="40"/>
      <c r="W102" s="40"/>
      <c r="X102" s="40"/>
      <c r="Y102" s="40"/>
      <c r="Z102" s="40"/>
      <c r="AA102" s="40"/>
      <c r="AB102" s="40"/>
      <c r="AC102" s="40"/>
      <c r="AD102" s="40"/>
      <c r="AE102" s="40"/>
      <c r="AT102" s="19" t="s">
        <v>190</v>
      </c>
      <c r="AU102" s="19" t="s">
        <v>83</v>
      </c>
    </row>
    <row r="103" s="2" customFormat="1" ht="16.5" customHeight="1">
      <c r="A103" s="40"/>
      <c r="B103" s="41"/>
      <c r="C103" s="215" t="s">
        <v>246</v>
      </c>
      <c r="D103" s="215" t="s">
        <v>183</v>
      </c>
      <c r="E103" s="216" t="s">
        <v>1672</v>
      </c>
      <c r="F103" s="217" t="s">
        <v>1673</v>
      </c>
      <c r="G103" s="218" t="s">
        <v>249</v>
      </c>
      <c r="H103" s="219">
        <v>75</v>
      </c>
      <c r="I103" s="220"/>
      <c r="J103" s="221">
        <f>ROUND(I103*H103,2)</f>
        <v>0</v>
      </c>
      <c r="K103" s="217" t="s">
        <v>19</v>
      </c>
      <c r="L103" s="46"/>
      <c r="M103" s="222" t="s">
        <v>19</v>
      </c>
      <c r="N103" s="223" t="s">
        <v>47</v>
      </c>
      <c r="O103" s="86"/>
      <c r="P103" s="224">
        <f>O103*H103</f>
        <v>0</v>
      </c>
      <c r="Q103" s="224">
        <v>0</v>
      </c>
      <c r="R103" s="224">
        <f>Q103*H103</f>
        <v>0</v>
      </c>
      <c r="S103" s="224">
        <v>0.00029</v>
      </c>
      <c r="T103" s="225">
        <f>S103*H103</f>
        <v>0.021749999999999999</v>
      </c>
      <c r="U103" s="40"/>
      <c r="V103" s="40"/>
      <c r="W103" s="40"/>
      <c r="X103" s="40"/>
      <c r="Y103" s="40"/>
      <c r="Z103" s="40"/>
      <c r="AA103" s="40"/>
      <c r="AB103" s="40"/>
      <c r="AC103" s="40"/>
      <c r="AD103" s="40"/>
      <c r="AE103" s="40"/>
      <c r="AR103" s="226" t="s">
        <v>198</v>
      </c>
      <c r="AT103" s="226" t="s">
        <v>183</v>
      </c>
      <c r="AU103" s="226" t="s">
        <v>83</v>
      </c>
      <c r="AY103" s="19" t="s">
        <v>180</v>
      </c>
      <c r="BE103" s="227">
        <f>IF(N103="základní",J103,0)</f>
        <v>0</v>
      </c>
      <c r="BF103" s="227">
        <f>IF(N103="snížená",J103,0)</f>
        <v>0</v>
      </c>
      <c r="BG103" s="227">
        <f>IF(N103="zákl. přenesená",J103,0)</f>
        <v>0</v>
      </c>
      <c r="BH103" s="227">
        <f>IF(N103="sníž. přenesená",J103,0)</f>
        <v>0</v>
      </c>
      <c r="BI103" s="227">
        <f>IF(N103="nulová",J103,0)</f>
        <v>0</v>
      </c>
      <c r="BJ103" s="19" t="s">
        <v>83</v>
      </c>
      <c r="BK103" s="227">
        <f>ROUND(I103*H103,2)</f>
        <v>0</v>
      </c>
      <c r="BL103" s="19" t="s">
        <v>198</v>
      </c>
      <c r="BM103" s="226" t="s">
        <v>1674</v>
      </c>
    </row>
    <row r="104" s="2" customFormat="1">
      <c r="A104" s="40"/>
      <c r="B104" s="41"/>
      <c r="C104" s="42"/>
      <c r="D104" s="228" t="s">
        <v>190</v>
      </c>
      <c r="E104" s="42"/>
      <c r="F104" s="229" t="s">
        <v>1673</v>
      </c>
      <c r="G104" s="42"/>
      <c r="H104" s="42"/>
      <c r="I104" s="230"/>
      <c r="J104" s="42"/>
      <c r="K104" s="42"/>
      <c r="L104" s="46"/>
      <c r="M104" s="231"/>
      <c r="N104" s="232"/>
      <c r="O104" s="86"/>
      <c r="P104" s="86"/>
      <c r="Q104" s="86"/>
      <c r="R104" s="86"/>
      <c r="S104" s="86"/>
      <c r="T104" s="87"/>
      <c r="U104" s="40"/>
      <c r="V104" s="40"/>
      <c r="W104" s="40"/>
      <c r="X104" s="40"/>
      <c r="Y104" s="40"/>
      <c r="Z104" s="40"/>
      <c r="AA104" s="40"/>
      <c r="AB104" s="40"/>
      <c r="AC104" s="40"/>
      <c r="AD104" s="40"/>
      <c r="AE104" s="40"/>
      <c r="AT104" s="19" t="s">
        <v>190</v>
      </c>
      <c r="AU104" s="19" t="s">
        <v>83</v>
      </c>
    </row>
    <row r="105" s="2" customFormat="1" ht="16.5" customHeight="1">
      <c r="A105" s="40"/>
      <c r="B105" s="41"/>
      <c r="C105" s="215" t="s">
        <v>252</v>
      </c>
      <c r="D105" s="215" t="s">
        <v>183</v>
      </c>
      <c r="E105" s="216" t="s">
        <v>1675</v>
      </c>
      <c r="F105" s="217" t="s">
        <v>1676</v>
      </c>
      <c r="G105" s="218" t="s">
        <v>1661</v>
      </c>
      <c r="H105" s="219">
        <v>20</v>
      </c>
      <c r="I105" s="220"/>
      <c r="J105" s="221">
        <f>ROUND(I105*H105,2)</f>
        <v>0</v>
      </c>
      <c r="K105" s="217" t="s">
        <v>19</v>
      </c>
      <c r="L105" s="46"/>
      <c r="M105" s="222" t="s">
        <v>19</v>
      </c>
      <c r="N105" s="223" t="s">
        <v>47</v>
      </c>
      <c r="O105" s="86"/>
      <c r="P105" s="224">
        <f>O105*H105</f>
        <v>0</v>
      </c>
      <c r="Q105" s="224">
        <v>0</v>
      </c>
      <c r="R105" s="224">
        <f>Q105*H105</f>
        <v>0</v>
      </c>
      <c r="S105" s="224">
        <v>0.00052999999999999998</v>
      </c>
      <c r="T105" s="225">
        <f>S105*H105</f>
        <v>0.0106</v>
      </c>
      <c r="U105" s="40"/>
      <c r="V105" s="40"/>
      <c r="W105" s="40"/>
      <c r="X105" s="40"/>
      <c r="Y105" s="40"/>
      <c r="Z105" s="40"/>
      <c r="AA105" s="40"/>
      <c r="AB105" s="40"/>
      <c r="AC105" s="40"/>
      <c r="AD105" s="40"/>
      <c r="AE105" s="40"/>
      <c r="AR105" s="226" t="s">
        <v>198</v>
      </c>
      <c r="AT105" s="226" t="s">
        <v>183</v>
      </c>
      <c r="AU105" s="226" t="s">
        <v>83</v>
      </c>
      <c r="AY105" s="19" t="s">
        <v>180</v>
      </c>
      <c r="BE105" s="227">
        <f>IF(N105="základní",J105,0)</f>
        <v>0</v>
      </c>
      <c r="BF105" s="227">
        <f>IF(N105="snížená",J105,0)</f>
        <v>0</v>
      </c>
      <c r="BG105" s="227">
        <f>IF(N105="zákl. přenesená",J105,0)</f>
        <v>0</v>
      </c>
      <c r="BH105" s="227">
        <f>IF(N105="sníž. přenesená",J105,0)</f>
        <v>0</v>
      </c>
      <c r="BI105" s="227">
        <f>IF(N105="nulová",J105,0)</f>
        <v>0</v>
      </c>
      <c r="BJ105" s="19" t="s">
        <v>83</v>
      </c>
      <c r="BK105" s="227">
        <f>ROUND(I105*H105,2)</f>
        <v>0</v>
      </c>
      <c r="BL105" s="19" t="s">
        <v>198</v>
      </c>
      <c r="BM105" s="226" t="s">
        <v>1677</v>
      </c>
    </row>
    <row r="106" s="2" customFormat="1">
      <c r="A106" s="40"/>
      <c r="B106" s="41"/>
      <c r="C106" s="42"/>
      <c r="D106" s="228" t="s">
        <v>190</v>
      </c>
      <c r="E106" s="42"/>
      <c r="F106" s="229" t="s">
        <v>1676</v>
      </c>
      <c r="G106" s="42"/>
      <c r="H106" s="42"/>
      <c r="I106" s="230"/>
      <c r="J106" s="42"/>
      <c r="K106" s="42"/>
      <c r="L106" s="46"/>
      <c r="M106" s="231"/>
      <c r="N106" s="232"/>
      <c r="O106" s="86"/>
      <c r="P106" s="86"/>
      <c r="Q106" s="86"/>
      <c r="R106" s="86"/>
      <c r="S106" s="86"/>
      <c r="T106" s="87"/>
      <c r="U106" s="40"/>
      <c r="V106" s="40"/>
      <c r="W106" s="40"/>
      <c r="X106" s="40"/>
      <c r="Y106" s="40"/>
      <c r="Z106" s="40"/>
      <c r="AA106" s="40"/>
      <c r="AB106" s="40"/>
      <c r="AC106" s="40"/>
      <c r="AD106" s="40"/>
      <c r="AE106" s="40"/>
      <c r="AT106" s="19" t="s">
        <v>190</v>
      </c>
      <c r="AU106" s="19" t="s">
        <v>83</v>
      </c>
    </row>
    <row r="107" s="2" customFormat="1" ht="16.5" customHeight="1">
      <c r="A107" s="40"/>
      <c r="B107" s="41"/>
      <c r="C107" s="215" t="s">
        <v>181</v>
      </c>
      <c r="D107" s="215" t="s">
        <v>183</v>
      </c>
      <c r="E107" s="216" t="s">
        <v>1678</v>
      </c>
      <c r="F107" s="217" t="s">
        <v>1679</v>
      </c>
      <c r="G107" s="218" t="s">
        <v>1661</v>
      </c>
      <c r="H107" s="219">
        <v>8</v>
      </c>
      <c r="I107" s="220"/>
      <c r="J107" s="221">
        <f>ROUND(I107*H107,2)</f>
        <v>0</v>
      </c>
      <c r="K107" s="217" t="s">
        <v>19</v>
      </c>
      <c r="L107" s="46"/>
      <c r="M107" s="222" t="s">
        <v>19</v>
      </c>
      <c r="N107" s="223" t="s">
        <v>47</v>
      </c>
      <c r="O107" s="86"/>
      <c r="P107" s="224">
        <f>O107*H107</f>
        <v>0</v>
      </c>
      <c r="Q107" s="224">
        <v>0</v>
      </c>
      <c r="R107" s="224">
        <f>Q107*H107</f>
        <v>0</v>
      </c>
      <c r="S107" s="224">
        <v>0.01933</v>
      </c>
      <c r="T107" s="225">
        <f>S107*H107</f>
        <v>0.15464</v>
      </c>
      <c r="U107" s="40"/>
      <c r="V107" s="40"/>
      <c r="W107" s="40"/>
      <c r="X107" s="40"/>
      <c r="Y107" s="40"/>
      <c r="Z107" s="40"/>
      <c r="AA107" s="40"/>
      <c r="AB107" s="40"/>
      <c r="AC107" s="40"/>
      <c r="AD107" s="40"/>
      <c r="AE107" s="40"/>
      <c r="AR107" s="226" t="s">
        <v>198</v>
      </c>
      <c r="AT107" s="226" t="s">
        <v>183</v>
      </c>
      <c r="AU107" s="226" t="s">
        <v>83</v>
      </c>
      <c r="AY107" s="19" t="s">
        <v>180</v>
      </c>
      <c r="BE107" s="227">
        <f>IF(N107="základní",J107,0)</f>
        <v>0</v>
      </c>
      <c r="BF107" s="227">
        <f>IF(N107="snížená",J107,0)</f>
        <v>0</v>
      </c>
      <c r="BG107" s="227">
        <f>IF(N107="zákl. přenesená",J107,0)</f>
        <v>0</v>
      </c>
      <c r="BH107" s="227">
        <f>IF(N107="sníž. přenesená",J107,0)</f>
        <v>0</v>
      </c>
      <c r="BI107" s="227">
        <f>IF(N107="nulová",J107,0)</f>
        <v>0</v>
      </c>
      <c r="BJ107" s="19" t="s">
        <v>83</v>
      </c>
      <c r="BK107" s="227">
        <f>ROUND(I107*H107,2)</f>
        <v>0</v>
      </c>
      <c r="BL107" s="19" t="s">
        <v>198</v>
      </c>
      <c r="BM107" s="226" t="s">
        <v>1680</v>
      </c>
    </row>
    <row r="108" s="2" customFormat="1">
      <c r="A108" s="40"/>
      <c r="B108" s="41"/>
      <c r="C108" s="42"/>
      <c r="D108" s="228" t="s">
        <v>190</v>
      </c>
      <c r="E108" s="42"/>
      <c r="F108" s="229" t="s">
        <v>1679</v>
      </c>
      <c r="G108" s="42"/>
      <c r="H108" s="42"/>
      <c r="I108" s="230"/>
      <c r="J108" s="42"/>
      <c r="K108" s="42"/>
      <c r="L108" s="46"/>
      <c r="M108" s="231"/>
      <c r="N108" s="232"/>
      <c r="O108" s="86"/>
      <c r="P108" s="86"/>
      <c r="Q108" s="86"/>
      <c r="R108" s="86"/>
      <c r="S108" s="86"/>
      <c r="T108" s="87"/>
      <c r="U108" s="40"/>
      <c r="V108" s="40"/>
      <c r="W108" s="40"/>
      <c r="X108" s="40"/>
      <c r="Y108" s="40"/>
      <c r="Z108" s="40"/>
      <c r="AA108" s="40"/>
      <c r="AB108" s="40"/>
      <c r="AC108" s="40"/>
      <c r="AD108" s="40"/>
      <c r="AE108" s="40"/>
      <c r="AT108" s="19" t="s">
        <v>190</v>
      </c>
      <c r="AU108" s="19" t="s">
        <v>83</v>
      </c>
    </row>
    <row r="109" s="2" customFormat="1" ht="16.5" customHeight="1">
      <c r="A109" s="40"/>
      <c r="B109" s="41"/>
      <c r="C109" s="215" t="s">
        <v>266</v>
      </c>
      <c r="D109" s="215" t="s">
        <v>183</v>
      </c>
      <c r="E109" s="216" t="s">
        <v>1681</v>
      </c>
      <c r="F109" s="217" t="s">
        <v>1682</v>
      </c>
      <c r="G109" s="218" t="s">
        <v>1661</v>
      </c>
      <c r="H109" s="219">
        <v>1</v>
      </c>
      <c r="I109" s="220"/>
      <c r="J109" s="221">
        <f>ROUND(I109*H109,2)</f>
        <v>0</v>
      </c>
      <c r="K109" s="217" t="s">
        <v>19</v>
      </c>
      <c r="L109" s="46"/>
      <c r="M109" s="222" t="s">
        <v>19</v>
      </c>
      <c r="N109" s="223" t="s">
        <v>47</v>
      </c>
      <c r="O109" s="86"/>
      <c r="P109" s="224">
        <f>O109*H109</f>
        <v>0</v>
      </c>
      <c r="Q109" s="224">
        <v>0</v>
      </c>
      <c r="R109" s="224">
        <f>Q109*H109</f>
        <v>0</v>
      </c>
      <c r="S109" s="224">
        <v>0.01107</v>
      </c>
      <c r="T109" s="225">
        <f>S109*H109</f>
        <v>0.01107</v>
      </c>
      <c r="U109" s="40"/>
      <c r="V109" s="40"/>
      <c r="W109" s="40"/>
      <c r="X109" s="40"/>
      <c r="Y109" s="40"/>
      <c r="Z109" s="40"/>
      <c r="AA109" s="40"/>
      <c r="AB109" s="40"/>
      <c r="AC109" s="40"/>
      <c r="AD109" s="40"/>
      <c r="AE109" s="40"/>
      <c r="AR109" s="226" t="s">
        <v>198</v>
      </c>
      <c r="AT109" s="226" t="s">
        <v>183</v>
      </c>
      <c r="AU109" s="226" t="s">
        <v>83</v>
      </c>
      <c r="AY109" s="19" t="s">
        <v>180</v>
      </c>
      <c r="BE109" s="227">
        <f>IF(N109="základní",J109,0)</f>
        <v>0</v>
      </c>
      <c r="BF109" s="227">
        <f>IF(N109="snížená",J109,0)</f>
        <v>0</v>
      </c>
      <c r="BG109" s="227">
        <f>IF(N109="zákl. přenesená",J109,0)</f>
        <v>0</v>
      </c>
      <c r="BH109" s="227">
        <f>IF(N109="sníž. přenesená",J109,0)</f>
        <v>0</v>
      </c>
      <c r="BI109" s="227">
        <f>IF(N109="nulová",J109,0)</f>
        <v>0</v>
      </c>
      <c r="BJ109" s="19" t="s">
        <v>83</v>
      </c>
      <c r="BK109" s="227">
        <f>ROUND(I109*H109,2)</f>
        <v>0</v>
      </c>
      <c r="BL109" s="19" t="s">
        <v>198</v>
      </c>
      <c r="BM109" s="226" t="s">
        <v>1683</v>
      </c>
    </row>
    <row r="110" s="2" customFormat="1">
      <c r="A110" s="40"/>
      <c r="B110" s="41"/>
      <c r="C110" s="42"/>
      <c r="D110" s="228" t="s">
        <v>190</v>
      </c>
      <c r="E110" s="42"/>
      <c r="F110" s="229" t="s">
        <v>1682</v>
      </c>
      <c r="G110" s="42"/>
      <c r="H110" s="42"/>
      <c r="I110" s="230"/>
      <c r="J110" s="42"/>
      <c r="K110" s="42"/>
      <c r="L110" s="46"/>
      <c r="M110" s="231"/>
      <c r="N110" s="232"/>
      <c r="O110" s="86"/>
      <c r="P110" s="86"/>
      <c r="Q110" s="86"/>
      <c r="R110" s="86"/>
      <c r="S110" s="86"/>
      <c r="T110" s="87"/>
      <c r="U110" s="40"/>
      <c r="V110" s="40"/>
      <c r="W110" s="40"/>
      <c r="X110" s="40"/>
      <c r="Y110" s="40"/>
      <c r="Z110" s="40"/>
      <c r="AA110" s="40"/>
      <c r="AB110" s="40"/>
      <c r="AC110" s="40"/>
      <c r="AD110" s="40"/>
      <c r="AE110" s="40"/>
      <c r="AT110" s="19" t="s">
        <v>190</v>
      </c>
      <c r="AU110" s="19" t="s">
        <v>83</v>
      </c>
    </row>
    <row r="111" s="2" customFormat="1" ht="16.5" customHeight="1">
      <c r="A111" s="40"/>
      <c r="B111" s="41"/>
      <c r="C111" s="215" t="s">
        <v>274</v>
      </c>
      <c r="D111" s="215" t="s">
        <v>183</v>
      </c>
      <c r="E111" s="216" t="s">
        <v>1684</v>
      </c>
      <c r="F111" s="217" t="s">
        <v>1685</v>
      </c>
      <c r="G111" s="218" t="s">
        <v>1686</v>
      </c>
      <c r="H111" s="219">
        <v>6</v>
      </c>
      <c r="I111" s="220"/>
      <c r="J111" s="221">
        <f>ROUND(I111*H111,2)</f>
        <v>0</v>
      </c>
      <c r="K111" s="217" t="s">
        <v>19</v>
      </c>
      <c r="L111" s="46"/>
      <c r="M111" s="222" t="s">
        <v>19</v>
      </c>
      <c r="N111" s="223" t="s">
        <v>47</v>
      </c>
      <c r="O111" s="86"/>
      <c r="P111" s="224">
        <f>O111*H111</f>
        <v>0</v>
      </c>
      <c r="Q111" s="224">
        <v>0</v>
      </c>
      <c r="R111" s="224">
        <f>Q111*H111</f>
        <v>0</v>
      </c>
      <c r="S111" s="224">
        <v>0.019460000000000002</v>
      </c>
      <c r="T111" s="225">
        <f>S111*H111</f>
        <v>0.11676</v>
      </c>
      <c r="U111" s="40"/>
      <c r="V111" s="40"/>
      <c r="W111" s="40"/>
      <c r="X111" s="40"/>
      <c r="Y111" s="40"/>
      <c r="Z111" s="40"/>
      <c r="AA111" s="40"/>
      <c r="AB111" s="40"/>
      <c r="AC111" s="40"/>
      <c r="AD111" s="40"/>
      <c r="AE111" s="40"/>
      <c r="AR111" s="226" t="s">
        <v>198</v>
      </c>
      <c r="AT111" s="226" t="s">
        <v>183</v>
      </c>
      <c r="AU111" s="226" t="s">
        <v>83</v>
      </c>
      <c r="AY111" s="19" t="s">
        <v>180</v>
      </c>
      <c r="BE111" s="227">
        <f>IF(N111="základní",J111,0)</f>
        <v>0</v>
      </c>
      <c r="BF111" s="227">
        <f>IF(N111="snížená",J111,0)</f>
        <v>0</v>
      </c>
      <c r="BG111" s="227">
        <f>IF(N111="zákl. přenesená",J111,0)</f>
        <v>0</v>
      </c>
      <c r="BH111" s="227">
        <f>IF(N111="sníž. přenesená",J111,0)</f>
        <v>0</v>
      </c>
      <c r="BI111" s="227">
        <f>IF(N111="nulová",J111,0)</f>
        <v>0</v>
      </c>
      <c r="BJ111" s="19" t="s">
        <v>83</v>
      </c>
      <c r="BK111" s="227">
        <f>ROUND(I111*H111,2)</f>
        <v>0</v>
      </c>
      <c r="BL111" s="19" t="s">
        <v>198</v>
      </c>
      <c r="BM111" s="226" t="s">
        <v>1687</v>
      </c>
    </row>
    <row r="112" s="2" customFormat="1">
      <c r="A112" s="40"/>
      <c r="B112" s="41"/>
      <c r="C112" s="42"/>
      <c r="D112" s="228" t="s">
        <v>190</v>
      </c>
      <c r="E112" s="42"/>
      <c r="F112" s="229" t="s">
        <v>1685</v>
      </c>
      <c r="G112" s="42"/>
      <c r="H112" s="42"/>
      <c r="I112" s="230"/>
      <c r="J112" s="42"/>
      <c r="K112" s="42"/>
      <c r="L112" s="46"/>
      <c r="M112" s="231"/>
      <c r="N112" s="232"/>
      <c r="O112" s="86"/>
      <c r="P112" s="86"/>
      <c r="Q112" s="86"/>
      <c r="R112" s="86"/>
      <c r="S112" s="86"/>
      <c r="T112" s="87"/>
      <c r="U112" s="40"/>
      <c r="V112" s="40"/>
      <c r="W112" s="40"/>
      <c r="X112" s="40"/>
      <c r="Y112" s="40"/>
      <c r="Z112" s="40"/>
      <c r="AA112" s="40"/>
      <c r="AB112" s="40"/>
      <c r="AC112" s="40"/>
      <c r="AD112" s="40"/>
      <c r="AE112" s="40"/>
      <c r="AT112" s="19" t="s">
        <v>190</v>
      </c>
      <c r="AU112" s="19" t="s">
        <v>83</v>
      </c>
    </row>
    <row r="113" s="2" customFormat="1" ht="16.5" customHeight="1">
      <c r="A113" s="40"/>
      <c r="B113" s="41"/>
      <c r="C113" s="215" t="s">
        <v>282</v>
      </c>
      <c r="D113" s="215" t="s">
        <v>183</v>
      </c>
      <c r="E113" s="216" t="s">
        <v>1688</v>
      </c>
      <c r="F113" s="217" t="s">
        <v>1689</v>
      </c>
      <c r="G113" s="218" t="s">
        <v>1686</v>
      </c>
      <c r="H113" s="219">
        <v>2</v>
      </c>
      <c r="I113" s="220"/>
      <c r="J113" s="221">
        <f>ROUND(I113*H113,2)</f>
        <v>0</v>
      </c>
      <c r="K113" s="217" t="s">
        <v>19</v>
      </c>
      <c r="L113" s="46"/>
      <c r="M113" s="222" t="s">
        <v>19</v>
      </c>
      <c r="N113" s="223" t="s">
        <v>47</v>
      </c>
      <c r="O113" s="86"/>
      <c r="P113" s="224">
        <f>O113*H113</f>
        <v>0</v>
      </c>
      <c r="Q113" s="224">
        <v>0</v>
      </c>
      <c r="R113" s="224">
        <f>Q113*H113</f>
        <v>0</v>
      </c>
      <c r="S113" s="224">
        <v>0.087999999999999995</v>
      </c>
      <c r="T113" s="225">
        <f>S113*H113</f>
        <v>0.17599999999999999</v>
      </c>
      <c r="U113" s="40"/>
      <c r="V113" s="40"/>
      <c r="W113" s="40"/>
      <c r="X113" s="40"/>
      <c r="Y113" s="40"/>
      <c r="Z113" s="40"/>
      <c r="AA113" s="40"/>
      <c r="AB113" s="40"/>
      <c r="AC113" s="40"/>
      <c r="AD113" s="40"/>
      <c r="AE113" s="40"/>
      <c r="AR113" s="226" t="s">
        <v>198</v>
      </c>
      <c r="AT113" s="226" t="s">
        <v>183</v>
      </c>
      <c r="AU113" s="226" t="s">
        <v>83</v>
      </c>
      <c r="AY113" s="19" t="s">
        <v>180</v>
      </c>
      <c r="BE113" s="227">
        <f>IF(N113="základní",J113,0)</f>
        <v>0</v>
      </c>
      <c r="BF113" s="227">
        <f>IF(N113="snížená",J113,0)</f>
        <v>0</v>
      </c>
      <c r="BG113" s="227">
        <f>IF(N113="zákl. přenesená",J113,0)</f>
        <v>0</v>
      </c>
      <c r="BH113" s="227">
        <f>IF(N113="sníž. přenesená",J113,0)</f>
        <v>0</v>
      </c>
      <c r="BI113" s="227">
        <f>IF(N113="nulová",J113,0)</f>
        <v>0</v>
      </c>
      <c r="BJ113" s="19" t="s">
        <v>83</v>
      </c>
      <c r="BK113" s="227">
        <f>ROUND(I113*H113,2)</f>
        <v>0</v>
      </c>
      <c r="BL113" s="19" t="s">
        <v>198</v>
      </c>
      <c r="BM113" s="226" t="s">
        <v>1690</v>
      </c>
    </row>
    <row r="114" s="2" customFormat="1">
      <c r="A114" s="40"/>
      <c r="B114" s="41"/>
      <c r="C114" s="42"/>
      <c r="D114" s="228" t="s">
        <v>190</v>
      </c>
      <c r="E114" s="42"/>
      <c r="F114" s="229" t="s">
        <v>1689</v>
      </c>
      <c r="G114" s="42"/>
      <c r="H114" s="42"/>
      <c r="I114" s="230"/>
      <c r="J114" s="42"/>
      <c r="K114" s="42"/>
      <c r="L114" s="46"/>
      <c r="M114" s="231"/>
      <c r="N114" s="232"/>
      <c r="O114" s="86"/>
      <c r="P114" s="86"/>
      <c r="Q114" s="86"/>
      <c r="R114" s="86"/>
      <c r="S114" s="86"/>
      <c r="T114" s="87"/>
      <c r="U114" s="40"/>
      <c r="V114" s="40"/>
      <c r="W114" s="40"/>
      <c r="X114" s="40"/>
      <c r="Y114" s="40"/>
      <c r="Z114" s="40"/>
      <c r="AA114" s="40"/>
      <c r="AB114" s="40"/>
      <c r="AC114" s="40"/>
      <c r="AD114" s="40"/>
      <c r="AE114" s="40"/>
      <c r="AT114" s="19" t="s">
        <v>190</v>
      </c>
      <c r="AU114" s="19" t="s">
        <v>83</v>
      </c>
    </row>
    <row r="115" s="2" customFormat="1" ht="16.5" customHeight="1">
      <c r="A115" s="40"/>
      <c r="B115" s="41"/>
      <c r="C115" s="215" t="s">
        <v>290</v>
      </c>
      <c r="D115" s="215" t="s">
        <v>183</v>
      </c>
      <c r="E115" s="216" t="s">
        <v>1691</v>
      </c>
      <c r="F115" s="217" t="s">
        <v>1692</v>
      </c>
      <c r="G115" s="218" t="s">
        <v>1686</v>
      </c>
      <c r="H115" s="219">
        <v>2</v>
      </c>
      <c r="I115" s="220"/>
      <c r="J115" s="221">
        <f>ROUND(I115*H115,2)</f>
        <v>0</v>
      </c>
      <c r="K115" s="217" t="s">
        <v>19</v>
      </c>
      <c r="L115" s="46"/>
      <c r="M115" s="222" t="s">
        <v>19</v>
      </c>
      <c r="N115" s="223" t="s">
        <v>47</v>
      </c>
      <c r="O115" s="86"/>
      <c r="P115" s="224">
        <f>O115*H115</f>
        <v>0</v>
      </c>
      <c r="Q115" s="224">
        <v>0</v>
      </c>
      <c r="R115" s="224">
        <f>Q115*H115</f>
        <v>0</v>
      </c>
      <c r="S115" s="224">
        <v>0.024500000000000001</v>
      </c>
      <c r="T115" s="225">
        <f>S115*H115</f>
        <v>0.049000000000000002</v>
      </c>
      <c r="U115" s="40"/>
      <c r="V115" s="40"/>
      <c r="W115" s="40"/>
      <c r="X115" s="40"/>
      <c r="Y115" s="40"/>
      <c r="Z115" s="40"/>
      <c r="AA115" s="40"/>
      <c r="AB115" s="40"/>
      <c r="AC115" s="40"/>
      <c r="AD115" s="40"/>
      <c r="AE115" s="40"/>
      <c r="AR115" s="226" t="s">
        <v>198</v>
      </c>
      <c r="AT115" s="226" t="s">
        <v>183</v>
      </c>
      <c r="AU115" s="226" t="s">
        <v>83</v>
      </c>
      <c r="AY115" s="19" t="s">
        <v>180</v>
      </c>
      <c r="BE115" s="227">
        <f>IF(N115="základní",J115,0)</f>
        <v>0</v>
      </c>
      <c r="BF115" s="227">
        <f>IF(N115="snížená",J115,0)</f>
        <v>0</v>
      </c>
      <c r="BG115" s="227">
        <f>IF(N115="zákl. přenesená",J115,0)</f>
        <v>0</v>
      </c>
      <c r="BH115" s="227">
        <f>IF(N115="sníž. přenesená",J115,0)</f>
        <v>0</v>
      </c>
      <c r="BI115" s="227">
        <f>IF(N115="nulová",J115,0)</f>
        <v>0</v>
      </c>
      <c r="BJ115" s="19" t="s">
        <v>83</v>
      </c>
      <c r="BK115" s="227">
        <f>ROUND(I115*H115,2)</f>
        <v>0</v>
      </c>
      <c r="BL115" s="19" t="s">
        <v>198</v>
      </c>
      <c r="BM115" s="226" t="s">
        <v>1693</v>
      </c>
    </row>
    <row r="116" s="2" customFormat="1">
      <c r="A116" s="40"/>
      <c r="B116" s="41"/>
      <c r="C116" s="42"/>
      <c r="D116" s="228" t="s">
        <v>190</v>
      </c>
      <c r="E116" s="42"/>
      <c r="F116" s="229" t="s">
        <v>1692</v>
      </c>
      <c r="G116" s="42"/>
      <c r="H116" s="42"/>
      <c r="I116" s="230"/>
      <c r="J116" s="42"/>
      <c r="K116" s="42"/>
      <c r="L116" s="46"/>
      <c r="M116" s="231"/>
      <c r="N116" s="232"/>
      <c r="O116" s="86"/>
      <c r="P116" s="86"/>
      <c r="Q116" s="86"/>
      <c r="R116" s="86"/>
      <c r="S116" s="86"/>
      <c r="T116" s="87"/>
      <c r="U116" s="40"/>
      <c r="V116" s="40"/>
      <c r="W116" s="40"/>
      <c r="X116" s="40"/>
      <c r="Y116" s="40"/>
      <c r="Z116" s="40"/>
      <c r="AA116" s="40"/>
      <c r="AB116" s="40"/>
      <c r="AC116" s="40"/>
      <c r="AD116" s="40"/>
      <c r="AE116" s="40"/>
      <c r="AT116" s="19" t="s">
        <v>190</v>
      </c>
      <c r="AU116" s="19" t="s">
        <v>83</v>
      </c>
    </row>
    <row r="117" s="12" customFormat="1" ht="25.92" customHeight="1">
      <c r="A117" s="12"/>
      <c r="B117" s="199"/>
      <c r="C117" s="200"/>
      <c r="D117" s="201" t="s">
        <v>75</v>
      </c>
      <c r="E117" s="202" t="s">
        <v>322</v>
      </c>
      <c r="F117" s="202" t="s">
        <v>323</v>
      </c>
      <c r="G117" s="200"/>
      <c r="H117" s="200"/>
      <c r="I117" s="203"/>
      <c r="J117" s="204">
        <f>BK117</f>
        <v>0</v>
      </c>
      <c r="K117" s="200"/>
      <c r="L117" s="205"/>
      <c r="M117" s="206"/>
      <c r="N117" s="207"/>
      <c r="O117" s="207"/>
      <c r="P117" s="208">
        <f>SUM(P118:P126)</f>
        <v>0</v>
      </c>
      <c r="Q117" s="207"/>
      <c r="R117" s="208">
        <f>SUM(R118:R126)</f>
        <v>0</v>
      </c>
      <c r="S117" s="207"/>
      <c r="T117" s="209">
        <f>SUM(T118:T126)</f>
        <v>0</v>
      </c>
      <c r="U117" s="12"/>
      <c r="V117" s="12"/>
      <c r="W117" s="12"/>
      <c r="X117" s="12"/>
      <c r="Y117" s="12"/>
      <c r="Z117" s="12"/>
      <c r="AA117" s="12"/>
      <c r="AB117" s="12"/>
      <c r="AC117" s="12"/>
      <c r="AD117" s="12"/>
      <c r="AE117" s="12"/>
      <c r="AR117" s="210" t="s">
        <v>83</v>
      </c>
      <c r="AT117" s="211" t="s">
        <v>75</v>
      </c>
      <c r="AU117" s="211" t="s">
        <v>76</v>
      </c>
      <c r="AY117" s="210" t="s">
        <v>180</v>
      </c>
      <c r="BK117" s="212">
        <f>SUM(BK118:BK126)</f>
        <v>0</v>
      </c>
    </row>
    <row r="118" s="2" customFormat="1" ht="21.75" customHeight="1">
      <c r="A118" s="40"/>
      <c r="B118" s="41"/>
      <c r="C118" s="215" t="s">
        <v>295</v>
      </c>
      <c r="D118" s="215" t="s">
        <v>183</v>
      </c>
      <c r="E118" s="216" t="s">
        <v>325</v>
      </c>
      <c r="F118" s="217" t="s">
        <v>326</v>
      </c>
      <c r="G118" s="218" t="s">
        <v>327</v>
      </c>
      <c r="H118" s="219">
        <v>3.2770000000000001</v>
      </c>
      <c r="I118" s="220"/>
      <c r="J118" s="221">
        <f>ROUND(I118*H118,2)</f>
        <v>0</v>
      </c>
      <c r="K118" s="217" t="s">
        <v>187</v>
      </c>
      <c r="L118" s="46"/>
      <c r="M118" s="222" t="s">
        <v>19</v>
      </c>
      <c r="N118" s="223" t="s">
        <v>47</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198</v>
      </c>
      <c r="AT118" s="226" t="s">
        <v>183</v>
      </c>
      <c r="AU118" s="226" t="s">
        <v>83</v>
      </c>
      <c r="AY118" s="19" t="s">
        <v>180</v>
      </c>
      <c r="BE118" s="227">
        <f>IF(N118="základní",J118,0)</f>
        <v>0</v>
      </c>
      <c r="BF118" s="227">
        <f>IF(N118="snížená",J118,0)</f>
        <v>0</v>
      </c>
      <c r="BG118" s="227">
        <f>IF(N118="zákl. přenesená",J118,0)</f>
        <v>0</v>
      </c>
      <c r="BH118" s="227">
        <f>IF(N118="sníž. přenesená",J118,0)</f>
        <v>0</v>
      </c>
      <c r="BI118" s="227">
        <f>IF(N118="nulová",J118,0)</f>
        <v>0</v>
      </c>
      <c r="BJ118" s="19" t="s">
        <v>83</v>
      </c>
      <c r="BK118" s="227">
        <f>ROUND(I118*H118,2)</f>
        <v>0</v>
      </c>
      <c r="BL118" s="19" t="s">
        <v>198</v>
      </c>
      <c r="BM118" s="226" t="s">
        <v>1694</v>
      </c>
    </row>
    <row r="119" s="2" customFormat="1">
      <c r="A119" s="40"/>
      <c r="B119" s="41"/>
      <c r="C119" s="42"/>
      <c r="D119" s="228" t="s">
        <v>190</v>
      </c>
      <c r="E119" s="42"/>
      <c r="F119" s="229" t="s">
        <v>329</v>
      </c>
      <c r="G119" s="42"/>
      <c r="H119" s="42"/>
      <c r="I119" s="230"/>
      <c r="J119" s="42"/>
      <c r="K119" s="42"/>
      <c r="L119" s="46"/>
      <c r="M119" s="231"/>
      <c r="N119" s="232"/>
      <c r="O119" s="86"/>
      <c r="P119" s="86"/>
      <c r="Q119" s="86"/>
      <c r="R119" s="86"/>
      <c r="S119" s="86"/>
      <c r="T119" s="87"/>
      <c r="U119" s="40"/>
      <c r="V119" s="40"/>
      <c r="W119" s="40"/>
      <c r="X119" s="40"/>
      <c r="Y119" s="40"/>
      <c r="Z119" s="40"/>
      <c r="AA119" s="40"/>
      <c r="AB119" s="40"/>
      <c r="AC119" s="40"/>
      <c r="AD119" s="40"/>
      <c r="AE119" s="40"/>
      <c r="AT119" s="19" t="s">
        <v>190</v>
      </c>
      <c r="AU119" s="19" t="s">
        <v>83</v>
      </c>
    </row>
    <row r="120" s="2" customFormat="1" ht="16.5" customHeight="1">
      <c r="A120" s="40"/>
      <c r="B120" s="41"/>
      <c r="C120" s="215" t="s">
        <v>8</v>
      </c>
      <c r="D120" s="215" t="s">
        <v>183</v>
      </c>
      <c r="E120" s="216" t="s">
        <v>341</v>
      </c>
      <c r="F120" s="217" t="s">
        <v>342</v>
      </c>
      <c r="G120" s="218" t="s">
        <v>327</v>
      </c>
      <c r="H120" s="219">
        <v>3.2770000000000001</v>
      </c>
      <c r="I120" s="220"/>
      <c r="J120" s="221">
        <f>ROUND(I120*H120,2)</f>
        <v>0</v>
      </c>
      <c r="K120" s="217" t="s">
        <v>187</v>
      </c>
      <c r="L120" s="46"/>
      <c r="M120" s="222" t="s">
        <v>19</v>
      </c>
      <c r="N120" s="223" t="s">
        <v>47</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198</v>
      </c>
      <c r="AT120" s="226" t="s">
        <v>183</v>
      </c>
      <c r="AU120" s="226" t="s">
        <v>83</v>
      </c>
      <c r="AY120" s="19" t="s">
        <v>180</v>
      </c>
      <c r="BE120" s="227">
        <f>IF(N120="základní",J120,0)</f>
        <v>0</v>
      </c>
      <c r="BF120" s="227">
        <f>IF(N120="snížená",J120,0)</f>
        <v>0</v>
      </c>
      <c r="BG120" s="227">
        <f>IF(N120="zákl. přenesená",J120,0)</f>
        <v>0</v>
      </c>
      <c r="BH120" s="227">
        <f>IF(N120="sníž. přenesená",J120,0)</f>
        <v>0</v>
      </c>
      <c r="BI120" s="227">
        <f>IF(N120="nulová",J120,0)</f>
        <v>0</v>
      </c>
      <c r="BJ120" s="19" t="s">
        <v>83</v>
      </c>
      <c r="BK120" s="227">
        <f>ROUND(I120*H120,2)</f>
        <v>0</v>
      </c>
      <c r="BL120" s="19" t="s">
        <v>198</v>
      </c>
      <c r="BM120" s="226" t="s">
        <v>1695</v>
      </c>
    </row>
    <row r="121" s="2" customFormat="1">
      <c r="A121" s="40"/>
      <c r="B121" s="41"/>
      <c r="C121" s="42"/>
      <c r="D121" s="228" t="s">
        <v>190</v>
      </c>
      <c r="E121" s="42"/>
      <c r="F121" s="229" t="s">
        <v>344</v>
      </c>
      <c r="G121" s="42"/>
      <c r="H121" s="42"/>
      <c r="I121" s="230"/>
      <c r="J121" s="42"/>
      <c r="K121" s="42"/>
      <c r="L121" s="46"/>
      <c r="M121" s="231"/>
      <c r="N121" s="232"/>
      <c r="O121" s="86"/>
      <c r="P121" s="86"/>
      <c r="Q121" s="86"/>
      <c r="R121" s="86"/>
      <c r="S121" s="86"/>
      <c r="T121" s="87"/>
      <c r="U121" s="40"/>
      <c r="V121" s="40"/>
      <c r="W121" s="40"/>
      <c r="X121" s="40"/>
      <c r="Y121" s="40"/>
      <c r="Z121" s="40"/>
      <c r="AA121" s="40"/>
      <c r="AB121" s="40"/>
      <c r="AC121" s="40"/>
      <c r="AD121" s="40"/>
      <c r="AE121" s="40"/>
      <c r="AT121" s="19" t="s">
        <v>190</v>
      </c>
      <c r="AU121" s="19" t="s">
        <v>83</v>
      </c>
    </row>
    <row r="122" s="2" customFormat="1" ht="16.5" customHeight="1">
      <c r="A122" s="40"/>
      <c r="B122" s="41"/>
      <c r="C122" s="215" t="s">
        <v>188</v>
      </c>
      <c r="D122" s="215" t="s">
        <v>183</v>
      </c>
      <c r="E122" s="216" t="s">
        <v>346</v>
      </c>
      <c r="F122" s="217" t="s">
        <v>347</v>
      </c>
      <c r="G122" s="218" t="s">
        <v>327</v>
      </c>
      <c r="H122" s="219">
        <v>29.492999999999999</v>
      </c>
      <c r="I122" s="220"/>
      <c r="J122" s="221">
        <f>ROUND(I122*H122,2)</f>
        <v>0</v>
      </c>
      <c r="K122" s="217" t="s">
        <v>187</v>
      </c>
      <c r="L122" s="46"/>
      <c r="M122" s="222" t="s">
        <v>19</v>
      </c>
      <c r="N122" s="223" t="s">
        <v>47</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198</v>
      </c>
      <c r="AT122" s="226" t="s">
        <v>183</v>
      </c>
      <c r="AU122" s="226" t="s">
        <v>83</v>
      </c>
      <c r="AY122" s="19" t="s">
        <v>180</v>
      </c>
      <c r="BE122" s="227">
        <f>IF(N122="základní",J122,0)</f>
        <v>0</v>
      </c>
      <c r="BF122" s="227">
        <f>IF(N122="snížená",J122,0)</f>
        <v>0</v>
      </c>
      <c r="BG122" s="227">
        <f>IF(N122="zákl. přenesená",J122,0)</f>
        <v>0</v>
      </c>
      <c r="BH122" s="227">
        <f>IF(N122="sníž. přenesená",J122,0)</f>
        <v>0</v>
      </c>
      <c r="BI122" s="227">
        <f>IF(N122="nulová",J122,0)</f>
        <v>0</v>
      </c>
      <c r="BJ122" s="19" t="s">
        <v>83</v>
      </c>
      <c r="BK122" s="227">
        <f>ROUND(I122*H122,2)</f>
        <v>0</v>
      </c>
      <c r="BL122" s="19" t="s">
        <v>198</v>
      </c>
      <c r="BM122" s="226" t="s">
        <v>1696</v>
      </c>
    </row>
    <row r="123" s="2" customFormat="1">
      <c r="A123" s="40"/>
      <c r="B123" s="41"/>
      <c r="C123" s="42"/>
      <c r="D123" s="228" t="s">
        <v>190</v>
      </c>
      <c r="E123" s="42"/>
      <c r="F123" s="229" t="s">
        <v>349</v>
      </c>
      <c r="G123" s="42"/>
      <c r="H123" s="42"/>
      <c r="I123" s="230"/>
      <c r="J123" s="42"/>
      <c r="K123" s="42"/>
      <c r="L123" s="46"/>
      <c r="M123" s="231"/>
      <c r="N123" s="232"/>
      <c r="O123" s="86"/>
      <c r="P123" s="86"/>
      <c r="Q123" s="86"/>
      <c r="R123" s="86"/>
      <c r="S123" s="86"/>
      <c r="T123" s="87"/>
      <c r="U123" s="40"/>
      <c r="V123" s="40"/>
      <c r="W123" s="40"/>
      <c r="X123" s="40"/>
      <c r="Y123" s="40"/>
      <c r="Z123" s="40"/>
      <c r="AA123" s="40"/>
      <c r="AB123" s="40"/>
      <c r="AC123" s="40"/>
      <c r="AD123" s="40"/>
      <c r="AE123" s="40"/>
      <c r="AT123" s="19" t="s">
        <v>190</v>
      </c>
      <c r="AU123" s="19" t="s">
        <v>83</v>
      </c>
    </row>
    <row r="124" s="13" customFormat="1">
      <c r="A124" s="13"/>
      <c r="B124" s="233"/>
      <c r="C124" s="234"/>
      <c r="D124" s="228" t="s">
        <v>192</v>
      </c>
      <c r="E124" s="234"/>
      <c r="F124" s="236" t="s">
        <v>1697</v>
      </c>
      <c r="G124" s="234"/>
      <c r="H124" s="237">
        <v>29.492999999999999</v>
      </c>
      <c r="I124" s="238"/>
      <c r="J124" s="234"/>
      <c r="K124" s="234"/>
      <c r="L124" s="239"/>
      <c r="M124" s="240"/>
      <c r="N124" s="241"/>
      <c r="O124" s="241"/>
      <c r="P124" s="241"/>
      <c r="Q124" s="241"/>
      <c r="R124" s="241"/>
      <c r="S124" s="241"/>
      <c r="T124" s="242"/>
      <c r="U124" s="13"/>
      <c r="V124" s="13"/>
      <c r="W124" s="13"/>
      <c r="X124" s="13"/>
      <c r="Y124" s="13"/>
      <c r="Z124" s="13"/>
      <c r="AA124" s="13"/>
      <c r="AB124" s="13"/>
      <c r="AC124" s="13"/>
      <c r="AD124" s="13"/>
      <c r="AE124" s="13"/>
      <c r="AT124" s="243" t="s">
        <v>192</v>
      </c>
      <c r="AU124" s="243" t="s">
        <v>83</v>
      </c>
      <c r="AV124" s="13" t="s">
        <v>85</v>
      </c>
      <c r="AW124" s="13" t="s">
        <v>4</v>
      </c>
      <c r="AX124" s="13" t="s">
        <v>83</v>
      </c>
      <c r="AY124" s="243" t="s">
        <v>180</v>
      </c>
    </row>
    <row r="125" s="2" customFormat="1" ht="21.75" customHeight="1">
      <c r="A125" s="40"/>
      <c r="B125" s="41"/>
      <c r="C125" s="215" t="s">
        <v>316</v>
      </c>
      <c r="D125" s="215" t="s">
        <v>183</v>
      </c>
      <c r="E125" s="216" t="s">
        <v>370</v>
      </c>
      <c r="F125" s="217" t="s">
        <v>371</v>
      </c>
      <c r="G125" s="218" t="s">
        <v>327</v>
      </c>
      <c r="H125" s="219">
        <v>3.2770000000000001</v>
      </c>
      <c r="I125" s="220"/>
      <c r="J125" s="221">
        <f>ROUND(I125*H125,2)</f>
        <v>0</v>
      </c>
      <c r="K125" s="217" t="s">
        <v>187</v>
      </c>
      <c r="L125" s="46"/>
      <c r="M125" s="222" t="s">
        <v>19</v>
      </c>
      <c r="N125" s="223" t="s">
        <v>47</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198</v>
      </c>
      <c r="AT125" s="226" t="s">
        <v>183</v>
      </c>
      <c r="AU125" s="226" t="s">
        <v>83</v>
      </c>
      <c r="AY125" s="19" t="s">
        <v>180</v>
      </c>
      <c r="BE125" s="227">
        <f>IF(N125="základní",J125,0)</f>
        <v>0</v>
      </c>
      <c r="BF125" s="227">
        <f>IF(N125="snížená",J125,0)</f>
        <v>0</v>
      </c>
      <c r="BG125" s="227">
        <f>IF(N125="zákl. přenesená",J125,0)</f>
        <v>0</v>
      </c>
      <c r="BH125" s="227">
        <f>IF(N125="sníž. přenesená",J125,0)</f>
        <v>0</v>
      </c>
      <c r="BI125" s="227">
        <f>IF(N125="nulová",J125,0)</f>
        <v>0</v>
      </c>
      <c r="BJ125" s="19" t="s">
        <v>83</v>
      </c>
      <c r="BK125" s="227">
        <f>ROUND(I125*H125,2)</f>
        <v>0</v>
      </c>
      <c r="BL125" s="19" t="s">
        <v>198</v>
      </c>
      <c r="BM125" s="226" t="s">
        <v>1698</v>
      </c>
    </row>
    <row r="126" s="2" customFormat="1">
      <c r="A126" s="40"/>
      <c r="B126" s="41"/>
      <c r="C126" s="42"/>
      <c r="D126" s="228" t="s">
        <v>190</v>
      </c>
      <c r="E126" s="42"/>
      <c r="F126" s="229" t="s">
        <v>373</v>
      </c>
      <c r="G126" s="42"/>
      <c r="H126" s="42"/>
      <c r="I126" s="230"/>
      <c r="J126" s="42"/>
      <c r="K126" s="42"/>
      <c r="L126" s="46"/>
      <c r="M126" s="231"/>
      <c r="N126" s="232"/>
      <c r="O126" s="86"/>
      <c r="P126" s="86"/>
      <c r="Q126" s="86"/>
      <c r="R126" s="86"/>
      <c r="S126" s="86"/>
      <c r="T126" s="87"/>
      <c r="U126" s="40"/>
      <c r="V126" s="40"/>
      <c r="W126" s="40"/>
      <c r="X126" s="40"/>
      <c r="Y126" s="40"/>
      <c r="Z126" s="40"/>
      <c r="AA126" s="40"/>
      <c r="AB126" s="40"/>
      <c r="AC126" s="40"/>
      <c r="AD126" s="40"/>
      <c r="AE126" s="40"/>
      <c r="AT126" s="19" t="s">
        <v>190</v>
      </c>
      <c r="AU126" s="19" t="s">
        <v>83</v>
      </c>
    </row>
    <row r="127" s="12" customFormat="1" ht="25.92" customHeight="1">
      <c r="A127" s="12"/>
      <c r="B127" s="199"/>
      <c r="C127" s="200"/>
      <c r="D127" s="201" t="s">
        <v>75</v>
      </c>
      <c r="E127" s="202" t="s">
        <v>1699</v>
      </c>
      <c r="F127" s="202" t="s">
        <v>1700</v>
      </c>
      <c r="G127" s="200"/>
      <c r="H127" s="200"/>
      <c r="I127" s="203"/>
      <c r="J127" s="204">
        <f>BK127</f>
        <v>0</v>
      </c>
      <c r="K127" s="200"/>
      <c r="L127" s="205"/>
      <c r="M127" s="206"/>
      <c r="N127" s="207"/>
      <c r="O127" s="207"/>
      <c r="P127" s="208">
        <f>SUM(P128:P169)</f>
        <v>0</v>
      </c>
      <c r="Q127" s="207"/>
      <c r="R127" s="208">
        <f>SUM(R128:R169)</f>
        <v>1.1030199999999999</v>
      </c>
      <c r="S127" s="207"/>
      <c r="T127" s="209">
        <f>SUM(T128:T169)</f>
        <v>0</v>
      </c>
      <c r="U127" s="12"/>
      <c r="V127" s="12"/>
      <c r="W127" s="12"/>
      <c r="X127" s="12"/>
      <c r="Y127" s="12"/>
      <c r="Z127" s="12"/>
      <c r="AA127" s="12"/>
      <c r="AB127" s="12"/>
      <c r="AC127" s="12"/>
      <c r="AD127" s="12"/>
      <c r="AE127" s="12"/>
      <c r="AR127" s="210" t="s">
        <v>85</v>
      </c>
      <c r="AT127" s="211" t="s">
        <v>75</v>
      </c>
      <c r="AU127" s="211" t="s">
        <v>76</v>
      </c>
      <c r="AY127" s="210" t="s">
        <v>180</v>
      </c>
      <c r="BK127" s="212">
        <f>SUM(BK128:BK169)</f>
        <v>0</v>
      </c>
    </row>
    <row r="128" s="2" customFormat="1" ht="16.5" customHeight="1">
      <c r="A128" s="40"/>
      <c r="B128" s="41"/>
      <c r="C128" s="215" t="s">
        <v>324</v>
      </c>
      <c r="D128" s="215" t="s">
        <v>183</v>
      </c>
      <c r="E128" s="216" t="s">
        <v>1701</v>
      </c>
      <c r="F128" s="217" t="s">
        <v>1702</v>
      </c>
      <c r="G128" s="218" t="s">
        <v>249</v>
      </c>
      <c r="H128" s="219">
        <v>17</v>
      </c>
      <c r="I128" s="220"/>
      <c r="J128" s="221">
        <f>ROUND(I128*H128,2)</f>
        <v>0</v>
      </c>
      <c r="K128" s="217" t="s">
        <v>19</v>
      </c>
      <c r="L128" s="46"/>
      <c r="M128" s="222" t="s">
        <v>19</v>
      </c>
      <c r="N128" s="223" t="s">
        <v>47</v>
      </c>
      <c r="O128" s="86"/>
      <c r="P128" s="224">
        <f>O128*H128</f>
        <v>0</v>
      </c>
      <c r="Q128" s="224">
        <v>0.0016800000000000001</v>
      </c>
      <c r="R128" s="224">
        <f>Q128*H128</f>
        <v>0.028560000000000002</v>
      </c>
      <c r="S128" s="224">
        <v>0</v>
      </c>
      <c r="T128" s="225">
        <f>S128*H128</f>
        <v>0</v>
      </c>
      <c r="U128" s="40"/>
      <c r="V128" s="40"/>
      <c r="W128" s="40"/>
      <c r="X128" s="40"/>
      <c r="Y128" s="40"/>
      <c r="Z128" s="40"/>
      <c r="AA128" s="40"/>
      <c r="AB128" s="40"/>
      <c r="AC128" s="40"/>
      <c r="AD128" s="40"/>
      <c r="AE128" s="40"/>
      <c r="AR128" s="226" t="s">
        <v>188</v>
      </c>
      <c r="AT128" s="226" t="s">
        <v>183</v>
      </c>
      <c r="AU128" s="226" t="s">
        <v>83</v>
      </c>
      <c r="AY128" s="19" t="s">
        <v>180</v>
      </c>
      <c r="BE128" s="227">
        <f>IF(N128="základní",J128,0)</f>
        <v>0</v>
      </c>
      <c r="BF128" s="227">
        <f>IF(N128="snížená",J128,0)</f>
        <v>0</v>
      </c>
      <c r="BG128" s="227">
        <f>IF(N128="zákl. přenesená",J128,0)</f>
        <v>0</v>
      </c>
      <c r="BH128" s="227">
        <f>IF(N128="sníž. přenesená",J128,0)</f>
        <v>0</v>
      </c>
      <c r="BI128" s="227">
        <f>IF(N128="nulová",J128,0)</f>
        <v>0</v>
      </c>
      <c r="BJ128" s="19" t="s">
        <v>83</v>
      </c>
      <c r="BK128" s="227">
        <f>ROUND(I128*H128,2)</f>
        <v>0</v>
      </c>
      <c r="BL128" s="19" t="s">
        <v>188</v>
      </c>
      <c r="BM128" s="226" t="s">
        <v>1703</v>
      </c>
    </row>
    <row r="129" s="2" customFormat="1">
      <c r="A129" s="40"/>
      <c r="B129" s="41"/>
      <c r="C129" s="42"/>
      <c r="D129" s="228" t="s">
        <v>190</v>
      </c>
      <c r="E129" s="42"/>
      <c r="F129" s="229" t="s">
        <v>1702</v>
      </c>
      <c r="G129" s="42"/>
      <c r="H129" s="42"/>
      <c r="I129" s="230"/>
      <c r="J129" s="42"/>
      <c r="K129" s="42"/>
      <c r="L129" s="46"/>
      <c r="M129" s="231"/>
      <c r="N129" s="232"/>
      <c r="O129" s="86"/>
      <c r="P129" s="86"/>
      <c r="Q129" s="86"/>
      <c r="R129" s="86"/>
      <c r="S129" s="86"/>
      <c r="T129" s="87"/>
      <c r="U129" s="40"/>
      <c r="V129" s="40"/>
      <c r="W129" s="40"/>
      <c r="X129" s="40"/>
      <c r="Y129" s="40"/>
      <c r="Z129" s="40"/>
      <c r="AA129" s="40"/>
      <c r="AB129" s="40"/>
      <c r="AC129" s="40"/>
      <c r="AD129" s="40"/>
      <c r="AE129" s="40"/>
      <c r="AT129" s="19" t="s">
        <v>190</v>
      </c>
      <c r="AU129" s="19" t="s">
        <v>83</v>
      </c>
    </row>
    <row r="130" s="2" customFormat="1" ht="16.5" customHeight="1">
      <c r="A130" s="40"/>
      <c r="B130" s="41"/>
      <c r="C130" s="215" t="s">
        <v>330</v>
      </c>
      <c r="D130" s="215" t="s">
        <v>183</v>
      </c>
      <c r="E130" s="216" t="s">
        <v>1704</v>
      </c>
      <c r="F130" s="217" t="s">
        <v>1705</v>
      </c>
      <c r="G130" s="218" t="s">
        <v>249</v>
      </c>
      <c r="H130" s="219">
        <v>56</v>
      </c>
      <c r="I130" s="220"/>
      <c r="J130" s="221">
        <f>ROUND(I130*H130,2)</f>
        <v>0</v>
      </c>
      <c r="K130" s="217" t="s">
        <v>19</v>
      </c>
      <c r="L130" s="46"/>
      <c r="M130" s="222" t="s">
        <v>19</v>
      </c>
      <c r="N130" s="223" t="s">
        <v>47</v>
      </c>
      <c r="O130" s="86"/>
      <c r="P130" s="224">
        <f>O130*H130</f>
        <v>0</v>
      </c>
      <c r="Q130" s="224">
        <v>0.00142</v>
      </c>
      <c r="R130" s="224">
        <f>Q130*H130</f>
        <v>0.079520000000000007</v>
      </c>
      <c r="S130" s="224">
        <v>0</v>
      </c>
      <c r="T130" s="225">
        <f>S130*H130</f>
        <v>0</v>
      </c>
      <c r="U130" s="40"/>
      <c r="V130" s="40"/>
      <c r="W130" s="40"/>
      <c r="X130" s="40"/>
      <c r="Y130" s="40"/>
      <c r="Z130" s="40"/>
      <c r="AA130" s="40"/>
      <c r="AB130" s="40"/>
      <c r="AC130" s="40"/>
      <c r="AD130" s="40"/>
      <c r="AE130" s="40"/>
      <c r="AR130" s="226" t="s">
        <v>188</v>
      </c>
      <c r="AT130" s="226" t="s">
        <v>183</v>
      </c>
      <c r="AU130" s="226" t="s">
        <v>83</v>
      </c>
      <c r="AY130" s="19" t="s">
        <v>180</v>
      </c>
      <c r="BE130" s="227">
        <f>IF(N130="základní",J130,0)</f>
        <v>0</v>
      </c>
      <c r="BF130" s="227">
        <f>IF(N130="snížená",J130,0)</f>
        <v>0</v>
      </c>
      <c r="BG130" s="227">
        <f>IF(N130="zákl. přenesená",J130,0)</f>
        <v>0</v>
      </c>
      <c r="BH130" s="227">
        <f>IF(N130="sníž. přenesená",J130,0)</f>
        <v>0</v>
      </c>
      <c r="BI130" s="227">
        <f>IF(N130="nulová",J130,0)</f>
        <v>0</v>
      </c>
      <c r="BJ130" s="19" t="s">
        <v>83</v>
      </c>
      <c r="BK130" s="227">
        <f>ROUND(I130*H130,2)</f>
        <v>0</v>
      </c>
      <c r="BL130" s="19" t="s">
        <v>188</v>
      </c>
      <c r="BM130" s="226" t="s">
        <v>1706</v>
      </c>
    </row>
    <row r="131" s="2" customFormat="1">
      <c r="A131" s="40"/>
      <c r="B131" s="41"/>
      <c r="C131" s="42"/>
      <c r="D131" s="228" t="s">
        <v>190</v>
      </c>
      <c r="E131" s="42"/>
      <c r="F131" s="229" t="s">
        <v>1705</v>
      </c>
      <c r="G131" s="42"/>
      <c r="H131" s="42"/>
      <c r="I131" s="230"/>
      <c r="J131" s="42"/>
      <c r="K131" s="42"/>
      <c r="L131" s="46"/>
      <c r="M131" s="231"/>
      <c r="N131" s="232"/>
      <c r="O131" s="86"/>
      <c r="P131" s="86"/>
      <c r="Q131" s="86"/>
      <c r="R131" s="86"/>
      <c r="S131" s="86"/>
      <c r="T131" s="87"/>
      <c r="U131" s="40"/>
      <c r="V131" s="40"/>
      <c r="W131" s="40"/>
      <c r="X131" s="40"/>
      <c r="Y131" s="40"/>
      <c r="Z131" s="40"/>
      <c r="AA131" s="40"/>
      <c r="AB131" s="40"/>
      <c r="AC131" s="40"/>
      <c r="AD131" s="40"/>
      <c r="AE131" s="40"/>
      <c r="AT131" s="19" t="s">
        <v>190</v>
      </c>
      <c r="AU131" s="19" t="s">
        <v>83</v>
      </c>
    </row>
    <row r="132" s="2" customFormat="1" ht="16.5" customHeight="1">
      <c r="A132" s="40"/>
      <c r="B132" s="41"/>
      <c r="C132" s="215" t="s">
        <v>335</v>
      </c>
      <c r="D132" s="215" t="s">
        <v>183</v>
      </c>
      <c r="E132" s="216" t="s">
        <v>1707</v>
      </c>
      <c r="F132" s="217" t="s">
        <v>1708</v>
      </c>
      <c r="G132" s="218" t="s">
        <v>249</v>
      </c>
      <c r="H132" s="219">
        <v>52</v>
      </c>
      <c r="I132" s="220"/>
      <c r="J132" s="221">
        <f>ROUND(I132*H132,2)</f>
        <v>0</v>
      </c>
      <c r="K132" s="217" t="s">
        <v>19</v>
      </c>
      <c r="L132" s="46"/>
      <c r="M132" s="222" t="s">
        <v>19</v>
      </c>
      <c r="N132" s="223" t="s">
        <v>47</v>
      </c>
      <c r="O132" s="86"/>
      <c r="P132" s="224">
        <f>O132*H132</f>
        <v>0</v>
      </c>
      <c r="Q132" s="224">
        <v>0.0074400000000000004</v>
      </c>
      <c r="R132" s="224">
        <f>Q132*H132</f>
        <v>0.38688</v>
      </c>
      <c r="S132" s="224">
        <v>0</v>
      </c>
      <c r="T132" s="225">
        <f>S132*H132</f>
        <v>0</v>
      </c>
      <c r="U132" s="40"/>
      <c r="V132" s="40"/>
      <c r="W132" s="40"/>
      <c r="X132" s="40"/>
      <c r="Y132" s="40"/>
      <c r="Z132" s="40"/>
      <c r="AA132" s="40"/>
      <c r="AB132" s="40"/>
      <c r="AC132" s="40"/>
      <c r="AD132" s="40"/>
      <c r="AE132" s="40"/>
      <c r="AR132" s="226" t="s">
        <v>188</v>
      </c>
      <c r="AT132" s="226" t="s">
        <v>183</v>
      </c>
      <c r="AU132" s="226" t="s">
        <v>83</v>
      </c>
      <c r="AY132" s="19" t="s">
        <v>180</v>
      </c>
      <c r="BE132" s="227">
        <f>IF(N132="základní",J132,0)</f>
        <v>0</v>
      </c>
      <c r="BF132" s="227">
        <f>IF(N132="snížená",J132,0)</f>
        <v>0</v>
      </c>
      <c r="BG132" s="227">
        <f>IF(N132="zákl. přenesená",J132,0)</f>
        <v>0</v>
      </c>
      <c r="BH132" s="227">
        <f>IF(N132="sníž. přenesená",J132,0)</f>
        <v>0</v>
      </c>
      <c r="BI132" s="227">
        <f>IF(N132="nulová",J132,0)</f>
        <v>0</v>
      </c>
      <c r="BJ132" s="19" t="s">
        <v>83</v>
      </c>
      <c r="BK132" s="227">
        <f>ROUND(I132*H132,2)</f>
        <v>0</v>
      </c>
      <c r="BL132" s="19" t="s">
        <v>188</v>
      </c>
      <c r="BM132" s="226" t="s">
        <v>1709</v>
      </c>
    </row>
    <row r="133" s="2" customFormat="1">
      <c r="A133" s="40"/>
      <c r="B133" s="41"/>
      <c r="C133" s="42"/>
      <c r="D133" s="228" t="s">
        <v>190</v>
      </c>
      <c r="E133" s="42"/>
      <c r="F133" s="229" t="s">
        <v>1708</v>
      </c>
      <c r="G133" s="42"/>
      <c r="H133" s="42"/>
      <c r="I133" s="230"/>
      <c r="J133" s="42"/>
      <c r="K133" s="42"/>
      <c r="L133" s="46"/>
      <c r="M133" s="231"/>
      <c r="N133" s="232"/>
      <c r="O133" s="86"/>
      <c r="P133" s="86"/>
      <c r="Q133" s="86"/>
      <c r="R133" s="86"/>
      <c r="S133" s="86"/>
      <c r="T133" s="87"/>
      <c r="U133" s="40"/>
      <c r="V133" s="40"/>
      <c r="W133" s="40"/>
      <c r="X133" s="40"/>
      <c r="Y133" s="40"/>
      <c r="Z133" s="40"/>
      <c r="AA133" s="40"/>
      <c r="AB133" s="40"/>
      <c r="AC133" s="40"/>
      <c r="AD133" s="40"/>
      <c r="AE133" s="40"/>
      <c r="AT133" s="19" t="s">
        <v>190</v>
      </c>
      <c r="AU133" s="19" t="s">
        <v>83</v>
      </c>
    </row>
    <row r="134" s="2" customFormat="1" ht="16.5" customHeight="1">
      <c r="A134" s="40"/>
      <c r="B134" s="41"/>
      <c r="C134" s="215" t="s">
        <v>7</v>
      </c>
      <c r="D134" s="215" t="s">
        <v>183</v>
      </c>
      <c r="E134" s="216" t="s">
        <v>1710</v>
      </c>
      <c r="F134" s="217" t="s">
        <v>1711</v>
      </c>
      <c r="G134" s="218" t="s">
        <v>249</v>
      </c>
      <c r="H134" s="219">
        <v>37</v>
      </c>
      <c r="I134" s="220"/>
      <c r="J134" s="221">
        <f>ROUND(I134*H134,2)</f>
        <v>0</v>
      </c>
      <c r="K134" s="217" t="s">
        <v>19</v>
      </c>
      <c r="L134" s="46"/>
      <c r="M134" s="222" t="s">
        <v>19</v>
      </c>
      <c r="N134" s="223" t="s">
        <v>47</v>
      </c>
      <c r="O134" s="86"/>
      <c r="P134" s="224">
        <f>O134*H134</f>
        <v>0</v>
      </c>
      <c r="Q134" s="224">
        <v>0.012319999999999999</v>
      </c>
      <c r="R134" s="224">
        <f>Q134*H134</f>
        <v>0.45583999999999997</v>
      </c>
      <c r="S134" s="224">
        <v>0</v>
      </c>
      <c r="T134" s="225">
        <f>S134*H134</f>
        <v>0</v>
      </c>
      <c r="U134" s="40"/>
      <c r="V134" s="40"/>
      <c r="W134" s="40"/>
      <c r="X134" s="40"/>
      <c r="Y134" s="40"/>
      <c r="Z134" s="40"/>
      <c r="AA134" s="40"/>
      <c r="AB134" s="40"/>
      <c r="AC134" s="40"/>
      <c r="AD134" s="40"/>
      <c r="AE134" s="40"/>
      <c r="AR134" s="226" t="s">
        <v>188</v>
      </c>
      <c r="AT134" s="226" t="s">
        <v>183</v>
      </c>
      <c r="AU134" s="226" t="s">
        <v>83</v>
      </c>
      <c r="AY134" s="19" t="s">
        <v>180</v>
      </c>
      <c r="BE134" s="227">
        <f>IF(N134="základní",J134,0)</f>
        <v>0</v>
      </c>
      <c r="BF134" s="227">
        <f>IF(N134="snížená",J134,0)</f>
        <v>0</v>
      </c>
      <c r="BG134" s="227">
        <f>IF(N134="zákl. přenesená",J134,0)</f>
        <v>0</v>
      </c>
      <c r="BH134" s="227">
        <f>IF(N134="sníž. přenesená",J134,0)</f>
        <v>0</v>
      </c>
      <c r="BI134" s="227">
        <f>IF(N134="nulová",J134,0)</f>
        <v>0</v>
      </c>
      <c r="BJ134" s="19" t="s">
        <v>83</v>
      </c>
      <c r="BK134" s="227">
        <f>ROUND(I134*H134,2)</f>
        <v>0</v>
      </c>
      <c r="BL134" s="19" t="s">
        <v>188</v>
      </c>
      <c r="BM134" s="226" t="s">
        <v>1712</v>
      </c>
    </row>
    <row r="135" s="2" customFormat="1">
      <c r="A135" s="40"/>
      <c r="B135" s="41"/>
      <c r="C135" s="42"/>
      <c r="D135" s="228" t="s">
        <v>190</v>
      </c>
      <c r="E135" s="42"/>
      <c r="F135" s="229" t="s">
        <v>1711</v>
      </c>
      <c r="G135" s="42"/>
      <c r="H135" s="42"/>
      <c r="I135" s="230"/>
      <c r="J135" s="42"/>
      <c r="K135" s="42"/>
      <c r="L135" s="46"/>
      <c r="M135" s="231"/>
      <c r="N135" s="232"/>
      <c r="O135" s="86"/>
      <c r="P135" s="86"/>
      <c r="Q135" s="86"/>
      <c r="R135" s="86"/>
      <c r="S135" s="86"/>
      <c r="T135" s="87"/>
      <c r="U135" s="40"/>
      <c r="V135" s="40"/>
      <c r="W135" s="40"/>
      <c r="X135" s="40"/>
      <c r="Y135" s="40"/>
      <c r="Z135" s="40"/>
      <c r="AA135" s="40"/>
      <c r="AB135" s="40"/>
      <c r="AC135" s="40"/>
      <c r="AD135" s="40"/>
      <c r="AE135" s="40"/>
      <c r="AT135" s="19" t="s">
        <v>190</v>
      </c>
      <c r="AU135" s="19" t="s">
        <v>83</v>
      </c>
    </row>
    <row r="136" s="2" customFormat="1" ht="16.5" customHeight="1">
      <c r="A136" s="40"/>
      <c r="B136" s="41"/>
      <c r="C136" s="215" t="s">
        <v>345</v>
      </c>
      <c r="D136" s="215" t="s">
        <v>183</v>
      </c>
      <c r="E136" s="216" t="s">
        <v>1713</v>
      </c>
      <c r="F136" s="217" t="s">
        <v>1714</v>
      </c>
      <c r="G136" s="218" t="s">
        <v>249</v>
      </c>
      <c r="H136" s="219">
        <v>16</v>
      </c>
      <c r="I136" s="220"/>
      <c r="J136" s="221">
        <f>ROUND(I136*H136,2)</f>
        <v>0</v>
      </c>
      <c r="K136" s="217" t="s">
        <v>19</v>
      </c>
      <c r="L136" s="46"/>
      <c r="M136" s="222" t="s">
        <v>19</v>
      </c>
      <c r="N136" s="223" t="s">
        <v>47</v>
      </c>
      <c r="O136" s="86"/>
      <c r="P136" s="224">
        <f>O136*H136</f>
        <v>0</v>
      </c>
      <c r="Q136" s="224">
        <v>0.00059000000000000003</v>
      </c>
      <c r="R136" s="224">
        <f>Q136*H136</f>
        <v>0.0094400000000000005</v>
      </c>
      <c r="S136" s="224">
        <v>0</v>
      </c>
      <c r="T136" s="225">
        <f>S136*H136</f>
        <v>0</v>
      </c>
      <c r="U136" s="40"/>
      <c r="V136" s="40"/>
      <c r="W136" s="40"/>
      <c r="X136" s="40"/>
      <c r="Y136" s="40"/>
      <c r="Z136" s="40"/>
      <c r="AA136" s="40"/>
      <c r="AB136" s="40"/>
      <c r="AC136" s="40"/>
      <c r="AD136" s="40"/>
      <c r="AE136" s="40"/>
      <c r="AR136" s="226" t="s">
        <v>188</v>
      </c>
      <c r="AT136" s="226" t="s">
        <v>183</v>
      </c>
      <c r="AU136" s="226" t="s">
        <v>83</v>
      </c>
      <c r="AY136" s="19" t="s">
        <v>180</v>
      </c>
      <c r="BE136" s="227">
        <f>IF(N136="základní",J136,0)</f>
        <v>0</v>
      </c>
      <c r="BF136" s="227">
        <f>IF(N136="snížená",J136,0)</f>
        <v>0</v>
      </c>
      <c r="BG136" s="227">
        <f>IF(N136="zákl. přenesená",J136,0)</f>
        <v>0</v>
      </c>
      <c r="BH136" s="227">
        <f>IF(N136="sníž. přenesená",J136,0)</f>
        <v>0</v>
      </c>
      <c r="BI136" s="227">
        <f>IF(N136="nulová",J136,0)</f>
        <v>0</v>
      </c>
      <c r="BJ136" s="19" t="s">
        <v>83</v>
      </c>
      <c r="BK136" s="227">
        <f>ROUND(I136*H136,2)</f>
        <v>0</v>
      </c>
      <c r="BL136" s="19" t="s">
        <v>188</v>
      </c>
      <c r="BM136" s="226" t="s">
        <v>1715</v>
      </c>
    </row>
    <row r="137" s="2" customFormat="1">
      <c r="A137" s="40"/>
      <c r="B137" s="41"/>
      <c r="C137" s="42"/>
      <c r="D137" s="228" t="s">
        <v>190</v>
      </c>
      <c r="E137" s="42"/>
      <c r="F137" s="229" t="s">
        <v>1714</v>
      </c>
      <c r="G137" s="42"/>
      <c r="H137" s="42"/>
      <c r="I137" s="230"/>
      <c r="J137" s="42"/>
      <c r="K137" s="42"/>
      <c r="L137" s="46"/>
      <c r="M137" s="231"/>
      <c r="N137" s="232"/>
      <c r="O137" s="86"/>
      <c r="P137" s="86"/>
      <c r="Q137" s="86"/>
      <c r="R137" s="86"/>
      <c r="S137" s="86"/>
      <c r="T137" s="87"/>
      <c r="U137" s="40"/>
      <c r="V137" s="40"/>
      <c r="W137" s="40"/>
      <c r="X137" s="40"/>
      <c r="Y137" s="40"/>
      <c r="Z137" s="40"/>
      <c r="AA137" s="40"/>
      <c r="AB137" s="40"/>
      <c r="AC137" s="40"/>
      <c r="AD137" s="40"/>
      <c r="AE137" s="40"/>
      <c r="AT137" s="19" t="s">
        <v>190</v>
      </c>
      <c r="AU137" s="19" t="s">
        <v>83</v>
      </c>
    </row>
    <row r="138" s="2" customFormat="1" ht="16.5" customHeight="1">
      <c r="A138" s="40"/>
      <c r="B138" s="41"/>
      <c r="C138" s="215" t="s">
        <v>351</v>
      </c>
      <c r="D138" s="215" t="s">
        <v>183</v>
      </c>
      <c r="E138" s="216" t="s">
        <v>1716</v>
      </c>
      <c r="F138" s="217" t="s">
        <v>1717</v>
      </c>
      <c r="G138" s="218" t="s">
        <v>249</v>
      </c>
      <c r="H138" s="219">
        <v>26</v>
      </c>
      <c r="I138" s="220"/>
      <c r="J138" s="221">
        <f>ROUND(I138*H138,2)</f>
        <v>0</v>
      </c>
      <c r="K138" s="217" t="s">
        <v>19</v>
      </c>
      <c r="L138" s="46"/>
      <c r="M138" s="222" t="s">
        <v>19</v>
      </c>
      <c r="N138" s="223" t="s">
        <v>47</v>
      </c>
      <c r="O138" s="86"/>
      <c r="P138" s="224">
        <f>O138*H138</f>
        <v>0</v>
      </c>
      <c r="Q138" s="224">
        <v>0.0020100000000000001</v>
      </c>
      <c r="R138" s="224">
        <f>Q138*H138</f>
        <v>0.052260000000000001</v>
      </c>
      <c r="S138" s="224">
        <v>0</v>
      </c>
      <c r="T138" s="225">
        <f>S138*H138</f>
        <v>0</v>
      </c>
      <c r="U138" s="40"/>
      <c r="V138" s="40"/>
      <c r="W138" s="40"/>
      <c r="X138" s="40"/>
      <c r="Y138" s="40"/>
      <c r="Z138" s="40"/>
      <c r="AA138" s="40"/>
      <c r="AB138" s="40"/>
      <c r="AC138" s="40"/>
      <c r="AD138" s="40"/>
      <c r="AE138" s="40"/>
      <c r="AR138" s="226" t="s">
        <v>188</v>
      </c>
      <c r="AT138" s="226" t="s">
        <v>183</v>
      </c>
      <c r="AU138" s="226" t="s">
        <v>83</v>
      </c>
      <c r="AY138" s="19" t="s">
        <v>180</v>
      </c>
      <c r="BE138" s="227">
        <f>IF(N138="základní",J138,0)</f>
        <v>0</v>
      </c>
      <c r="BF138" s="227">
        <f>IF(N138="snížená",J138,0)</f>
        <v>0</v>
      </c>
      <c r="BG138" s="227">
        <f>IF(N138="zákl. přenesená",J138,0)</f>
        <v>0</v>
      </c>
      <c r="BH138" s="227">
        <f>IF(N138="sníž. přenesená",J138,0)</f>
        <v>0</v>
      </c>
      <c r="BI138" s="227">
        <f>IF(N138="nulová",J138,0)</f>
        <v>0</v>
      </c>
      <c r="BJ138" s="19" t="s">
        <v>83</v>
      </c>
      <c r="BK138" s="227">
        <f>ROUND(I138*H138,2)</f>
        <v>0</v>
      </c>
      <c r="BL138" s="19" t="s">
        <v>188</v>
      </c>
      <c r="BM138" s="226" t="s">
        <v>1718</v>
      </c>
    </row>
    <row r="139" s="2" customFormat="1">
      <c r="A139" s="40"/>
      <c r="B139" s="41"/>
      <c r="C139" s="42"/>
      <c r="D139" s="228" t="s">
        <v>190</v>
      </c>
      <c r="E139" s="42"/>
      <c r="F139" s="229" t="s">
        <v>1717</v>
      </c>
      <c r="G139" s="42"/>
      <c r="H139" s="42"/>
      <c r="I139" s="230"/>
      <c r="J139" s="42"/>
      <c r="K139" s="42"/>
      <c r="L139" s="46"/>
      <c r="M139" s="231"/>
      <c r="N139" s="232"/>
      <c r="O139" s="86"/>
      <c r="P139" s="86"/>
      <c r="Q139" s="86"/>
      <c r="R139" s="86"/>
      <c r="S139" s="86"/>
      <c r="T139" s="87"/>
      <c r="U139" s="40"/>
      <c r="V139" s="40"/>
      <c r="W139" s="40"/>
      <c r="X139" s="40"/>
      <c r="Y139" s="40"/>
      <c r="Z139" s="40"/>
      <c r="AA139" s="40"/>
      <c r="AB139" s="40"/>
      <c r="AC139" s="40"/>
      <c r="AD139" s="40"/>
      <c r="AE139" s="40"/>
      <c r="AT139" s="19" t="s">
        <v>190</v>
      </c>
      <c r="AU139" s="19" t="s">
        <v>83</v>
      </c>
    </row>
    <row r="140" s="2" customFormat="1" ht="16.5" customHeight="1">
      <c r="A140" s="40"/>
      <c r="B140" s="41"/>
      <c r="C140" s="215" t="s">
        <v>357</v>
      </c>
      <c r="D140" s="215" t="s">
        <v>183</v>
      </c>
      <c r="E140" s="216" t="s">
        <v>1719</v>
      </c>
      <c r="F140" s="217" t="s">
        <v>1720</v>
      </c>
      <c r="G140" s="218" t="s">
        <v>249</v>
      </c>
      <c r="H140" s="219">
        <v>58</v>
      </c>
      <c r="I140" s="220"/>
      <c r="J140" s="221">
        <f>ROUND(I140*H140,2)</f>
        <v>0</v>
      </c>
      <c r="K140" s="217" t="s">
        <v>19</v>
      </c>
      <c r="L140" s="46"/>
      <c r="M140" s="222" t="s">
        <v>19</v>
      </c>
      <c r="N140" s="223" t="s">
        <v>47</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188</v>
      </c>
      <c r="AT140" s="226" t="s">
        <v>183</v>
      </c>
      <c r="AU140" s="226" t="s">
        <v>83</v>
      </c>
      <c r="AY140" s="19" t="s">
        <v>180</v>
      </c>
      <c r="BE140" s="227">
        <f>IF(N140="základní",J140,0)</f>
        <v>0</v>
      </c>
      <c r="BF140" s="227">
        <f>IF(N140="snížená",J140,0)</f>
        <v>0</v>
      </c>
      <c r="BG140" s="227">
        <f>IF(N140="zákl. přenesená",J140,0)</f>
        <v>0</v>
      </c>
      <c r="BH140" s="227">
        <f>IF(N140="sníž. přenesená",J140,0)</f>
        <v>0</v>
      </c>
      <c r="BI140" s="227">
        <f>IF(N140="nulová",J140,0)</f>
        <v>0</v>
      </c>
      <c r="BJ140" s="19" t="s">
        <v>83</v>
      </c>
      <c r="BK140" s="227">
        <f>ROUND(I140*H140,2)</f>
        <v>0</v>
      </c>
      <c r="BL140" s="19" t="s">
        <v>188</v>
      </c>
      <c r="BM140" s="226" t="s">
        <v>1721</v>
      </c>
    </row>
    <row r="141" s="2" customFormat="1">
      <c r="A141" s="40"/>
      <c r="B141" s="41"/>
      <c r="C141" s="42"/>
      <c r="D141" s="228" t="s">
        <v>190</v>
      </c>
      <c r="E141" s="42"/>
      <c r="F141" s="229" t="s">
        <v>1720</v>
      </c>
      <c r="G141" s="42"/>
      <c r="H141" s="42"/>
      <c r="I141" s="230"/>
      <c r="J141" s="42"/>
      <c r="K141" s="42"/>
      <c r="L141" s="46"/>
      <c r="M141" s="231"/>
      <c r="N141" s="232"/>
      <c r="O141" s="86"/>
      <c r="P141" s="86"/>
      <c r="Q141" s="86"/>
      <c r="R141" s="86"/>
      <c r="S141" s="86"/>
      <c r="T141" s="87"/>
      <c r="U141" s="40"/>
      <c r="V141" s="40"/>
      <c r="W141" s="40"/>
      <c r="X141" s="40"/>
      <c r="Y141" s="40"/>
      <c r="Z141" s="40"/>
      <c r="AA141" s="40"/>
      <c r="AB141" s="40"/>
      <c r="AC141" s="40"/>
      <c r="AD141" s="40"/>
      <c r="AE141" s="40"/>
      <c r="AT141" s="19" t="s">
        <v>190</v>
      </c>
      <c r="AU141" s="19" t="s">
        <v>83</v>
      </c>
    </row>
    <row r="142" s="2" customFormat="1" ht="16.5" customHeight="1">
      <c r="A142" s="40"/>
      <c r="B142" s="41"/>
      <c r="C142" s="215" t="s">
        <v>363</v>
      </c>
      <c r="D142" s="215" t="s">
        <v>183</v>
      </c>
      <c r="E142" s="216" t="s">
        <v>1722</v>
      </c>
      <c r="F142" s="217" t="s">
        <v>1723</v>
      </c>
      <c r="G142" s="218" t="s">
        <v>249</v>
      </c>
      <c r="H142" s="219">
        <v>16</v>
      </c>
      <c r="I142" s="220"/>
      <c r="J142" s="221">
        <f>ROUND(I142*H142,2)</f>
        <v>0</v>
      </c>
      <c r="K142" s="217" t="s">
        <v>19</v>
      </c>
      <c r="L142" s="46"/>
      <c r="M142" s="222" t="s">
        <v>19</v>
      </c>
      <c r="N142" s="223" t="s">
        <v>47</v>
      </c>
      <c r="O142" s="86"/>
      <c r="P142" s="224">
        <f>O142*H142</f>
        <v>0</v>
      </c>
      <c r="Q142" s="224">
        <v>0.00040999999999999999</v>
      </c>
      <c r="R142" s="224">
        <f>Q142*H142</f>
        <v>0.0065599999999999999</v>
      </c>
      <c r="S142" s="224">
        <v>0</v>
      </c>
      <c r="T142" s="225">
        <f>S142*H142</f>
        <v>0</v>
      </c>
      <c r="U142" s="40"/>
      <c r="V142" s="40"/>
      <c r="W142" s="40"/>
      <c r="X142" s="40"/>
      <c r="Y142" s="40"/>
      <c r="Z142" s="40"/>
      <c r="AA142" s="40"/>
      <c r="AB142" s="40"/>
      <c r="AC142" s="40"/>
      <c r="AD142" s="40"/>
      <c r="AE142" s="40"/>
      <c r="AR142" s="226" t="s">
        <v>188</v>
      </c>
      <c r="AT142" s="226" t="s">
        <v>183</v>
      </c>
      <c r="AU142" s="226" t="s">
        <v>83</v>
      </c>
      <c r="AY142" s="19" t="s">
        <v>180</v>
      </c>
      <c r="BE142" s="227">
        <f>IF(N142="základní",J142,0)</f>
        <v>0</v>
      </c>
      <c r="BF142" s="227">
        <f>IF(N142="snížená",J142,0)</f>
        <v>0</v>
      </c>
      <c r="BG142" s="227">
        <f>IF(N142="zákl. přenesená",J142,0)</f>
        <v>0</v>
      </c>
      <c r="BH142" s="227">
        <f>IF(N142="sníž. přenesená",J142,0)</f>
        <v>0</v>
      </c>
      <c r="BI142" s="227">
        <f>IF(N142="nulová",J142,0)</f>
        <v>0</v>
      </c>
      <c r="BJ142" s="19" t="s">
        <v>83</v>
      </c>
      <c r="BK142" s="227">
        <f>ROUND(I142*H142,2)</f>
        <v>0</v>
      </c>
      <c r="BL142" s="19" t="s">
        <v>188</v>
      </c>
      <c r="BM142" s="226" t="s">
        <v>1724</v>
      </c>
    </row>
    <row r="143" s="2" customFormat="1">
      <c r="A143" s="40"/>
      <c r="B143" s="41"/>
      <c r="C143" s="42"/>
      <c r="D143" s="228" t="s">
        <v>190</v>
      </c>
      <c r="E143" s="42"/>
      <c r="F143" s="229" t="s">
        <v>1723</v>
      </c>
      <c r="G143" s="42"/>
      <c r="H143" s="42"/>
      <c r="I143" s="230"/>
      <c r="J143" s="42"/>
      <c r="K143" s="42"/>
      <c r="L143" s="46"/>
      <c r="M143" s="231"/>
      <c r="N143" s="232"/>
      <c r="O143" s="86"/>
      <c r="P143" s="86"/>
      <c r="Q143" s="86"/>
      <c r="R143" s="86"/>
      <c r="S143" s="86"/>
      <c r="T143" s="87"/>
      <c r="U143" s="40"/>
      <c r="V143" s="40"/>
      <c r="W143" s="40"/>
      <c r="X143" s="40"/>
      <c r="Y143" s="40"/>
      <c r="Z143" s="40"/>
      <c r="AA143" s="40"/>
      <c r="AB143" s="40"/>
      <c r="AC143" s="40"/>
      <c r="AD143" s="40"/>
      <c r="AE143" s="40"/>
      <c r="AT143" s="19" t="s">
        <v>190</v>
      </c>
      <c r="AU143" s="19" t="s">
        <v>83</v>
      </c>
    </row>
    <row r="144" s="2" customFormat="1" ht="16.5" customHeight="1">
      <c r="A144" s="40"/>
      <c r="B144" s="41"/>
      <c r="C144" s="215" t="s">
        <v>369</v>
      </c>
      <c r="D144" s="215" t="s">
        <v>183</v>
      </c>
      <c r="E144" s="216" t="s">
        <v>1725</v>
      </c>
      <c r="F144" s="217" t="s">
        <v>1726</v>
      </c>
      <c r="G144" s="218" t="s">
        <v>249</v>
      </c>
      <c r="H144" s="219">
        <v>161</v>
      </c>
      <c r="I144" s="220"/>
      <c r="J144" s="221">
        <f>ROUND(I144*H144,2)</f>
        <v>0</v>
      </c>
      <c r="K144" s="217" t="s">
        <v>19</v>
      </c>
      <c r="L144" s="46"/>
      <c r="M144" s="222" t="s">
        <v>19</v>
      </c>
      <c r="N144" s="223" t="s">
        <v>47</v>
      </c>
      <c r="O144" s="86"/>
      <c r="P144" s="224">
        <f>O144*H144</f>
        <v>0</v>
      </c>
      <c r="Q144" s="224">
        <v>0.00048000000000000001</v>
      </c>
      <c r="R144" s="224">
        <f>Q144*H144</f>
        <v>0.077280000000000001</v>
      </c>
      <c r="S144" s="224">
        <v>0</v>
      </c>
      <c r="T144" s="225">
        <f>S144*H144</f>
        <v>0</v>
      </c>
      <c r="U144" s="40"/>
      <c r="V144" s="40"/>
      <c r="W144" s="40"/>
      <c r="X144" s="40"/>
      <c r="Y144" s="40"/>
      <c r="Z144" s="40"/>
      <c r="AA144" s="40"/>
      <c r="AB144" s="40"/>
      <c r="AC144" s="40"/>
      <c r="AD144" s="40"/>
      <c r="AE144" s="40"/>
      <c r="AR144" s="226" t="s">
        <v>188</v>
      </c>
      <c r="AT144" s="226" t="s">
        <v>183</v>
      </c>
      <c r="AU144" s="226" t="s">
        <v>83</v>
      </c>
      <c r="AY144" s="19" t="s">
        <v>180</v>
      </c>
      <c r="BE144" s="227">
        <f>IF(N144="základní",J144,0)</f>
        <v>0</v>
      </c>
      <c r="BF144" s="227">
        <f>IF(N144="snížená",J144,0)</f>
        <v>0</v>
      </c>
      <c r="BG144" s="227">
        <f>IF(N144="zákl. přenesená",J144,0)</f>
        <v>0</v>
      </c>
      <c r="BH144" s="227">
        <f>IF(N144="sníž. přenesená",J144,0)</f>
        <v>0</v>
      </c>
      <c r="BI144" s="227">
        <f>IF(N144="nulová",J144,0)</f>
        <v>0</v>
      </c>
      <c r="BJ144" s="19" t="s">
        <v>83</v>
      </c>
      <c r="BK144" s="227">
        <f>ROUND(I144*H144,2)</f>
        <v>0</v>
      </c>
      <c r="BL144" s="19" t="s">
        <v>188</v>
      </c>
      <c r="BM144" s="226" t="s">
        <v>1727</v>
      </c>
    </row>
    <row r="145" s="2" customFormat="1">
      <c r="A145" s="40"/>
      <c r="B145" s="41"/>
      <c r="C145" s="42"/>
      <c r="D145" s="228" t="s">
        <v>190</v>
      </c>
      <c r="E145" s="42"/>
      <c r="F145" s="229" t="s">
        <v>1726</v>
      </c>
      <c r="G145" s="42"/>
      <c r="H145" s="42"/>
      <c r="I145" s="230"/>
      <c r="J145" s="42"/>
      <c r="K145" s="42"/>
      <c r="L145" s="46"/>
      <c r="M145" s="231"/>
      <c r="N145" s="232"/>
      <c r="O145" s="86"/>
      <c r="P145" s="86"/>
      <c r="Q145" s="86"/>
      <c r="R145" s="86"/>
      <c r="S145" s="86"/>
      <c r="T145" s="87"/>
      <c r="U145" s="40"/>
      <c r="V145" s="40"/>
      <c r="W145" s="40"/>
      <c r="X145" s="40"/>
      <c r="Y145" s="40"/>
      <c r="Z145" s="40"/>
      <c r="AA145" s="40"/>
      <c r="AB145" s="40"/>
      <c r="AC145" s="40"/>
      <c r="AD145" s="40"/>
      <c r="AE145" s="40"/>
      <c r="AT145" s="19" t="s">
        <v>190</v>
      </c>
      <c r="AU145" s="19" t="s">
        <v>83</v>
      </c>
    </row>
    <row r="146" s="2" customFormat="1" ht="16.5" customHeight="1">
      <c r="A146" s="40"/>
      <c r="B146" s="41"/>
      <c r="C146" s="215" t="s">
        <v>375</v>
      </c>
      <c r="D146" s="215" t="s">
        <v>183</v>
      </c>
      <c r="E146" s="216" t="s">
        <v>1728</v>
      </c>
      <c r="F146" s="217" t="s">
        <v>1729</v>
      </c>
      <c r="G146" s="218" t="s">
        <v>1661</v>
      </c>
      <c r="H146" s="219">
        <v>21</v>
      </c>
      <c r="I146" s="220"/>
      <c r="J146" s="221">
        <f>ROUND(I146*H146,2)</f>
        <v>0</v>
      </c>
      <c r="K146" s="217" t="s">
        <v>19</v>
      </c>
      <c r="L146" s="46"/>
      <c r="M146" s="222" t="s">
        <v>19</v>
      </c>
      <c r="N146" s="223" t="s">
        <v>47</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188</v>
      </c>
      <c r="AT146" s="226" t="s">
        <v>183</v>
      </c>
      <c r="AU146" s="226" t="s">
        <v>83</v>
      </c>
      <c r="AY146" s="19" t="s">
        <v>180</v>
      </c>
      <c r="BE146" s="227">
        <f>IF(N146="základní",J146,0)</f>
        <v>0</v>
      </c>
      <c r="BF146" s="227">
        <f>IF(N146="snížená",J146,0)</f>
        <v>0</v>
      </c>
      <c r="BG146" s="227">
        <f>IF(N146="zákl. přenesená",J146,0)</f>
        <v>0</v>
      </c>
      <c r="BH146" s="227">
        <f>IF(N146="sníž. přenesená",J146,0)</f>
        <v>0</v>
      </c>
      <c r="BI146" s="227">
        <f>IF(N146="nulová",J146,0)</f>
        <v>0</v>
      </c>
      <c r="BJ146" s="19" t="s">
        <v>83</v>
      </c>
      <c r="BK146" s="227">
        <f>ROUND(I146*H146,2)</f>
        <v>0</v>
      </c>
      <c r="BL146" s="19" t="s">
        <v>188</v>
      </c>
      <c r="BM146" s="226" t="s">
        <v>1730</v>
      </c>
    </row>
    <row r="147" s="2" customFormat="1">
      <c r="A147" s="40"/>
      <c r="B147" s="41"/>
      <c r="C147" s="42"/>
      <c r="D147" s="228" t="s">
        <v>190</v>
      </c>
      <c r="E147" s="42"/>
      <c r="F147" s="229" t="s">
        <v>1729</v>
      </c>
      <c r="G147" s="42"/>
      <c r="H147" s="42"/>
      <c r="I147" s="230"/>
      <c r="J147" s="42"/>
      <c r="K147" s="42"/>
      <c r="L147" s="46"/>
      <c r="M147" s="231"/>
      <c r="N147" s="232"/>
      <c r="O147" s="86"/>
      <c r="P147" s="86"/>
      <c r="Q147" s="86"/>
      <c r="R147" s="86"/>
      <c r="S147" s="86"/>
      <c r="T147" s="87"/>
      <c r="U147" s="40"/>
      <c r="V147" s="40"/>
      <c r="W147" s="40"/>
      <c r="X147" s="40"/>
      <c r="Y147" s="40"/>
      <c r="Z147" s="40"/>
      <c r="AA147" s="40"/>
      <c r="AB147" s="40"/>
      <c r="AC147" s="40"/>
      <c r="AD147" s="40"/>
      <c r="AE147" s="40"/>
      <c r="AT147" s="19" t="s">
        <v>190</v>
      </c>
      <c r="AU147" s="19" t="s">
        <v>83</v>
      </c>
    </row>
    <row r="148" s="2" customFormat="1" ht="16.5" customHeight="1">
      <c r="A148" s="40"/>
      <c r="B148" s="41"/>
      <c r="C148" s="215" t="s">
        <v>380</v>
      </c>
      <c r="D148" s="215" t="s">
        <v>183</v>
      </c>
      <c r="E148" s="216" t="s">
        <v>1731</v>
      </c>
      <c r="F148" s="217" t="s">
        <v>1732</v>
      </c>
      <c r="G148" s="218" t="s">
        <v>1661</v>
      </c>
      <c r="H148" s="219">
        <v>12</v>
      </c>
      <c r="I148" s="220"/>
      <c r="J148" s="221">
        <f>ROUND(I148*H148,2)</f>
        <v>0</v>
      </c>
      <c r="K148" s="217" t="s">
        <v>19</v>
      </c>
      <c r="L148" s="46"/>
      <c r="M148" s="222" t="s">
        <v>19</v>
      </c>
      <c r="N148" s="223" t="s">
        <v>47</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188</v>
      </c>
      <c r="AT148" s="226" t="s">
        <v>183</v>
      </c>
      <c r="AU148" s="226" t="s">
        <v>83</v>
      </c>
      <c r="AY148" s="19" t="s">
        <v>180</v>
      </c>
      <c r="BE148" s="227">
        <f>IF(N148="základní",J148,0)</f>
        <v>0</v>
      </c>
      <c r="BF148" s="227">
        <f>IF(N148="snížená",J148,0)</f>
        <v>0</v>
      </c>
      <c r="BG148" s="227">
        <f>IF(N148="zákl. přenesená",J148,0)</f>
        <v>0</v>
      </c>
      <c r="BH148" s="227">
        <f>IF(N148="sníž. přenesená",J148,0)</f>
        <v>0</v>
      </c>
      <c r="BI148" s="227">
        <f>IF(N148="nulová",J148,0)</f>
        <v>0</v>
      </c>
      <c r="BJ148" s="19" t="s">
        <v>83</v>
      </c>
      <c r="BK148" s="227">
        <f>ROUND(I148*H148,2)</f>
        <v>0</v>
      </c>
      <c r="BL148" s="19" t="s">
        <v>188</v>
      </c>
      <c r="BM148" s="226" t="s">
        <v>1733</v>
      </c>
    </row>
    <row r="149" s="2" customFormat="1">
      <c r="A149" s="40"/>
      <c r="B149" s="41"/>
      <c r="C149" s="42"/>
      <c r="D149" s="228" t="s">
        <v>190</v>
      </c>
      <c r="E149" s="42"/>
      <c r="F149" s="229" t="s">
        <v>1732</v>
      </c>
      <c r="G149" s="42"/>
      <c r="H149" s="42"/>
      <c r="I149" s="230"/>
      <c r="J149" s="42"/>
      <c r="K149" s="42"/>
      <c r="L149" s="46"/>
      <c r="M149" s="231"/>
      <c r="N149" s="232"/>
      <c r="O149" s="86"/>
      <c r="P149" s="86"/>
      <c r="Q149" s="86"/>
      <c r="R149" s="86"/>
      <c r="S149" s="86"/>
      <c r="T149" s="87"/>
      <c r="U149" s="40"/>
      <c r="V149" s="40"/>
      <c r="W149" s="40"/>
      <c r="X149" s="40"/>
      <c r="Y149" s="40"/>
      <c r="Z149" s="40"/>
      <c r="AA149" s="40"/>
      <c r="AB149" s="40"/>
      <c r="AC149" s="40"/>
      <c r="AD149" s="40"/>
      <c r="AE149" s="40"/>
      <c r="AT149" s="19" t="s">
        <v>190</v>
      </c>
      <c r="AU149" s="19" t="s">
        <v>83</v>
      </c>
    </row>
    <row r="150" s="2" customFormat="1" ht="16.5" customHeight="1">
      <c r="A150" s="40"/>
      <c r="B150" s="41"/>
      <c r="C150" s="215" t="s">
        <v>385</v>
      </c>
      <c r="D150" s="215" t="s">
        <v>183</v>
      </c>
      <c r="E150" s="216" t="s">
        <v>1734</v>
      </c>
      <c r="F150" s="217" t="s">
        <v>1735</v>
      </c>
      <c r="G150" s="218" t="s">
        <v>1661</v>
      </c>
      <c r="H150" s="219">
        <v>3</v>
      </c>
      <c r="I150" s="220"/>
      <c r="J150" s="221">
        <f>ROUND(I150*H150,2)</f>
        <v>0</v>
      </c>
      <c r="K150" s="217" t="s">
        <v>19</v>
      </c>
      <c r="L150" s="46"/>
      <c r="M150" s="222" t="s">
        <v>19</v>
      </c>
      <c r="N150" s="223" t="s">
        <v>47</v>
      </c>
      <c r="O150" s="86"/>
      <c r="P150" s="224">
        <f>O150*H150</f>
        <v>0</v>
      </c>
      <c r="Q150" s="224">
        <v>0.0015</v>
      </c>
      <c r="R150" s="224">
        <f>Q150*H150</f>
        <v>0.0045000000000000005</v>
      </c>
      <c r="S150" s="224">
        <v>0</v>
      </c>
      <c r="T150" s="225">
        <f>S150*H150</f>
        <v>0</v>
      </c>
      <c r="U150" s="40"/>
      <c r="V150" s="40"/>
      <c r="W150" s="40"/>
      <c r="X150" s="40"/>
      <c r="Y150" s="40"/>
      <c r="Z150" s="40"/>
      <c r="AA150" s="40"/>
      <c r="AB150" s="40"/>
      <c r="AC150" s="40"/>
      <c r="AD150" s="40"/>
      <c r="AE150" s="40"/>
      <c r="AR150" s="226" t="s">
        <v>188</v>
      </c>
      <c r="AT150" s="226" t="s">
        <v>183</v>
      </c>
      <c r="AU150" s="226" t="s">
        <v>83</v>
      </c>
      <c r="AY150" s="19" t="s">
        <v>180</v>
      </c>
      <c r="BE150" s="227">
        <f>IF(N150="základní",J150,0)</f>
        <v>0</v>
      </c>
      <c r="BF150" s="227">
        <f>IF(N150="snížená",J150,0)</f>
        <v>0</v>
      </c>
      <c r="BG150" s="227">
        <f>IF(N150="zákl. přenesená",J150,0)</f>
        <v>0</v>
      </c>
      <c r="BH150" s="227">
        <f>IF(N150="sníž. přenesená",J150,0)</f>
        <v>0</v>
      </c>
      <c r="BI150" s="227">
        <f>IF(N150="nulová",J150,0)</f>
        <v>0</v>
      </c>
      <c r="BJ150" s="19" t="s">
        <v>83</v>
      </c>
      <c r="BK150" s="227">
        <f>ROUND(I150*H150,2)</f>
        <v>0</v>
      </c>
      <c r="BL150" s="19" t="s">
        <v>188</v>
      </c>
      <c r="BM150" s="226" t="s">
        <v>1736</v>
      </c>
    </row>
    <row r="151" s="2" customFormat="1">
      <c r="A151" s="40"/>
      <c r="B151" s="41"/>
      <c r="C151" s="42"/>
      <c r="D151" s="228" t="s">
        <v>190</v>
      </c>
      <c r="E151" s="42"/>
      <c r="F151" s="229" t="s">
        <v>1735</v>
      </c>
      <c r="G151" s="42"/>
      <c r="H151" s="42"/>
      <c r="I151" s="230"/>
      <c r="J151" s="42"/>
      <c r="K151" s="42"/>
      <c r="L151" s="46"/>
      <c r="M151" s="231"/>
      <c r="N151" s="232"/>
      <c r="O151" s="86"/>
      <c r="P151" s="86"/>
      <c r="Q151" s="86"/>
      <c r="R151" s="86"/>
      <c r="S151" s="86"/>
      <c r="T151" s="87"/>
      <c r="U151" s="40"/>
      <c r="V151" s="40"/>
      <c r="W151" s="40"/>
      <c r="X151" s="40"/>
      <c r="Y151" s="40"/>
      <c r="Z151" s="40"/>
      <c r="AA151" s="40"/>
      <c r="AB151" s="40"/>
      <c r="AC151" s="40"/>
      <c r="AD151" s="40"/>
      <c r="AE151" s="40"/>
      <c r="AT151" s="19" t="s">
        <v>190</v>
      </c>
      <c r="AU151" s="19" t="s">
        <v>83</v>
      </c>
    </row>
    <row r="152" s="2" customFormat="1" ht="16.5" customHeight="1">
      <c r="A152" s="40"/>
      <c r="B152" s="41"/>
      <c r="C152" s="215" t="s">
        <v>390</v>
      </c>
      <c r="D152" s="215" t="s">
        <v>183</v>
      </c>
      <c r="E152" s="216" t="s">
        <v>1737</v>
      </c>
      <c r="F152" s="217" t="s">
        <v>1738</v>
      </c>
      <c r="G152" s="218" t="s">
        <v>1661</v>
      </c>
      <c r="H152" s="219">
        <v>4</v>
      </c>
      <c r="I152" s="220"/>
      <c r="J152" s="221">
        <f>ROUND(I152*H152,2)</f>
        <v>0</v>
      </c>
      <c r="K152" s="217" t="s">
        <v>19</v>
      </c>
      <c r="L152" s="46"/>
      <c r="M152" s="222" t="s">
        <v>19</v>
      </c>
      <c r="N152" s="223" t="s">
        <v>47</v>
      </c>
      <c r="O152" s="86"/>
      <c r="P152" s="224">
        <f>O152*H152</f>
        <v>0</v>
      </c>
      <c r="Q152" s="224">
        <v>0.00029</v>
      </c>
      <c r="R152" s="224">
        <f>Q152*H152</f>
        <v>0.00116</v>
      </c>
      <c r="S152" s="224">
        <v>0</v>
      </c>
      <c r="T152" s="225">
        <f>S152*H152</f>
        <v>0</v>
      </c>
      <c r="U152" s="40"/>
      <c r="V152" s="40"/>
      <c r="W152" s="40"/>
      <c r="X152" s="40"/>
      <c r="Y152" s="40"/>
      <c r="Z152" s="40"/>
      <c r="AA152" s="40"/>
      <c r="AB152" s="40"/>
      <c r="AC152" s="40"/>
      <c r="AD152" s="40"/>
      <c r="AE152" s="40"/>
      <c r="AR152" s="226" t="s">
        <v>188</v>
      </c>
      <c r="AT152" s="226" t="s">
        <v>183</v>
      </c>
      <c r="AU152" s="226" t="s">
        <v>83</v>
      </c>
      <c r="AY152" s="19" t="s">
        <v>180</v>
      </c>
      <c r="BE152" s="227">
        <f>IF(N152="základní",J152,0)</f>
        <v>0</v>
      </c>
      <c r="BF152" s="227">
        <f>IF(N152="snížená",J152,0)</f>
        <v>0</v>
      </c>
      <c r="BG152" s="227">
        <f>IF(N152="zákl. přenesená",J152,0)</f>
        <v>0</v>
      </c>
      <c r="BH152" s="227">
        <f>IF(N152="sníž. přenesená",J152,0)</f>
        <v>0</v>
      </c>
      <c r="BI152" s="227">
        <f>IF(N152="nulová",J152,0)</f>
        <v>0</v>
      </c>
      <c r="BJ152" s="19" t="s">
        <v>83</v>
      </c>
      <c r="BK152" s="227">
        <f>ROUND(I152*H152,2)</f>
        <v>0</v>
      </c>
      <c r="BL152" s="19" t="s">
        <v>188</v>
      </c>
      <c r="BM152" s="226" t="s">
        <v>1739</v>
      </c>
    </row>
    <row r="153" s="2" customFormat="1">
      <c r="A153" s="40"/>
      <c r="B153" s="41"/>
      <c r="C153" s="42"/>
      <c r="D153" s="228" t="s">
        <v>190</v>
      </c>
      <c r="E153" s="42"/>
      <c r="F153" s="229" t="s">
        <v>1738</v>
      </c>
      <c r="G153" s="42"/>
      <c r="H153" s="42"/>
      <c r="I153" s="230"/>
      <c r="J153" s="42"/>
      <c r="K153" s="42"/>
      <c r="L153" s="46"/>
      <c r="M153" s="231"/>
      <c r="N153" s="232"/>
      <c r="O153" s="86"/>
      <c r="P153" s="86"/>
      <c r="Q153" s="86"/>
      <c r="R153" s="86"/>
      <c r="S153" s="86"/>
      <c r="T153" s="87"/>
      <c r="U153" s="40"/>
      <c r="V153" s="40"/>
      <c r="W153" s="40"/>
      <c r="X153" s="40"/>
      <c r="Y153" s="40"/>
      <c r="Z153" s="40"/>
      <c r="AA153" s="40"/>
      <c r="AB153" s="40"/>
      <c r="AC153" s="40"/>
      <c r="AD153" s="40"/>
      <c r="AE153" s="40"/>
      <c r="AT153" s="19" t="s">
        <v>190</v>
      </c>
      <c r="AU153" s="19" t="s">
        <v>83</v>
      </c>
    </row>
    <row r="154" s="2" customFormat="1" ht="16.5" customHeight="1">
      <c r="A154" s="40"/>
      <c r="B154" s="41"/>
      <c r="C154" s="215" t="s">
        <v>399</v>
      </c>
      <c r="D154" s="215" t="s">
        <v>183</v>
      </c>
      <c r="E154" s="216" t="s">
        <v>1740</v>
      </c>
      <c r="F154" s="217" t="s">
        <v>1741</v>
      </c>
      <c r="G154" s="218" t="s">
        <v>1661</v>
      </c>
      <c r="H154" s="219">
        <v>2</v>
      </c>
      <c r="I154" s="220"/>
      <c r="J154" s="221">
        <f>ROUND(I154*H154,2)</f>
        <v>0</v>
      </c>
      <c r="K154" s="217" t="s">
        <v>19</v>
      </c>
      <c r="L154" s="46"/>
      <c r="M154" s="222" t="s">
        <v>19</v>
      </c>
      <c r="N154" s="223" t="s">
        <v>47</v>
      </c>
      <c r="O154" s="86"/>
      <c r="P154" s="224">
        <f>O154*H154</f>
        <v>0</v>
      </c>
      <c r="Q154" s="224">
        <v>0.00051000000000000004</v>
      </c>
      <c r="R154" s="224">
        <f>Q154*H154</f>
        <v>0.0010200000000000001</v>
      </c>
      <c r="S154" s="224">
        <v>0</v>
      </c>
      <c r="T154" s="225">
        <f>S154*H154</f>
        <v>0</v>
      </c>
      <c r="U154" s="40"/>
      <c r="V154" s="40"/>
      <c r="W154" s="40"/>
      <c r="X154" s="40"/>
      <c r="Y154" s="40"/>
      <c r="Z154" s="40"/>
      <c r="AA154" s="40"/>
      <c r="AB154" s="40"/>
      <c r="AC154" s="40"/>
      <c r="AD154" s="40"/>
      <c r="AE154" s="40"/>
      <c r="AR154" s="226" t="s">
        <v>188</v>
      </c>
      <c r="AT154" s="226" t="s">
        <v>183</v>
      </c>
      <c r="AU154" s="226" t="s">
        <v>83</v>
      </c>
      <c r="AY154" s="19" t="s">
        <v>180</v>
      </c>
      <c r="BE154" s="227">
        <f>IF(N154="základní",J154,0)</f>
        <v>0</v>
      </c>
      <c r="BF154" s="227">
        <f>IF(N154="snížená",J154,0)</f>
        <v>0</v>
      </c>
      <c r="BG154" s="227">
        <f>IF(N154="zákl. přenesená",J154,0)</f>
        <v>0</v>
      </c>
      <c r="BH154" s="227">
        <f>IF(N154="sníž. přenesená",J154,0)</f>
        <v>0</v>
      </c>
      <c r="BI154" s="227">
        <f>IF(N154="nulová",J154,0)</f>
        <v>0</v>
      </c>
      <c r="BJ154" s="19" t="s">
        <v>83</v>
      </c>
      <c r="BK154" s="227">
        <f>ROUND(I154*H154,2)</f>
        <v>0</v>
      </c>
      <c r="BL154" s="19" t="s">
        <v>188</v>
      </c>
      <c r="BM154" s="226" t="s">
        <v>1742</v>
      </c>
    </row>
    <row r="155" s="2" customFormat="1">
      <c r="A155" s="40"/>
      <c r="B155" s="41"/>
      <c r="C155" s="42"/>
      <c r="D155" s="228" t="s">
        <v>190</v>
      </c>
      <c r="E155" s="42"/>
      <c r="F155" s="229" t="s">
        <v>1741</v>
      </c>
      <c r="G155" s="42"/>
      <c r="H155" s="42"/>
      <c r="I155" s="230"/>
      <c r="J155" s="42"/>
      <c r="K155" s="42"/>
      <c r="L155" s="46"/>
      <c r="M155" s="231"/>
      <c r="N155" s="232"/>
      <c r="O155" s="86"/>
      <c r="P155" s="86"/>
      <c r="Q155" s="86"/>
      <c r="R155" s="86"/>
      <c r="S155" s="86"/>
      <c r="T155" s="87"/>
      <c r="U155" s="40"/>
      <c r="V155" s="40"/>
      <c r="W155" s="40"/>
      <c r="X155" s="40"/>
      <c r="Y155" s="40"/>
      <c r="Z155" s="40"/>
      <c r="AA155" s="40"/>
      <c r="AB155" s="40"/>
      <c r="AC155" s="40"/>
      <c r="AD155" s="40"/>
      <c r="AE155" s="40"/>
      <c r="AT155" s="19" t="s">
        <v>190</v>
      </c>
      <c r="AU155" s="19" t="s">
        <v>83</v>
      </c>
    </row>
    <row r="156" s="2" customFormat="1" ht="16.5" customHeight="1">
      <c r="A156" s="40"/>
      <c r="B156" s="41"/>
      <c r="C156" s="215" t="s">
        <v>405</v>
      </c>
      <c r="D156" s="215" t="s">
        <v>183</v>
      </c>
      <c r="E156" s="216" t="s">
        <v>1743</v>
      </c>
      <c r="F156" s="217" t="s">
        <v>1744</v>
      </c>
      <c r="G156" s="218" t="s">
        <v>249</v>
      </c>
      <c r="H156" s="219">
        <v>400</v>
      </c>
      <c r="I156" s="220"/>
      <c r="J156" s="221">
        <f>ROUND(I156*H156,2)</f>
        <v>0</v>
      </c>
      <c r="K156" s="217" t="s">
        <v>19</v>
      </c>
      <c r="L156" s="46"/>
      <c r="M156" s="222" t="s">
        <v>19</v>
      </c>
      <c r="N156" s="223" t="s">
        <v>47</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188</v>
      </c>
      <c r="AT156" s="226" t="s">
        <v>183</v>
      </c>
      <c r="AU156" s="226" t="s">
        <v>83</v>
      </c>
      <c r="AY156" s="19" t="s">
        <v>180</v>
      </c>
      <c r="BE156" s="227">
        <f>IF(N156="základní",J156,0)</f>
        <v>0</v>
      </c>
      <c r="BF156" s="227">
        <f>IF(N156="snížená",J156,0)</f>
        <v>0</v>
      </c>
      <c r="BG156" s="227">
        <f>IF(N156="zákl. přenesená",J156,0)</f>
        <v>0</v>
      </c>
      <c r="BH156" s="227">
        <f>IF(N156="sníž. přenesená",J156,0)</f>
        <v>0</v>
      </c>
      <c r="BI156" s="227">
        <f>IF(N156="nulová",J156,0)</f>
        <v>0</v>
      </c>
      <c r="BJ156" s="19" t="s">
        <v>83</v>
      </c>
      <c r="BK156" s="227">
        <f>ROUND(I156*H156,2)</f>
        <v>0</v>
      </c>
      <c r="BL156" s="19" t="s">
        <v>188</v>
      </c>
      <c r="BM156" s="226" t="s">
        <v>1745</v>
      </c>
    </row>
    <row r="157" s="2" customFormat="1">
      <c r="A157" s="40"/>
      <c r="B157" s="41"/>
      <c r="C157" s="42"/>
      <c r="D157" s="228" t="s">
        <v>190</v>
      </c>
      <c r="E157" s="42"/>
      <c r="F157" s="229" t="s">
        <v>1744</v>
      </c>
      <c r="G157" s="42"/>
      <c r="H157" s="42"/>
      <c r="I157" s="230"/>
      <c r="J157" s="42"/>
      <c r="K157" s="42"/>
      <c r="L157" s="46"/>
      <c r="M157" s="231"/>
      <c r="N157" s="232"/>
      <c r="O157" s="86"/>
      <c r="P157" s="86"/>
      <c r="Q157" s="86"/>
      <c r="R157" s="86"/>
      <c r="S157" s="86"/>
      <c r="T157" s="87"/>
      <c r="U157" s="40"/>
      <c r="V157" s="40"/>
      <c r="W157" s="40"/>
      <c r="X157" s="40"/>
      <c r="Y157" s="40"/>
      <c r="Z157" s="40"/>
      <c r="AA157" s="40"/>
      <c r="AB157" s="40"/>
      <c r="AC157" s="40"/>
      <c r="AD157" s="40"/>
      <c r="AE157" s="40"/>
      <c r="AT157" s="19" t="s">
        <v>190</v>
      </c>
      <c r="AU157" s="19" t="s">
        <v>83</v>
      </c>
    </row>
    <row r="158" s="2" customFormat="1" ht="16.5" customHeight="1">
      <c r="A158" s="40"/>
      <c r="B158" s="41"/>
      <c r="C158" s="215" t="s">
        <v>410</v>
      </c>
      <c r="D158" s="215" t="s">
        <v>183</v>
      </c>
      <c r="E158" s="216" t="s">
        <v>1746</v>
      </c>
      <c r="F158" s="217" t="s">
        <v>1747</v>
      </c>
      <c r="G158" s="218" t="s">
        <v>249</v>
      </c>
      <c r="H158" s="219">
        <v>37</v>
      </c>
      <c r="I158" s="220"/>
      <c r="J158" s="221">
        <f>ROUND(I158*H158,2)</f>
        <v>0</v>
      </c>
      <c r="K158" s="217" t="s">
        <v>19</v>
      </c>
      <c r="L158" s="46"/>
      <c r="M158" s="222" t="s">
        <v>19</v>
      </c>
      <c r="N158" s="223" t="s">
        <v>47</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188</v>
      </c>
      <c r="AT158" s="226" t="s">
        <v>183</v>
      </c>
      <c r="AU158" s="226" t="s">
        <v>83</v>
      </c>
      <c r="AY158" s="19" t="s">
        <v>180</v>
      </c>
      <c r="BE158" s="227">
        <f>IF(N158="základní",J158,0)</f>
        <v>0</v>
      </c>
      <c r="BF158" s="227">
        <f>IF(N158="snížená",J158,0)</f>
        <v>0</v>
      </c>
      <c r="BG158" s="227">
        <f>IF(N158="zákl. přenesená",J158,0)</f>
        <v>0</v>
      </c>
      <c r="BH158" s="227">
        <f>IF(N158="sníž. přenesená",J158,0)</f>
        <v>0</v>
      </c>
      <c r="BI158" s="227">
        <f>IF(N158="nulová",J158,0)</f>
        <v>0</v>
      </c>
      <c r="BJ158" s="19" t="s">
        <v>83</v>
      </c>
      <c r="BK158" s="227">
        <f>ROUND(I158*H158,2)</f>
        <v>0</v>
      </c>
      <c r="BL158" s="19" t="s">
        <v>188</v>
      </c>
      <c r="BM158" s="226" t="s">
        <v>1748</v>
      </c>
    </row>
    <row r="159" s="2" customFormat="1">
      <c r="A159" s="40"/>
      <c r="B159" s="41"/>
      <c r="C159" s="42"/>
      <c r="D159" s="228" t="s">
        <v>190</v>
      </c>
      <c r="E159" s="42"/>
      <c r="F159" s="229" t="s">
        <v>1747</v>
      </c>
      <c r="G159" s="42"/>
      <c r="H159" s="42"/>
      <c r="I159" s="230"/>
      <c r="J159" s="42"/>
      <c r="K159" s="42"/>
      <c r="L159" s="46"/>
      <c r="M159" s="231"/>
      <c r="N159" s="232"/>
      <c r="O159" s="86"/>
      <c r="P159" s="86"/>
      <c r="Q159" s="86"/>
      <c r="R159" s="86"/>
      <c r="S159" s="86"/>
      <c r="T159" s="87"/>
      <c r="U159" s="40"/>
      <c r="V159" s="40"/>
      <c r="W159" s="40"/>
      <c r="X159" s="40"/>
      <c r="Y159" s="40"/>
      <c r="Z159" s="40"/>
      <c r="AA159" s="40"/>
      <c r="AB159" s="40"/>
      <c r="AC159" s="40"/>
      <c r="AD159" s="40"/>
      <c r="AE159" s="40"/>
      <c r="AT159" s="19" t="s">
        <v>190</v>
      </c>
      <c r="AU159" s="19" t="s">
        <v>83</v>
      </c>
    </row>
    <row r="160" s="2" customFormat="1" ht="16.5" customHeight="1">
      <c r="A160" s="40"/>
      <c r="B160" s="41"/>
      <c r="C160" s="215" t="s">
        <v>417</v>
      </c>
      <c r="D160" s="215" t="s">
        <v>183</v>
      </c>
      <c r="E160" s="216" t="s">
        <v>1749</v>
      </c>
      <c r="F160" s="217" t="s">
        <v>1750</v>
      </c>
      <c r="G160" s="218" t="s">
        <v>327</v>
      </c>
      <c r="H160" s="219">
        <v>0.114</v>
      </c>
      <c r="I160" s="220"/>
      <c r="J160" s="221">
        <f>ROUND(I160*H160,2)</f>
        <v>0</v>
      </c>
      <c r="K160" s="217" t="s">
        <v>19</v>
      </c>
      <c r="L160" s="46"/>
      <c r="M160" s="222" t="s">
        <v>19</v>
      </c>
      <c r="N160" s="223" t="s">
        <v>47</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188</v>
      </c>
      <c r="AT160" s="226" t="s">
        <v>183</v>
      </c>
      <c r="AU160" s="226" t="s">
        <v>83</v>
      </c>
      <c r="AY160" s="19" t="s">
        <v>180</v>
      </c>
      <c r="BE160" s="227">
        <f>IF(N160="základní",J160,0)</f>
        <v>0</v>
      </c>
      <c r="BF160" s="227">
        <f>IF(N160="snížená",J160,0)</f>
        <v>0</v>
      </c>
      <c r="BG160" s="227">
        <f>IF(N160="zákl. přenesená",J160,0)</f>
        <v>0</v>
      </c>
      <c r="BH160" s="227">
        <f>IF(N160="sníž. přenesená",J160,0)</f>
        <v>0</v>
      </c>
      <c r="BI160" s="227">
        <f>IF(N160="nulová",J160,0)</f>
        <v>0</v>
      </c>
      <c r="BJ160" s="19" t="s">
        <v>83</v>
      </c>
      <c r="BK160" s="227">
        <f>ROUND(I160*H160,2)</f>
        <v>0</v>
      </c>
      <c r="BL160" s="19" t="s">
        <v>188</v>
      </c>
      <c r="BM160" s="226" t="s">
        <v>1751</v>
      </c>
    </row>
    <row r="161" s="2" customFormat="1">
      <c r="A161" s="40"/>
      <c r="B161" s="41"/>
      <c r="C161" s="42"/>
      <c r="D161" s="228" t="s">
        <v>190</v>
      </c>
      <c r="E161" s="42"/>
      <c r="F161" s="229" t="s">
        <v>1750</v>
      </c>
      <c r="G161" s="42"/>
      <c r="H161" s="42"/>
      <c r="I161" s="230"/>
      <c r="J161" s="42"/>
      <c r="K161" s="42"/>
      <c r="L161" s="46"/>
      <c r="M161" s="231"/>
      <c r="N161" s="232"/>
      <c r="O161" s="86"/>
      <c r="P161" s="86"/>
      <c r="Q161" s="86"/>
      <c r="R161" s="86"/>
      <c r="S161" s="86"/>
      <c r="T161" s="87"/>
      <c r="U161" s="40"/>
      <c r="V161" s="40"/>
      <c r="W161" s="40"/>
      <c r="X161" s="40"/>
      <c r="Y161" s="40"/>
      <c r="Z161" s="40"/>
      <c r="AA161" s="40"/>
      <c r="AB161" s="40"/>
      <c r="AC161" s="40"/>
      <c r="AD161" s="40"/>
      <c r="AE161" s="40"/>
      <c r="AT161" s="19" t="s">
        <v>190</v>
      </c>
      <c r="AU161" s="19" t="s">
        <v>83</v>
      </c>
    </row>
    <row r="162" s="2" customFormat="1" ht="21.75" customHeight="1">
      <c r="A162" s="40"/>
      <c r="B162" s="41"/>
      <c r="C162" s="215" t="s">
        <v>424</v>
      </c>
      <c r="D162" s="215" t="s">
        <v>183</v>
      </c>
      <c r="E162" s="216" t="s">
        <v>1752</v>
      </c>
      <c r="F162" s="217" t="s">
        <v>1753</v>
      </c>
      <c r="G162" s="218" t="s">
        <v>1661</v>
      </c>
      <c r="H162" s="219">
        <v>2</v>
      </c>
      <c r="I162" s="220"/>
      <c r="J162" s="221">
        <f>ROUND(I162*H162,2)</f>
        <v>0</v>
      </c>
      <c r="K162" s="217" t="s">
        <v>19</v>
      </c>
      <c r="L162" s="46"/>
      <c r="M162" s="222" t="s">
        <v>19</v>
      </c>
      <c r="N162" s="223" t="s">
        <v>47</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188</v>
      </c>
      <c r="AT162" s="226" t="s">
        <v>183</v>
      </c>
      <c r="AU162" s="226" t="s">
        <v>83</v>
      </c>
      <c r="AY162" s="19" t="s">
        <v>180</v>
      </c>
      <c r="BE162" s="227">
        <f>IF(N162="základní",J162,0)</f>
        <v>0</v>
      </c>
      <c r="BF162" s="227">
        <f>IF(N162="snížená",J162,0)</f>
        <v>0</v>
      </c>
      <c r="BG162" s="227">
        <f>IF(N162="zákl. přenesená",J162,0)</f>
        <v>0</v>
      </c>
      <c r="BH162" s="227">
        <f>IF(N162="sníž. přenesená",J162,0)</f>
        <v>0</v>
      </c>
      <c r="BI162" s="227">
        <f>IF(N162="nulová",J162,0)</f>
        <v>0</v>
      </c>
      <c r="BJ162" s="19" t="s">
        <v>83</v>
      </c>
      <c r="BK162" s="227">
        <f>ROUND(I162*H162,2)</f>
        <v>0</v>
      </c>
      <c r="BL162" s="19" t="s">
        <v>188</v>
      </c>
      <c r="BM162" s="226" t="s">
        <v>1754</v>
      </c>
    </row>
    <row r="163" s="2" customFormat="1">
      <c r="A163" s="40"/>
      <c r="B163" s="41"/>
      <c r="C163" s="42"/>
      <c r="D163" s="228" t="s">
        <v>190</v>
      </c>
      <c r="E163" s="42"/>
      <c r="F163" s="229" t="s">
        <v>1753</v>
      </c>
      <c r="G163" s="42"/>
      <c r="H163" s="42"/>
      <c r="I163" s="230"/>
      <c r="J163" s="42"/>
      <c r="K163" s="42"/>
      <c r="L163" s="46"/>
      <c r="M163" s="231"/>
      <c r="N163" s="232"/>
      <c r="O163" s="86"/>
      <c r="P163" s="86"/>
      <c r="Q163" s="86"/>
      <c r="R163" s="86"/>
      <c r="S163" s="86"/>
      <c r="T163" s="87"/>
      <c r="U163" s="40"/>
      <c r="V163" s="40"/>
      <c r="W163" s="40"/>
      <c r="X163" s="40"/>
      <c r="Y163" s="40"/>
      <c r="Z163" s="40"/>
      <c r="AA163" s="40"/>
      <c r="AB163" s="40"/>
      <c r="AC163" s="40"/>
      <c r="AD163" s="40"/>
      <c r="AE163" s="40"/>
      <c r="AT163" s="19" t="s">
        <v>190</v>
      </c>
      <c r="AU163" s="19" t="s">
        <v>83</v>
      </c>
    </row>
    <row r="164" s="2" customFormat="1" ht="16.5" customHeight="1">
      <c r="A164" s="40"/>
      <c r="B164" s="41"/>
      <c r="C164" s="215" t="s">
        <v>429</v>
      </c>
      <c r="D164" s="215" t="s">
        <v>183</v>
      </c>
      <c r="E164" s="216" t="s">
        <v>1755</v>
      </c>
      <c r="F164" s="217" t="s">
        <v>1756</v>
      </c>
      <c r="G164" s="218" t="s">
        <v>1661</v>
      </c>
      <c r="H164" s="219">
        <v>13</v>
      </c>
      <c r="I164" s="220"/>
      <c r="J164" s="221">
        <f>ROUND(I164*H164,2)</f>
        <v>0</v>
      </c>
      <c r="K164" s="217" t="s">
        <v>19</v>
      </c>
      <c r="L164" s="46"/>
      <c r="M164" s="222" t="s">
        <v>19</v>
      </c>
      <c r="N164" s="223" t="s">
        <v>47</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188</v>
      </c>
      <c r="AT164" s="226" t="s">
        <v>183</v>
      </c>
      <c r="AU164" s="226" t="s">
        <v>83</v>
      </c>
      <c r="AY164" s="19" t="s">
        <v>180</v>
      </c>
      <c r="BE164" s="227">
        <f>IF(N164="základní",J164,0)</f>
        <v>0</v>
      </c>
      <c r="BF164" s="227">
        <f>IF(N164="snížená",J164,0)</f>
        <v>0</v>
      </c>
      <c r="BG164" s="227">
        <f>IF(N164="zákl. přenesená",J164,0)</f>
        <v>0</v>
      </c>
      <c r="BH164" s="227">
        <f>IF(N164="sníž. přenesená",J164,0)</f>
        <v>0</v>
      </c>
      <c r="BI164" s="227">
        <f>IF(N164="nulová",J164,0)</f>
        <v>0</v>
      </c>
      <c r="BJ164" s="19" t="s">
        <v>83</v>
      </c>
      <c r="BK164" s="227">
        <f>ROUND(I164*H164,2)</f>
        <v>0</v>
      </c>
      <c r="BL164" s="19" t="s">
        <v>188</v>
      </c>
      <c r="BM164" s="226" t="s">
        <v>1757</v>
      </c>
    </row>
    <row r="165" s="2" customFormat="1">
      <c r="A165" s="40"/>
      <c r="B165" s="41"/>
      <c r="C165" s="42"/>
      <c r="D165" s="228" t="s">
        <v>190</v>
      </c>
      <c r="E165" s="42"/>
      <c r="F165" s="229" t="s">
        <v>1756</v>
      </c>
      <c r="G165" s="42"/>
      <c r="H165" s="42"/>
      <c r="I165" s="230"/>
      <c r="J165" s="42"/>
      <c r="K165" s="42"/>
      <c r="L165" s="46"/>
      <c r="M165" s="231"/>
      <c r="N165" s="232"/>
      <c r="O165" s="86"/>
      <c r="P165" s="86"/>
      <c r="Q165" s="86"/>
      <c r="R165" s="86"/>
      <c r="S165" s="86"/>
      <c r="T165" s="87"/>
      <c r="U165" s="40"/>
      <c r="V165" s="40"/>
      <c r="W165" s="40"/>
      <c r="X165" s="40"/>
      <c r="Y165" s="40"/>
      <c r="Z165" s="40"/>
      <c r="AA165" s="40"/>
      <c r="AB165" s="40"/>
      <c r="AC165" s="40"/>
      <c r="AD165" s="40"/>
      <c r="AE165" s="40"/>
      <c r="AT165" s="19" t="s">
        <v>190</v>
      </c>
      <c r="AU165" s="19" t="s">
        <v>83</v>
      </c>
    </row>
    <row r="166" s="2" customFormat="1" ht="16.5" customHeight="1">
      <c r="A166" s="40"/>
      <c r="B166" s="41"/>
      <c r="C166" s="215" t="s">
        <v>436</v>
      </c>
      <c r="D166" s="215" t="s">
        <v>183</v>
      </c>
      <c r="E166" s="216" t="s">
        <v>1758</v>
      </c>
      <c r="F166" s="217" t="s">
        <v>1759</v>
      </c>
      <c r="G166" s="218" t="s">
        <v>1661</v>
      </c>
      <c r="H166" s="219">
        <v>3</v>
      </c>
      <c r="I166" s="220"/>
      <c r="J166" s="221">
        <f>ROUND(I166*H166,2)</f>
        <v>0</v>
      </c>
      <c r="K166" s="217" t="s">
        <v>19</v>
      </c>
      <c r="L166" s="46"/>
      <c r="M166" s="222" t="s">
        <v>19</v>
      </c>
      <c r="N166" s="223" t="s">
        <v>47</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188</v>
      </c>
      <c r="AT166" s="226" t="s">
        <v>183</v>
      </c>
      <c r="AU166" s="226" t="s">
        <v>83</v>
      </c>
      <c r="AY166" s="19" t="s">
        <v>180</v>
      </c>
      <c r="BE166" s="227">
        <f>IF(N166="základní",J166,0)</f>
        <v>0</v>
      </c>
      <c r="BF166" s="227">
        <f>IF(N166="snížená",J166,0)</f>
        <v>0</v>
      </c>
      <c r="BG166" s="227">
        <f>IF(N166="zákl. přenesená",J166,0)</f>
        <v>0</v>
      </c>
      <c r="BH166" s="227">
        <f>IF(N166="sníž. přenesená",J166,0)</f>
        <v>0</v>
      </c>
      <c r="BI166" s="227">
        <f>IF(N166="nulová",J166,0)</f>
        <v>0</v>
      </c>
      <c r="BJ166" s="19" t="s">
        <v>83</v>
      </c>
      <c r="BK166" s="227">
        <f>ROUND(I166*H166,2)</f>
        <v>0</v>
      </c>
      <c r="BL166" s="19" t="s">
        <v>188</v>
      </c>
      <c r="BM166" s="226" t="s">
        <v>1760</v>
      </c>
    </row>
    <row r="167" s="2" customFormat="1">
      <c r="A167" s="40"/>
      <c r="B167" s="41"/>
      <c r="C167" s="42"/>
      <c r="D167" s="228" t="s">
        <v>190</v>
      </c>
      <c r="E167" s="42"/>
      <c r="F167" s="229" t="s">
        <v>1759</v>
      </c>
      <c r="G167" s="42"/>
      <c r="H167" s="42"/>
      <c r="I167" s="230"/>
      <c r="J167" s="42"/>
      <c r="K167" s="42"/>
      <c r="L167" s="46"/>
      <c r="M167" s="231"/>
      <c r="N167" s="232"/>
      <c r="O167" s="86"/>
      <c r="P167" s="86"/>
      <c r="Q167" s="86"/>
      <c r="R167" s="86"/>
      <c r="S167" s="86"/>
      <c r="T167" s="87"/>
      <c r="U167" s="40"/>
      <c r="V167" s="40"/>
      <c r="W167" s="40"/>
      <c r="X167" s="40"/>
      <c r="Y167" s="40"/>
      <c r="Z167" s="40"/>
      <c r="AA167" s="40"/>
      <c r="AB167" s="40"/>
      <c r="AC167" s="40"/>
      <c r="AD167" s="40"/>
      <c r="AE167" s="40"/>
      <c r="AT167" s="19" t="s">
        <v>190</v>
      </c>
      <c r="AU167" s="19" t="s">
        <v>83</v>
      </c>
    </row>
    <row r="168" s="2" customFormat="1" ht="16.5" customHeight="1">
      <c r="A168" s="40"/>
      <c r="B168" s="41"/>
      <c r="C168" s="215" t="s">
        <v>444</v>
      </c>
      <c r="D168" s="215" t="s">
        <v>183</v>
      </c>
      <c r="E168" s="216" t="s">
        <v>1761</v>
      </c>
      <c r="F168" s="217" t="s">
        <v>1762</v>
      </c>
      <c r="G168" s="218" t="s">
        <v>1661</v>
      </c>
      <c r="H168" s="219">
        <v>8</v>
      </c>
      <c r="I168" s="220"/>
      <c r="J168" s="221">
        <f>ROUND(I168*H168,2)</f>
        <v>0</v>
      </c>
      <c r="K168" s="217" t="s">
        <v>19</v>
      </c>
      <c r="L168" s="46"/>
      <c r="M168" s="222" t="s">
        <v>19</v>
      </c>
      <c r="N168" s="223" t="s">
        <v>47</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188</v>
      </c>
      <c r="AT168" s="226" t="s">
        <v>183</v>
      </c>
      <c r="AU168" s="226" t="s">
        <v>83</v>
      </c>
      <c r="AY168" s="19" t="s">
        <v>180</v>
      </c>
      <c r="BE168" s="227">
        <f>IF(N168="základní",J168,0)</f>
        <v>0</v>
      </c>
      <c r="BF168" s="227">
        <f>IF(N168="snížená",J168,0)</f>
        <v>0</v>
      </c>
      <c r="BG168" s="227">
        <f>IF(N168="zákl. přenesená",J168,0)</f>
        <v>0</v>
      </c>
      <c r="BH168" s="227">
        <f>IF(N168="sníž. přenesená",J168,0)</f>
        <v>0</v>
      </c>
      <c r="BI168" s="227">
        <f>IF(N168="nulová",J168,0)</f>
        <v>0</v>
      </c>
      <c r="BJ168" s="19" t="s">
        <v>83</v>
      </c>
      <c r="BK168" s="227">
        <f>ROUND(I168*H168,2)</f>
        <v>0</v>
      </c>
      <c r="BL168" s="19" t="s">
        <v>188</v>
      </c>
      <c r="BM168" s="226" t="s">
        <v>1763</v>
      </c>
    </row>
    <row r="169" s="2" customFormat="1">
      <c r="A169" s="40"/>
      <c r="B169" s="41"/>
      <c r="C169" s="42"/>
      <c r="D169" s="228" t="s">
        <v>190</v>
      </c>
      <c r="E169" s="42"/>
      <c r="F169" s="229" t="s">
        <v>1762</v>
      </c>
      <c r="G169" s="42"/>
      <c r="H169" s="42"/>
      <c r="I169" s="230"/>
      <c r="J169" s="42"/>
      <c r="K169" s="42"/>
      <c r="L169" s="46"/>
      <c r="M169" s="231"/>
      <c r="N169" s="232"/>
      <c r="O169" s="86"/>
      <c r="P169" s="86"/>
      <c r="Q169" s="86"/>
      <c r="R169" s="86"/>
      <c r="S169" s="86"/>
      <c r="T169" s="87"/>
      <c r="U169" s="40"/>
      <c r="V169" s="40"/>
      <c r="W169" s="40"/>
      <c r="X169" s="40"/>
      <c r="Y169" s="40"/>
      <c r="Z169" s="40"/>
      <c r="AA169" s="40"/>
      <c r="AB169" s="40"/>
      <c r="AC169" s="40"/>
      <c r="AD169" s="40"/>
      <c r="AE169" s="40"/>
      <c r="AT169" s="19" t="s">
        <v>190</v>
      </c>
      <c r="AU169" s="19" t="s">
        <v>83</v>
      </c>
    </row>
    <row r="170" s="12" customFormat="1" ht="25.92" customHeight="1">
      <c r="A170" s="12"/>
      <c r="B170" s="199"/>
      <c r="C170" s="200"/>
      <c r="D170" s="201" t="s">
        <v>75</v>
      </c>
      <c r="E170" s="202" t="s">
        <v>1764</v>
      </c>
      <c r="F170" s="202" t="s">
        <v>1765</v>
      </c>
      <c r="G170" s="200"/>
      <c r="H170" s="200"/>
      <c r="I170" s="203"/>
      <c r="J170" s="204">
        <f>BK170</f>
        <v>0</v>
      </c>
      <c r="K170" s="200"/>
      <c r="L170" s="205"/>
      <c r="M170" s="206"/>
      <c r="N170" s="207"/>
      <c r="O170" s="207"/>
      <c r="P170" s="208">
        <f>SUM(P171:P255)</f>
        <v>0</v>
      </c>
      <c r="Q170" s="207"/>
      <c r="R170" s="208">
        <f>SUM(R171:R255)</f>
        <v>0.79822999999999988</v>
      </c>
      <c r="S170" s="207"/>
      <c r="T170" s="209">
        <f>SUM(T171:T255)</f>
        <v>0</v>
      </c>
      <c r="U170" s="12"/>
      <c r="V170" s="12"/>
      <c r="W170" s="12"/>
      <c r="X170" s="12"/>
      <c r="Y170" s="12"/>
      <c r="Z170" s="12"/>
      <c r="AA170" s="12"/>
      <c r="AB170" s="12"/>
      <c r="AC170" s="12"/>
      <c r="AD170" s="12"/>
      <c r="AE170" s="12"/>
      <c r="AR170" s="210" t="s">
        <v>85</v>
      </c>
      <c r="AT170" s="211" t="s">
        <v>75</v>
      </c>
      <c r="AU170" s="211" t="s">
        <v>76</v>
      </c>
      <c r="AY170" s="210" t="s">
        <v>180</v>
      </c>
      <c r="BK170" s="212">
        <f>SUM(BK171:BK255)</f>
        <v>0</v>
      </c>
    </row>
    <row r="171" s="2" customFormat="1" ht="16.5" customHeight="1">
      <c r="A171" s="40"/>
      <c r="B171" s="41"/>
      <c r="C171" s="215" t="s">
        <v>455</v>
      </c>
      <c r="D171" s="215" t="s">
        <v>183</v>
      </c>
      <c r="E171" s="216" t="s">
        <v>1766</v>
      </c>
      <c r="F171" s="217" t="s">
        <v>1767</v>
      </c>
      <c r="G171" s="218" t="s">
        <v>249</v>
      </c>
      <c r="H171" s="219">
        <v>135</v>
      </c>
      <c r="I171" s="220"/>
      <c r="J171" s="221">
        <f>ROUND(I171*H171,2)</f>
        <v>0</v>
      </c>
      <c r="K171" s="217" t="s">
        <v>19</v>
      </c>
      <c r="L171" s="46"/>
      <c r="M171" s="222" t="s">
        <v>19</v>
      </c>
      <c r="N171" s="223" t="s">
        <v>47</v>
      </c>
      <c r="O171" s="86"/>
      <c r="P171" s="224">
        <f>O171*H171</f>
        <v>0</v>
      </c>
      <c r="Q171" s="224">
        <v>0.00097999999999999997</v>
      </c>
      <c r="R171" s="224">
        <f>Q171*H171</f>
        <v>0.1323</v>
      </c>
      <c r="S171" s="224">
        <v>0</v>
      </c>
      <c r="T171" s="225">
        <f>S171*H171</f>
        <v>0</v>
      </c>
      <c r="U171" s="40"/>
      <c r="V171" s="40"/>
      <c r="W171" s="40"/>
      <c r="X171" s="40"/>
      <c r="Y171" s="40"/>
      <c r="Z171" s="40"/>
      <c r="AA171" s="40"/>
      <c r="AB171" s="40"/>
      <c r="AC171" s="40"/>
      <c r="AD171" s="40"/>
      <c r="AE171" s="40"/>
      <c r="AR171" s="226" t="s">
        <v>188</v>
      </c>
      <c r="AT171" s="226" t="s">
        <v>183</v>
      </c>
      <c r="AU171" s="226" t="s">
        <v>83</v>
      </c>
      <c r="AY171" s="19" t="s">
        <v>180</v>
      </c>
      <c r="BE171" s="227">
        <f>IF(N171="základní",J171,0)</f>
        <v>0</v>
      </c>
      <c r="BF171" s="227">
        <f>IF(N171="snížená",J171,0)</f>
        <v>0</v>
      </c>
      <c r="BG171" s="227">
        <f>IF(N171="zákl. přenesená",J171,0)</f>
        <v>0</v>
      </c>
      <c r="BH171" s="227">
        <f>IF(N171="sníž. přenesená",J171,0)</f>
        <v>0</v>
      </c>
      <c r="BI171" s="227">
        <f>IF(N171="nulová",J171,0)</f>
        <v>0</v>
      </c>
      <c r="BJ171" s="19" t="s">
        <v>83</v>
      </c>
      <c r="BK171" s="227">
        <f>ROUND(I171*H171,2)</f>
        <v>0</v>
      </c>
      <c r="BL171" s="19" t="s">
        <v>188</v>
      </c>
      <c r="BM171" s="226" t="s">
        <v>1768</v>
      </c>
    </row>
    <row r="172" s="2" customFormat="1">
      <c r="A172" s="40"/>
      <c r="B172" s="41"/>
      <c r="C172" s="42"/>
      <c r="D172" s="228" t="s">
        <v>190</v>
      </c>
      <c r="E172" s="42"/>
      <c r="F172" s="229" t="s">
        <v>1767</v>
      </c>
      <c r="G172" s="42"/>
      <c r="H172" s="42"/>
      <c r="I172" s="230"/>
      <c r="J172" s="42"/>
      <c r="K172" s="42"/>
      <c r="L172" s="46"/>
      <c r="M172" s="231"/>
      <c r="N172" s="232"/>
      <c r="O172" s="86"/>
      <c r="P172" s="86"/>
      <c r="Q172" s="86"/>
      <c r="R172" s="86"/>
      <c r="S172" s="86"/>
      <c r="T172" s="87"/>
      <c r="U172" s="40"/>
      <c r="V172" s="40"/>
      <c r="W172" s="40"/>
      <c r="X172" s="40"/>
      <c r="Y172" s="40"/>
      <c r="Z172" s="40"/>
      <c r="AA172" s="40"/>
      <c r="AB172" s="40"/>
      <c r="AC172" s="40"/>
      <c r="AD172" s="40"/>
      <c r="AE172" s="40"/>
      <c r="AT172" s="19" t="s">
        <v>190</v>
      </c>
      <c r="AU172" s="19" t="s">
        <v>83</v>
      </c>
    </row>
    <row r="173" s="2" customFormat="1" ht="16.5" customHeight="1">
      <c r="A173" s="40"/>
      <c r="B173" s="41"/>
      <c r="C173" s="215" t="s">
        <v>459</v>
      </c>
      <c r="D173" s="215" t="s">
        <v>183</v>
      </c>
      <c r="E173" s="216" t="s">
        <v>1769</v>
      </c>
      <c r="F173" s="217" t="s">
        <v>1770</v>
      </c>
      <c r="G173" s="218" t="s">
        <v>249</v>
      </c>
      <c r="H173" s="219">
        <v>120</v>
      </c>
      <c r="I173" s="220"/>
      <c r="J173" s="221">
        <f>ROUND(I173*H173,2)</f>
        <v>0</v>
      </c>
      <c r="K173" s="217" t="s">
        <v>19</v>
      </c>
      <c r="L173" s="46"/>
      <c r="M173" s="222" t="s">
        <v>19</v>
      </c>
      <c r="N173" s="223" t="s">
        <v>47</v>
      </c>
      <c r="O173" s="86"/>
      <c r="P173" s="224">
        <f>O173*H173</f>
        <v>0</v>
      </c>
      <c r="Q173" s="224">
        <v>0.0012600000000000001</v>
      </c>
      <c r="R173" s="224">
        <f>Q173*H173</f>
        <v>0.1512</v>
      </c>
      <c r="S173" s="224">
        <v>0</v>
      </c>
      <c r="T173" s="225">
        <f>S173*H173</f>
        <v>0</v>
      </c>
      <c r="U173" s="40"/>
      <c r="V173" s="40"/>
      <c r="W173" s="40"/>
      <c r="X173" s="40"/>
      <c r="Y173" s="40"/>
      <c r="Z173" s="40"/>
      <c r="AA173" s="40"/>
      <c r="AB173" s="40"/>
      <c r="AC173" s="40"/>
      <c r="AD173" s="40"/>
      <c r="AE173" s="40"/>
      <c r="AR173" s="226" t="s">
        <v>188</v>
      </c>
      <c r="AT173" s="226" t="s">
        <v>183</v>
      </c>
      <c r="AU173" s="226" t="s">
        <v>83</v>
      </c>
      <c r="AY173" s="19" t="s">
        <v>180</v>
      </c>
      <c r="BE173" s="227">
        <f>IF(N173="základní",J173,0)</f>
        <v>0</v>
      </c>
      <c r="BF173" s="227">
        <f>IF(N173="snížená",J173,0)</f>
        <v>0</v>
      </c>
      <c r="BG173" s="227">
        <f>IF(N173="zákl. přenesená",J173,0)</f>
        <v>0</v>
      </c>
      <c r="BH173" s="227">
        <f>IF(N173="sníž. přenesená",J173,0)</f>
        <v>0</v>
      </c>
      <c r="BI173" s="227">
        <f>IF(N173="nulová",J173,0)</f>
        <v>0</v>
      </c>
      <c r="BJ173" s="19" t="s">
        <v>83</v>
      </c>
      <c r="BK173" s="227">
        <f>ROUND(I173*H173,2)</f>
        <v>0</v>
      </c>
      <c r="BL173" s="19" t="s">
        <v>188</v>
      </c>
      <c r="BM173" s="226" t="s">
        <v>1771</v>
      </c>
    </row>
    <row r="174" s="2" customFormat="1">
      <c r="A174" s="40"/>
      <c r="B174" s="41"/>
      <c r="C174" s="42"/>
      <c r="D174" s="228" t="s">
        <v>190</v>
      </c>
      <c r="E174" s="42"/>
      <c r="F174" s="229" t="s">
        <v>1770</v>
      </c>
      <c r="G174" s="42"/>
      <c r="H174" s="42"/>
      <c r="I174" s="230"/>
      <c r="J174" s="42"/>
      <c r="K174" s="42"/>
      <c r="L174" s="46"/>
      <c r="M174" s="231"/>
      <c r="N174" s="232"/>
      <c r="O174" s="86"/>
      <c r="P174" s="86"/>
      <c r="Q174" s="86"/>
      <c r="R174" s="86"/>
      <c r="S174" s="86"/>
      <c r="T174" s="87"/>
      <c r="U174" s="40"/>
      <c r="V174" s="40"/>
      <c r="W174" s="40"/>
      <c r="X174" s="40"/>
      <c r="Y174" s="40"/>
      <c r="Z174" s="40"/>
      <c r="AA174" s="40"/>
      <c r="AB174" s="40"/>
      <c r="AC174" s="40"/>
      <c r="AD174" s="40"/>
      <c r="AE174" s="40"/>
      <c r="AT174" s="19" t="s">
        <v>190</v>
      </c>
      <c r="AU174" s="19" t="s">
        <v>83</v>
      </c>
    </row>
    <row r="175" s="2" customFormat="1" ht="16.5" customHeight="1">
      <c r="A175" s="40"/>
      <c r="B175" s="41"/>
      <c r="C175" s="215" t="s">
        <v>465</v>
      </c>
      <c r="D175" s="215" t="s">
        <v>183</v>
      </c>
      <c r="E175" s="216" t="s">
        <v>1772</v>
      </c>
      <c r="F175" s="217" t="s">
        <v>1773</v>
      </c>
      <c r="G175" s="218" t="s">
        <v>249</v>
      </c>
      <c r="H175" s="219">
        <v>59</v>
      </c>
      <c r="I175" s="220"/>
      <c r="J175" s="221">
        <f>ROUND(I175*H175,2)</f>
        <v>0</v>
      </c>
      <c r="K175" s="217" t="s">
        <v>19</v>
      </c>
      <c r="L175" s="46"/>
      <c r="M175" s="222" t="s">
        <v>19</v>
      </c>
      <c r="N175" s="223" t="s">
        <v>47</v>
      </c>
      <c r="O175" s="86"/>
      <c r="P175" s="224">
        <f>O175*H175</f>
        <v>0</v>
      </c>
      <c r="Q175" s="224">
        <v>0.0015299999999999999</v>
      </c>
      <c r="R175" s="224">
        <f>Q175*H175</f>
        <v>0.090269999999999989</v>
      </c>
      <c r="S175" s="224">
        <v>0</v>
      </c>
      <c r="T175" s="225">
        <f>S175*H175</f>
        <v>0</v>
      </c>
      <c r="U175" s="40"/>
      <c r="V175" s="40"/>
      <c r="W175" s="40"/>
      <c r="X175" s="40"/>
      <c r="Y175" s="40"/>
      <c r="Z175" s="40"/>
      <c r="AA175" s="40"/>
      <c r="AB175" s="40"/>
      <c r="AC175" s="40"/>
      <c r="AD175" s="40"/>
      <c r="AE175" s="40"/>
      <c r="AR175" s="226" t="s">
        <v>188</v>
      </c>
      <c r="AT175" s="226" t="s">
        <v>183</v>
      </c>
      <c r="AU175" s="226" t="s">
        <v>83</v>
      </c>
      <c r="AY175" s="19" t="s">
        <v>180</v>
      </c>
      <c r="BE175" s="227">
        <f>IF(N175="základní",J175,0)</f>
        <v>0</v>
      </c>
      <c r="BF175" s="227">
        <f>IF(N175="snížená",J175,0)</f>
        <v>0</v>
      </c>
      <c r="BG175" s="227">
        <f>IF(N175="zákl. přenesená",J175,0)</f>
        <v>0</v>
      </c>
      <c r="BH175" s="227">
        <f>IF(N175="sníž. přenesená",J175,0)</f>
        <v>0</v>
      </c>
      <c r="BI175" s="227">
        <f>IF(N175="nulová",J175,0)</f>
        <v>0</v>
      </c>
      <c r="BJ175" s="19" t="s">
        <v>83</v>
      </c>
      <c r="BK175" s="227">
        <f>ROUND(I175*H175,2)</f>
        <v>0</v>
      </c>
      <c r="BL175" s="19" t="s">
        <v>188</v>
      </c>
      <c r="BM175" s="226" t="s">
        <v>1774</v>
      </c>
    </row>
    <row r="176" s="2" customFormat="1">
      <c r="A176" s="40"/>
      <c r="B176" s="41"/>
      <c r="C176" s="42"/>
      <c r="D176" s="228" t="s">
        <v>190</v>
      </c>
      <c r="E176" s="42"/>
      <c r="F176" s="229" t="s">
        <v>1773</v>
      </c>
      <c r="G176" s="42"/>
      <c r="H176" s="42"/>
      <c r="I176" s="230"/>
      <c r="J176" s="42"/>
      <c r="K176" s="42"/>
      <c r="L176" s="46"/>
      <c r="M176" s="231"/>
      <c r="N176" s="232"/>
      <c r="O176" s="86"/>
      <c r="P176" s="86"/>
      <c r="Q176" s="86"/>
      <c r="R176" s="86"/>
      <c r="S176" s="86"/>
      <c r="T176" s="87"/>
      <c r="U176" s="40"/>
      <c r="V176" s="40"/>
      <c r="W176" s="40"/>
      <c r="X176" s="40"/>
      <c r="Y176" s="40"/>
      <c r="Z176" s="40"/>
      <c r="AA176" s="40"/>
      <c r="AB176" s="40"/>
      <c r="AC176" s="40"/>
      <c r="AD176" s="40"/>
      <c r="AE176" s="40"/>
      <c r="AT176" s="19" t="s">
        <v>190</v>
      </c>
      <c r="AU176" s="19" t="s">
        <v>83</v>
      </c>
    </row>
    <row r="177" s="2" customFormat="1" ht="16.5" customHeight="1">
      <c r="A177" s="40"/>
      <c r="B177" s="41"/>
      <c r="C177" s="215" t="s">
        <v>470</v>
      </c>
      <c r="D177" s="215" t="s">
        <v>183</v>
      </c>
      <c r="E177" s="216" t="s">
        <v>1775</v>
      </c>
      <c r="F177" s="217" t="s">
        <v>1776</v>
      </c>
      <c r="G177" s="218" t="s">
        <v>249</v>
      </c>
      <c r="H177" s="219">
        <v>65</v>
      </c>
      <c r="I177" s="220"/>
      <c r="J177" s="221">
        <f>ROUND(I177*H177,2)</f>
        <v>0</v>
      </c>
      <c r="K177" s="217" t="s">
        <v>19</v>
      </c>
      <c r="L177" s="46"/>
      <c r="M177" s="222" t="s">
        <v>19</v>
      </c>
      <c r="N177" s="223" t="s">
        <v>47</v>
      </c>
      <c r="O177" s="86"/>
      <c r="P177" s="224">
        <f>O177*H177</f>
        <v>0</v>
      </c>
      <c r="Q177" s="224">
        <v>0.0028400000000000001</v>
      </c>
      <c r="R177" s="224">
        <f>Q177*H177</f>
        <v>0.18460000000000001</v>
      </c>
      <c r="S177" s="224">
        <v>0</v>
      </c>
      <c r="T177" s="225">
        <f>S177*H177</f>
        <v>0</v>
      </c>
      <c r="U177" s="40"/>
      <c r="V177" s="40"/>
      <c r="W177" s="40"/>
      <c r="X177" s="40"/>
      <c r="Y177" s="40"/>
      <c r="Z177" s="40"/>
      <c r="AA177" s="40"/>
      <c r="AB177" s="40"/>
      <c r="AC177" s="40"/>
      <c r="AD177" s="40"/>
      <c r="AE177" s="40"/>
      <c r="AR177" s="226" t="s">
        <v>188</v>
      </c>
      <c r="AT177" s="226" t="s">
        <v>183</v>
      </c>
      <c r="AU177" s="226" t="s">
        <v>83</v>
      </c>
      <c r="AY177" s="19" t="s">
        <v>180</v>
      </c>
      <c r="BE177" s="227">
        <f>IF(N177="základní",J177,0)</f>
        <v>0</v>
      </c>
      <c r="BF177" s="227">
        <f>IF(N177="snížená",J177,0)</f>
        <v>0</v>
      </c>
      <c r="BG177" s="227">
        <f>IF(N177="zákl. přenesená",J177,0)</f>
        <v>0</v>
      </c>
      <c r="BH177" s="227">
        <f>IF(N177="sníž. přenesená",J177,0)</f>
        <v>0</v>
      </c>
      <c r="BI177" s="227">
        <f>IF(N177="nulová",J177,0)</f>
        <v>0</v>
      </c>
      <c r="BJ177" s="19" t="s">
        <v>83</v>
      </c>
      <c r="BK177" s="227">
        <f>ROUND(I177*H177,2)</f>
        <v>0</v>
      </c>
      <c r="BL177" s="19" t="s">
        <v>188</v>
      </c>
      <c r="BM177" s="226" t="s">
        <v>1777</v>
      </c>
    </row>
    <row r="178" s="2" customFormat="1">
      <c r="A178" s="40"/>
      <c r="B178" s="41"/>
      <c r="C178" s="42"/>
      <c r="D178" s="228" t="s">
        <v>190</v>
      </c>
      <c r="E178" s="42"/>
      <c r="F178" s="229" t="s">
        <v>1776</v>
      </c>
      <c r="G178" s="42"/>
      <c r="H178" s="42"/>
      <c r="I178" s="230"/>
      <c r="J178" s="42"/>
      <c r="K178" s="42"/>
      <c r="L178" s="46"/>
      <c r="M178" s="231"/>
      <c r="N178" s="232"/>
      <c r="O178" s="86"/>
      <c r="P178" s="86"/>
      <c r="Q178" s="86"/>
      <c r="R178" s="86"/>
      <c r="S178" s="86"/>
      <c r="T178" s="87"/>
      <c r="U178" s="40"/>
      <c r="V178" s="40"/>
      <c r="W178" s="40"/>
      <c r="X178" s="40"/>
      <c r="Y178" s="40"/>
      <c r="Z178" s="40"/>
      <c r="AA178" s="40"/>
      <c r="AB178" s="40"/>
      <c r="AC178" s="40"/>
      <c r="AD178" s="40"/>
      <c r="AE178" s="40"/>
      <c r="AT178" s="19" t="s">
        <v>190</v>
      </c>
      <c r="AU178" s="19" t="s">
        <v>83</v>
      </c>
    </row>
    <row r="179" s="2" customFormat="1" ht="16.5" customHeight="1">
      <c r="A179" s="40"/>
      <c r="B179" s="41"/>
      <c r="C179" s="215" t="s">
        <v>475</v>
      </c>
      <c r="D179" s="215" t="s">
        <v>183</v>
      </c>
      <c r="E179" s="216" t="s">
        <v>1778</v>
      </c>
      <c r="F179" s="217" t="s">
        <v>1779</v>
      </c>
      <c r="G179" s="218" t="s">
        <v>249</v>
      </c>
      <c r="H179" s="219">
        <v>5</v>
      </c>
      <c r="I179" s="220"/>
      <c r="J179" s="221">
        <f>ROUND(I179*H179,2)</f>
        <v>0</v>
      </c>
      <c r="K179" s="217" t="s">
        <v>19</v>
      </c>
      <c r="L179" s="46"/>
      <c r="M179" s="222" t="s">
        <v>19</v>
      </c>
      <c r="N179" s="223" t="s">
        <v>47</v>
      </c>
      <c r="O179" s="86"/>
      <c r="P179" s="224">
        <f>O179*H179</f>
        <v>0</v>
      </c>
      <c r="Q179" s="224">
        <v>0.0037299999999999998</v>
      </c>
      <c r="R179" s="224">
        <f>Q179*H179</f>
        <v>0.01865</v>
      </c>
      <c r="S179" s="224">
        <v>0</v>
      </c>
      <c r="T179" s="225">
        <f>S179*H179</f>
        <v>0</v>
      </c>
      <c r="U179" s="40"/>
      <c r="V179" s="40"/>
      <c r="W179" s="40"/>
      <c r="X179" s="40"/>
      <c r="Y179" s="40"/>
      <c r="Z179" s="40"/>
      <c r="AA179" s="40"/>
      <c r="AB179" s="40"/>
      <c r="AC179" s="40"/>
      <c r="AD179" s="40"/>
      <c r="AE179" s="40"/>
      <c r="AR179" s="226" t="s">
        <v>188</v>
      </c>
      <c r="AT179" s="226" t="s">
        <v>183</v>
      </c>
      <c r="AU179" s="226" t="s">
        <v>83</v>
      </c>
      <c r="AY179" s="19" t="s">
        <v>180</v>
      </c>
      <c r="BE179" s="227">
        <f>IF(N179="základní",J179,0)</f>
        <v>0</v>
      </c>
      <c r="BF179" s="227">
        <f>IF(N179="snížená",J179,0)</f>
        <v>0</v>
      </c>
      <c r="BG179" s="227">
        <f>IF(N179="zákl. přenesená",J179,0)</f>
        <v>0</v>
      </c>
      <c r="BH179" s="227">
        <f>IF(N179="sníž. přenesená",J179,0)</f>
        <v>0</v>
      </c>
      <c r="BI179" s="227">
        <f>IF(N179="nulová",J179,0)</f>
        <v>0</v>
      </c>
      <c r="BJ179" s="19" t="s">
        <v>83</v>
      </c>
      <c r="BK179" s="227">
        <f>ROUND(I179*H179,2)</f>
        <v>0</v>
      </c>
      <c r="BL179" s="19" t="s">
        <v>188</v>
      </c>
      <c r="BM179" s="226" t="s">
        <v>1780</v>
      </c>
    </row>
    <row r="180" s="2" customFormat="1">
      <c r="A180" s="40"/>
      <c r="B180" s="41"/>
      <c r="C180" s="42"/>
      <c r="D180" s="228" t="s">
        <v>190</v>
      </c>
      <c r="E180" s="42"/>
      <c r="F180" s="229" t="s">
        <v>1779</v>
      </c>
      <c r="G180" s="42"/>
      <c r="H180" s="42"/>
      <c r="I180" s="230"/>
      <c r="J180" s="42"/>
      <c r="K180" s="42"/>
      <c r="L180" s="46"/>
      <c r="M180" s="231"/>
      <c r="N180" s="232"/>
      <c r="O180" s="86"/>
      <c r="P180" s="86"/>
      <c r="Q180" s="86"/>
      <c r="R180" s="86"/>
      <c r="S180" s="86"/>
      <c r="T180" s="87"/>
      <c r="U180" s="40"/>
      <c r="V180" s="40"/>
      <c r="W180" s="40"/>
      <c r="X180" s="40"/>
      <c r="Y180" s="40"/>
      <c r="Z180" s="40"/>
      <c r="AA180" s="40"/>
      <c r="AB180" s="40"/>
      <c r="AC180" s="40"/>
      <c r="AD180" s="40"/>
      <c r="AE180" s="40"/>
      <c r="AT180" s="19" t="s">
        <v>190</v>
      </c>
      <c r="AU180" s="19" t="s">
        <v>83</v>
      </c>
    </row>
    <row r="181" s="2" customFormat="1" ht="16.5" customHeight="1">
      <c r="A181" s="40"/>
      <c r="B181" s="41"/>
      <c r="C181" s="215" t="s">
        <v>482</v>
      </c>
      <c r="D181" s="215" t="s">
        <v>183</v>
      </c>
      <c r="E181" s="216" t="s">
        <v>1781</v>
      </c>
      <c r="F181" s="217" t="s">
        <v>1782</v>
      </c>
      <c r="G181" s="218" t="s">
        <v>249</v>
      </c>
      <c r="H181" s="219">
        <v>113</v>
      </c>
      <c r="I181" s="220"/>
      <c r="J181" s="221">
        <f>ROUND(I181*H181,2)</f>
        <v>0</v>
      </c>
      <c r="K181" s="217" t="s">
        <v>19</v>
      </c>
      <c r="L181" s="46"/>
      <c r="M181" s="222" t="s">
        <v>19</v>
      </c>
      <c r="N181" s="223" t="s">
        <v>47</v>
      </c>
      <c r="O181" s="86"/>
      <c r="P181" s="224">
        <f>O181*H181</f>
        <v>0</v>
      </c>
      <c r="Q181" s="224">
        <v>6.9999999999999994E-05</v>
      </c>
      <c r="R181" s="224">
        <f>Q181*H181</f>
        <v>0.0079099999999999986</v>
      </c>
      <c r="S181" s="224">
        <v>0</v>
      </c>
      <c r="T181" s="225">
        <f>S181*H181</f>
        <v>0</v>
      </c>
      <c r="U181" s="40"/>
      <c r="V181" s="40"/>
      <c r="W181" s="40"/>
      <c r="X181" s="40"/>
      <c r="Y181" s="40"/>
      <c r="Z181" s="40"/>
      <c r="AA181" s="40"/>
      <c r="AB181" s="40"/>
      <c r="AC181" s="40"/>
      <c r="AD181" s="40"/>
      <c r="AE181" s="40"/>
      <c r="AR181" s="226" t="s">
        <v>188</v>
      </c>
      <c r="AT181" s="226" t="s">
        <v>183</v>
      </c>
      <c r="AU181" s="226" t="s">
        <v>83</v>
      </c>
      <c r="AY181" s="19" t="s">
        <v>180</v>
      </c>
      <c r="BE181" s="227">
        <f>IF(N181="základní",J181,0)</f>
        <v>0</v>
      </c>
      <c r="BF181" s="227">
        <f>IF(N181="snížená",J181,0)</f>
        <v>0</v>
      </c>
      <c r="BG181" s="227">
        <f>IF(N181="zákl. přenesená",J181,0)</f>
        <v>0</v>
      </c>
      <c r="BH181" s="227">
        <f>IF(N181="sníž. přenesená",J181,0)</f>
        <v>0</v>
      </c>
      <c r="BI181" s="227">
        <f>IF(N181="nulová",J181,0)</f>
        <v>0</v>
      </c>
      <c r="BJ181" s="19" t="s">
        <v>83</v>
      </c>
      <c r="BK181" s="227">
        <f>ROUND(I181*H181,2)</f>
        <v>0</v>
      </c>
      <c r="BL181" s="19" t="s">
        <v>188</v>
      </c>
      <c r="BM181" s="226" t="s">
        <v>1783</v>
      </c>
    </row>
    <row r="182" s="2" customFormat="1">
      <c r="A182" s="40"/>
      <c r="B182" s="41"/>
      <c r="C182" s="42"/>
      <c r="D182" s="228" t="s">
        <v>190</v>
      </c>
      <c r="E182" s="42"/>
      <c r="F182" s="229" t="s">
        <v>1782</v>
      </c>
      <c r="G182" s="42"/>
      <c r="H182" s="42"/>
      <c r="I182" s="230"/>
      <c r="J182" s="42"/>
      <c r="K182" s="42"/>
      <c r="L182" s="46"/>
      <c r="M182" s="231"/>
      <c r="N182" s="232"/>
      <c r="O182" s="86"/>
      <c r="P182" s="86"/>
      <c r="Q182" s="86"/>
      <c r="R182" s="86"/>
      <c r="S182" s="86"/>
      <c r="T182" s="87"/>
      <c r="U182" s="40"/>
      <c r="V182" s="40"/>
      <c r="W182" s="40"/>
      <c r="X182" s="40"/>
      <c r="Y182" s="40"/>
      <c r="Z182" s="40"/>
      <c r="AA182" s="40"/>
      <c r="AB182" s="40"/>
      <c r="AC182" s="40"/>
      <c r="AD182" s="40"/>
      <c r="AE182" s="40"/>
      <c r="AT182" s="19" t="s">
        <v>190</v>
      </c>
      <c r="AU182" s="19" t="s">
        <v>83</v>
      </c>
    </row>
    <row r="183" s="2" customFormat="1" ht="16.5" customHeight="1">
      <c r="A183" s="40"/>
      <c r="B183" s="41"/>
      <c r="C183" s="215" t="s">
        <v>487</v>
      </c>
      <c r="D183" s="215" t="s">
        <v>183</v>
      </c>
      <c r="E183" s="216" t="s">
        <v>1784</v>
      </c>
      <c r="F183" s="217" t="s">
        <v>1785</v>
      </c>
      <c r="G183" s="218" t="s">
        <v>249</v>
      </c>
      <c r="H183" s="219">
        <v>73</v>
      </c>
      <c r="I183" s="220"/>
      <c r="J183" s="221">
        <f>ROUND(I183*H183,2)</f>
        <v>0</v>
      </c>
      <c r="K183" s="217" t="s">
        <v>19</v>
      </c>
      <c r="L183" s="46"/>
      <c r="M183" s="222" t="s">
        <v>19</v>
      </c>
      <c r="N183" s="223" t="s">
        <v>47</v>
      </c>
      <c r="O183" s="86"/>
      <c r="P183" s="224">
        <f>O183*H183</f>
        <v>0</v>
      </c>
      <c r="Q183" s="224">
        <v>9.0000000000000006E-05</v>
      </c>
      <c r="R183" s="224">
        <f>Q183*H183</f>
        <v>0.0065700000000000003</v>
      </c>
      <c r="S183" s="224">
        <v>0</v>
      </c>
      <c r="T183" s="225">
        <f>S183*H183</f>
        <v>0</v>
      </c>
      <c r="U183" s="40"/>
      <c r="V183" s="40"/>
      <c r="W183" s="40"/>
      <c r="X183" s="40"/>
      <c r="Y183" s="40"/>
      <c r="Z183" s="40"/>
      <c r="AA183" s="40"/>
      <c r="AB183" s="40"/>
      <c r="AC183" s="40"/>
      <c r="AD183" s="40"/>
      <c r="AE183" s="40"/>
      <c r="AR183" s="226" t="s">
        <v>188</v>
      </c>
      <c r="AT183" s="226" t="s">
        <v>183</v>
      </c>
      <c r="AU183" s="226" t="s">
        <v>83</v>
      </c>
      <c r="AY183" s="19" t="s">
        <v>180</v>
      </c>
      <c r="BE183" s="227">
        <f>IF(N183="základní",J183,0)</f>
        <v>0</v>
      </c>
      <c r="BF183" s="227">
        <f>IF(N183="snížená",J183,0)</f>
        <v>0</v>
      </c>
      <c r="BG183" s="227">
        <f>IF(N183="zákl. přenesená",J183,0)</f>
        <v>0</v>
      </c>
      <c r="BH183" s="227">
        <f>IF(N183="sníž. přenesená",J183,0)</f>
        <v>0</v>
      </c>
      <c r="BI183" s="227">
        <f>IF(N183="nulová",J183,0)</f>
        <v>0</v>
      </c>
      <c r="BJ183" s="19" t="s">
        <v>83</v>
      </c>
      <c r="BK183" s="227">
        <f>ROUND(I183*H183,2)</f>
        <v>0</v>
      </c>
      <c r="BL183" s="19" t="s">
        <v>188</v>
      </c>
      <c r="BM183" s="226" t="s">
        <v>1786</v>
      </c>
    </row>
    <row r="184" s="2" customFormat="1">
      <c r="A184" s="40"/>
      <c r="B184" s="41"/>
      <c r="C184" s="42"/>
      <c r="D184" s="228" t="s">
        <v>190</v>
      </c>
      <c r="E184" s="42"/>
      <c r="F184" s="229" t="s">
        <v>1785</v>
      </c>
      <c r="G184" s="42"/>
      <c r="H184" s="42"/>
      <c r="I184" s="230"/>
      <c r="J184" s="42"/>
      <c r="K184" s="42"/>
      <c r="L184" s="46"/>
      <c r="M184" s="231"/>
      <c r="N184" s="232"/>
      <c r="O184" s="86"/>
      <c r="P184" s="86"/>
      <c r="Q184" s="86"/>
      <c r="R184" s="86"/>
      <c r="S184" s="86"/>
      <c r="T184" s="87"/>
      <c r="U184" s="40"/>
      <c r="V184" s="40"/>
      <c r="W184" s="40"/>
      <c r="X184" s="40"/>
      <c r="Y184" s="40"/>
      <c r="Z184" s="40"/>
      <c r="AA184" s="40"/>
      <c r="AB184" s="40"/>
      <c r="AC184" s="40"/>
      <c r="AD184" s="40"/>
      <c r="AE184" s="40"/>
      <c r="AT184" s="19" t="s">
        <v>190</v>
      </c>
      <c r="AU184" s="19" t="s">
        <v>83</v>
      </c>
    </row>
    <row r="185" s="2" customFormat="1" ht="16.5" customHeight="1">
      <c r="A185" s="40"/>
      <c r="B185" s="41"/>
      <c r="C185" s="215" t="s">
        <v>495</v>
      </c>
      <c r="D185" s="215" t="s">
        <v>183</v>
      </c>
      <c r="E185" s="216" t="s">
        <v>1787</v>
      </c>
      <c r="F185" s="217" t="s">
        <v>1788</v>
      </c>
      <c r="G185" s="218" t="s">
        <v>249</v>
      </c>
      <c r="H185" s="219">
        <v>5</v>
      </c>
      <c r="I185" s="220"/>
      <c r="J185" s="221">
        <f>ROUND(I185*H185,2)</f>
        <v>0</v>
      </c>
      <c r="K185" s="217" t="s">
        <v>19</v>
      </c>
      <c r="L185" s="46"/>
      <c r="M185" s="222" t="s">
        <v>19</v>
      </c>
      <c r="N185" s="223" t="s">
        <v>47</v>
      </c>
      <c r="O185" s="86"/>
      <c r="P185" s="224">
        <f>O185*H185</f>
        <v>0</v>
      </c>
      <c r="Q185" s="224">
        <v>0.00012</v>
      </c>
      <c r="R185" s="224">
        <f>Q185*H185</f>
        <v>0.00060000000000000006</v>
      </c>
      <c r="S185" s="224">
        <v>0</v>
      </c>
      <c r="T185" s="225">
        <f>S185*H185</f>
        <v>0</v>
      </c>
      <c r="U185" s="40"/>
      <c r="V185" s="40"/>
      <c r="W185" s="40"/>
      <c r="X185" s="40"/>
      <c r="Y185" s="40"/>
      <c r="Z185" s="40"/>
      <c r="AA185" s="40"/>
      <c r="AB185" s="40"/>
      <c r="AC185" s="40"/>
      <c r="AD185" s="40"/>
      <c r="AE185" s="40"/>
      <c r="AR185" s="226" t="s">
        <v>188</v>
      </c>
      <c r="AT185" s="226" t="s">
        <v>183</v>
      </c>
      <c r="AU185" s="226" t="s">
        <v>83</v>
      </c>
      <c r="AY185" s="19" t="s">
        <v>180</v>
      </c>
      <c r="BE185" s="227">
        <f>IF(N185="základní",J185,0)</f>
        <v>0</v>
      </c>
      <c r="BF185" s="227">
        <f>IF(N185="snížená",J185,0)</f>
        <v>0</v>
      </c>
      <c r="BG185" s="227">
        <f>IF(N185="zákl. přenesená",J185,0)</f>
        <v>0</v>
      </c>
      <c r="BH185" s="227">
        <f>IF(N185="sníž. přenesená",J185,0)</f>
        <v>0</v>
      </c>
      <c r="BI185" s="227">
        <f>IF(N185="nulová",J185,0)</f>
        <v>0</v>
      </c>
      <c r="BJ185" s="19" t="s">
        <v>83</v>
      </c>
      <c r="BK185" s="227">
        <f>ROUND(I185*H185,2)</f>
        <v>0</v>
      </c>
      <c r="BL185" s="19" t="s">
        <v>188</v>
      </c>
      <c r="BM185" s="226" t="s">
        <v>1789</v>
      </c>
    </row>
    <row r="186" s="2" customFormat="1">
      <c r="A186" s="40"/>
      <c r="B186" s="41"/>
      <c r="C186" s="42"/>
      <c r="D186" s="228" t="s">
        <v>190</v>
      </c>
      <c r="E186" s="42"/>
      <c r="F186" s="229" t="s">
        <v>1788</v>
      </c>
      <c r="G186" s="42"/>
      <c r="H186" s="42"/>
      <c r="I186" s="230"/>
      <c r="J186" s="42"/>
      <c r="K186" s="42"/>
      <c r="L186" s="46"/>
      <c r="M186" s="231"/>
      <c r="N186" s="232"/>
      <c r="O186" s="86"/>
      <c r="P186" s="86"/>
      <c r="Q186" s="86"/>
      <c r="R186" s="86"/>
      <c r="S186" s="86"/>
      <c r="T186" s="87"/>
      <c r="U186" s="40"/>
      <c r="V186" s="40"/>
      <c r="W186" s="40"/>
      <c r="X186" s="40"/>
      <c r="Y186" s="40"/>
      <c r="Z186" s="40"/>
      <c r="AA186" s="40"/>
      <c r="AB186" s="40"/>
      <c r="AC186" s="40"/>
      <c r="AD186" s="40"/>
      <c r="AE186" s="40"/>
      <c r="AT186" s="19" t="s">
        <v>190</v>
      </c>
      <c r="AU186" s="19" t="s">
        <v>83</v>
      </c>
    </row>
    <row r="187" s="2" customFormat="1" ht="16.5" customHeight="1">
      <c r="A187" s="40"/>
      <c r="B187" s="41"/>
      <c r="C187" s="215" t="s">
        <v>499</v>
      </c>
      <c r="D187" s="215" t="s">
        <v>183</v>
      </c>
      <c r="E187" s="216" t="s">
        <v>1790</v>
      </c>
      <c r="F187" s="217" t="s">
        <v>1791</v>
      </c>
      <c r="G187" s="218" t="s">
        <v>249</v>
      </c>
      <c r="H187" s="219">
        <v>102</v>
      </c>
      <c r="I187" s="220"/>
      <c r="J187" s="221">
        <f>ROUND(I187*H187,2)</f>
        <v>0</v>
      </c>
      <c r="K187" s="217" t="s">
        <v>19</v>
      </c>
      <c r="L187" s="46"/>
      <c r="M187" s="222" t="s">
        <v>19</v>
      </c>
      <c r="N187" s="223" t="s">
        <v>47</v>
      </c>
      <c r="O187" s="86"/>
      <c r="P187" s="224">
        <f>O187*H187</f>
        <v>0</v>
      </c>
      <c r="Q187" s="224">
        <v>0.00020000000000000001</v>
      </c>
      <c r="R187" s="224">
        <f>Q187*H187</f>
        <v>0.020400000000000001</v>
      </c>
      <c r="S187" s="224">
        <v>0</v>
      </c>
      <c r="T187" s="225">
        <f>S187*H187</f>
        <v>0</v>
      </c>
      <c r="U187" s="40"/>
      <c r="V187" s="40"/>
      <c r="W187" s="40"/>
      <c r="X187" s="40"/>
      <c r="Y187" s="40"/>
      <c r="Z187" s="40"/>
      <c r="AA187" s="40"/>
      <c r="AB187" s="40"/>
      <c r="AC187" s="40"/>
      <c r="AD187" s="40"/>
      <c r="AE187" s="40"/>
      <c r="AR187" s="226" t="s">
        <v>188</v>
      </c>
      <c r="AT187" s="226" t="s">
        <v>183</v>
      </c>
      <c r="AU187" s="226" t="s">
        <v>83</v>
      </c>
      <c r="AY187" s="19" t="s">
        <v>180</v>
      </c>
      <c r="BE187" s="227">
        <f>IF(N187="základní",J187,0)</f>
        <v>0</v>
      </c>
      <c r="BF187" s="227">
        <f>IF(N187="snížená",J187,0)</f>
        <v>0</v>
      </c>
      <c r="BG187" s="227">
        <f>IF(N187="zákl. přenesená",J187,0)</f>
        <v>0</v>
      </c>
      <c r="BH187" s="227">
        <f>IF(N187="sníž. přenesená",J187,0)</f>
        <v>0</v>
      </c>
      <c r="BI187" s="227">
        <f>IF(N187="nulová",J187,0)</f>
        <v>0</v>
      </c>
      <c r="BJ187" s="19" t="s">
        <v>83</v>
      </c>
      <c r="BK187" s="227">
        <f>ROUND(I187*H187,2)</f>
        <v>0</v>
      </c>
      <c r="BL187" s="19" t="s">
        <v>188</v>
      </c>
      <c r="BM187" s="226" t="s">
        <v>1792</v>
      </c>
    </row>
    <row r="188" s="2" customFormat="1">
      <c r="A188" s="40"/>
      <c r="B188" s="41"/>
      <c r="C188" s="42"/>
      <c r="D188" s="228" t="s">
        <v>190</v>
      </c>
      <c r="E188" s="42"/>
      <c r="F188" s="229" t="s">
        <v>1791</v>
      </c>
      <c r="G188" s="42"/>
      <c r="H188" s="42"/>
      <c r="I188" s="230"/>
      <c r="J188" s="42"/>
      <c r="K188" s="42"/>
      <c r="L188" s="46"/>
      <c r="M188" s="231"/>
      <c r="N188" s="232"/>
      <c r="O188" s="86"/>
      <c r="P188" s="86"/>
      <c r="Q188" s="86"/>
      <c r="R188" s="86"/>
      <c r="S188" s="86"/>
      <c r="T188" s="87"/>
      <c r="U188" s="40"/>
      <c r="V188" s="40"/>
      <c r="W188" s="40"/>
      <c r="X188" s="40"/>
      <c r="Y188" s="40"/>
      <c r="Z188" s="40"/>
      <c r="AA188" s="40"/>
      <c r="AB188" s="40"/>
      <c r="AC188" s="40"/>
      <c r="AD188" s="40"/>
      <c r="AE188" s="40"/>
      <c r="AT188" s="19" t="s">
        <v>190</v>
      </c>
      <c r="AU188" s="19" t="s">
        <v>83</v>
      </c>
    </row>
    <row r="189" s="2" customFormat="1" ht="16.5" customHeight="1">
      <c r="A189" s="40"/>
      <c r="B189" s="41"/>
      <c r="C189" s="215" t="s">
        <v>506</v>
      </c>
      <c r="D189" s="215" t="s">
        <v>183</v>
      </c>
      <c r="E189" s="216" t="s">
        <v>1793</v>
      </c>
      <c r="F189" s="217" t="s">
        <v>1794</v>
      </c>
      <c r="G189" s="218" t="s">
        <v>249</v>
      </c>
      <c r="H189" s="219">
        <v>51</v>
      </c>
      <c r="I189" s="220"/>
      <c r="J189" s="221">
        <f>ROUND(I189*H189,2)</f>
        <v>0</v>
      </c>
      <c r="K189" s="217" t="s">
        <v>19</v>
      </c>
      <c r="L189" s="46"/>
      <c r="M189" s="222" t="s">
        <v>19</v>
      </c>
      <c r="N189" s="223" t="s">
        <v>47</v>
      </c>
      <c r="O189" s="86"/>
      <c r="P189" s="224">
        <f>O189*H189</f>
        <v>0</v>
      </c>
      <c r="Q189" s="224">
        <v>0.00024000000000000001</v>
      </c>
      <c r="R189" s="224">
        <f>Q189*H189</f>
        <v>0.012240000000000001</v>
      </c>
      <c r="S189" s="224">
        <v>0</v>
      </c>
      <c r="T189" s="225">
        <f>S189*H189</f>
        <v>0</v>
      </c>
      <c r="U189" s="40"/>
      <c r="V189" s="40"/>
      <c r="W189" s="40"/>
      <c r="X189" s="40"/>
      <c r="Y189" s="40"/>
      <c r="Z189" s="40"/>
      <c r="AA189" s="40"/>
      <c r="AB189" s="40"/>
      <c r="AC189" s="40"/>
      <c r="AD189" s="40"/>
      <c r="AE189" s="40"/>
      <c r="AR189" s="226" t="s">
        <v>188</v>
      </c>
      <c r="AT189" s="226" t="s">
        <v>183</v>
      </c>
      <c r="AU189" s="226" t="s">
        <v>83</v>
      </c>
      <c r="AY189" s="19" t="s">
        <v>180</v>
      </c>
      <c r="BE189" s="227">
        <f>IF(N189="základní",J189,0)</f>
        <v>0</v>
      </c>
      <c r="BF189" s="227">
        <f>IF(N189="snížená",J189,0)</f>
        <v>0</v>
      </c>
      <c r="BG189" s="227">
        <f>IF(N189="zákl. přenesená",J189,0)</f>
        <v>0</v>
      </c>
      <c r="BH189" s="227">
        <f>IF(N189="sníž. přenesená",J189,0)</f>
        <v>0</v>
      </c>
      <c r="BI189" s="227">
        <f>IF(N189="nulová",J189,0)</f>
        <v>0</v>
      </c>
      <c r="BJ189" s="19" t="s">
        <v>83</v>
      </c>
      <c r="BK189" s="227">
        <f>ROUND(I189*H189,2)</f>
        <v>0</v>
      </c>
      <c r="BL189" s="19" t="s">
        <v>188</v>
      </c>
      <c r="BM189" s="226" t="s">
        <v>1795</v>
      </c>
    </row>
    <row r="190" s="2" customFormat="1">
      <c r="A190" s="40"/>
      <c r="B190" s="41"/>
      <c r="C190" s="42"/>
      <c r="D190" s="228" t="s">
        <v>190</v>
      </c>
      <c r="E190" s="42"/>
      <c r="F190" s="229" t="s">
        <v>1794</v>
      </c>
      <c r="G190" s="42"/>
      <c r="H190" s="42"/>
      <c r="I190" s="230"/>
      <c r="J190" s="42"/>
      <c r="K190" s="42"/>
      <c r="L190" s="46"/>
      <c r="M190" s="231"/>
      <c r="N190" s="232"/>
      <c r="O190" s="86"/>
      <c r="P190" s="86"/>
      <c r="Q190" s="86"/>
      <c r="R190" s="86"/>
      <c r="S190" s="86"/>
      <c r="T190" s="87"/>
      <c r="U190" s="40"/>
      <c r="V190" s="40"/>
      <c r="W190" s="40"/>
      <c r="X190" s="40"/>
      <c r="Y190" s="40"/>
      <c r="Z190" s="40"/>
      <c r="AA190" s="40"/>
      <c r="AB190" s="40"/>
      <c r="AC190" s="40"/>
      <c r="AD190" s="40"/>
      <c r="AE190" s="40"/>
      <c r="AT190" s="19" t="s">
        <v>190</v>
      </c>
      <c r="AU190" s="19" t="s">
        <v>83</v>
      </c>
    </row>
    <row r="191" s="2" customFormat="1" ht="16.5" customHeight="1">
      <c r="A191" s="40"/>
      <c r="B191" s="41"/>
      <c r="C191" s="215" t="s">
        <v>514</v>
      </c>
      <c r="D191" s="215" t="s">
        <v>183</v>
      </c>
      <c r="E191" s="216" t="s">
        <v>1796</v>
      </c>
      <c r="F191" s="217" t="s">
        <v>1797</v>
      </c>
      <c r="G191" s="218" t="s">
        <v>1661</v>
      </c>
      <c r="H191" s="219">
        <v>42</v>
      </c>
      <c r="I191" s="220"/>
      <c r="J191" s="221">
        <f>ROUND(I191*H191,2)</f>
        <v>0</v>
      </c>
      <c r="K191" s="217" t="s">
        <v>19</v>
      </c>
      <c r="L191" s="46"/>
      <c r="M191" s="222" t="s">
        <v>19</v>
      </c>
      <c r="N191" s="223" t="s">
        <v>47</v>
      </c>
      <c r="O191" s="86"/>
      <c r="P191" s="224">
        <f>O191*H191</f>
        <v>0</v>
      </c>
      <c r="Q191" s="224">
        <v>0.00012999999999999999</v>
      </c>
      <c r="R191" s="224">
        <f>Q191*H191</f>
        <v>0.0054599999999999996</v>
      </c>
      <c r="S191" s="224">
        <v>0</v>
      </c>
      <c r="T191" s="225">
        <f>S191*H191</f>
        <v>0</v>
      </c>
      <c r="U191" s="40"/>
      <c r="V191" s="40"/>
      <c r="W191" s="40"/>
      <c r="X191" s="40"/>
      <c r="Y191" s="40"/>
      <c r="Z191" s="40"/>
      <c r="AA191" s="40"/>
      <c r="AB191" s="40"/>
      <c r="AC191" s="40"/>
      <c r="AD191" s="40"/>
      <c r="AE191" s="40"/>
      <c r="AR191" s="226" t="s">
        <v>188</v>
      </c>
      <c r="AT191" s="226" t="s">
        <v>183</v>
      </c>
      <c r="AU191" s="226" t="s">
        <v>83</v>
      </c>
      <c r="AY191" s="19" t="s">
        <v>180</v>
      </c>
      <c r="BE191" s="227">
        <f>IF(N191="základní",J191,0)</f>
        <v>0</v>
      </c>
      <c r="BF191" s="227">
        <f>IF(N191="snížená",J191,0)</f>
        <v>0</v>
      </c>
      <c r="BG191" s="227">
        <f>IF(N191="zákl. přenesená",J191,0)</f>
        <v>0</v>
      </c>
      <c r="BH191" s="227">
        <f>IF(N191="sníž. přenesená",J191,0)</f>
        <v>0</v>
      </c>
      <c r="BI191" s="227">
        <f>IF(N191="nulová",J191,0)</f>
        <v>0</v>
      </c>
      <c r="BJ191" s="19" t="s">
        <v>83</v>
      </c>
      <c r="BK191" s="227">
        <f>ROUND(I191*H191,2)</f>
        <v>0</v>
      </c>
      <c r="BL191" s="19" t="s">
        <v>188</v>
      </c>
      <c r="BM191" s="226" t="s">
        <v>1798</v>
      </c>
    </row>
    <row r="192" s="2" customFormat="1">
      <c r="A192" s="40"/>
      <c r="B192" s="41"/>
      <c r="C192" s="42"/>
      <c r="D192" s="228" t="s">
        <v>190</v>
      </c>
      <c r="E192" s="42"/>
      <c r="F192" s="229" t="s">
        <v>1797</v>
      </c>
      <c r="G192" s="42"/>
      <c r="H192" s="42"/>
      <c r="I192" s="230"/>
      <c r="J192" s="42"/>
      <c r="K192" s="42"/>
      <c r="L192" s="46"/>
      <c r="M192" s="231"/>
      <c r="N192" s="232"/>
      <c r="O192" s="86"/>
      <c r="P192" s="86"/>
      <c r="Q192" s="86"/>
      <c r="R192" s="86"/>
      <c r="S192" s="86"/>
      <c r="T192" s="87"/>
      <c r="U192" s="40"/>
      <c r="V192" s="40"/>
      <c r="W192" s="40"/>
      <c r="X192" s="40"/>
      <c r="Y192" s="40"/>
      <c r="Z192" s="40"/>
      <c r="AA192" s="40"/>
      <c r="AB192" s="40"/>
      <c r="AC192" s="40"/>
      <c r="AD192" s="40"/>
      <c r="AE192" s="40"/>
      <c r="AT192" s="19" t="s">
        <v>190</v>
      </c>
      <c r="AU192" s="19" t="s">
        <v>83</v>
      </c>
    </row>
    <row r="193" s="2" customFormat="1" ht="16.5" customHeight="1">
      <c r="A193" s="40"/>
      <c r="B193" s="41"/>
      <c r="C193" s="215" t="s">
        <v>521</v>
      </c>
      <c r="D193" s="215" t="s">
        <v>183</v>
      </c>
      <c r="E193" s="216" t="s">
        <v>1799</v>
      </c>
      <c r="F193" s="217" t="s">
        <v>1800</v>
      </c>
      <c r="G193" s="218" t="s">
        <v>1661</v>
      </c>
      <c r="H193" s="219">
        <v>6</v>
      </c>
      <c r="I193" s="220"/>
      <c r="J193" s="221">
        <f>ROUND(I193*H193,2)</f>
        <v>0</v>
      </c>
      <c r="K193" s="217" t="s">
        <v>19</v>
      </c>
      <c r="L193" s="46"/>
      <c r="M193" s="222" t="s">
        <v>19</v>
      </c>
      <c r="N193" s="223" t="s">
        <v>47</v>
      </c>
      <c r="O193" s="86"/>
      <c r="P193" s="224">
        <f>O193*H193</f>
        <v>0</v>
      </c>
      <c r="Q193" s="224">
        <v>0.00025000000000000001</v>
      </c>
      <c r="R193" s="224">
        <f>Q193*H193</f>
        <v>0.0015</v>
      </c>
      <c r="S193" s="224">
        <v>0</v>
      </c>
      <c r="T193" s="225">
        <f>S193*H193</f>
        <v>0</v>
      </c>
      <c r="U193" s="40"/>
      <c r="V193" s="40"/>
      <c r="W193" s="40"/>
      <c r="X193" s="40"/>
      <c r="Y193" s="40"/>
      <c r="Z193" s="40"/>
      <c r="AA193" s="40"/>
      <c r="AB193" s="40"/>
      <c r="AC193" s="40"/>
      <c r="AD193" s="40"/>
      <c r="AE193" s="40"/>
      <c r="AR193" s="226" t="s">
        <v>188</v>
      </c>
      <c r="AT193" s="226" t="s">
        <v>183</v>
      </c>
      <c r="AU193" s="226" t="s">
        <v>83</v>
      </c>
      <c r="AY193" s="19" t="s">
        <v>180</v>
      </c>
      <c r="BE193" s="227">
        <f>IF(N193="základní",J193,0)</f>
        <v>0</v>
      </c>
      <c r="BF193" s="227">
        <f>IF(N193="snížená",J193,0)</f>
        <v>0</v>
      </c>
      <c r="BG193" s="227">
        <f>IF(N193="zákl. přenesená",J193,0)</f>
        <v>0</v>
      </c>
      <c r="BH193" s="227">
        <f>IF(N193="sníž. přenesená",J193,0)</f>
        <v>0</v>
      </c>
      <c r="BI193" s="227">
        <f>IF(N193="nulová",J193,0)</f>
        <v>0</v>
      </c>
      <c r="BJ193" s="19" t="s">
        <v>83</v>
      </c>
      <c r="BK193" s="227">
        <f>ROUND(I193*H193,2)</f>
        <v>0</v>
      </c>
      <c r="BL193" s="19" t="s">
        <v>188</v>
      </c>
      <c r="BM193" s="226" t="s">
        <v>1801</v>
      </c>
    </row>
    <row r="194" s="2" customFormat="1">
      <c r="A194" s="40"/>
      <c r="B194" s="41"/>
      <c r="C194" s="42"/>
      <c r="D194" s="228" t="s">
        <v>190</v>
      </c>
      <c r="E194" s="42"/>
      <c r="F194" s="229" t="s">
        <v>1800</v>
      </c>
      <c r="G194" s="42"/>
      <c r="H194" s="42"/>
      <c r="I194" s="230"/>
      <c r="J194" s="42"/>
      <c r="K194" s="42"/>
      <c r="L194" s="46"/>
      <c r="M194" s="231"/>
      <c r="N194" s="232"/>
      <c r="O194" s="86"/>
      <c r="P194" s="86"/>
      <c r="Q194" s="86"/>
      <c r="R194" s="86"/>
      <c r="S194" s="86"/>
      <c r="T194" s="87"/>
      <c r="U194" s="40"/>
      <c r="V194" s="40"/>
      <c r="W194" s="40"/>
      <c r="X194" s="40"/>
      <c r="Y194" s="40"/>
      <c r="Z194" s="40"/>
      <c r="AA194" s="40"/>
      <c r="AB194" s="40"/>
      <c r="AC194" s="40"/>
      <c r="AD194" s="40"/>
      <c r="AE194" s="40"/>
      <c r="AT194" s="19" t="s">
        <v>190</v>
      </c>
      <c r="AU194" s="19" t="s">
        <v>83</v>
      </c>
    </row>
    <row r="195" s="2" customFormat="1" ht="16.5" customHeight="1">
      <c r="A195" s="40"/>
      <c r="B195" s="41"/>
      <c r="C195" s="215" t="s">
        <v>529</v>
      </c>
      <c r="D195" s="215" t="s">
        <v>183</v>
      </c>
      <c r="E195" s="216" t="s">
        <v>1802</v>
      </c>
      <c r="F195" s="217" t="s">
        <v>1803</v>
      </c>
      <c r="G195" s="218" t="s">
        <v>1661</v>
      </c>
      <c r="H195" s="219">
        <v>1</v>
      </c>
      <c r="I195" s="220"/>
      <c r="J195" s="221">
        <f>ROUND(I195*H195,2)</f>
        <v>0</v>
      </c>
      <c r="K195" s="217" t="s">
        <v>19</v>
      </c>
      <c r="L195" s="46"/>
      <c r="M195" s="222" t="s">
        <v>19</v>
      </c>
      <c r="N195" s="223" t="s">
        <v>47</v>
      </c>
      <c r="O195" s="86"/>
      <c r="P195" s="224">
        <f>O195*H195</f>
        <v>0</v>
      </c>
      <c r="Q195" s="224">
        <v>0.00022000000000000001</v>
      </c>
      <c r="R195" s="224">
        <f>Q195*H195</f>
        <v>0.00022000000000000001</v>
      </c>
      <c r="S195" s="224">
        <v>0</v>
      </c>
      <c r="T195" s="225">
        <f>S195*H195</f>
        <v>0</v>
      </c>
      <c r="U195" s="40"/>
      <c r="V195" s="40"/>
      <c r="W195" s="40"/>
      <c r="X195" s="40"/>
      <c r="Y195" s="40"/>
      <c r="Z195" s="40"/>
      <c r="AA195" s="40"/>
      <c r="AB195" s="40"/>
      <c r="AC195" s="40"/>
      <c r="AD195" s="40"/>
      <c r="AE195" s="40"/>
      <c r="AR195" s="226" t="s">
        <v>188</v>
      </c>
      <c r="AT195" s="226" t="s">
        <v>183</v>
      </c>
      <c r="AU195" s="226" t="s">
        <v>83</v>
      </c>
      <c r="AY195" s="19" t="s">
        <v>180</v>
      </c>
      <c r="BE195" s="227">
        <f>IF(N195="základní",J195,0)</f>
        <v>0</v>
      </c>
      <c r="BF195" s="227">
        <f>IF(N195="snížená",J195,0)</f>
        <v>0</v>
      </c>
      <c r="BG195" s="227">
        <f>IF(N195="zákl. přenesená",J195,0)</f>
        <v>0</v>
      </c>
      <c r="BH195" s="227">
        <f>IF(N195="sníž. přenesená",J195,0)</f>
        <v>0</v>
      </c>
      <c r="BI195" s="227">
        <f>IF(N195="nulová",J195,0)</f>
        <v>0</v>
      </c>
      <c r="BJ195" s="19" t="s">
        <v>83</v>
      </c>
      <c r="BK195" s="227">
        <f>ROUND(I195*H195,2)</f>
        <v>0</v>
      </c>
      <c r="BL195" s="19" t="s">
        <v>188</v>
      </c>
      <c r="BM195" s="226" t="s">
        <v>1804</v>
      </c>
    </row>
    <row r="196" s="2" customFormat="1">
      <c r="A196" s="40"/>
      <c r="B196" s="41"/>
      <c r="C196" s="42"/>
      <c r="D196" s="228" t="s">
        <v>190</v>
      </c>
      <c r="E196" s="42"/>
      <c r="F196" s="229" t="s">
        <v>1803</v>
      </c>
      <c r="G196" s="42"/>
      <c r="H196" s="42"/>
      <c r="I196" s="230"/>
      <c r="J196" s="42"/>
      <c r="K196" s="42"/>
      <c r="L196" s="46"/>
      <c r="M196" s="231"/>
      <c r="N196" s="232"/>
      <c r="O196" s="86"/>
      <c r="P196" s="86"/>
      <c r="Q196" s="86"/>
      <c r="R196" s="86"/>
      <c r="S196" s="86"/>
      <c r="T196" s="87"/>
      <c r="U196" s="40"/>
      <c r="V196" s="40"/>
      <c r="W196" s="40"/>
      <c r="X196" s="40"/>
      <c r="Y196" s="40"/>
      <c r="Z196" s="40"/>
      <c r="AA196" s="40"/>
      <c r="AB196" s="40"/>
      <c r="AC196" s="40"/>
      <c r="AD196" s="40"/>
      <c r="AE196" s="40"/>
      <c r="AT196" s="19" t="s">
        <v>190</v>
      </c>
      <c r="AU196" s="19" t="s">
        <v>83</v>
      </c>
    </row>
    <row r="197" s="2" customFormat="1" ht="16.5" customHeight="1">
      <c r="A197" s="40"/>
      <c r="B197" s="41"/>
      <c r="C197" s="215" t="s">
        <v>907</v>
      </c>
      <c r="D197" s="215" t="s">
        <v>183</v>
      </c>
      <c r="E197" s="216" t="s">
        <v>1805</v>
      </c>
      <c r="F197" s="217" t="s">
        <v>1806</v>
      </c>
      <c r="G197" s="218" t="s">
        <v>1661</v>
      </c>
      <c r="H197" s="219">
        <v>1</v>
      </c>
      <c r="I197" s="220"/>
      <c r="J197" s="221">
        <f>ROUND(I197*H197,2)</f>
        <v>0</v>
      </c>
      <c r="K197" s="217" t="s">
        <v>19</v>
      </c>
      <c r="L197" s="46"/>
      <c r="M197" s="222" t="s">
        <v>19</v>
      </c>
      <c r="N197" s="223" t="s">
        <v>47</v>
      </c>
      <c r="O197" s="86"/>
      <c r="P197" s="224">
        <f>O197*H197</f>
        <v>0</v>
      </c>
      <c r="Q197" s="224">
        <v>0.00050000000000000001</v>
      </c>
      <c r="R197" s="224">
        <f>Q197*H197</f>
        <v>0.00050000000000000001</v>
      </c>
      <c r="S197" s="224">
        <v>0</v>
      </c>
      <c r="T197" s="225">
        <f>S197*H197</f>
        <v>0</v>
      </c>
      <c r="U197" s="40"/>
      <c r="V197" s="40"/>
      <c r="W197" s="40"/>
      <c r="X197" s="40"/>
      <c r="Y197" s="40"/>
      <c r="Z197" s="40"/>
      <c r="AA197" s="40"/>
      <c r="AB197" s="40"/>
      <c r="AC197" s="40"/>
      <c r="AD197" s="40"/>
      <c r="AE197" s="40"/>
      <c r="AR197" s="226" t="s">
        <v>188</v>
      </c>
      <c r="AT197" s="226" t="s">
        <v>183</v>
      </c>
      <c r="AU197" s="226" t="s">
        <v>83</v>
      </c>
      <c r="AY197" s="19" t="s">
        <v>180</v>
      </c>
      <c r="BE197" s="227">
        <f>IF(N197="základní",J197,0)</f>
        <v>0</v>
      </c>
      <c r="BF197" s="227">
        <f>IF(N197="snížená",J197,0)</f>
        <v>0</v>
      </c>
      <c r="BG197" s="227">
        <f>IF(N197="zákl. přenesená",J197,0)</f>
        <v>0</v>
      </c>
      <c r="BH197" s="227">
        <f>IF(N197="sníž. přenesená",J197,0)</f>
        <v>0</v>
      </c>
      <c r="BI197" s="227">
        <f>IF(N197="nulová",J197,0)</f>
        <v>0</v>
      </c>
      <c r="BJ197" s="19" t="s">
        <v>83</v>
      </c>
      <c r="BK197" s="227">
        <f>ROUND(I197*H197,2)</f>
        <v>0</v>
      </c>
      <c r="BL197" s="19" t="s">
        <v>188</v>
      </c>
      <c r="BM197" s="226" t="s">
        <v>1807</v>
      </c>
    </row>
    <row r="198" s="2" customFormat="1">
      <c r="A198" s="40"/>
      <c r="B198" s="41"/>
      <c r="C198" s="42"/>
      <c r="D198" s="228" t="s">
        <v>190</v>
      </c>
      <c r="E198" s="42"/>
      <c r="F198" s="229" t="s">
        <v>1806</v>
      </c>
      <c r="G198" s="42"/>
      <c r="H198" s="42"/>
      <c r="I198" s="230"/>
      <c r="J198" s="42"/>
      <c r="K198" s="42"/>
      <c r="L198" s="46"/>
      <c r="M198" s="231"/>
      <c r="N198" s="232"/>
      <c r="O198" s="86"/>
      <c r="P198" s="86"/>
      <c r="Q198" s="86"/>
      <c r="R198" s="86"/>
      <c r="S198" s="86"/>
      <c r="T198" s="87"/>
      <c r="U198" s="40"/>
      <c r="V198" s="40"/>
      <c r="W198" s="40"/>
      <c r="X198" s="40"/>
      <c r="Y198" s="40"/>
      <c r="Z198" s="40"/>
      <c r="AA198" s="40"/>
      <c r="AB198" s="40"/>
      <c r="AC198" s="40"/>
      <c r="AD198" s="40"/>
      <c r="AE198" s="40"/>
      <c r="AT198" s="19" t="s">
        <v>190</v>
      </c>
      <c r="AU198" s="19" t="s">
        <v>83</v>
      </c>
    </row>
    <row r="199" s="2" customFormat="1" ht="16.5" customHeight="1">
      <c r="A199" s="40"/>
      <c r="B199" s="41"/>
      <c r="C199" s="215" t="s">
        <v>911</v>
      </c>
      <c r="D199" s="215" t="s">
        <v>183</v>
      </c>
      <c r="E199" s="216" t="s">
        <v>1808</v>
      </c>
      <c r="F199" s="217" t="s">
        <v>1809</v>
      </c>
      <c r="G199" s="218" t="s">
        <v>1661</v>
      </c>
      <c r="H199" s="219">
        <v>2</v>
      </c>
      <c r="I199" s="220"/>
      <c r="J199" s="221">
        <f>ROUND(I199*H199,2)</f>
        <v>0</v>
      </c>
      <c r="K199" s="217" t="s">
        <v>19</v>
      </c>
      <c r="L199" s="46"/>
      <c r="M199" s="222" t="s">
        <v>19</v>
      </c>
      <c r="N199" s="223" t="s">
        <v>47</v>
      </c>
      <c r="O199" s="86"/>
      <c r="P199" s="224">
        <f>O199*H199</f>
        <v>0</v>
      </c>
      <c r="Q199" s="224">
        <v>0.00027</v>
      </c>
      <c r="R199" s="224">
        <f>Q199*H199</f>
        <v>0.00054000000000000001</v>
      </c>
      <c r="S199" s="224">
        <v>0</v>
      </c>
      <c r="T199" s="225">
        <f>S199*H199</f>
        <v>0</v>
      </c>
      <c r="U199" s="40"/>
      <c r="V199" s="40"/>
      <c r="W199" s="40"/>
      <c r="X199" s="40"/>
      <c r="Y199" s="40"/>
      <c r="Z199" s="40"/>
      <c r="AA199" s="40"/>
      <c r="AB199" s="40"/>
      <c r="AC199" s="40"/>
      <c r="AD199" s="40"/>
      <c r="AE199" s="40"/>
      <c r="AR199" s="226" t="s">
        <v>188</v>
      </c>
      <c r="AT199" s="226" t="s">
        <v>183</v>
      </c>
      <c r="AU199" s="226" t="s">
        <v>83</v>
      </c>
      <c r="AY199" s="19" t="s">
        <v>180</v>
      </c>
      <c r="BE199" s="227">
        <f>IF(N199="základní",J199,0)</f>
        <v>0</v>
      </c>
      <c r="BF199" s="227">
        <f>IF(N199="snížená",J199,0)</f>
        <v>0</v>
      </c>
      <c r="BG199" s="227">
        <f>IF(N199="zákl. přenesená",J199,0)</f>
        <v>0</v>
      </c>
      <c r="BH199" s="227">
        <f>IF(N199="sníž. přenesená",J199,0)</f>
        <v>0</v>
      </c>
      <c r="BI199" s="227">
        <f>IF(N199="nulová",J199,0)</f>
        <v>0</v>
      </c>
      <c r="BJ199" s="19" t="s">
        <v>83</v>
      </c>
      <c r="BK199" s="227">
        <f>ROUND(I199*H199,2)</f>
        <v>0</v>
      </c>
      <c r="BL199" s="19" t="s">
        <v>188</v>
      </c>
      <c r="BM199" s="226" t="s">
        <v>1810</v>
      </c>
    </row>
    <row r="200" s="2" customFormat="1">
      <c r="A200" s="40"/>
      <c r="B200" s="41"/>
      <c r="C200" s="42"/>
      <c r="D200" s="228" t="s">
        <v>190</v>
      </c>
      <c r="E200" s="42"/>
      <c r="F200" s="229" t="s">
        <v>1809</v>
      </c>
      <c r="G200" s="42"/>
      <c r="H200" s="42"/>
      <c r="I200" s="230"/>
      <c r="J200" s="42"/>
      <c r="K200" s="42"/>
      <c r="L200" s="46"/>
      <c r="M200" s="231"/>
      <c r="N200" s="232"/>
      <c r="O200" s="86"/>
      <c r="P200" s="86"/>
      <c r="Q200" s="86"/>
      <c r="R200" s="86"/>
      <c r="S200" s="86"/>
      <c r="T200" s="87"/>
      <c r="U200" s="40"/>
      <c r="V200" s="40"/>
      <c r="W200" s="40"/>
      <c r="X200" s="40"/>
      <c r="Y200" s="40"/>
      <c r="Z200" s="40"/>
      <c r="AA200" s="40"/>
      <c r="AB200" s="40"/>
      <c r="AC200" s="40"/>
      <c r="AD200" s="40"/>
      <c r="AE200" s="40"/>
      <c r="AT200" s="19" t="s">
        <v>190</v>
      </c>
      <c r="AU200" s="19" t="s">
        <v>83</v>
      </c>
    </row>
    <row r="201" s="2" customFormat="1" ht="16.5" customHeight="1">
      <c r="A201" s="40"/>
      <c r="B201" s="41"/>
      <c r="C201" s="215" t="s">
        <v>915</v>
      </c>
      <c r="D201" s="215" t="s">
        <v>183</v>
      </c>
      <c r="E201" s="216" t="s">
        <v>1811</v>
      </c>
      <c r="F201" s="217" t="s">
        <v>1812</v>
      </c>
      <c r="G201" s="218" t="s">
        <v>1661</v>
      </c>
      <c r="H201" s="219">
        <v>1</v>
      </c>
      <c r="I201" s="220"/>
      <c r="J201" s="221">
        <f>ROUND(I201*H201,2)</f>
        <v>0</v>
      </c>
      <c r="K201" s="217" t="s">
        <v>19</v>
      </c>
      <c r="L201" s="46"/>
      <c r="M201" s="222" t="s">
        <v>19</v>
      </c>
      <c r="N201" s="223" t="s">
        <v>47</v>
      </c>
      <c r="O201" s="86"/>
      <c r="P201" s="224">
        <f>O201*H201</f>
        <v>0</v>
      </c>
      <c r="Q201" s="224">
        <v>0.0011999999999999999</v>
      </c>
      <c r="R201" s="224">
        <f>Q201*H201</f>
        <v>0.0011999999999999999</v>
      </c>
      <c r="S201" s="224">
        <v>0</v>
      </c>
      <c r="T201" s="225">
        <f>S201*H201</f>
        <v>0</v>
      </c>
      <c r="U201" s="40"/>
      <c r="V201" s="40"/>
      <c r="W201" s="40"/>
      <c r="X201" s="40"/>
      <c r="Y201" s="40"/>
      <c r="Z201" s="40"/>
      <c r="AA201" s="40"/>
      <c r="AB201" s="40"/>
      <c r="AC201" s="40"/>
      <c r="AD201" s="40"/>
      <c r="AE201" s="40"/>
      <c r="AR201" s="226" t="s">
        <v>188</v>
      </c>
      <c r="AT201" s="226" t="s">
        <v>183</v>
      </c>
      <c r="AU201" s="226" t="s">
        <v>83</v>
      </c>
      <c r="AY201" s="19" t="s">
        <v>180</v>
      </c>
      <c r="BE201" s="227">
        <f>IF(N201="základní",J201,0)</f>
        <v>0</v>
      </c>
      <c r="BF201" s="227">
        <f>IF(N201="snížená",J201,0)</f>
        <v>0</v>
      </c>
      <c r="BG201" s="227">
        <f>IF(N201="zákl. přenesená",J201,0)</f>
        <v>0</v>
      </c>
      <c r="BH201" s="227">
        <f>IF(N201="sníž. přenesená",J201,0)</f>
        <v>0</v>
      </c>
      <c r="BI201" s="227">
        <f>IF(N201="nulová",J201,0)</f>
        <v>0</v>
      </c>
      <c r="BJ201" s="19" t="s">
        <v>83</v>
      </c>
      <c r="BK201" s="227">
        <f>ROUND(I201*H201,2)</f>
        <v>0</v>
      </c>
      <c r="BL201" s="19" t="s">
        <v>188</v>
      </c>
      <c r="BM201" s="226" t="s">
        <v>1813</v>
      </c>
    </row>
    <row r="202" s="2" customFormat="1">
      <c r="A202" s="40"/>
      <c r="B202" s="41"/>
      <c r="C202" s="42"/>
      <c r="D202" s="228" t="s">
        <v>190</v>
      </c>
      <c r="E202" s="42"/>
      <c r="F202" s="229" t="s">
        <v>1812</v>
      </c>
      <c r="G202" s="42"/>
      <c r="H202" s="42"/>
      <c r="I202" s="230"/>
      <c r="J202" s="42"/>
      <c r="K202" s="42"/>
      <c r="L202" s="46"/>
      <c r="M202" s="231"/>
      <c r="N202" s="232"/>
      <c r="O202" s="86"/>
      <c r="P202" s="86"/>
      <c r="Q202" s="86"/>
      <c r="R202" s="86"/>
      <c r="S202" s="86"/>
      <c r="T202" s="87"/>
      <c r="U202" s="40"/>
      <c r="V202" s="40"/>
      <c r="W202" s="40"/>
      <c r="X202" s="40"/>
      <c r="Y202" s="40"/>
      <c r="Z202" s="40"/>
      <c r="AA202" s="40"/>
      <c r="AB202" s="40"/>
      <c r="AC202" s="40"/>
      <c r="AD202" s="40"/>
      <c r="AE202" s="40"/>
      <c r="AT202" s="19" t="s">
        <v>190</v>
      </c>
      <c r="AU202" s="19" t="s">
        <v>83</v>
      </c>
    </row>
    <row r="203" s="2" customFormat="1" ht="16.5" customHeight="1">
      <c r="A203" s="40"/>
      <c r="B203" s="41"/>
      <c r="C203" s="215" t="s">
        <v>919</v>
      </c>
      <c r="D203" s="215" t="s">
        <v>183</v>
      </c>
      <c r="E203" s="216" t="s">
        <v>1814</v>
      </c>
      <c r="F203" s="217" t="s">
        <v>1815</v>
      </c>
      <c r="G203" s="218" t="s">
        <v>1661</v>
      </c>
      <c r="H203" s="219">
        <v>11</v>
      </c>
      <c r="I203" s="220"/>
      <c r="J203" s="221">
        <f>ROUND(I203*H203,2)</f>
        <v>0</v>
      </c>
      <c r="K203" s="217" t="s">
        <v>19</v>
      </c>
      <c r="L203" s="46"/>
      <c r="M203" s="222" t="s">
        <v>19</v>
      </c>
      <c r="N203" s="223" t="s">
        <v>47</v>
      </c>
      <c r="O203" s="86"/>
      <c r="P203" s="224">
        <f>O203*H203</f>
        <v>0</v>
      </c>
      <c r="Q203" s="224">
        <v>0.00023000000000000001</v>
      </c>
      <c r="R203" s="224">
        <f>Q203*H203</f>
        <v>0.0025300000000000001</v>
      </c>
      <c r="S203" s="224">
        <v>0</v>
      </c>
      <c r="T203" s="225">
        <f>S203*H203</f>
        <v>0</v>
      </c>
      <c r="U203" s="40"/>
      <c r="V203" s="40"/>
      <c r="W203" s="40"/>
      <c r="X203" s="40"/>
      <c r="Y203" s="40"/>
      <c r="Z203" s="40"/>
      <c r="AA203" s="40"/>
      <c r="AB203" s="40"/>
      <c r="AC203" s="40"/>
      <c r="AD203" s="40"/>
      <c r="AE203" s="40"/>
      <c r="AR203" s="226" t="s">
        <v>188</v>
      </c>
      <c r="AT203" s="226" t="s">
        <v>183</v>
      </c>
      <c r="AU203" s="226" t="s">
        <v>83</v>
      </c>
      <c r="AY203" s="19" t="s">
        <v>180</v>
      </c>
      <c r="BE203" s="227">
        <f>IF(N203="základní",J203,0)</f>
        <v>0</v>
      </c>
      <c r="BF203" s="227">
        <f>IF(N203="snížená",J203,0)</f>
        <v>0</v>
      </c>
      <c r="BG203" s="227">
        <f>IF(N203="zákl. přenesená",J203,0)</f>
        <v>0</v>
      </c>
      <c r="BH203" s="227">
        <f>IF(N203="sníž. přenesená",J203,0)</f>
        <v>0</v>
      </c>
      <c r="BI203" s="227">
        <f>IF(N203="nulová",J203,0)</f>
        <v>0</v>
      </c>
      <c r="BJ203" s="19" t="s">
        <v>83</v>
      </c>
      <c r="BK203" s="227">
        <f>ROUND(I203*H203,2)</f>
        <v>0</v>
      </c>
      <c r="BL203" s="19" t="s">
        <v>188</v>
      </c>
      <c r="BM203" s="226" t="s">
        <v>1816</v>
      </c>
    </row>
    <row r="204" s="2" customFormat="1">
      <c r="A204" s="40"/>
      <c r="B204" s="41"/>
      <c r="C204" s="42"/>
      <c r="D204" s="228" t="s">
        <v>190</v>
      </c>
      <c r="E204" s="42"/>
      <c r="F204" s="229" t="s">
        <v>1815</v>
      </c>
      <c r="G204" s="42"/>
      <c r="H204" s="42"/>
      <c r="I204" s="230"/>
      <c r="J204" s="42"/>
      <c r="K204" s="42"/>
      <c r="L204" s="46"/>
      <c r="M204" s="231"/>
      <c r="N204" s="232"/>
      <c r="O204" s="86"/>
      <c r="P204" s="86"/>
      <c r="Q204" s="86"/>
      <c r="R204" s="86"/>
      <c r="S204" s="86"/>
      <c r="T204" s="87"/>
      <c r="U204" s="40"/>
      <c r="V204" s="40"/>
      <c r="W204" s="40"/>
      <c r="X204" s="40"/>
      <c r="Y204" s="40"/>
      <c r="Z204" s="40"/>
      <c r="AA204" s="40"/>
      <c r="AB204" s="40"/>
      <c r="AC204" s="40"/>
      <c r="AD204" s="40"/>
      <c r="AE204" s="40"/>
      <c r="AT204" s="19" t="s">
        <v>190</v>
      </c>
      <c r="AU204" s="19" t="s">
        <v>83</v>
      </c>
    </row>
    <row r="205" s="2" customFormat="1" ht="16.5" customHeight="1">
      <c r="A205" s="40"/>
      <c r="B205" s="41"/>
      <c r="C205" s="215" t="s">
        <v>1817</v>
      </c>
      <c r="D205" s="215" t="s">
        <v>183</v>
      </c>
      <c r="E205" s="216" t="s">
        <v>1818</v>
      </c>
      <c r="F205" s="217" t="s">
        <v>1819</v>
      </c>
      <c r="G205" s="218" t="s">
        <v>1661</v>
      </c>
      <c r="H205" s="219">
        <v>9</v>
      </c>
      <c r="I205" s="220"/>
      <c r="J205" s="221">
        <f>ROUND(I205*H205,2)</f>
        <v>0</v>
      </c>
      <c r="K205" s="217" t="s">
        <v>19</v>
      </c>
      <c r="L205" s="46"/>
      <c r="M205" s="222" t="s">
        <v>19</v>
      </c>
      <c r="N205" s="223" t="s">
        <v>47</v>
      </c>
      <c r="O205" s="86"/>
      <c r="P205" s="224">
        <f>O205*H205</f>
        <v>0</v>
      </c>
      <c r="Q205" s="224">
        <v>0.00035</v>
      </c>
      <c r="R205" s="224">
        <f>Q205*H205</f>
        <v>0.00315</v>
      </c>
      <c r="S205" s="224">
        <v>0</v>
      </c>
      <c r="T205" s="225">
        <f>S205*H205</f>
        <v>0</v>
      </c>
      <c r="U205" s="40"/>
      <c r="V205" s="40"/>
      <c r="W205" s="40"/>
      <c r="X205" s="40"/>
      <c r="Y205" s="40"/>
      <c r="Z205" s="40"/>
      <c r="AA205" s="40"/>
      <c r="AB205" s="40"/>
      <c r="AC205" s="40"/>
      <c r="AD205" s="40"/>
      <c r="AE205" s="40"/>
      <c r="AR205" s="226" t="s">
        <v>188</v>
      </c>
      <c r="AT205" s="226" t="s">
        <v>183</v>
      </c>
      <c r="AU205" s="226" t="s">
        <v>83</v>
      </c>
      <c r="AY205" s="19" t="s">
        <v>180</v>
      </c>
      <c r="BE205" s="227">
        <f>IF(N205="základní",J205,0)</f>
        <v>0</v>
      </c>
      <c r="BF205" s="227">
        <f>IF(N205="snížená",J205,0)</f>
        <v>0</v>
      </c>
      <c r="BG205" s="227">
        <f>IF(N205="zákl. přenesená",J205,0)</f>
        <v>0</v>
      </c>
      <c r="BH205" s="227">
        <f>IF(N205="sníž. přenesená",J205,0)</f>
        <v>0</v>
      </c>
      <c r="BI205" s="227">
        <f>IF(N205="nulová",J205,0)</f>
        <v>0</v>
      </c>
      <c r="BJ205" s="19" t="s">
        <v>83</v>
      </c>
      <c r="BK205" s="227">
        <f>ROUND(I205*H205,2)</f>
        <v>0</v>
      </c>
      <c r="BL205" s="19" t="s">
        <v>188</v>
      </c>
      <c r="BM205" s="226" t="s">
        <v>1820</v>
      </c>
    </row>
    <row r="206" s="2" customFormat="1">
      <c r="A206" s="40"/>
      <c r="B206" s="41"/>
      <c r="C206" s="42"/>
      <c r="D206" s="228" t="s">
        <v>190</v>
      </c>
      <c r="E206" s="42"/>
      <c r="F206" s="229" t="s">
        <v>1819</v>
      </c>
      <c r="G206" s="42"/>
      <c r="H206" s="42"/>
      <c r="I206" s="230"/>
      <c r="J206" s="42"/>
      <c r="K206" s="42"/>
      <c r="L206" s="46"/>
      <c r="M206" s="231"/>
      <c r="N206" s="232"/>
      <c r="O206" s="86"/>
      <c r="P206" s="86"/>
      <c r="Q206" s="86"/>
      <c r="R206" s="86"/>
      <c r="S206" s="86"/>
      <c r="T206" s="87"/>
      <c r="U206" s="40"/>
      <c r="V206" s="40"/>
      <c r="W206" s="40"/>
      <c r="X206" s="40"/>
      <c r="Y206" s="40"/>
      <c r="Z206" s="40"/>
      <c r="AA206" s="40"/>
      <c r="AB206" s="40"/>
      <c r="AC206" s="40"/>
      <c r="AD206" s="40"/>
      <c r="AE206" s="40"/>
      <c r="AT206" s="19" t="s">
        <v>190</v>
      </c>
      <c r="AU206" s="19" t="s">
        <v>83</v>
      </c>
    </row>
    <row r="207" s="2" customFormat="1" ht="16.5" customHeight="1">
      <c r="A207" s="40"/>
      <c r="B207" s="41"/>
      <c r="C207" s="215" t="s">
        <v>1821</v>
      </c>
      <c r="D207" s="215" t="s">
        <v>183</v>
      </c>
      <c r="E207" s="216" t="s">
        <v>1822</v>
      </c>
      <c r="F207" s="217" t="s">
        <v>1823</v>
      </c>
      <c r="G207" s="218" t="s">
        <v>1661</v>
      </c>
      <c r="H207" s="219">
        <v>3</v>
      </c>
      <c r="I207" s="220"/>
      <c r="J207" s="221">
        <f>ROUND(I207*H207,2)</f>
        <v>0</v>
      </c>
      <c r="K207" s="217" t="s">
        <v>19</v>
      </c>
      <c r="L207" s="46"/>
      <c r="M207" s="222" t="s">
        <v>19</v>
      </c>
      <c r="N207" s="223" t="s">
        <v>47</v>
      </c>
      <c r="O207" s="86"/>
      <c r="P207" s="224">
        <f>O207*H207</f>
        <v>0</v>
      </c>
      <c r="Q207" s="224">
        <v>0.00055000000000000003</v>
      </c>
      <c r="R207" s="224">
        <f>Q207*H207</f>
        <v>0.00165</v>
      </c>
      <c r="S207" s="224">
        <v>0</v>
      </c>
      <c r="T207" s="225">
        <f>S207*H207</f>
        <v>0</v>
      </c>
      <c r="U207" s="40"/>
      <c r="V207" s="40"/>
      <c r="W207" s="40"/>
      <c r="X207" s="40"/>
      <c r="Y207" s="40"/>
      <c r="Z207" s="40"/>
      <c r="AA207" s="40"/>
      <c r="AB207" s="40"/>
      <c r="AC207" s="40"/>
      <c r="AD207" s="40"/>
      <c r="AE207" s="40"/>
      <c r="AR207" s="226" t="s">
        <v>188</v>
      </c>
      <c r="AT207" s="226" t="s">
        <v>183</v>
      </c>
      <c r="AU207" s="226" t="s">
        <v>83</v>
      </c>
      <c r="AY207" s="19" t="s">
        <v>180</v>
      </c>
      <c r="BE207" s="227">
        <f>IF(N207="základní",J207,0)</f>
        <v>0</v>
      </c>
      <c r="BF207" s="227">
        <f>IF(N207="snížená",J207,0)</f>
        <v>0</v>
      </c>
      <c r="BG207" s="227">
        <f>IF(N207="zákl. přenesená",J207,0)</f>
        <v>0</v>
      </c>
      <c r="BH207" s="227">
        <f>IF(N207="sníž. přenesená",J207,0)</f>
        <v>0</v>
      </c>
      <c r="BI207" s="227">
        <f>IF(N207="nulová",J207,0)</f>
        <v>0</v>
      </c>
      <c r="BJ207" s="19" t="s">
        <v>83</v>
      </c>
      <c r="BK207" s="227">
        <f>ROUND(I207*H207,2)</f>
        <v>0</v>
      </c>
      <c r="BL207" s="19" t="s">
        <v>188</v>
      </c>
      <c r="BM207" s="226" t="s">
        <v>1824</v>
      </c>
    </row>
    <row r="208" s="2" customFormat="1">
      <c r="A208" s="40"/>
      <c r="B208" s="41"/>
      <c r="C208" s="42"/>
      <c r="D208" s="228" t="s">
        <v>190</v>
      </c>
      <c r="E208" s="42"/>
      <c r="F208" s="229" t="s">
        <v>1823</v>
      </c>
      <c r="G208" s="42"/>
      <c r="H208" s="42"/>
      <c r="I208" s="230"/>
      <c r="J208" s="42"/>
      <c r="K208" s="42"/>
      <c r="L208" s="46"/>
      <c r="M208" s="231"/>
      <c r="N208" s="232"/>
      <c r="O208" s="86"/>
      <c r="P208" s="86"/>
      <c r="Q208" s="86"/>
      <c r="R208" s="86"/>
      <c r="S208" s="86"/>
      <c r="T208" s="87"/>
      <c r="U208" s="40"/>
      <c r="V208" s="40"/>
      <c r="W208" s="40"/>
      <c r="X208" s="40"/>
      <c r="Y208" s="40"/>
      <c r="Z208" s="40"/>
      <c r="AA208" s="40"/>
      <c r="AB208" s="40"/>
      <c r="AC208" s="40"/>
      <c r="AD208" s="40"/>
      <c r="AE208" s="40"/>
      <c r="AT208" s="19" t="s">
        <v>190</v>
      </c>
      <c r="AU208" s="19" t="s">
        <v>83</v>
      </c>
    </row>
    <row r="209" s="2" customFormat="1" ht="16.5" customHeight="1">
      <c r="A209" s="40"/>
      <c r="B209" s="41"/>
      <c r="C209" s="215" t="s">
        <v>923</v>
      </c>
      <c r="D209" s="215" t="s">
        <v>183</v>
      </c>
      <c r="E209" s="216" t="s">
        <v>1825</v>
      </c>
      <c r="F209" s="217" t="s">
        <v>1826</v>
      </c>
      <c r="G209" s="218" t="s">
        <v>1661</v>
      </c>
      <c r="H209" s="219">
        <v>1</v>
      </c>
      <c r="I209" s="220"/>
      <c r="J209" s="221">
        <f>ROUND(I209*H209,2)</f>
        <v>0</v>
      </c>
      <c r="K209" s="217" t="s">
        <v>19</v>
      </c>
      <c r="L209" s="46"/>
      <c r="M209" s="222" t="s">
        <v>19</v>
      </c>
      <c r="N209" s="223" t="s">
        <v>47</v>
      </c>
      <c r="O209" s="86"/>
      <c r="P209" s="224">
        <f>O209*H209</f>
        <v>0</v>
      </c>
      <c r="Q209" s="224">
        <v>0.00076000000000000004</v>
      </c>
      <c r="R209" s="224">
        <f>Q209*H209</f>
        <v>0.00076000000000000004</v>
      </c>
      <c r="S209" s="224">
        <v>0</v>
      </c>
      <c r="T209" s="225">
        <f>S209*H209</f>
        <v>0</v>
      </c>
      <c r="U209" s="40"/>
      <c r="V209" s="40"/>
      <c r="W209" s="40"/>
      <c r="X209" s="40"/>
      <c r="Y209" s="40"/>
      <c r="Z209" s="40"/>
      <c r="AA209" s="40"/>
      <c r="AB209" s="40"/>
      <c r="AC209" s="40"/>
      <c r="AD209" s="40"/>
      <c r="AE209" s="40"/>
      <c r="AR209" s="226" t="s">
        <v>188</v>
      </c>
      <c r="AT209" s="226" t="s">
        <v>183</v>
      </c>
      <c r="AU209" s="226" t="s">
        <v>83</v>
      </c>
      <c r="AY209" s="19" t="s">
        <v>180</v>
      </c>
      <c r="BE209" s="227">
        <f>IF(N209="základní",J209,0)</f>
        <v>0</v>
      </c>
      <c r="BF209" s="227">
        <f>IF(N209="snížená",J209,0)</f>
        <v>0</v>
      </c>
      <c r="BG209" s="227">
        <f>IF(N209="zákl. přenesená",J209,0)</f>
        <v>0</v>
      </c>
      <c r="BH209" s="227">
        <f>IF(N209="sníž. přenesená",J209,0)</f>
        <v>0</v>
      </c>
      <c r="BI209" s="227">
        <f>IF(N209="nulová",J209,0)</f>
        <v>0</v>
      </c>
      <c r="BJ209" s="19" t="s">
        <v>83</v>
      </c>
      <c r="BK209" s="227">
        <f>ROUND(I209*H209,2)</f>
        <v>0</v>
      </c>
      <c r="BL209" s="19" t="s">
        <v>188</v>
      </c>
      <c r="BM209" s="226" t="s">
        <v>1827</v>
      </c>
    </row>
    <row r="210" s="2" customFormat="1">
      <c r="A210" s="40"/>
      <c r="B210" s="41"/>
      <c r="C210" s="42"/>
      <c r="D210" s="228" t="s">
        <v>190</v>
      </c>
      <c r="E210" s="42"/>
      <c r="F210" s="229" t="s">
        <v>1826</v>
      </c>
      <c r="G210" s="42"/>
      <c r="H210" s="42"/>
      <c r="I210" s="230"/>
      <c r="J210" s="42"/>
      <c r="K210" s="42"/>
      <c r="L210" s="46"/>
      <c r="M210" s="231"/>
      <c r="N210" s="232"/>
      <c r="O210" s="86"/>
      <c r="P210" s="86"/>
      <c r="Q210" s="86"/>
      <c r="R210" s="86"/>
      <c r="S210" s="86"/>
      <c r="T210" s="87"/>
      <c r="U210" s="40"/>
      <c r="V210" s="40"/>
      <c r="W210" s="40"/>
      <c r="X210" s="40"/>
      <c r="Y210" s="40"/>
      <c r="Z210" s="40"/>
      <c r="AA210" s="40"/>
      <c r="AB210" s="40"/>
      <c r="AC210" s="40"/>
      <c r="AD210" s="40"/>
      <c r="AE210" s="40"/>
      <c r="AT210" s="19" t="s">
        <v>190</v>
      </c>
      <c r="AU210" s="19" t="s">
        <v>83</v>
      </c>
    </row>
    <row r="211" s="2" customFormat="1" ht="16.5" customHeight="1">
      <c r="A211" s="40"/>
      <c r="B211" s="41"/>
      <c r="C211" s="215" t="s">
        <v>1828</v>
      </c>
      <c r="D211" s="215" t="s">
        <v>183</v>
      </c>
      <c r="E211" s="216" t="s">
        <v>1829</v>
      </c>
      <c r="F211" s="217" t="s">
        <v>1830</v>
      </c>
      <c r="G211" s="218" t="s">
        <v>1661</v>
      </c>
      <c r="H211" s="219">
        <v>1</v>
      </c>
      <c r="I211" s="220"/>
      <c r="J211" s="221">
        <f>ROUND(I211*H211,2)</f>
        <v>0</v>
      </c>
      <c r="K211" s="217" t="s">
        <v>19</v>
      </c>
      <c r="L211" s="46"/>
      <c r="M211" s="222" t="s">
        <v>19</v>
      </c>
      <c r="N211" s="223" t="s">
        <v>47</v>
      </c>
      <c r="O211" s="86"/>
      <c r="P211" s="224">
        <f>O211*H211</f>
        <v>0</v>
      </c>
      <c r="Q211" s="224">
        <v>0.0011900000000000001</v>
      </c>
      <c r="R211" s="224">
        <f>Q211*H211</f>
        <v>0.0011900000000000001</v>
      </c>
      <c r="S211" s="224">
        <v>0</v>
      </c>
      <c r="T211" s="225">
        <f>S211*H211</f>
        <v>0</v>
      </c>
      <c r="U211" s="40"/>
      <c r="V211" s="40"/>
      <c r="W211" s="40"/>
      <c r="X211" s="40"/>
      <c r="Y211" s="40"/>
      <c r="Z211" s="40"/>
      <c r="AA211" s="40"/>
      <c r="AB211" s="40"/>
      <c r="AC211" s="40"/>
      <c r="AD211" s="40"/>
      <c r="AE211" s="40"/>
      <c r="AR211" s="226" t="s">
        <v>188</v>
      </c>
      <c r="AT211" s="226" t="s">
        <v>183</v>
      </c>
      <c r="AU211" s="226" t="s">
        <v>83</v>
      </c>
      <c r="AY211" s="19" t="s">
        <v>180</v>
      </c>
      <c r="BE211" s="227">
        <f>IF(N211="základní",J211,0)</f>
        <v>0</v>
      </c>
      <c r="BF211" s="227">
        <f>IF(N211="snížená",J211,0)</f>
        <v>0</v>
      </c>
      <c r="BG211" s="227">
        <f>IF(N211="zákl. přenesená",J211,0)</f>
        <v>0</v>
      </c>
      <c r="BH211" s="227">
        <f>IF(N211="sníž. přenesená",J211,0)</f>
        <v>0</v>
      </c>
      <c r="BI211" s="227">
        <f>IF(N211="nulová",J211,0)</f>
        <v>0</v>
      </c>
      <c r="BJ211" s="19" t="s">
        <v>83</v>
      </c>
      <c r="BK211" s="227">
        <f>ROUND(I211*H211,2)</f>
        <v>0</v>
      </c>
      <c r="BL211" s="19" t="s">
        <v>188</v>
      </c>
      <c r="BM211" s="226" t="s">
        <v>1831</v>
      </c>
    </row>
    <row r="212" s="2" customFormat="1">
      <c r="A212" s="40"/>
      <c r="B212" s="41"/>
      <c r="C212" s="42"/>
      <c r="D212" s="228" t="s">
        <v>190</v>
      </c>
      <c r="E212" s="42"/>
      <c r="F212" s="229" t="s">
        <v>1830</v>
      </c>
      <c r="G212" s="42"/>
      <c r="H212" s="42"/>
      <c r="I212" s="230"/>
      <c r="J212" s="42"/>
      <c r="K212" s="42"/>
      <c r="L212" s="46"/>
      <c r="M212" s="231"/>
      <c r="N212" s="232"/>
      <c r="O212" s="86"/>
      <c r="P212" s="86"/>
      <c r="Q212" s="86"/>
      <c r="R212" s="86"/>
      <c r="S212" s="86"/>
      <c r="T212" s="87"/>
      <c r="U212" s="40"/>
      <c r="V212" s="40"/>
      <c r="W212" s="40"/>
      <c r="X212" s="40"/>
      <c r="Y212" s="40"/>
      <c r="Z212" s="40"/>
      <c r="AA212" s="40"/>
      <c r="AB212" s="40"/>
      <c r="AC212" s="40"/>
      <c r="AD212" s="40"/>
      <c r="AE212" s="40"/>
      <c r="AT212" s="19" t="s">
        <v>190</v>
      </c>
      <c r="AU212" s="19" t="s">
        <v>83</v>
      </c>
    </row>
    <row r="213" s="2" customFormat="1" ht="16.5" customHeight="1">
      <c r="A213" s="40"/>
      <c r="B213" s="41"/>
      <c r="C213" s="215" t="s">
        <v>927</v>
      </c>
      <c r="D213" s="215" t="s">
        <v>183</v>
      </c>
      <c r="E213" s="216" t="s">
        <v>1832</v>
      </c>
      <c r="F213" s="217" t="s">
        <v>1833</v>
      </c>
      <c r="G213" s="218" t="s">
        <v>1661</v>
      </c>
      <c r="H213" s="219">
        <v>1</v>
      </c>
      <c r="I213" s="220"/>
      <c r="J213" s="221">
        <f>ROUND(I213*H213,2)</f>
        <v>0</v>
      </c>
      <c r="K213" s="217" t="s">
        <v>19</v>
      </c>
      <c r="L213" s="46"/>
      <c r="M213" s="222" t="s">
        <v>19</v>
      </c>
      <c r="N213" s="223" t="s">
        <v>47</v>
      </c>
      <c r="O213" s="86"/>
      <c r="P213" s="224">
        <f>O213*H213</f>
        <v>0</v>
      </c>
      <c r="Q213" s="224">
        <v>0.00232</v>
      </c>
      <c r="R213" s="224">
        <f>Q213*H213</f>
        <v>0.00232</v>
      </c>
      <c r="S213" s="224">
        <v>0</v>
      </c>
      <c r="T213" s="225">
        <f>S213*H213</f>
        <v>0</v>
      </c>
      <c r="U213" s="40"/>
      <c r="V213" s="40"/>
      <c r="W213" s="40"/>
      <c r="X213" s="40"/>
      <c r="Y213" s="40"/>
      <c r="Z213" s="40"/>
      <c r="AA213" s="40"/>
      <c r="AB213" s="40"/>
      <c r="AC213" s="40"/>
      <c r="AD213" s="40"/>
      <c r="AE213" s="40"/>
      <c r="AR213" s="226" t="s">
        <v>188</v>
      </c>
      <c r="AT213" s="226" t="s">
        <v>183</v>
      </c>
      <c r="AU213" s="226" t="s">
        <v>83</v>
      </c>
      <c r="AY213" s="19" t="s">
        <v>180</v>
      </c>
      <c r="BE213" s="227">
        <f>IF(N213="základní",J213,0)</f>
        <v>0</v>
      </c>
      <c r="BF213" s="227">
        <f>IF(N213="snížená",J213,0)</f>
        <v>0</v>
      </c>
      <c r="BG213" s="227">
        <f>IF(N213="zákl. přenesená",J213,0)</f>
        <v>0</v>
      </c>
      <c r="BH213" s="227">
        <f>IF(N213="sníž. přenesená",J213,0)</f>
        <v>0</v>
      </c>
      <c r="BI213" s="227">
        <f>IF(N213="nulová",J213,0)</f>
        <v>0</v>
      </c>
      <c r="BJ213" s="19" t="s">
        <v>83</v>
      </c>
      <c r="BK213" s="227">
        <f>ROUND(I213*H213,2)</f>
        <v>0</v>
      </c>
      <c r="BL213" s="19" t="s">
        <v>188</v>
      </c>
      <c r="BM213" s="226" t="s">
        <v>1834</v>
      </c>
    </row>
    <row r="214" s="2" customFormat="1">
      <c r="A214" s="40"/>
      <c r="B214" s="41"/>
      <c r="C214" s="42"/>
      <c r="D214" s="228" t="s">
        <v>190</v>
      </c>
      <c r="E214" s="42"/>
      <c r="F214" s="229" t="s">
        <v>1833</v>
      </c>
      <c r="G214" s="42"/>
      <c r="H214" s="42"/>
      <c r="I214" s="230"/>
      <c r="J214" s="42"/>
      <c r="K214" s="42"/>
      <c r="L214" s="46"/>
      <c r="M214" s="231"/>
      <c r="N214" s="232"/>
      <c r="O214" s="86"/>
      <c r="P214" s="86"/>
      <c r="Q214" s="86"/>
      <c r="R214" s="86"/>
      <c r="S214" s="86"/>
      <c r="T214" s="87"/>
      <c r="U214" s="40"/>
      <c r="V214" s="40"/>
      <c r="W214" s="40"/>
      <c r="X214" s="40"/>
      <c r="Y214" s="40"/>
      <c r="Z214" s="40"/>
      <c r="AA214" s="40"/>
      <c r="AB214" s="40"/>
      <c r="AC214" s="40"/>
      <c r="AD214" s="40"/>
      <c r="AE214" s="40"/>
      <c r="AT214" s="19" t="s">
        <v>190</v>
      </c>
      <c r="AU214" s="19" t="s">
        <v>83</v>
      </c>
    </row>
    <row r="215" s="2" customFormat="1" ht="16.5" customHeight="1">
      <c r="A215" s="40"/>
      <c r="B215" s="41"/>
      <c r="C215" s="215" t="s">
        <v>931</v>
      </c>
      <c r="D215" s="215" t="s">
        <v>183</v>
      </c>
      <c r="E215" s="216" t="s">
        <v>1835</v>
      </c>
      <c r="F215" s="217" t="s">
        <v>1836</v>
      </c>
      <c r="G215" s="218" t="s">
        <v>1661</v>
      </c>
      <c r="H215" s="219">
        <v>1</v>
      </c>
      <c r="I215" s="220"/>
      <c r="J215" s="221">
        <f>ROUND(I215*H215,2)</f>
        <v>0</v>
      </c>
      <c r="K215" s="217" t="s">
        <v>19</v>
      </c>
      <c r="L215" s="46"/>
      <c r="M215" s="222" t="s">
        <v>19</v>
      </c>
      <c r="N215" s="223" t="s">
        <v>47</v>
      </c>
      <c r="O215" s="86"/>
      <c r="P215" s="224">
        <f>O215*H215</f>
        <v>0</v>
      </c>
      <c r="Q215" s="224">
        <v>0.00071000000000000002</v>
      </c>
      <c r="R215" s="224">
        <f>Q215*H215</f>
        <v>0.00071000000000000002</v>
      </c>
      <c r="S215" s="224">
        <v>0</v>
      </c>
      <c r="T215" s="225">
        <f>S215*H215</f>
        <v>0</v>
      </c>
      <c r="U215" s="40"/>
      <c r="V215" s="40"/>
      <c r="W215" s="40"/>
      <c r="X215" s="40"/>
      <c r="Y215" s="40"/>
      <c r="Z215" s="40"/>
      <c r="AA215" s="40"/>
      <c r="AB215" s="40"/>
      <c r="AC215" s="40"/>
      <c r="AD215" s="40"/>
      <c r="AE215" s="40"/>
      <c r="AR215" s="226" t="s">
        <v>188</v>
      </c>
      <c r="AT215" s="226" t="s">
        <v>183</v>
      </c>
      <c r="AU215" s="226" t="s">
        <v>83</v>
      </c>
      <c r="AY215" s="19" t="s">
        <v>180</v>
      </c>
      <c r="BE215" s="227">
        <f>IF(N215="základní",J215,0)</f>
        <v>0</v>
      </c>
      <c r="BF215" s="227">
        <f>IF(N215="snížená",J215,0)</f>
        <v>0</v>
      </c>
      <c r="BG215" s="227">
        <f>IF(N215="zákl. přenesená",J215,0)</f>
        <v>0</v>
      </c>
      <c r="BH215" s="227">
        <f>IF(N215="sníž. přenesená",J215,0)</f>
        <v>0</v>
      </c>
      <c r="BI215" s="227">
        <f>IF(N215="nulová",J215,0)</f>
        <v>0</v>
      </c>
      <c r="BJ215" s="19" t="s">
        <v>83</v>
      </c>
      <c r="BK215" s="227">
        <f>ROUND(I215*H215,2)</f>
        <v>0</v>
      </c>
      <c r="BL215" s="19" t="s">
        <v>188</v>
      </c>
      <c r="BM215" s="226" t="s">
        <v>1837</v>
      </c>
    </row>
    <row r="216" s="2" customFormat="1">
      <c r="A216" s="40"/>
      <c r="B216" s="41"/>
      <c r="C216" s="42"/>
      <c r="D216" s="228" t="s">
        <v>190</v>
      </c>
      <c r="E216" s="42"/>
      <c r="F216" s="229" t="s">
        <v>1836</v>
      </c>
      <c r="G216" s="42"/>
      <c r="H216" s="42"/>
      <c r="I216" s="230"/>
      <c r="J216" s="42"/>
      <c r="K216" s="42"/>
      <c r="L216" s="46"/>
      <c r="M216" s="231"/>
      <c r="N216" s="232"/>
      <c r="O216" s="86"/>
      <c r="P216" s="86"/>
      <c r="Q216" s="86"/>
      <c r="R216" s="86"/>
      <c r="S216" s="86"/>
      <c r="T216" s="87"/>
      <c r="U216" s="40"/>
      <c r="V216" s="40"/>
      <c r="W216" s="40"/>
      <c r="X216" s="40"/>
      <c r="Y216" s="40"/>
      <c r="Z216" s="40"/>
      <c r="AA216" s="40"/>
      <c r="AB216" s="40"/>
      <c r="AC216" s="40"/>
      <c r="AD216" s="40"/>
      <c r="AE216" s="40"/>
      <c r="AT216" s="19" t="s">
        <v>190</v>
      </c>
      <c r="AU216" s="19" t="s">
        <v>83</v>
      </c>
    </row>
    <row r="217" s="2" customFormat="1" ht="16.5" customHeight="1">
      <c r="A217" s="40"/>
      <c r="B217" s="41"/>
      <c r="C217" s="215" t="s">
        <v>935</v>
      </c>
      <c r="D217" s="215" t="s">
        <v>183</v>
      </c>
      <c r="E217" s="216" t="s">
        <v>1838</v>
      </c>
      <c r="F217" s="217" t="s">
        <v>1839</v>
      </c>
      <c r="G217" s="218" t="s">
        <v>1661</v>
      </c>
      <c r="H217" s="219">
        <v>2</v>
      </c>
      <c r="I217" s="220"/>
      <c r="J217" s="221">
        <f>ROUND(I217*H217,2)</f>
        <v>0</v>
      </c>
      <c r="K217" s="217" t="s">
        <v>19</v>
      </c>
      <c r="L217" s="46"/>
      <c r="M217" s="222" t="s">
        <v>19</v>
      </c>
      <c r="N217" s="223" t="s">
        <v>47</v>
      </c>
      <c r="O217" s="86"/>
      <c r="P217" s="224">
        <f>O217*H217</f>
        <v>0</v>
      </c>
      <c r="Q217" s="224">
        <v>0.0292</v>
      </c>
      <c r="R217" s="224">
        <f>Q217*H217</f>
        <v>0.058400000000000001</v>
      </c>
      <c r="S217" s="224">
        <v>0</v>
      </c>
      <c r="T217" s="225">
        <f>S217*H217</f>
        <v>0</v>
      </c>
      <c r="U217" s="40"/>
      <c r="V217" s="40"/>
      <c r="W217" s="40"/>
      <c r="X217" s="40"/>
      <c r="Y217" s="40"/>
      <c r="Z217" s="40"/>
      <c r="AA217" s="40"/>
      <c r="AB217" s="40"/>
      <c r="AC217" s="40"/>
      <c r="AD217" s="40"/>
      <c r="AE217" s="40"/>
      <c r="AR217" s="226" t="s">
        <v>188</v>
      </c>
      <c r="AT217" s="226" t="s">
        <v>183</v>
      </c>
      <c r="AU217" s="226" t="s">
        <v>83</v>
      </c>
      <c r="AY217" s="19" t="s">
        <v>180</v>
      </c>
      <c r="BE217" s="227">
        <f>IF(N217="základní",J217,0)</f>
        <v>0</v>
      </c>
      <c r="BF217" s="227">
        <f>IF(N217="snížená",J217,0)</f>
        <v>0</v>
      </c>
      <c r="BG217" s="227">
        <f>IF(N217="zákl. přenesená",J217,0)</f>
        <v>0</v>
      </c>
      <c r="BH217" s="227">
        <f>IF(N217="sníž. přenesená",J217,0)</f>
        <v>0</v>
      </c>
      <c r="BI217" s="227">
        <f>IF(N217="nulová",J217,0)</f>
        <v>0</v>
      </c>
      <c r="BJ217" s="19" t="s">
        <v>83</v>
      </c>
      <c r="BK217" s="227">
        <f>ROUND(I217*H217,2)</f>
        <v>0</v>
      </c>
      <c r="BL217" s="19" t="s">
        <v>188</v>
      </c>
      <c r="BM217" s="226" t="s">
        <v>1840</v>
      </c>
    </row>
    <row r="218" s="2" customFormat="1">
      <c r="A218" s="40"/>
      <c r="B218" s="41"/>
      <c r="C218" s="42"/>
      <c r="D218" s="228" t="s">
        <v>190</v>
      </c>
      <c r="E218" s="42"/>
      <c r="F218" s="229" t="s">
        <v>1839</v>
      </c>
      <c r="G218" s="42"/>
      <c r="H218" s="42"/>
      <c r="I218" s="230"/>
      <c r="J218" s="42"/>
      <c r="K218" s="42"/>
      <c r="L218" s="46"/>
      <c r="M218" s="231"/>
      <c r="N218" s="232"/>
      <c r="O218" s="86"/>
      <c r="P218" s="86"/>
      <c r="Q218" s="86"/>
      <c r="R218" s="86"/>
      <c r="S218" s="86"/>
      <c r="T218" s="87"/>
      <c r="U218" s="40"/>
      <c r="V218" s="40"/>
      <c r="W218" s="40"/>
      <c r="X218" s="40"/>
      <c r="Y218" s="40"/>
      <c r="Z218" s="40"/>
      <c r="AA218" s="40"/>
      <c r="AB218" s="40"/>
      <c r="AC218" s="40"/>
      <c r="AD218" s="40"/>
      <c r="AE218" s="40"/>
      <c r="AT218" s="19" t="s">
        <v>190</v>
      </c>
      <c r="AU218" s="19" t="s">
        <v>83</v>
      </c>
    </row>
    <row r="219" s="2" customFormat="1" ht="16.5" customHeight="1">
      <c r="A219" s="40"/>
      <c r="B219" s="41"/>
      <c r="C219" s="215" t="s">
        <v>939</v>
      </c>
      <c r="D219" s="215" t="s">
        <v>183</v>
      </c>
      <c r="E219" s="216" t="s">
        <v>1841</v>
      </c>
      <c r="F219" s="217" t="s">
        <v>1842</v>
      </c>
      <c r="G219" s="218" t="s">
        <v>249</v>
      </c>
      <c r="H219" s="219">
        <v>384</v>
      </c>
      <c r="I219" s="220"/>
      <c r="J219" s="221">
        <f>ROUND(I219*H219,2)</f>
        <v>0</v>
      </c>
      <c r="K219" s="217" t="s">
        <v>19</v>
      </c>
      <c r="L219" s="46"/>
      <c r="M219" s="222" t="s">
        <v>19</v>
      </c>
      <c r="N219" s="223" t="s">
        <v>47</v>
      </c>
      <c r="O219" s="86"/>
      <c r="P219" s="224">
        <f>O219*H219</f>
        <v>0</v>
      </c>
      <c r="Q219" s="224">
        <v>0.00019000000000000001</v>
      </c>
      <c r="R219" s="224">
        <f>Q219*H219</f>
        <v>0.072959999999999997</v>
      </c>
      <c r="S219" s="224">
        <v>0</v>
      </c>
      <c r="T219" s="225">
        <f>S219*H219</f>
        <v>0</v>
      </c>
      <c r="U219" s="40"/>
      <c r="V219" s="40"/>
      <c r="W219" s="40"/>
      <c r="X219" s="40"/>
      <c r="Y219" s="40"/>
      <c r="Z219" s="40"/>
      <c r="AA219" s="40"/>
      <c r="AB219" s="40"/>
      <c r="AC219" s="40"/>
      <c r="AD219" s="40"/>
      <c r="AE219" s="40"/>
      <c r="AR219" s="226" t="s">
        <v>188</v>
      </c>
      <c r="AT219" s="226" t="s">
        <v>183</v>
      </c>
      <c r="AU219" s="226" t="s">
        <v>83</v>
      </c>
      <c r="AY219" s="19" t="s">
        <v>180</v>
      </c>
      <c r="BE219" s="227">
        <f>IF(N219="základní",J219,0)</f>
        <v>0</v>
      </c>
      <c r="BF219" s="227">
        <f>IF(N219="snížená",J219,0)</f>
        <v>0</v>
      </c>
      <c r="BG219" s="227">
        <f>IF(N219="zákl. přenesená",J219,0)</f>
        <v>0</v>
      </c>
      <c r="BH219" s="227">
        <f>IF(N219="sníž. přenesená",J219,0)</f>
        <v>0</v>
      </c>
      <c r="BI219" s="227">
        <f>IF(N219="nulová",J219,0)</f>
        <v>0</v>
      </c>
      <c r="BJ219" s="19" t="s">
        <v>83</v>
      </c>
      <c r="BK219" s="227">
        <f>ROUND(I219*H219,2)</f>
        <v>0</v>
      </c>
      <c r="BL219" s="19" t="s">
        <v>188</v>
      </c>
      <c r="BM219" s="226" t="s">
        <v>1843</v>
      </c>
    </row>
    <row r="220" s="2" customFormat="1">
      <c r="A220" s="40"/>
      <c r="B220" s="41"/>
      <c r="C220" s="42"/>
      <c r="D220" s="228" t="s">
        <v>190</v>
      </c>
      <c r="E220" s="42"/>
      <c r="F220" s="229" t="s">
        <v>1842</v>
      </c>
      <c r="G220" s="42"/>
      <c r="H220" s="42"/>
      <c r="I220" s="230"/>
      <c r="J220" s="42"/>
      <c r="K220" s="42"/>
      <c r="L220" s="46"/>
      <c r="M220" s="231"/>
      <c r="N220" s="232"/>
      <c r="O220" s="86"/>
      <c r="P220" s="86"/>
      <c r="Q220" s="86"/>
      <c r="R220" s="86"/>
      <c r="S220" s="86"/>
      <c r="T220" s="87"/>
      <c r="U220" s="40"/>
      <c r="V220" s="40"/>
      <c r="W220" s="40"/>
      <c r="X220" s="40"/>
      <c r="Y220" s="40"/>
      <c r="Z220" s="40"/>
      <c r="AA220" s="40"/>
      <c r="AB220" s="40"/>
      <c r="AC220" s="40"/>
      <c r="AD220" s="40"/>
      <c r="AE220" s="40"/>
      <c r="AT220" s="19" t="s">
        <v>190</v>
      </c>
      <c r="AU220" s="19" t="s">
        <v>83</v>
      </c>
    </row>
    <row r="221" s="2" customFormat="1" ht="16.5" customHeight="1">
      <c r="A221" s="40"/>
      <c r="B221" s="41"/>
      <c r="C221" s="215" t="s">
        <v>1844</v>
      </c>
      <c r="D221" s="215" t="s">
        <v>183</v>
      </c>
      <c r="E221" s="216" t="s">
        <v>1845</v>
      </c>
      <c r="F221" s="217" t="s">
        <v>1846</v>
      </c>
      <c r="G221" s="218" t="s">
        <v>249</v>
      </c>
      <c r="H221" s="219">
        <v>384</v>
      </c>
      <c r="I221" s="220"/>
      <c r="J221" s="221">
        <f>ROUND(I221*H221,2)</f>
        <v>0</v>
      </c>
      <c r="K221" s="217" t="s">
        <v>19</v>
      </c>
      <c r="L221" s="46"/>
      <c r="M221" s="222" t="s">
        <v>19</v>
      </c>
      <c r="N221" s="223" t="s">
        <v>47</v>
      </c>
      <c r="O221" s="86"/>
      <c r="P221" s="224">
        <f>O221*H221</f>
        <v>0</v>
      </c>
      <c r="Q221" s="224">
        <v>1.0000000000000001E-05</v>
      </c>
      <c r="R221" s="224">
        <f>Q221*H221</f>
        <v>0.0038400000000000005</v>
      </c>
      <c r="S221" s="224">
        <v>0</v>
      </c>
      <c r="T221" s="225">
        <f>S221*H221</f>
        <v>0</v>
      </c>
      <c r="U221" s="40"/>
      <c r="V221" s="40"/>
      <c r="W221" s="40"/>
      <c r="X221" s="40"/>
      <c r="Y221" s="40"/>
      <c r="Z221" s="40"/>
      <c r="AA221" s="40"/>
      <c r="AB221" s="40"/>
      <c r="AC221" s="40"/>
      <c r="AD221" s="40"/>
      <c r="AE221" s="40"/>
      <c r="AR221" s="226" t="s">
        <v>188</v>
      </c>
      <c r="AT221" s="226" t="s">
        <v>183</v>
      </c>
      <c r="AU221" s="226" t="s">
        <v>83</v>
      </c>
      <c r="AY221" s="19" t="s">
        <v>180</v>
      </c>
      <c r="BE221" s="227">
        <f>IF(N221="základní",J221,0)</f>
        <v>0</v>
      </c>
      <c r="BF221" s="227">
        <f>IF(N221="snížená",J221,0)</f>
        <v>0</v>
      </c>
      <c r="BG221" s="227">
        <f>IF(N221="zákl. přenesená",J221,0)</f>
        <v>0</v>
      </c>
      <c r="BH221" s="227">
        <f>IF(N221="sníž. přenesená",J221,0)</f>
        <v>0</v>
      </c>
      <c r="BI221" s="227">
        <f>IF(N221="nulová",J221,0)</f>
        <v>0</v>
      </c>
      <c r="BJ221" s="19" t="s">
        <v>83</v>
      </c>
      <c r="BK221" s="227">
        <f>ROUND(I221*H221,2)</f>
        <v>0</v>
      </c>
      <c r="BL221" s="19" t="s">
        <v>188</v>
      </c>
      <c r="BM221" s="226" t="s">
        <v>1847</v>
      </c>
    </row>
    <row r="222" s="2" customFormat="1">
      <c r="A222" s="40"/>
      <c r="B222" s="41"/>
      <c r="C222" s="42"/>
      <c r="D222" s="228" t="s">
        <v>190</v>
      </c>
      <c r="E222" s="42"/>
      <c r="F222" s="229" t="s">
        <v>1846</v>
      </c>
      <c r="G222" s="42"/>
      <c r="H222" s="42"/>
      <c r="I222" s="230"/>
      <c r="J222" s="42"/>
      <c r="K222" s="42"/>
      <c r="L222" s="46"/>
      <c r="M222" s="231"/>
      <c r="N222" s="232"/>
      <c r="O222" s="86"/>
      <c r="P222" s="86"/>
      <c r="Q222" s="86"/>
      <c r="R222" s="86"/>
      <c r="S222" s="86"/>
      <c r="T222" s="87"/>
      <c r="U222" s="40"/>
      <c r="V222" s="40"/>
      <c r="W222" s="40"/>
      <c r="X222" s="40"/>
      <c r="Y222" s="40"/>
      <c r="Z222" s="40"/>
      <c r="AA222" s="40"/>
      <c r="AB222" s="40"/>
      <c r="AC222" s="40"/>
      <c r="AD222" s="40"/>
      <c r="AE222" s="40"/>
      <c r="AT222" s="19" t="s">
        <v>190</v>
      </c>
      <c r="AU222" s="19" t="s">
        <v>83</v>
      </c>
    </row>
    <row r="223" s="2" customFormat="1" ht="16.5" customHeight="1">
      <c r="A223" s="40"/>
      <c r="B223" s="41"/>
      <c r="C223" s="215" t="s">
        <v>943</v>
      </c>
      <c r="D223" s="215" t="s">
        <v>183</v>
      </c>
      <c r="E223" s="216" t="s">
        <v>1848</v>
      </c>
      <c r="F223" s="217" t="s">
        <v>1849</v>
      </c>
      <c r="G223" s="218" t="s">
        <v>1686</v>
      </c>
      <c r="H223" s="219">
        <v>42</v>
      </c>
      <c r="I223" s="220"/>
      <c r="J223" s="221">
        <f>ROUND(I223*H223,2)</f>
        <v>0</v>
      </c>
      <c r="K223" s="217" t="s">
        <v>19</v>
      </c>
      <c r="L223" s="46"/>
      <c r="M223" s="222" t="s">
        <v>19</v>
      </c>
      <c r="N223" s="223" t="s">
        <v>47</v>
      </c>
      <c r="O223" s="86"/>
      <c r="P223" s="224">
        <f>O223*H223</f>
        <v>0</v>
      </c>
      <c r="Q223" s="224">
        <v>0.00024000000000000001</v>
      </c>
      <c r="R223" s="224">
        <f>Q223*H223</f>
        <v>0.01008</v>
      </c>
      <c r="S223" s="224">
        <v>0</v>
      </c>
      <c r="T223" s="225">
        <f>S223*H223</f>
        <v>0</v>
      </c>
      <c r="U223" s="40"/>
      <c r="V223" s="40"/>
      <c r="W223" s="40"/>
      <c r="X223" s="40"/>
      <c r="Y223" s="40"/>
      <c r="Z223" s="40"/>
      <c r="AA223" s="40"/>
      <c r="AB223" s="40"/>
      <c r="AC223" s="40"/>
      <c r="AD223" s="40"/>
      <c r="AE223" s="40"/>
      <c r="AR223" s="226" t="s">
        <v>188</v>
      </c>
      <c r="AT223" s="226" t="s">
        <v>183</v>
      </c>
      <c r="AU223" s="226" t="s">
        <v>83</v>
      </c>
      <c r="AY223" s="19" t="s">
        <v>180</v>
      </c>
      <c r="BE223" s="227">
        <f>IF(N223="základní",J223,0)</f>
        <v>0</v>
      </c>
      <c r="BF223" s="227">
        <f>IF(N223="snížená",J223,0)</f>
        <v>0</v>
      </c>
      <c r="BG223" s="227">
        <f>IF(N223="zákl. přenesená",J223,0)</f>
        <v>0</v>
      </c>
      <c r="BH223" s="227">
        <f>IF(N223="sníž. přenesená",J223,0)</f>
        <v>0</v>
      </c>
      <c r="BI223" s="227">
        <f>IF(N223="nulová",J223,0)</f>
        <v>0</v>
      </c>
      <c r="BJ223" s="19" t="s">
        <v>83</v>
      </c>
      <c r="BK223" s="227">
        <f>ROUND(I223*H223,2)</f>
        <v>0</v>
      </c>
      <c r="BL223" s="19" t="s">
        <v>188</v>
      </c>
      <c r="BM223" s="226" t="s">
        <v>1850</v>
      </c>
    </row>
    <row r="224" s="2" customFormat="1">
      <c r="A224" s="40"/>
      <c r="B224" s="41"/>
      <c r="C224" s="42"/>
      <c r="D224" s="228" t="s">
        <v>190</v>
      </c>
      <c r="E224" s="42"/>
      <c r="F224" s="229" t="s">
        <v>1849</v>
      </c>
      <c r="G224" s="42"/>
      <c r="H224" s="42"/>
      <c r="I224" s="230"/>
      <c r="J224" s="42"/>
      <c r="K224" s="42"/>
      <c r="L224" s="46"/>
      <c r="M224" s="231"/>
      <c r="N224" s="232"/>
      <c r="O224" s="86"/>
      <c r="P224" s="86"/>
      <c r="Q224" s="86"/>
      <c r="R224" s="86"/>
      <c r="S224" s="86"/>
      <c r="T224" s="87"/>
      <c r="U224" s="40"/>
      <c r="V224" s="40"/>
      <c r="W224" s="40"/>
      <c r="X224" s="40"/>
      <c r="Y224" s="40"/>
      <c r="Z224" s="40"/>
      <c r="AA224" s="40"/>
      <c r="AB224" s="40"/>
      <c r="AC224" s="40"/>
      <c r="AD224" s="40"/>
      <c r="AE224" s="40"/>
      <c r="AT224" s="19" t="s">
        <v>190</v>
      </c>
      <c r="AU224" s="19" t="s">
        <v>83</v>
      </c>
    </row>
    <row r="225" s="2" customFormat="1" ht="16.5" customHeight="1">
      <c r="A225" s="40"/>
      <c r="B225" s="41"/>
      <c r="C225" s="215" t="s">
        <v>947</v>
      </c>
      <c r="D225" s="215" t="s">
        <v>183</v>
      </c>
      <c r="E225" s="216" t="s">
        <v>1851</v>
      </c>
      <c r="F225" s="217" t="s">
        <v>1852</v>
      </c>
      <c r="G225" s="218" t="s">
        <v>1661</v>
      </c>
      <c r="H225" s="219">
        <v>3</v>
      </c>
      <c r="I225" s="220"/>
      <c r="J225" s="221">
        <f>ROUND(I225*H225,2)</f>
        <v>0</v>
      </c>
      <c r="K225" s="217" t="s">
        <v>19</v>
      </c>
      <c r="L225" s="46"/>
      <c r="M225" s="222" t="s">
        <v>19</v>
      </c>
      <c r="N225" s="223" t="s">
        <v>47</v>
      </c>
      <c r="O225" s="86"/>
      <c r="P225" s="224">
        <f>O225*H225</f>
        <v>0</v>
      </c>
      <c r="Q225" s="224">
        <v>0.0018</v>
      </c>
      <c r="R225" s="224">
        <f>Q225*H225</f>
        <v>0.0054000000000000003</v>
      </c>
      <c r="S225" s="224">
        <v>0</v>
      </c>
      <c r="T225" s="225">
        <f>S225*H225</f>
        <v>0</v>
      </c>
      <c r="U225" s="40"/>
      <c r="V225" s="40"/>
      <c r="W225" s="40"/>
      <c r="X225" s="40"/>
      <c r="Y225" s="40"/>
      <c r="Z225" s="40"/>
      <c r="AA225" s="40"/>
      <c r="AB225" s="40"/>
      <c r="AC225" s="40"/>
      <c r="AD225" s="40"/>
      <c r="AE225" s="40"/>
      <c r="AR225" s="226" t="s">
        <v>188</v>
      </c>
      <c r="AT225" s="226" t="s">
        <v>183</v>
      </c>
      <c r="AU225" s="226" t="s">
        <v>83</v>
      </c>
      <c r="AY225" s="19" t="s">
        <v>180</v>
      </c>
      <c r="BE225" s="227">
        <f>IF(N225="základní",J225,0)</f>
        <v>0</v>
      </c>
      <c r="BF225" s="227">
        <f>IF(N225="snížená",J225,0)</f>
        <v>0</v>
      </c>
      <c r="BG225" s="227">
        <f>IF(N225="zákl. přenesená",J225,0)</f>
        <v>0</v>
      </c>
      <c r="BH225" s="227">
        <f>IF(N225="sníž. přenesená",J225,0)</f>
        <v>0</v>
      </c>
      <c r="BI225" s="227">
        <f>IF(N225="nulová",J225,0)</f>
        <v>0</v>
      </c>
      <c r="BJ225" s="19" t="s">
        <v>83</v>
      </c>
      <c r="BK225" s="227">
        <f>ROUND(I225*H225,2)</f>
        <v>0</v>
      </c>
      <c r="BL225" s="19" t="s">
        <v>188</v>
      </c>
      <c r="BM225" s="226" t="s">
        <v>1853</v>
      </c>
    </row>
    <row r="226" s="2" customFormat="1">
      <c r="A226" s="40"/>
      <c r="B226" s="41"/>
      <c r="C226" s="42"/>
      <c r="D226" s="228" t="s">
        <v>190</v>
      </c>
      <c r="E226" s="42"/>
      <c r="F226" s="229" t="s">
        <v>1852</v>
      </c>
      <c r="G226" s="42"/>
      <c r="H226" s="42"/>
      <c r="I226" s="230"/>
      <c r="J226" s="42"/>
      <c r="K226" s="42"/>
      <c r="L226" s="46"/>
      <c r="M226" s="231"/>
      <c r="N226" s="232"/>
      <c r="O226" s="86"/>
      <c r="P226" s="86"/>
      <c r="Q226" s="86"/>
      <c r="R226" s="86"/>
      <c r="S226" s="86"/>
      <c r="T226" s="87"/>
      <c r="U226" s="40"/>
      <c r="V226" s="40"/>
      <c r="W226" s="40"/>
      <c r="X226" s="40"/>
      <c r="Y226" s="40"/>
      <c r="Z226" s="40"/>
      <c r="AA226" s="40"/>
      <c r="AB226" s="40"/>
      <c r="AC226" s="40"/>
      <c r="AD226" s="40"/>
      <c r="AE226" s="40"/>
      <c r="AT226" s="19" t="s">
        <v>190</v>
      </c>
      <c r="AU226" s="19" t="s">
        <v>83</v>
      </c>
    </row>
    <row r="227" s="2" customFormat="1" ht="16.5" customHeight="1">
      <c r="A227" s="40"/>
      <c r="B227" s="41"/>
      <c r="C227" s="215" t="s">
        <v>951</v>
      </c>
      <c r="D227" s="215" t="s">
        <v>183</v>
      </c>
      <c r="E227" s="216" t="s">
        <v>1854</v>
      </c>
      <c r="F227" s="217" t="s">
        <v>1855</v>
      </c>
      <c r="G227" s="218" t="s">
        <v>1661</v>
      </c>
      <c r="H227" s="219">
        <v>3</v>
      </c>
      <c r="I227" s="220"/>
      <c r="J227" s="221">
        <f>ROUND(I227*H227,2)</f>
        <v>0</v>
      </c>
      <c r="K227" s="217" t="s">
        <v>19</v>
      </c>
      <c r="L227" s="46"/>
      <c r="M227" s="222" t="s">
        <v>19</v>
      </c>
      <c r="N227" s="223" t="s">
        <v>47</v>
      </c>
      <c r="O227" s="86"/>
      <c r="P227" s="224">
        <f>O227*H227</f>
        <v>0</v>
      </c>
      <c r="Q227" s="224">
        <v>0.00036000000000000002</v>
      </c>
      <c r="R227" s="224">
        <f>Q227*H227</f>
        <v>0.00108</v>
      </c>
      <c r="S227" s="224">
        <v>0</v>
      </c>
      <c r="T227" s="225">
        <f>S227*H227</f>
        <v>0</v>
      </c>
      <c r="U227" s="40"/>
      <c r="V227" s="40"/>
      <c r="W227" s="40"/>
      <c r="X227" s="40"/>
      <c r="Y227" s="40"/>
      <c r="Z227" s="40"/>
      <c r="AA227" s="40"/>
      <c r="AB227" s="40"/>
      <c r="AC227" s="40"/>
      <c r="AD227" s="40"/>
      <c r="AE227" s="40"/>
      <c r="AR227" s="226" t="s">
        <v>188</v>
      </c>
      <c r="AT227" s="226" t="s">
        <v>183</v>
      </c>
      <c r="AU227" s="226" t="s">
        <v>83</v>
      </c>
      <c r="AY227" s="19" t="s">
        <v>180</v>
      </c>
      <c r="BE227" s="227">
        <f>IF(N227="základní",J227,0)</f>
        <v>0</v>
      </c>
      <c r="BF227" s="227">
        <f>IF(N227="snížená",J227,0)</f>
        <v>0</v>
      </c>
      <c r="BG227" s="227">
        <f>IF(N227="zákl. přenesená",J227,0)</f>
        <v>0</v>
      </c>
      <c r="BH227" s="227">
        <f>IF(N227="sníž. přenesená",J227,0)</f>
        <v>0</v>
      </c>
      <c r="BI227" s="227">
        <f>IF(N227="nulová",J227,0)</f>
        <v>0</v>
      </c>
      <c r="BJ227" s="19" t="s">
        <v>83</v>
      </c>
      <c r="BK227" s="227">
        <f>ROUND(I227*H227,2)</f>
        <v>0</v>
      </c>
      <c r="BL227" s="19" t="s">
        <v>188</v>
      </c>
      <c r="BM227" s="226" t="s">
        <v>1856</v>
      </c>
    </row>
    <row r="228" s="2" customFormat="1">
      <c r="A228" s="40"/>
      <c r="B228" s="41"/>
      <c r="C228" s="42"/>
      <c r="D228" s="228" t="s">
        <v>190</v>
      </c>
      <c r="E228" s="42"/>
      <c r="F228" s="229" t="s">
        <v>1855</v>
      </c>
      <c r="G228" s="42"/>
      <c r="H228" s="42"/>
      <c r="I228" s="230"/>
      <c r="J228" s="42"/>
      <c r="K228" s="42"/>
      <c r="L228" s="46"/>
      <c r="M228" s="231"/>
      <c r="N228" s="232"/>
      <c r="O228" s="86"/>
      <c r="P228" s="86"/>
      <c r="Q228" s="86"/>
      <c r="R228" s="86"/>
      <c r="S228" s="86"/>
      <c r="T228" s="87"/>
      <c r="U228" s="40"/>
      <c r="V228" s="40"/>
      <c r="W228" s="40"/>
      <c r="X228" s="40"/>
      <c r="Y228" s="40"/>
      <c r="Z228" s="40"/>
      <c r="AA228" s="40"/>
      <c r="AB228" s="40"/>
      <c r="AC228" s="40"/>
      <c r="AD228" s="40"/>
      <c r="AE228" s="40"/>
      <c r="AT228" s="19" t="s">
        <v>190</v>
      </c>
      <c r="AU228" s="19" t="s">
        <v>83</v>
      </c>
    </row>
    <row r="229" s="2" customFormat="1" ht="16.5" customHeight="1">
      <c r="A229" s="40"/>
      <c r="B229" s="41"/>
      <c r="C229" s="215" t="s">
        <v>955</v>
      </c>
      <c r="D229" s="215" t="s">
        <v>183</v>
      </c>
      <c r="E229" s="216" t="s">
        <v>1857</v>
      </c>
      <c r="F229" s="217" t="s">
        <v>1858</v>
      </c>
      <c r="G229" s="218" t="s">
        <v>327</v>
      </c>
      <c r="H229" s="219">
        <v>0.68600000000000005</v>
      </c>
      <c r="I229" s="220"/>
      <c r="J229" s="221">
        <f>ROUND(I229*H229,2)</f>
        <v>0</v>
      </c>
      <c r="K229" s="217" t="s">
        <v>19</v>
      </c>
      <c r="L229" s="46"/>
      <c r="M229" s="222" t="s">
        <v>19</v>
      </c>
      <c r="N229" s="223" t="s">
        <v>47</v>
      </c>
      <c r="O229" s="86"/>
      <c r="P229" s="224">
        <f>O229*H229</f>
        <v>0</v>
      </c>
      <c r="Q229" s="224">
        <v>0</v>
      </c>
      <c r="R229" s="224">
        <f>Q229*H229</f>
        <v>0</v>
      </c>
      <c r="S229" s="224">
        <v>0</v>
      </c>
      <c r="T229" s="225">
        <f>S229*H229</f>
        <v>0</v>
      </c>
      <c r="U229" s="40"/>
      <c r="V229" s="40"/>
      <c r="W229" s="40"/>
      <c r="X229" s="40"/>
      <c r="Y229" s="40"/>
      <c r="Z229" s="40"/>
      <c r="AA229" s="40"/>
      <c r="AB229" s="40"/>
      <c r="AC229" s="40"/>
      <c r="AD229" s="40"/>
      <c r="AE229" s="40"/>
      <c r="AR229" s="226" t="s">
        <v>188</v>
      </c>
      <c r="AT229" s="226" t="s">
        <v>183</v>
      </c>
      <c r="AU229" s="226" t="s">
        <v>83</v>
      </c>
      <c r="AY229" s="19" t="s">
        <v>180</v>
      </c>
      <c r="BE229" s="227">
        <f>IF(N229="základní",J229,0)</f>
        <v>0</v>
      </c>
      <c r="BF229" s="227">
        <f>IF(N229="snížená",J229,0)</f>
        <v>0</v>
      </c>
      <c r="BG229" s="227">
        <f>IF(N229="zákl. přenesená",J229,0)</f>
        <v>0</v>
      </c>
      <c r="BH229" s="227">
        <f>IF(N229="sníž. přenesená",J229,0)</f>
        <v>0</v>
      </c>
      <c r="BI229" s="227">
        <f>IF(N229="nulová",J229,0)</f>
        <v>0</v>
      </c>
      <c r="BJ229" s="19" t="s">
        <v>83</v>
      </c>
      <c r="BK229" s="227">
        <f>ROUND(I229*H229,2)</f>
        <v>0</v>
      </c>
      <c r="BL229" s="19" t="s">
        <v>188</v>
      </c>
      <c r="BM229" s="226" t="s">
        <v>1859</v>
      </c>
    </row>
    <row r="230" s="2" customFormat="1">
      <c r="A230" s="40"/>
      <c r="B230" s="41"/>
      <c r="C230" s="42"/>
      <c r="D230" s="228" t="s">
        <v>190</v>
      </c>
      <c r="E230" s="42"/>
      <c r="F230" s="229" t="s">
        <v>1858</v>
      </c>
      <c r="G230" s="42"/>
      <c r="H230" s="42"/>
      <c r="I230" s="230"/>
      <c r="J230" s="42"/>
      <c r="K230" s="42"/>
      <c r="L230" s="46"/>
      <c r="M230" s="231"/>
      <c r="N230" s="232"/>
      <c r="O230" s="86"/>
      <c r="P230" s="86"/>
      <c r="Q230" s="86"/>
      <c r="R230" s="86"/>
      <c r="S230" s="86"/>
      <c r="T230" s="87"/>
      <c r="U230" s="40"/>
      <c r="V230" s="40"/>
      <c r="W230" s="40"/>
      <c r="X230" s="40"/>
      <c r="Y230" s="40"/>
      <c r="Z230" s="40"/>
      <c r="AA230" s="40"/>
      <c r="AB230" s="40"/>
      <c r="AC230" s="40"/>
      <c r="AD230" s="40"/>
      <c r="AE230" s="40"/>
      <c r="AT230" s="19" t="s">
        <v>190</v>
      </c>
      <c r="AU230" s="19" t="s">
        <v>83</v>
      </c>
    </row>
    <row r="231" s="2" customFormat="1">
      <c r="A231" s="40"/>
      <c r="B231" s="41"/>
      <c r="C231" s="42"/>
      <c r="D231" s="228" t="s">
        <v>976</v>
      </c>
      <c r="E231" s="42"/>
      <c r="F231" s="290" t="s">
        <v>1860</v>
      </c>
      <c r="G231" s="42"/>
      <c r="H231" s="42"/>
      <c r="I231" s="230"/>
      <c r="J231" s="42"/>
      <c r="K231" s="42"/>
      <c r="L231" s="46"/>
      <c r="M231" s="231"/>
      <c r="N231" s="232"/>
      <c r="O231" s="86"/>
      <c r="P231" s="86"/>
      <c r="Q231" s="86"/>
      <c r="R231" s="86"/>
      <c r="S231" s="86"/>
      <c r="T231" s="87"/>
      <c r="U231" s="40"/>
      <c r="V231" s="40"/>
      <c r="W231" s="40"/>
      <c r="X231" s="40"/>
      <c r="Y231" s="40"/>
      <c r="Z231" s="40"/>
      <c r="AA231" s="40"/>
      <c r="AB231" s="40"/>
      <c r="AC231" s="40"/>
      <c r="AD231" s="40"/>
      <c r="AE231" s="40"/>
      <c r="AT231" s="19" t="s">
        <v>976</v>
      </c>
      <c r="AU231" s="19" t="s">
        <v>83</v>
      </c>
    </row>
    <row r="232" s="2" customFormat="1" ht="16.5" customHeight="1">
      <c r="A232" s="40"/>
      <c r="B232" s="41"/>
      <c r="C232" s="215" t="s">
        <v>959</v>
      </c>
      <c r="D232" s="215" t="s">
        <v>183</v>
      </c>
      <c r="E232" s="216" t="s">
        <v>1861</v>
      </c>
      <c r="F232" s="217" t="s">
        <v>1862</v>
      </c>
      <c r="G232" s="218" t="s">
        <v>327</v>
      </c>
      <c r="H232" s="219">
        <v>0.64400000000000002</v>
      </c>
      <c r="I232" s="220"/>
      <c r="J232" s="221">
        <f>ROUND(I232*H232,2)</f>
        <v>0</v>
      </c>
      <c r="K232" s="217" t="s">
        <v>19</v>
      </c>
      <c r="L232" s="46"/>
      <c r="M232" s="222" t="s">
        <v>19</v>
      </c>
      <c r="N232" s="223" t="s">
        <v>47</v>
      </c>
      <c r="O232" s="86"/>
      <c r="P232" s="224">
        <f>O232*H232</f>
        <v>0</v>
      </c>
      <c r="Q232" s="224">
        <v>0</v>
      </c>
      <c r="R232" s="224">
        <f>Q232*H232</f>
        <v>0</v>
      </c>
      <c r="S232" s="224">
        <v>0</v>
      </c>
      <c r="T232" s="225">
        <f>S232*H232</f>
        <v>0</v>
      </c>
      <c r="U232" s="40"/>
      <c r="V232" s="40"/>
      <c r="W232" s="40"/>
      <c r="X232" s="40"/>
      <c r="Y232" s="40"/>
      <c r="Z232" s="40"/>
      <c r="AA232" s="40"/>
      <c r="AB232" s="40"/>
      <c r="AC232" s="40"/>
      <c r="AD232" s="40"/>
      <c r="AE232" s="40"/>
      <c r="AR232" s="226" t="s">
        <v>188</v>
      </c>
      <c r="AT232" s="226" t="s">
        <v>183</v>
      </c>
      <c r="AU232" s="226" t="s">
        <v>83</v>
      </c>
      <c r="AY232" s="19" t="s">
        <v>180</v>
      </c>
      <c r="BE232" s="227">
        <f>IF(N232="základní",J232,0)</f>
        <v>0</v>
      </c>
      <c r="BF232" s="227">
        <f>IF(N232="snížená",J232,0)</f>
        <v>0</v>
      </c>
      <c r="BG232" s="227">
        <f>IF(N232="zákl. přenesená",J232,0)</f>
        <v>0</v>
      </c>
      <c r="BH232" s="227">
        <f>IF(N232="sníž. přenesená",J232,0)</f>
        <v>0</v>
      </c>
      <c r="BI232" s="227">
        <f>IF(N232="nulová",J232,0)</f>
        <v>0</v>
      </c>
      <c r="BJ232" s="19" t="s">
        <v>83</v>
      </c>
      <c r="BK232" s="227">
        <f>ROUND(I232*H232,2)</f>
        <v>0</v>
      </c>
      <c r="BL232" s="19" t="s">
        <v>188</v>
      </c>
      <c r="BM232" s="226" t="s">
        <v>1863</v>
      </c>
    </row>
    <row r="233" s="2" customFormat="1">
      <c r="A233" s="40"/>
      <c r="B233" s="41"/>
      <c r="C233" s="42"/>
      <c r="D233" s="228" t="s">
        <v>190</v>
      </c>
      <c r="E233" s="42"/>
      <c r="F233" s="229" t="s">
        <v>1862</v>
      </c>
      <c r="G233" s="42"/>
      <c r="H233" s="42"/>
      <c r="I233" s="230"/>
      <c r="J233" s="42"/>
      <c r="K233" s="42"/>
      <c r="L233" s="46"/>
      <c r="M233" s="231"/>
      <c r="N233" s="232"/>
      <c r="O233" s="86"/>
      <c r="P233" s="86"/>
      <c r="Q233" s="86"/>
      <c r="R233" s="86"/>
      <c r="S233" s="86"/>
      <c r="T233" s="87"/>
      <c r="U233" s="40"/>
      <c r="V233" s="40"/>
      <c r="W233" s="40"/>
      <c r="X233" s="40"/>
      <c r="Y233" s="40"/>
      <c r="Z233" s="40"/>
      <c r="AA233" s="40"/>
      <c r="AB233" s="40"/>
      <c r="AC233" s="40"/>
      <c r="AD233" s="40"/>
      <c r="AE233" s="40"/>
      <c r="AT233" s="19" t="s">
        <v>190</v>
      </c>
      <c r="AU233" s="19" t="s">
        <v>83</v>
      </c>
    </row>
    <row r="234" s="2" customFormat="1" ht="16.5" customHeight="1">
      <c r="A234" s="40"/>
      <c r="B234" s="41"/>
      <c r="C234" s="215" t="s">
        <v>963</v>
      </c>
      <c r="D234" s="215" t="s">
        <v>183</v>
      </c>
      <c r="E234" s="216" t="s">
        <v>1864</v>
      </c>
      <c r="F234" s="217" t="s">
        <v>1865</v>
      </c>
      <c r="G234" s="218" t="s">
        <v>1686</v>
      </c>
      <c r="H234" s="219">
        <v>9</v>
      </c>
      <c r="I234" s="220"/>
      <c r="J234" s="221">
        <f>ROUND(I234*H234,2)</f>
        <v>0</v>
      </c>
      <c r="K234" s="217" t="s">
        <v>19</v>
      </c>
      <c r="L234" s="46"/>
      <c r="M234" s="222" t="s">
        <v>19</v>
      </c>
      <c r="N234" s="223" t="s">
        <v>47</v>
      </c>
      <c r="O234" s="86"/>
      <c r="P234" s="224">
        <f>O234*H234</f>
        <v>0</v>
      </c>
      <c r="Q234" s="224">
        <v>0</v>
      </c>
      <c r="R234" s="224">
        <f>Q234*H234</f>
        <v>0</v>
      </c>
      <c r="S234" s="224">
        <v>0</v>
      </c>
      <c r="T234" s="225">
        <f>S234*H234</f>
        <v>0</v>
      </c>
      <c r="U234" s="40"/>
      <c r="V234" s="40"/>
      <c r="W234" s="40"/>
      <c r="X234" s="40"/>
      <c r="Y234" s="40"/>
      <c r="Z234" s="40"/>
      <c r="AA234" s="40"/>
      <c r="AB234" s="40"/>
      <c r="AC234" s="40"/>
      <c r="AD234" s="40"/>
      <c r="AE234" s="40"/>
      <c r="AR234" s="226" t="s">
        <v>188</v>
      </c>
      <c r="AT234" s="226" t="s">
        <v>183</v>
      </c>
      <c r="AU234" s="226" t="s">
        <v>83</v>
      </c>
      <c r="AY234" s="19" t="s">
        <v>180</v>
      </c>
      <c r="BE234" s="227">
        <f>IF(N234="základní",J234,0)</f>
        <v>0</v>
      </c>
      <c r="BF234" s="227">
        <f>IF(N234="snížená",J234,0)</f>
        <v>0</v>
      </c>
      <c r="BG234" s="227">
        <f>IF(N234="zákl. přenesená",J234,0)</f>
        <v>0</v>
      </c>
      <c r="BH234" s="227">
        <f>IF(N234="sníž. přenesená",J234,0)</f>
        <v>0</v>
      </c>
      <c r="BI234" s="227">
        <f>IF(N234="nulová",J234,0)</f>
        <v>0</v>
      </c>
      <c r="BJ234" s="19" t="s">
        <v>83</v>
      </c>
      <c r="BK234" s="227">
        <f>ROUND(I234*H234,2)</f>
        <v>0</v>
      </c>
      <c r="BL234" s="19" t="s">
        <v>188</v>
      </c>
      <c r="BM234" s="226" t="s">
        <v>1866</v>
      </c>
    </row>
    <row r="235" s="2" customFormat="1">
      <c r="A235" s="40"/>
      <c r="B235" s="41"/>
      <c r="C235" s="42"/>
      <c r="D235" s="228" t="s">
        <v>190</v>
      </c>
      <c r="E235" s="42"/>
      <c r="F235" s="229" t="s">
        <v>1865</v>
      </c>
      <c r="G235" s="42"/>
      <c r="H235" s="42"/>
      <c r="I235" s="230"/>
      <c r="J235" s="42"/>
      <c r="K235" s="42"/>
      <c r="L235" s="46"/>
      <c r="M235" s="231"/>
      <c r="N235" s="232"/>
      <c r="O235" s="86"/>
      <c r="P235" s="86"/>
      <c r="Q235" s="86"/>
      <c r="R235" s="86"/>
      <c r="S235" s="86"/>
      <c r="T235" s="87"/>
      <c r="U235" s="40"/>
      <c r="V235" s="40"/>
      <c r="W235" s="40"/>
      <c r="X235" s="40"/>
      <c r="Y235" s="40"/>
      <c r="Z235" s="40"/>
      <c r="AA235" s="40"/>
      <c r="AB235" s="40"/>
      <c r="AC235" s="40"/>
      <c r="AD235" s="40"/>
      <c r="AE235" s="40"/>
      <c r="AT235" s="19" t="s">
        <v>190</v>
      </c>
      <c r="AU235" s="19" t="s">
        <v>83</v>
      </c>
    </row>
    <row r="236" s="2" customFormat="1" ht="16.5" customHeight="1">
      <c r="A236" s="40"/>
      <c r="B236" s="41"/>
      <c r="C236" s="215" t="s">
        <v>967</v>
      </c>
      <c r="D236" s="215" t="s">
        <v>183</v>
      </c>
      <c r="E236" s="216" t="s">
        <v>1867</v>
      </c>
      <c r="F236" s="217" t="s">
        <v>1868</v>
      </c>
      <c r="G236" s="218" t="s">
        <v>1686</v>
      </c>
      <c r="H236" s="219">
        <v>1</v>
      </c>
      <c r="I236" s="220"/>
      <c r="J236" s="221">
        <f>ROUND(I236*H236,2)</f>
        <v>0</v>
      </c>
      <c r="K236" s="217" t="s">
        <v>19</v>
      </c>
      <c r="L236" s="46"/>
      <c r="M236" s="222" t="s">
        <v>19</v>
      </c>
      <c r="N236" s="223" t="s">
        <v>47</v>
      </c>
      <c r="O236" s="86"/>
      <c r="P236" s="224">
        <f>O236*H236</f>
        <v>0</v>
      </c>
      <c r="Q236" s="224">
        <v>0</v>
      </c>
      <c r="R236" s="224">
        <f>Q236*H236</f>
        <v>0</v>
      </c>
      <c r="S236" s="224">
        <v>0</v>
      </c>
      <c r="T236" s="225">
        <f>S236*H236</f>
        <v>0</v>
      </c>
      <c r="U236" s="40"/>
      <c r="V236" s="40"/>
      <c r="W236" s="40"/>
      <c r="X236" s="40"/>
      <c r="Y236" s="40"/>
      <c r="Z236" s="40"/>
      <c r="AA236" s="40"/>
      <c r="AB236" s="40"/>
      <c r="AC236" s="40"/>
      <c r="AD236" s="40"/>
      <c r="AE236" s="40"/>
      <c r="AR236" s="226" t="s">
        <v>188</v>
      </c>
      <c r="AT236" s="226" t="s">
        <v>183</v>
      </c>
      <c r="AU236" s="226" t="s">
        <v>83</v>
      </c>
      <c r="AY236" s="19" t="s">
        <v>180</v>
      </c>
      <c r="BE236" s="227">
        <f>IF(N236="základní",J236,0)</f>
        <v>0</v>
      </c>
      <c r="BF236" s="227">
        <f>IF(N236="snížená",J236,0)</f>
        <v>0</v>
      </c>
      <c r="BG236" s="227">
        <f>IF(N236="zákl. přenesená",J236,0)</f>
        <v>0</v>
      </c>
      <c r="BH236" s="227">
        <f>IF(N236="sníž. přenesená",J236,0)</f>
        <v>0</v>
      </c>
      <c r="BI236" s="227">
        <f>IF(N236="nulová",J236,0)</f>
        <v>0</v>
      </c>
      <c r="BJ236" s="19" t="s">
        <v>83</v>
      </c>
      <c r="BK236" s="227">
        <f>ROUND(I236*H236,2)</f>
        <v>0</v>
      </c>
      <c r="BL236" s="19" t="s">
        <v>188</v>
      </c>
      <c r="BM236" s="226" t="s">
        <v>1869</v>
      </c>
    </row>
    <row r="237" s="2" customFormat="1">
      <c r="A237" s="40"/>
      <c r="B237" s="41"/>
      <c r="C237" s="42"/>
      <c r="D237" s="228" t="s">
        <v>190</v>
      </c>
      <c r="E237" s="42"/>
      <c r="F237" s="229" t="s">
        <v>1868</v>
      </c>
      <c r="G237" s="42"/>
      <c r="H237" s="42"/>
      <c r="I237" s="230"/>
      <c r="J237" s="42"/>
      <c r="K237" s="42"/>
      <c r="L237" s="46"/>
      <c r="M237" s="231"/>
      <c r="N237" s="232"/>
      <c r="O237" s="86"/>
      <c r="P237" s="86"/>
      <c r="Q237" s="86"/>
      <c r="R237" s="86"/>
      <c r="S237" s="86"/>
      <c r="T237" s="87"/>
      <c r="U237" s="40"/>
      <c r="V237" s="40"/>
      <c r="W237" s="40"/>
      <c r="X237" s="40"/>
      <c r="Y237" s="40"/>
      <c r="Z237" s="40"/>
      <c r="AA237" s="40"/>
      <c r="AB237" s="40"/>
      <c r="AC237" s="40"/>
      <c r="AD237" s="40"/>
      <c r="AE237" s="40"/>
      <c r="AT237" s="19" t="s">
        <v>190</v>
      </c>
      <c r="AU237" s="19" t="s">
        <v>83</v>
      </c>
    </row>
    <row r="238" s="2" customFormat="1" ht="16.5" customHeight="1">
      <c r="A238" s="40"/>
      <c r="B238" s="41"/>
      <c r="C238" s="215" t="s">
        <v>971</v>
      </c>
      <c r="D238" s="215" t="s">
        <v>183</v>
      </c>
      <c r="E238" s="216" t="s">
        <v>1870</v>
      </c>
      <c r="F238" s="217" t="s">
        <v>1871</v>
      </c>
      <c r="G238" s="218" t="s">
        <v>1686</v>
      </c>
      <c r="H238" s="219">
        <v>2</v>
      </c>
      <c r="I238" s="220"/>
      <c r="J238" s="221">
        <f>ROUND(I238*H238,2)</f>
        <v>0</v>
      </c>
      <c r="K238" s="217" t="s">
        <v>19</v>
      </c>
      <c r="L238" s="46"/>
      <c r="M238" s="222" t="s">
        <v>19</v>
      </c>
      <c r="N238" s="223" t="s">
        <v>47</v>
      </c>
      <c r="O238" s="86"/>
      <c r="P238" s="224">
        <f>O238*H238</f>
        <v>0</v>
      </c>
      <c r="Q238" s="224">
        <v>0</v>
      </c>
      <c r="R238" s="224">
        <f>Q238*H238</f>
        <v>0</v>
      </c>
      <c r="S238" s="224">
        <v>0</v>
      </c>
      <c r="T238" s="225">
        <f>S238*H238</f>
        <v>0</v>
      </c>
      <c r="U238" s="40"/>
      <c r="V238" s="40"/>
      <c r="W238" s="40"/>
      <c r="X238" s="40"/>
      <c r="Y238" s="40"/>
      <c r="Z238" s="40"/>
      <c r="AA238" s="40"/>
      <c r="AB238" s="40"/>
      <c r="AC238" s="40"/>
      <c r="AD238" s="40"/>
      <c r="AE238" s="40"/>
      <c r="AR238" s="226" t="s">
        <v>188</v>
      </c>
      <c r="AT238" s="226" t="s">
        <v>183</v>
      </c>
      <c r="AU238" s="226" t="s">
        <v>83</v>
      </c>
      <c r="AY238" s="19" t="s">
        <v>180</v>
      </c>
      <c r="BE238" s="227">
        <f>IF(N238="základní",J238,0)</f>
        <v>0</v>
      </c>
      <c r="BF238" s="227">
        <f>IF(N238="snížená",J238,0)</f>
        <v>0</v>
      </c>
      <c r="BG238" s="227">
        <f>IF(N238="zákl. přenesená",J238,0)</f>
        <v>0</v>
      </c>
      <c r="BH238" s="227">
        <f>IF(N238="sníž. přenesená",J238,0)</f>
        <v>0</v>
      </c>
      <c r="BI238" s="227">
        <f>IF(N238="nulová",J238,0)</f>
        <v>0</v>
      </c>
      <c r="BJ238" s="19" t="s">
        <v>83</v>
      </c>
      <c r="BK238" s="227">
        <f>ROUND(I238*H238,2)</f>
        <v>0</v>
      </c>
      <c r="BL238" s="19" t="s">
        <v>188</v>
      </c>
      <c r="BM238" s="226" t="s">
        <v>1872</v>
      </c>
    </row>
    <row r="239" s="2" customFormat="1">
      <c r="A239" s="40"/>
      <c r="B239" s="41"/>
      <c r="C239" s="42"/>
      <c r="D239" s="228" t="s">
        <v>190</v>
      </c>
      <c r="E239" s="42"/>
      <c r="F239" s="229" t="s">
        <v>1871</v>
      </c>
      <c r="G239" s="42"/>
      <c r="H239" s="42"/>
      <c r="I239" s="230"/>
      <c r="J239" s="42"/>
      <c r="K239" s="42"/>
      <c r="L239" s="46"/>
      <c r="M239" s="231"/>
      <c r="N239" s="232"/>
      <c r="O239" s="86"/>
      <c r="P239" s="86"/>
      <c r="Q239" s="86"/>
      <c r="R239" s="86"/>
      <c r="S239" s="86"/>
      <c r="T239" s="87"/>
      <c r="U239" s="40"/>
      <c r="V239" s="40"/>
      <c r="W239" s="40"/>
      <c r="X239" s="40"/>
      <c r="Y239" s="40"/>
      <c r="Z239" s="40"/>
      <c r="AA239" s="40"/>
      <c r="AB239" s="40"/>
      <c r="AC239" s="40"/>
      <c r="AD239" s="40"/>
      <c r="AE239" s="40"/>
      <c r="AT239" s="19" t="s">
        <v>190</v>
      </c>
      <c r="AU239" s="19" t="s">
        <v>83</v>
      </c>
    </row>
    <row r="240" s="2" customFormat="1" ht="16.5" customHeight="1">
      <c r="A240" s="40"/>
      <c r="B240" s="41"/>
      <c r="C240" s="215" t="s">
        <v>1873</v>
      </c>
      <c r="D240" s="215" t="s">
        <v>183</v>
      </c>
      <c r="E240" s="216" t="s">
        <v>1874</v>
      </c>
      <c r="F240" s="217" t="s">
        <v>1875</v>
      </c>
      <c r="G240" s="218" t="s">
        <v>1686</v>
      </c>
      <c r="H240" s="219">
        <v>3</v>
      </c>
      <c r="I240" s="220"/>
      <c r="J240" s="221">
        <f>ROUND(I240*H240,2)</f>
        <v>0</v>
      </c>
      <c r="K240" s="217" t="s">
        <v>19</v>
      </c>
      <c r="L240" s="46"/>
      <c r="M240" s="222" t="s">
        <v>19</v>
      </c>
      <c r="N240" s="223" t="s">
        <v>47</v>
      </c>
      <c r="O240" s="86"/>
      <c r="P240" s="224">
        <f>O240*H240</f>
        <v>0</v>
      </c>
      <c r="Q240" s="224">
        <v>0</v>
      </c>
      <c r="R240" s="224">
        <f>Q240*H240</f>
        <v>0</v>
      </c>
      <c r="S240" s="224">
        <v>0</v>
      </c>
      <c r="T240" s="225">
        <f>S240*H240</f>
        <v>0</v>
      </c>
      <c r="U240" s="40"/>
      <c r="V240" s="40"/>
      <c r="W240" s="40"/>
      <c r="X240" s="40"/>
      <c r="Y240" s="40"/>
      <c r="Z240" s="40"/>
      <c r="AA240" s="40"/>
      <c r="AB240" s="40"/>
      <c r="AC240" s="40"/>
      <c r="AD240" s="40"/>
      <c r="AE240" s="40"/>
      <c r="AR240" s="226" t="s">
        <v>188</v>
      </c>
      <c r="AT240" s="226" t="s">
        <v>183</v>
      </c>
      <c r="AU240" s="226" t="s">
        <v>83</v>
      </c>
      <c r="AY240" s="19" t="s">
        <v>180</v>
      </c>
      <c r="BE240" s="227">
        <f>IF(N240="základní",J240,0)</f>
        <v>0</v>
      </c>
      <c r="BF240" s="227">
        <f>IF(N240="snížená",J240,0)</f>
        <v>0</v>
      </c>
      <c r="BG240" s="227">
        <f>IF(N240="zákl. přenesená",J240,0)</f>
        <v>0</v>
      </c>
      <c r="BH240" s="227">
        <f>IF(N240="sníž. přenesená",J240,0)</f>
        <v>0</v>
      </c>
      <c r="BI240" s="227">
        <f>IF(N240="nulová",J240,0)</f>
        <v>0</v>
      </c>
      <c r="BJ240" s="19" t="s">
        <v>83</v>
      </c>
      <c r="BK240" s="227">
        <f>ROUND(I240*H240,2)</f>
        <v>0</v>
      </c>
      <c r="BL240" s="19" t="s">
        <v>188</v>
      </c>
      <c r="BM240" s="226" t="s">
        <v>1876</v>
      </c>
    </row>
    <row r="241" s="2" customFormat="1">
      <c r="A241" s="40"/>
      <c r="B241" s="41"/>
      <c r="C241" s="42"/>
      <c r="D241" s="228" t="s">
        <v>190</v>
      </c>
      <c r="E241" s="42"/>
      <c r="F241" s="229" t="s">
        <v>1875</v>
      </c>
      <c r="G241" s="42"/>
      <c r="H241" s="42"/>
      <c r="I241" s="230"/>
      <c r="J241" s="42"/>
      <c r="K241" s="42"/>
      <c r="L241" s="46"/>
      <c r="M241" s="231"/>
      <c r="N241" s="232"/>
      <c r="O241" s="86"/>
      <c r="P241" s="86"/>
      <c r="Q241" s="86"/>
      <c r="R241" s="86"/>
      <c r="S241" s="86"/>
      <c r="T241" s="87"/>
      <c r="U241" s="40"/>
      <c r="V241" s="40"/>
      <c r="W241" s="40"/>
      <c r="X241" s="40"/>
      <c r="Y241" s="40"/>
      <c r="Z241" s="40"/>
      <c r="AA241" s="40"/>
      <c r="AB241" s="40"/>
      <c r="AC241" s="40"/>
      <c r="AD241" s="40"/>
      <c r="AE241" s="40"/>
      <c r="AT241" s="19" t="s">
        <v>190</v>
      </c>
      <c r="AU241" s="19" t="s">
        <v>83</v>
      </c>
    </row>
    <row r="242" s="2" customFormat="1" ht="16.5" customHeight="1">
      <c r="A242" s="40"/>
      <c r="B242" s="41"/>
      <c r="C242" s="215" t="s">
        <v>978</v>
      </c>
      <c r="D242" s="215" t="s">
        <v>183</v>
      </c>
      <c r="E242" s="216" t="s">
        <v>1877</v>
      </c>
      <c r="F242" s="217" t="s">
        <v>1878</v>
      </c>
      <c r="G242" s="218" t="s">
        <v>1686</v>
      </c>
      <c r="H242" s="219">
        <v>1</v>
      </c>
      <c r="I242" s="220"/>
      <c r="J242" s="221">
        <f>ROUND(I242*H242,2)</f>
        <v>0</v>
      </c>
      <c r="K242" s="217" t="s">
        <v>19</v>
      </c>
      <c r="L242" s="46"/>
      <c r="M242" s="222" t="s">
        <v>19</v>
      </c>
      <c r="N242" s="223" t="s">
        <v>47</v>
      </c>
      <c r="O242" s="86"/>
      <c r="P242" s="224">
        <f>O242*H242</f>
        <v>0</v>
      </c>
      <c r="Q242" s="224">
        <v>0</v>
      </c>
      <c r="R242" s="224">
        <f>Q242*H242</f>
        <v>0</v>
      </c>
      <c r="S242" s="224">
        <v>0</v>
      </c>
      <c r="T242" s="225">
        <f>S242*H242</f>
        <v>0</v>
      </c>
      <c r="U242" s="40"/>
      <c r="V242" s="40"/>
      <c r="W242" s="40"/>
      <c r="X242" s="40"/>
      <c r="Y242" s="40"/>
      <c r="Z242" s="40"/>
      <c r="AA242" s="40"/>
      <c r="AB242" s="40"/>
      <c r="AC242" s="40"/>
      <c r="AD242" s="40"/>
      <c r="AE242" s="40"/>
      <c r="AR242" s="226" t="s">
        <v>188</v>
      </c>
      <c r="AT242" s="226" t="s">
        <v>183</v>
      </c>
      <c r="AU242" s="226" t="s">
        <v>83</v>
      </c>
      <c r="AY242" s="19" t="s">
        <v>180</v>
      </c>
      <c r="BE242" s="227">
        <f>IF(N242="základní",J242,0)</f>
        <v>0</v>
      </c>
      <c r="BF242" s="227">
        <f>IF(N242="snížená",J242,0)</f>
        <v>0</v>
      </c>
      <c r="BG242" s="227">
        <f>IF(N242="zákl. přenesená",J242,0)</f>
        <v>0</v>
      </c>
      <c r="BH242" s="227">
        <f>IF(N242="sníž. přenesená",J242,0)</f>
        <v>0</v>
      </c>
      <c r="BI242" s="227">
        <f>IF(N242="nulová",J242,0)</f>
        <v>0</v>
      </c>
      <c r="BJ242" s="19" t="s">
        <v>83</v>
      </c>
      <c r="BK242" s="227">
        <f>ROUND(I242*H242,2)</f>
        <v>0</v>
      </c>
      <c r="BL242" s="19" t="s">
        <v>188</v>
      </c>
      <c r="BM242" s="226" t="s">
        <v>1879</v>
      </c>
    </row>
    <row r="243" s="2" customFormat="1">
      <c r="A243" s="40"/>
      <c r="B243" s="41"/>
      <c r="C243" s="42"/>
      <c r="D243" s="228" t="s">
        <v>190</v>
      </c>
      <c r="E243" s="42"/>
      <c r="F243" s="229" t="s">
        <v>1880</v>
      </c>
      <c r="G243" s="42"/>
      <c r="H243" s="42"/>
      <c r="I243" s="230"/>
      <c r="J243" s="42"/>
      <c r="K243" s="42"/>
      <c r="L243" s="46"/>
      <c r="M243" s="231"/>
      <c r="N243" s="232"/>
      <c r="O243" s="86"/>
      <c r="P243" s="86"/>
      <c r="Q243" s="86"/>
      <c r="R243" s="86"/>
      <c r="S243" s="86"/>
      <c r="T243" s="87"/>
      <c r="U243" s="40"/>
      <c r="V243" s="40"/>
      <c r="W243" s="40"/>
      <c r="X243" s="40"/>
      <c r="Y243" s="40"/>
      <c r="Z243" s="40"/>
      <c r="AA243" s="40"/>
      <c r="AB243" s="40"/>
      <c r="AC243" s="40"/>
      <c r="AD243" s="40"/>
      <c r="AE243" s="40"/>
      <c r="AT243" s="19" t="s">
        <v>190</v>
      </c>
      <c r="AU243" s="19" t="s">
        <v>83</v>
      </c>
    </row>
    <row r="244" s="2" customFormat="1" ht="16.5" customHeight="1">
      <c r="A244" s="40"/>
      <c r="B244" s="41"/>
      <c r="C244" s="215" t="s">
        <v>982</v>
      </c>
      <c r="D244" s="215" t="s">
        <v>183</v>
      </c>
      <c r="E244" s="216" t="s">
        <v>1881</v>
      </c>
      <c r="F244" s="217" t="s">
        <v>1882</v>
      </c>
      <c r="G244" s="218" t="s">
        <v>1661</v>
      </c>
      <c r="H244" s="219">
        <v>2</v>
      </c>
      <c r="I244" s="220"/>
      <c r="J244" s="221">
        <f>ROUND(I244*H244,2)</f>
        <v>0</v>
      </c>
      <c r="K244" s="217" t="s">
        <v>19</v>
      </c>
      <c r="L244" s="46"/>
      <c r="M244" s="222" t="s">
        <v>19</v>
      </c>
      <c r="N244" s="223" t="s">
        <v>47</v>
      </c>
      <c r="O244" s="86"/>
      <c r="P244" s="224">
        <f>O244*H244</f>
        <v>0</v>
      </c>
      <c r="Q244" s="224">
        <v>0</v>
      </c>
      <c r="R244" s="224">
        <f>Q244*H244</f>
        <v>0</v>
      </c>
      <c r="S244" s="224">
        <v>0</v>
      </c>
      <c r="T244" s="225">
        <f>S244*H244</f>
        <v>0</v>
      </c>
      <c r="U244" s="40"/>
      <c r="V244" s="40"/>
      <c r="W244" s="40"/>
      <c r="X244" s="40"/>
      <c r="Y244" s="40"/>
      <c r="Z244" s="40"/>
      <c r="AA244" s="40"/>
      <c r="AB244" s="40"/>
      <c r="AC244" s="40"/>
      <c r="AD244" s="40"/>
      <c r="AE244" s="40"/>
      <c r="AR244" s="226" t="s">
        <v>188</v>
      </c>
      <c r="AT244" s="226" t="s">
        <v>183</v>
      </c>
      <c r="AU244" s="226" t="s">
        <v>83</v>
      </c>
      <c r="AY244" s="19" t="s">
        <v>180</v>
      </c>
      <c r="BE244" s="227">
        <f>IF(N244="základní",J244,0)</f>
        <v>0</v>
      </c>
      <c r="BF244" s="227">
        <f>IF(N244="snížená",J244,0)</f>
        <v>0</v>
      </c>
      <c r="BG244" s="227">
        <f>IF(N244="zákl. přenesená",J244,0)</f>
        <v>0</v>
      </c>
      <c r="BH244" s="227">
        <f>IF(N244="sníž. přenesená",J244,0)</f>
        <v>0</v>
      </c>
      <c r="BI244" s="227">
        <f>IF(N244="nulová",J244,0)</f>
        <v>0</v>
      </c>
      <c r="BJ244" s="19" t="s">
        <v>83</v>
      </c>
      <c r="BK244" s="227">
        <f>ROUND(I244*H244,2)</f>
        <v>0</v>
      </c>
      <c r="BL244" s="19" t="s">
        <v>188</v>
      </c>
      <c r="BM244" s="226" t="s">
        <v>1883</v>
      </c>
    </row>
    <row r="245" s="2" customFormat="1">
      <c r="A245" s="40"/>
      <c r="B245" s="41"/>
      <c r="C245" s="42"/>
      <c r="D245" s="228" t="s">
        <v>190</v>
      </c>
      <c r="E245" s="42"/>
      <c r="F245" s="229" t="s">
        <v>1882</v>
      </c>
      <c r="G245" s="42"/>
      <c r="H245" s="42"/>
      <c r="I245" s="230"/>
      <c r="J245" s="42"/>
      <c r="K245" s="42"/>
      <c r="L245" s="46"/>
      <c r="M245" s="231"/>
      <c r="N245" s="232"/>
      <c r="O245" s="86"/>
      <c r="P245" s="86"/>
      <c r="Q245" s="86"/>
      <c r="R245" s="86"/>
      <c r="S245" s="86"/>
      <c r="T245" s="87"/>
      <c r="U245" s="40"/>
      <c r="V245" s="40"/>
      <c r="W245" s="40"/>
      <c r="X245" s="40"/>
      <c r="Y245" s="40"/>
      <c r="Z245" s="40"/>
      <c r="AA245" s="40"/>
      <c r="AB245" s="40"/>
      <c r="AC245" s="40"/>
      <c r="AD245" s="40"/>
      <c r="AE245" s="40"/>
      <c r="AT245" s="19" t="s">
        <v>190</v>
      </c>
      <c r="AU245" s="19" t="s">
        <v>83</v>
      </c>
    </row>
    <row r="246" s="2" customFormat="1" ht="16.5" customHeight="1">
      <c r="A246" s="40"/>
      <c r="B246" s="41"/>
      <c r="C246" s="215" t="s">
        <v>986</v>
      </c>
      <c r="D246" s="215" t="s">
        <v>183</v>
      </c>
      <c r="E246" s="216" t="s">
        <v>1884</v>
      </c>
      <c r="F246" s="217" t="s">
        <v>1885</v>
      </c>
      <c r="G246" s="218" t="s">
        <v>319</v>
      </c>
      <c r="H246" s="219">
        <v>10</v>
      </c>
      <c r="I246" s="220"/>
      <c r="J246" s="221">
        <f>ROUND(I246*H246,2)</f>
        <v>0</v>
      </c>
      <c r="K246" s="217" t="s">
        <v>19</v>
      </c>
      <c r="L246" s="46"/>
      <c r="M246" s="222" t="s">
        <v>19</v>
      </c>
      <c r="N246" s="223" t="s">
        <v>47</v>
      </c>
      <c r="O246" s="86"/>
      <c r="P246" s="224">
        <f>O246*H246</f>
        <v>0</v>
      </c>
      <c r="Q246" s="224">
        <v>0</v>
      </c>
      <c r="R246" s="224">
        <f>Q246*H246</f>
        <v>0</v>
      </c>
      <c r="S246" s="224">
        <v>0</v>
      </c>
      <c r="T246" s="225">
        <f>S246*H246</f>
        <v>0</v>
      </c>
      <c r="U246" s="40"/>
      <c r="V246" s="40"/>
      <c r="W246" s="40"/>
      <c r="X246" s="40"/>
      <c r="Y246" s="40"/>
      <c r="Z246" s="40"/>
      <c r="AA246" s="40"/>
      <c r="AB246" s="40"/>
      <c r="AC246" s="40"/>
      <c r="AD246" s="40"/>
      <c r="AE246" s="40"/>
      <c r="AR246" s="226" t="s">
        <v>188</v>
      </c>
      <c r="AT246" s="226" t="s">
        <v>183</v>
      </c>
      <c r="AU246" s="226" t="s">
        <v>83</v>
      </c>
      <c r="AY246" s="19" t="s">
        <v>180</v>
      </c>
      <c r="BE246" s="227">
        <f>IF(N246="základní",J246,0)</f>
        <v>0</v>
      </c>
      <c r="BF246" s="227">
        <f>IF(N246="snížená",J246,0)</f>
        <v>0</v>
      </c>
      <c r="BG246" s="227">
        <f>IF(N246="zákl. přenesená",J246,0)</f>
        <v>0</v>
      </c>
      <c r="BH246" s="227">
        <f>IF(N246="sníž. přenesená",J246,0)</f>
        <v>0</v>
      </c>
      <c r="BI246" s="227">
        <f>IF(N246="nulová",J246,0)</f>
        <v>0</v>
      </c>
      <c r="BJ246" s="19" t="s">
        <v>83</v>
      </c>
      <c r="BK246" s="227">
        <f>ROUND(I246*H246,2)</f>
        <v>0</v>
      </c>
      <c r="BL246" s="19" t="s">
        <v>188</v>
      </c>
      <c r="BM246" s="226" t="s">
        <v>1886</v>
      </c>
    </row>
    <row r="247" s="2" customFormat="1">
      <c r="A247" s="40"/>
      <c r="B247" s="41"/>
      <c r="C247" s="42"/>
      <c r="D247" s="228" t="s">
        <v>190</v>
      </c>
      <c r="E247" s="42"/>
      <c r="F247" s="229" t="s">
        <v>1887</v>
      </c>
      <c r="G247" s="42"/>
      <c r="H247" s="42"/>
      <c r="I247" s="230"/>
      <c r="J247" s="42"/>
      <c r="K247" s="42"/>
      <c r="L247" s="46"/>
      <c r="M247" s="231"/>
      <c r="N247" s="232"/>
      <c r="O247" s="86"/>
      <c r="P247" s="86"/>
      <c r="Q247" s="86"/>
      <c r="R247" s="86"/>
      <c r="S247" s="86"/>
      <c r="T247" s="87"/>
      <c r="U247" s="40"/>
      <c r="V247" s="40"/>
      <c r="W247" s="40"/>
      <c r="X247" s="40"/>
      <c r="Y247" s="40"/>
      <c r="Z247" s="40"/>
      <c r="AA247" s="40"/>
      <c r="AB247" s="40"/>
      <c r="AC247" s="40"/>
      <c r="AD247" s="40"/>
      <c r="AE247" s="40"/>
      <c r="AT247" s="19" t="s">
        <v>190</v>
      </c>
      <c r="AU247" s="19" t="s">
        <v>83</v>
      </c>
    </row>
    <row r="248" s="2" customFormat="1">
      <c r="A248" s="40"/>
      <c r="B248" s="41"/>
      <c r="C248" s="42"/>
      <c r="D248" s="228" t="s">
        <v>976</v>
      </c>
      <c r="E248" s="42"/>
      <c r="F248" s="290" t="s">
        <v>1888</v>
      </c>
      <c r="G248" s="42"/>
      <c r="H248" s="42"/>
      <c r="I248" s="230"/>
      <c r="J248" s="42"/>
      <c r="K248" s="42"/>
      <c r="L248" s="46"/>
      <c r="M248" s="231"/>
      <c r="N248" s="232"/>
      <c r="O248" s="86"/>
      <c r="P248" s="86"/>
      <c r="Q248" s="86"/>
      <c r="R248" s="86"/>
      <c r="S248" s="86"/>
      <c r="T248" s="87"/>
      <c r="U248" s="40"/>
      <c r="V248" s="40"/>
      <c r="W248" s="40"/>
      <c r="X248" s="40"/>
      <c r="Y248" s="40"/>
      <c r="Z248" s="40"/>
      <c r="AA248" s="40"/>
      <c r="AB248" s="40"/>
      <c r="AC248" s="40"/>
      <c r="AD248" s="40"/>
      <c r="AE248" s="40"/>
      <c r="AT248" s="19" t="s">
        <v>976</v>
      </c>
      <c r="AU248" s="19" t="s">
        <v>83</v>
      </c>
    </row>
    <row r="249" s="2" customFormat="1" ht="16.5" customHeight="1">
      <c r="A249" s="40"/>
      <c r="B249" s="41"/>
      <c r="C249" s="215" t="s">
        <v>990</v>
      </c>
      <c r="D249" s="215" t="s">
        <v>183</v>
      </c>
      <c r="E249" s="216" t="s">
        <v>1889</v>
      </c>
      <c r="F249" s="217" t="s">
        <v>1890</v>
      </c>
      <c r="G249" s="218" t="s">
        <v>1686</v>
      </c>
      <c r="H249" s="219">
        <v>1</v>
      </c>
      <c r="I249" s="220"/>
      <c r="J249" s="221">
        <f>ROUND(I249*H249,2)</f>
        <v>0</v>
      </c>
      <c r="K249" s="217" t="s">
        <v>19</v>
      </c>
      <c r="L249" s="46"/>
      <c r="M249" s="222" t="s">
        <v>19</v>
      </c>
      <c r="N249" s="223" t="s">
        <v>47</v>
      </c>
      <c r="O249" s="86"/>
      <c r="P249" s="224">
        <f>O249*H249</f>
        <v>0</v>
      </c>
      <c r="Q249" s="224">
        <v>0</v>
      </c>
      <c r="R249" s="224">
        <f>Q249*H249</f>
        <v>0</v>
      </c>
      <c r="S249" s="224">
        <v>0</v>
      </c>
      <c r="T249" s="225">
        <f>S249*H249</f>
        <v>0</v>
      </c>
      <c r="U249" s="40"/>
      <c r="V249" s="40"/>
      <c r="W249" s="40"/>
      <c r="X249" s="40"/>
      <c r="Y249" s="40"/>
      <c r="Z249" s="40"/>
      <c r="AA249" s="40"/>
      <c r="AB249" s="40"/>
      <c r="AC249" s="40"/>
      <c r="AD249" s="40"/>
      <c r="AE249" s="40"/>
      <c r="AR249" s="226" t="s">
        <v>188</v>
      </c>
      <c r="AT249" s="226" t="s">
        <v>183</v>
      </c>
      <c r="AU249" s="226" t="s">
        <v>83</v>
      </c>
      <c r="AY249" s="19" t="s">
        <v>180</v>
      </c>
      <c r="BE249" s="227">
        <f>IF(N249="základní",J249,0)</f>
        <v>0</v>
      </c>
      <c r="BF249" s="227">
        <f>IF(N249="snížená",J249,0)</f>
        <v>0</v>
      </c>
      <c r="BG249" s="227">
        <f>IF(N249="zákl. přenesená",J249,0)</f>
        <v>0</v>
      </c>
      <c r="BH249" s="227">
        <f>IF(N249="sníž. přenesená",J249,0)</f>
        <v>0</v>
      </c>
      <c r="BI249" s="227">
        <f>IF(N249="nulová",J249,0)</f>
        <v>0</v>
      </c>
      <c r="BJ249" s="19" t="s">
        <v>83</v>
      </c>
      <c r="BK249" s="227">
        <f>ROUND(I249*H249,2)</f>
        <v>0</v>
      </c>
      <c r="BL249" s="19" t="s">
        <v>188</v>
      </c>
      <c r="BM249" s="226" t="s">
        <v>1891</v>
      </c>
    </row>
    <row r="250" s="2" customFormat="1">
      <c r="A250" s="40"/>
      <c r="B250" s="41"/>
      <c r="C250" s="42"/>
      <c r="D250" s="228" t="s">
        <v>190</v>
      </c>
      <c r="E250" s="42"/>
      <c r="F250" s="229" t="s">
        <v>1887</v>
      </c>
      <c r="G250" s="42"/>
      <c r="H250" s="42"/>
      <c r="I250" s="230"/>
      <c r="J250" s="42"/>
      <c r="K250" s="42"/>
      <c r="L250" s="46"/>
      <c r="M250" s="231"/>
      <c r="N250" s="232"/>
      <c r="O250" s="86"/>
      <c r="P250" s="86"/>
      <c r="Q250" s="86"/>
      <c r="R250" s="86"/>
      <c r="S250" s="86"/>
      <c r="T250" s="87"/>
      <c r="U250" s="40"/>
      <c r="V250" s="40"/>
      <c r="W250" s="40"/>
      <c r="X250" s="40"/>
      <c r="Y250" s="40"/>
      <c r="Z250" s="40"/>
      <c r="AA250" s="40"/>
      <c r="AB250" s="40"/>
      <c r="AC250" s="40"/>
      <c r="AD250" s="40"/>
      <c r="AE250" s="40"/>
      <c r="AT250" s="19" t="s">
        <v>190</v>
      </c>
      <c r="AU250" s="19" t="s">
        <v>83</v>
      </c>
    </row>
    <row r="251" s="2" customFormat="1">
      <c r="A251" s="40"/>
      <c r="B251" s="41"/>
      <c r="C251" s="42"/>
      <c r="D251" s="228" t="s">
        <v>976</v>
      </c>
      <c r="E251" s="42"/>
      <c r="F251" s="290" t="s">
        <v>1892</v>
      </c>
      <c r="G251" s="42"/>
      <c r="H251" s="42"/>
      <c r="I251" s="230"/>
      <c r="J251" s="42"/>
      <c r="K251" s="42"/>
      <c r="L251" s="46"/>
      <c r="M251" s="231"/>
      <c r="N251" s="232"/>
      <c r="O251" s="86"/>
      <c r="P251" s="86"/>
      <c r="Q251" s="86"/>
      <c r="R251" s="86"/>
      <c r="S251" s="86"/>
      <c r="T251" s="87"/>
      <c r="U251" s="40"/>
      <c r="V251" s="40"/>
      <c r="W251" s="40"/>
      <c r="X251" s="40"/>
      <c r="Y251" s="40"/>
      <c r="Z251" s="40"/>
      <c r="AA251" s="40"/>
      <c r="AB251" s="40"/>
      <c r="AC251" s="40"/>
      <c r="AD251" s="40"/>
      <c r="AE251" s="40"/>
      <c r="AT251" s="19" t="s">
        <v>976</v>
      </c>
      <c r="AU251" s="19" t="s">
        <v>83</v>
      </c>
    </row>
    <row r="252" s="2" customFormat="1" ht="16.5" customHeight="1">
      <c r="A252" s="40"/>
      <c r="B252" s="41"/>
      <c r="C252" s="215" t="s">
        <v>995</v>
      </c>
      <c r="D252" s="215" t="s">
        <v>183</v>
      </c>
      <c r="E252" s="216" t="s">
        <v>1893</v>
      </c>
      <c r="F252" s="217" t="s">
        <v>1894</v>
      </c>
      <c r="G252" s="218" t="s">
        <v>319</v>
      </c>
      <c r="H252" s="219">
        <v>4</v>
      </c>
      <c r="I252" s="220"/>
      <c r="J252" s="221">
        <f>ROUND(I252*H252,2)</f>
        <v>0</v>
      </c>
      <c r="K252" s="217" t="s">
        <v>19</v>
      </c>
      <c r="L252" s="46"/>
      <c r="M252" s="222" t="s">
        <v>19</v>
      </c>
      <c r="N252" s="223" t="s">
        <v>47</v>
      </c>
      <c r="O252" s="86"/>
      <c r="P252" s="224">
        <f>O252*H252</f>
        <v>0</v>
      </c>
      <c r="Q252" s="224">
        <v>0</v>
      </c>
      <c r="R252" s="224">
        <f>Q252*H252</f>
        <v>0</v>
      </c>
      <c r="S252" s="224">
        <v>0</v>
      </c>
      <c r="T252" s="225">
        <f>S252*H252</f>
        <v>0</v>
      </c>
      <c r="U252" s="40"/>
      <c r="V252" s="40"/>
      <c r="W252" s="40"/>
      <c r="X252" s="40"/>
      <c r="Y252" s="40"/>
      <c r="Z252" s="40"/>
      <c r="AA252" s="40"/>
      <c r="AB252" s="40"/>
      <c r="AC252" s="40"/>
      <c r="AD252" s="40"/>
      <c r="AE252" s="40"/>
      <c r="AR252" s="226" t="s">
        <v>188</v>
      </c>
      <c r="AT252" s="226" t="s">
        <v>183</v>
      </c>
      <c r="AU252" s="226" t="s">
        <v>83</v>
      </c>
      <c r="AY252" s="19" t="s">
        <v>180</v>
      </c>
      <c r="BE252" s="227">
        <f>IF(N252="základní",J252,0)</f>
        <v>0</v>
      </c>
      <c r="BF252" s="227">
        <f>IF(N252="snížená",J252,0)</f>
        <v>0</v>
      </c>
      <c r="BG252" s="227">
        <f>IF(N252="zákl. přenesená",J252,0)</f>
        <v>0</v>
      </c>
      <c r="BH252" s="227">
        <f>IF(N252="sníž. přenesená",J252,0)</f>
        <v>0</v>
      </c>
      <c r="BI252" s="227">
        <f>IF(N252="nulová",J252,0)</f>
        <v>0</v>
      </c>
      <c r="BJ252" s="19" t="s">
        <v>83</v>
      </c>
      <c r="BK252" s="227">
        <f>ROUND(I252*H252,2)</f>
        <v>0</v>
      </c>
      <c r="BL252" s="19" t="s">
        <v>188</v>
      </c>
      <c r="BM252" s="226" t="s">
        <v>1895</v>
      </c>
    </row>
    <row r="253" s="2" customFormat="1">
      <c r="A253" s="40"/>
      <c r="B253" s="41"/>
      <c r="C253" s="42"/>
      <c r="D253" s="228" t="s">
        <v>190</v>
      </c>
      <c r="E253" s="42"/>
      <c r="F253" s="229" t="s">
        <v>1896</v>
      </c>
      <c r="G253" s="42"/>
      <c r="H253" s="42"/>
      <c r="I253" s="230"/>
      <c r="J253" s="42"/>
      <c r="K253" s="42"/>
      <c r="L253" s="46"/>
      <c r="M253" s="231"/>
      <c r="N253" s="232"/>
      <c r="O253" s="86"/>
      <c r="P253" s="86"/>
      <c r="Q253" s="86"/>
      <c r="R253" s="86"/>
      <c r="S253" s="86"/>
      <c r="T253" s="87"/>
      <c r="U253" s="40"/>
      <c r="V253" s="40"/>
      <c r="W253" s="40"/>
      <c r="X253" s="40"/>
      <c r="Y253" s="40"/>
      <c r="Z253" s="40"/>
      <c r="AA253" s="40"/>
      <c r="AB253" s="40"/>
      <c r="AC253" s="40"/>
      <c r="AD253" s="40"/>
      <c r="AE253" s="40"/>
      <c r="AT253" s="19" t="s">
        <v>190</v>
      </c>
      <c r="AU253" s="19" t="s">
        <v>83</v>
      </c>
    </row>
    <row r="254" s="2" customFormat="1" ht="16.5" customHeight="1">
      <c r="A254" s="40"/>
      <c r="B254" s="41"/>
      <c r="C254" s="215" t="s">
        <v>999</v>
      </c>
      <c r="D254" s="215" t="s">
        <v>183</v>
      </c>
      <c r="E254" s="216" t="s">
        <v>1897</v>
      </c>
      <c r="F254" s="217" t="s">
        <v>1898</v>
      </c>
      <c r="G254" s="218" t="s">
        <v>1686</v>
      </c>
      <c r="H254" s="219">
        <v>1</v>
      </c>
      <c r="I254" s="220"/>
      <c r="J254" s="221">
        <f>ROUND(I254*H254,2)</f>
        <v>0</v>
      </c>
      <c r="K254" s="217" t="s">
        <v>19</v>
      </c>
      <c r="L254" s="46"/>
      <c r="M254" s="222" t="s">
        <v>19</v>
      </c>
      <c r="N254" s="223" t="s">
        <v>47</v>
      </c>
      <c r="O254" s="86"/>
      <c r="P254" s="224">
        <f>O254*H254</f>
        <v>0</v>
      </c>
      <c r="Q254" s="224">
        <v>0</v>
      </c>
      <c r="R254" s="224">
        <f>Q254*H254</f>
        <v>0</v>
      </c>
      <c r="S254" s="224">
        <v>0</v>
      </c>
      <c r="T254" s="225">
        <f>S254*H254</f>
        <v>0</v>
      </c>
      <c r="U254" s="40"/>
      <c r="V254" s="40"/>
      <c r="W254" s="40"/>
      <c r="X254" s="40"/>
      <c r="Y254" s="40"/>
      <c r="Z254" s="40"/>
      <c r="AA254" s="40"/>
      <c r="AB254" s="40"/>
      <c r="AC254" s="40"/>
      <c r="AD254" s="40"/>
      <c r="AE254" s="40"/>
      <c r="AR254" s="226" t="s">
        <v>188</v>
      </c>
      <c r="AT254" s="226" t="s">
        <v>183</v>
      </c>
      <c r="AU254" s="226" t="s">
        <v>83</v>
      </c>
      <c r="AY254" s="19" t="s">
        <v>180</v>
      </c>
      <c r="BE254" s="227">
        <f>IF(N254="základní",J254,0)</f>
        <v>0</v>
      </c>
      <c r="BF254" s="227">
        <f>IF(N254="snížená",J254,0)</f>
        <v>0</v>
      </c>
      <c r="BG254" s="227">
        <f>IF(N254="zákl. přenesená",J254,0)</f>
        <v>0</v>
      </c>
      <c r="BH254" s="227">
        <f>IF(N254="sníž. přenesená",J254,0)</f>
        <v>0</v>
      </c>
      <c r="BI254" s="227">
        <f>IF(N254="nulová",J254,0)</f>
        <v>0</v>
      </c>
      <c r="BJ254" s="19" t="s">
        <v>83</v>
      </c>
      <c r="BK254" s="227">
        <f>ROUND(I254*H254,2)</f>
        <v>0</v>
      </c>
      <c r="BL254" s="19" t="s">
        <v>188</v>
      </c>
      <c r="BM254" s="226" t="s">
        <v>1899</v>
      </c>
    </row>
    <row r="255" s="2" customFormat="1">
      <c r="A255" s="40"/>
      <c r="B255" s="41"/>
      <c r="C255" s="42"/>
      <c r="D255" s="228" t="s">
        <v>190</v>
      </c>
      <c r="E255" s="42"/>
      <c r="F255" s="229" t="s">
        <v>1898</v>
      </c>
      <c r="G255" s="42"/>
      <c r="H255" s="42"/>
      <c r="I255" s="230"/>
      <c r="J255" s="42"/>
      <c r="K255" s="42"/>
      <c r="L255" s="46"/>
      <c r="M255" s="265"/>
      <c r="N255" s="266"/>
      <c r="O255" s="267"/>
      <c r="P255" s="267"/>
      <c r="Q255" s="267"/>
      <c r="R255" s="267"/>
      <c r="S255" s="267"/>
      <c r="T255" s="268"/>
      <c r="U255" s="40"/>
      <c r="V255" s="40"/>
      <c r="W255" s="40"/>
      <c r="X255" s="40"/>
      <c r="Y255" s="40"/>
      <c r="Z255" s="40"/>
      <c r="AA255" s="40"/>
      <c r="AB255" s="40"/>
      <c r="AC255" s="40"/>
      <c r="AD255" s="40"/>
      <c r="AE255" s="40"/>
      <c r="AT255" s="19" t="s">
        <v>190</v>
      </c>
      <c r="AU255" s="19" t="s">
        <v>83</v>
      </c>
    </row>
    <row r="256" s="2" customFormat="1" ht="6.96" customHeight="1">
      <c r="A256" s="40"/>
      <c r="B256" s="61"/>
      <c r="C256" s="62"/>
      <c r="D256" s="62"/>
      <c r="E256" s="62"/>
      <c r="F256" s="62"/>
      <c r="G256" s="62"/>
      <c r="H256" s="62"/>
      <c r="I256" s="62"/>
      <c r="J256" s="62"/>
      <c r="K256" s="62"/>
      <c r="L256" s="46"/>
      <c r="M256" s="40"/>
      <c r="O256" s="40"/>
      <c r="P256" s="40"/>
      <c r="Q256" s="40"/>
      <c r="R256" s="40"/>
      <c r="S256" s="40"/>
      <c r="T256" s="40"/>
      <c r="U256" s="40"/>
      <c r="V256" s="40"/>
      <c r="W256" s="40"/>
      <c r="X256" s="40"/>
      <c r="Y256" s="40"/>
      <c r="Z256" s="40"/>
      <c r="AA256" s="40"/>
      <c r="AB256" s="40"/>
      <c r="AC256" s="40"/>
      <c r="AD256" s="40"/>
      <c r="AE256" s="40"/>
    </row>
  </sheetData>
  <sheetProtection sheet="1" autoFilter="0" formatColumns="0" formatRows="0" objects="1" scenarios="1" spinCount="100000" saltValue="9obU/1wyXl5oHgYgbnHcQtiOyM2vBgOSKSpS2sfTKmYlLweqKJmy9FQGl/6t1phi7RXk9bry+xj7/79G4VhoAw==" hashValue="etNm+9IyvQ0ziB9CetP80KxMHkYTnaKRzjA4H1RHUmDYuRCkwORpluetZM7hcl84tQiqQd63P4IN8Az7yYqyTA==" algorithmName="SHA-512" password="CC35"/>
  <autoFilter ref="C88:K255"/>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98</v>
      </c>
    </row>
    <row r="3" s="1" customFormat="1" ht="6.96" customHeight="1">
      <c r="B3" s="141"/>
      <c r="C3" s="142"/>
      <c r="D3" s="142"/>
      <c r="E3" s="142"/>
      <c r="F3" s="142"/>
      <c r="G3" s="142"/>
      <c r="H3" s="142"/>
      <c r="I3" s="142"/>
      <c r="J3" s="142"/>
      <c r="K3" s="142"/>
      <c r="L3" s="22"/>
      <c r="AT3" s="19" t="s">
        <v>85</v>
      </c>
    </row>
    <row r="4" s="1" customFormat="1" ht="24.96" customHeight="1">
      <c r="B4" s="22"/>
      <c r="D4" s="143" t="s">
        <v>144</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Stavební úpravy objektu Bojanovická 2848/1, Praha 4</v>
      </c>
      <c r="F7" s="145"/>
      <c r="G7" s="145"/>
      <c r="H7" s="145"/>
      <c r="L7" s="22"/>
    </row>
    <row r="8" s="1" customFormat="1" ht="12" customHeight="1">
      <c r="B8" s="22"/>
      <c r="D8" s="145" t="s">
        <v>145</v>
      </c>
      <c r="L8" s="22"/>
    </row>
    <row r="9" s="2" customFormat="1" ht="16.5" customHeight="1">
      <c r="A9" s="40"/>
      <c r="B9" s="46"/>
      <c r="C9" s="40"/>
      <c r="D9" s="40"/>
      <c r="E9" s="146" t="s">
        <v>146</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147</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1900</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8. 6. 2021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27</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30</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31</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33</v>
      </c>
      <c r="E22" s="40"/>
      <c r="F22" s="40"/>
      <c r="G22" s="40"/>
      <c r="H22" s="40"/>
      <c r="I22" s="145" t="s">
        <v>26</v>
      </c>
      <c r="J22" s="135" t="s">
        <v>34</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35</v>
      </c>
      <c r="F23" s="40"/>
      <c r="G23" s="40"/>
      <c r="H23" s="40"/>
      <c r="I23" s="145" t="s">
        <v>29</v>
      </c>
      <c r="J23" s="135" t="s">
        <v>36</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38</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5" t="s">
        <v>29</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40</v>
      </c>
      <c r="E28" s="40"/>
      <c r="F28" s="40"/>
      <c r="G28" s="40"/>
      <c r="H28" s="40"/>
      <c r="I28" s="40"/>
      <c r="J28" s="40"/>
      <c r="K28" s="40"/>
      <c r="L28" s="147"/>
      <c r="S28" s="40"/>
      <c r="T28" s="40"/>
      <c r="U28" s="40"/>
      <c r="V28" s="40"/>
      <c r="W28" s="40"/>
      <c r="X28" s="40"/>
      <c r="Y28" s="40"/>
      <c r="Z28" s="40"/>
      <c r="AA28" s="40"/>
      <c r="AB28" s="40"/>
      <c r="AC28" s="40"/>
      <c r="AD28" s="40"/>
      <c r="AE28" s="40"/>
    </row>
    <row r="29" s="8" customFormat="1" ht="143.25" customHeight="1">
      <c r="A29" s="150"/>
      <c r="B29" s="151"/>
      <c r="C29" s="150"/>
      <c r="D29" s="150"/>
      <c r="E29" s="152" t="s">
        <v>41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42</v>
      </c>
      <c r="E32" s="40"/>
      <c r="F32" s="40"/>
      <c r="G32" s="40"/>
      <c r="H32" s="40"/>
      <c r="I32" s="40"/>
      <c r="J32" s="156">
        <f>ROUND(J138,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44</v>
      </c>
      <c r="G34" s="40"/>
      <c r="H34" s="40"/>
      <c r="I34" s="157" t="s">
        <v>43</v>
      </c>
      <c r="J34" s="157" t="s">
        <v>45</v>
      </c>
      <c r="K34" s="40"/>
      <c r="L34" s="147"/>
      <c r="S34" s="40"/>
      <c r="T34" s="40"/>
      <c r="U34" s="40"/>
      <c r="V34" s="40"/>
      <c r="W34" s="40"/>
      <c r="X34" s="40"/>
      <c r="Y34" s="40"/>
      <c r="Z34" s="40"/>
      <c r="AA34" s="40"/>
      <c r="AB34" s="40"/>
      <c r="AC34" s="40"/>
      <c r="AD34" s="40"/>
      <c r="AE34" s="40"/>
    </row>
    <row r="35" s="2" customFormat="1" ht="14.4" customHeight="1">
      <c r="A35" s="40"/>
      <c r="B35" s="46"/>
      <c r="C35" s="40"/>
      <c r="D35" s="158" t="s">
        <v>46</v>
      </c>
      <c r="E35" s="145" t="s">
        <v>47</v>
      </c>
      <c r="F35" s="159">
        <f>ROUND((SUM(BE138:BE529)),  2)</f>
        <v>0</v>
      </c>
      <c r="G35" s="40"/>
      <c r="H35" s="40"/>
      <c r="I35" s="160">
        <v>0.20999999999999999</v>
      </c>
      <c r="J35" s="159">
        <f>ROUND(((SUM(BE138:BE529))*I35),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48</v>
      </c>
      <c r="F36" s="159">
        <f>ROUND((SUM(BF138:BF529)),  2)</f>
        <v>0</v>
      </c>
      <c r="G36" s="40"/>
      <c r="H36" s="40"/>
      <c r="I36" s="160">
        <v>0.14999999999999999</v>
      </c>
      <c r="J36" s="159">
        <f>ROUND(((SUM(BF138:BF529))*I36),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49</v>
      </c>
      <c r="F37" s="159">
        <f>ROUND((SUM(BG138:BG529)),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50</v>
      </c>
      <c r="F38" s="159">
        <f>ROUND((SUM(BH138:BH529)),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51</v>
      </c>
      <c r="F39" s="159">
        <f>ROUND((SUM(BI138:BI529)),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52</v>
      </c>
      <c r="E41" s="163"/>
      <c r="F41" s="163"/>
      <c r="G41" s="164" t="s">
        <v>53</v>
      </c>
      <c r="H41" s="165" t="s">
        <v>54</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149</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Stavební úpravy objektu Bojanovická 2848/1, Praha 4</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145</v>
      </c>
      <c r="D51" s="24"/>
      <c r="E51" s="24"/>
      <c r="F51" s="24"/>
      <c r="G51" s="24"/>
      <c r="H51" s="24"/>
      <c r="I51" s="24"/>
      <c r="J51" s="24"/>
      <c r="K51" s="24"/>
      <c r="L51" s="22"/>
    </row>
    <row r="52" s="2" customFormat="1" ht="16.5" customHeight="1">
      <c r="A52" s="40"/>
      <c r="B52" s="41"/>
      <c r="C52" s="42"/>
      <c r="D52" s="42"/>
      <c r="E52" s="172" t="s">
        <v>146</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147</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D - Vzduchotechnika</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Záběhlice ‐ 732117</v>
      </c>
      <c r="G56" s="42"/>
      <c r="H56" s="42"/>
      <c r="I56" s="34" t="s">
        <v>23</v>
      </c>
      <c r="J56" s="74" t="str">
        <f>IF(J14="","",J14)</f>
        <v>8. 6. 2021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Městská část Praha 4, Antala Staška 2059/80b, Krč,</v>
      </c>
      <c r="G58" s="42"/>
      <c r="H58" s="42"/>
      <c r="I58" s="34" t="s">
        <v>33</v>
      </c>
      <c r="J58" s="38" t="str">
        <f>E23</f>
        <v>Archdynamic, s.r.o., Na Strži 290/10, 140 00 Praha</v>
      </c>
      <c r="K58" s="42"/>
      <c r="L58" s="147"/>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38</v>
      </c>
      <c r="J59" s="38" t="str">
        <f>E26</f>
        <v xml:space="preserve"> </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150</v>
      </c>
      <c r="D61" s="174"/>
      <c r="E61" s="174"/>
      <c r="F61" s="174"/>
      <c r="G61" s="174"/>
      <c r="H61" s="174"/>
      <c r="I61" s="174"/>
      <c r="J61" s="175" t="s">
        <v>151</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74</v>
      </c>
      <c r="D63" s="42"/>
      <c r="E63" s="42"/>
      <c r="F63" s="42"/>
      <c r="G63" s="42"/>
      <c r="H63" s="42"/>
      <c r="I63" s="42"/>
      <c r="J63" s="104">
        <f>J138</f>
        <v>0</v>
      </c>
      <c r="K63" s="42"/>
      <c r="L63" s="147"/>
      <c r="S63" s="40"/>
      <c r="T63" s="40"/>
      <c r="U63" s="40"/>
      <c r="V63" s="40"/>
      <c r="W63" s="40"/>
      <c r="X63" s="40"/>
      <c r="Y63" s="40"/>
      <c r="Z63" s="40"/>
      <c r="AA63" s="40"/>
      <c r="AB63" s="40"/>
      <c r="AC63" s="40"/>
      <c r="AD63" s="40"/>
      <c r="AE63" s="40"/>
      <c r="AU63" s="19" t="s">
        <v>152</v>
      </c>
    </row>
    <row r="64" s="9" customFormat="1" ht="24.96" customHeight="1">
      <c r="A64" s="9"/>
      <c r="B64" s="177"/>
      <c r="C64" s="178"/>
      <c r="D64" s="179" t="s">
        <v>1901</v>
      </c>
      <c r="E64" s="180"/>
      <c r="F64" s="180"/>
      <c r="G64" s="180"/>
      <c r="H64" s="180"/>
      <c r="I64" s="180"/>
      <c r="J64" s="181">
        <f>J139</f>
        <v>0</v>
      </c>
      <c r="K64" s="178"/>
      <c r="L64" s="182"/>
      <c r="S64" s="9"/>
      <c r="T64" s="9"/>
      <c r="U64" s="9"/>
      <c r="V64" s="9"/>
      <c r="W64" s="9"/>
      <c r="X64" s="9"/>
      <c r="Y64" s="9"/>
      <c r="Z64" s="9"/>
      <c r="AA64" s="9"/>
      <c r="AB64" s="9"/>
      <c r="AC64" s="9"/>
      <c r="AD64" s="9"/>
      <c r="AE64" s="9"/>
    </row>
    <row r="65" s="10" customFormat="1" ht="19.92" customHeight="1">
      <c r="A65" s="10"/>
      <c r="B65" s="183"/>
      <c r="C65" s="127"/>
      <c r="D65" s="184" t="s">
        <v>1902</v>
      </c>
      <c r="E65" s="185"/>
      <c r="F65" s="185"/>
      <c r="G65" s="185"/>
      <c r="H65" s="185"/>
      <c r="I65" s="185"/>
      <c r="J65" s="186">
        <f>J140</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1903</v>
      </c>
      <c r="E66" s="185"/>
      <c r="F66" s="185"/>
      <c r="G66" s="185"/>
      <c r="H66" s="185"/>
      <c r="I66" s="185"/>
      <c r="J66" s="186">
        <f>J147</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1904</v>
      </c>
      <c r="E67" s="185"/>
      <c r="F67" s="185"/>
      <c r="G67" s="185"/>
      <c r="H67" s="185"/>
      <c r="I67" s="185"/>
      <c r="J67" s="186">
        <f>J152</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1905</v>
      </c>
      <c r="E68" s="185"/>
      <c r="F68" s="185"/>
      <c r="G68" s="185"/>
      <c r="H68" s="185"/>
      <c r="I68" s="185"/>
      <c r="J68" s="186">
        <f>J165</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1906</v>
      </c>
      <c r="E69" s="185"/>
      <c r="F69" s="185"/>
      <c r="G69" s="185"/>
      <c r="H69" s="185"/>
      <c r="I69" s="185"/>
      <c r="J69" s="186">
        <f>J170</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1907</v>
      </c>
      <c r="E70" s="185"/>
      <c r="F70" s="185"/>
      <c r="G70" s="185"/>
      <c r="H70" s="185"/>
      <c r="I70" s="185"/>
      <c r="J70" s="186">
        <f>J173</f>
        <v>0</v>
      </c>
      <c r="K70" s="127"/>
      <c r="L70" s="187"/>
      <c r="S70" s="10"/>
      <c r="T70" s="10"/>
      <c r="U70" s="10"/>
      <c r="V70" s="10"/>
      <c r="W70" s="10"/>
      <c r="X70" s="10"/>
      <c r="Y70" s="10"/>
      <c r="Z70" s="10"/>
      <c r="AA70" s="10"/>
      <c r="AB70" s="10"/>
      <c r="AC70" s="10"/>
      <c r="AD70" s="10"/>
      <c r="AE70" s="10"/>
    </row>
    <row r="71" s="9" customFormat="1" ht="24.96" customHeight="1">
      <c r="A71" s="9"/>
      <c r="B71" s="177"/>
      <c r="C71" s="178"/>
      <c r="D71" s="179" t="s">
        <v>1908</v>
      </c>
      <c r="E71" s="180"/>
      <c r="F71" s="180"/>
      <c r="G71" s="180"/>
      <c r="H71" s="180"/>
      <c r="I71" s="180"/>
      <c r="J71" s="181">
        <f>J178</f>
        <v>0</v>
      </c>
      <c r="K71" s="178"/>
      <c r="L71" s="182"/>
      <c r="S71" s="9"/>
      <c r="T71" s="9"/>
      <c r="U71" s="9"/>
      <c r="V71" s="9"/>
      <c r="W71" s="9"/>
      <c r="X71" s="9"/>
      <c r="Y71" s="9"/>
      <c r="Z71" s="9"/>
      <c r="AA71" s="9"/>
      <c r="AB71" s="9"/>
      <c r="AC71" s="9"/>
      <c r="AD71" s="9"/>
      <c r="AE71" s="9"/>
    </row>
    <row r="72" s="10" customFormat="1" ht="19.92" customHeight="1">
      <c r="A72" s="10"/>
      <c r="B72" s="183"/>
      <c r="C72" s="127"/>
      <c r="D72" s="184" t="s">
        <v>1909</v>
      </c>
      <c r="E72" s="185"/>
      <c r="F72" s="185"/>
      <c r="G72" s="185"/>
      <c r="H72" s="185"/>
      <c r="I72" s="185"/>
      <c r="J72" s="186">
        <f>J179</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1910</v>
      </c>
      <c r="E73" s="185"/>
      <c r="F73" s="185"/>
      <c r="G73" s="185"/>
      <c r="H73" s="185"/>
      <c r="I73" s="185"/>
      <c r="J73" s="186">
        <f>J190</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1911</v>
      </c>
      <c r="E74" s="185"/>
      <c r="F74" s="185"/>
      <c r="G74" s="185"/>
      <c r="H74" s="185"/>
      <c r="I74" s="185"/>
      <c r="J74" s="186">
        <f>J197</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1912</v>
      </c>
      <c r="E75" s="185"/>
      <c r="F75" s="185"/>
      <c r="G75" s="185"/>
      <c r="H75" s="185"/>
      <c r="I75" s="185"/>
      <c r="J75" s="186">
        <f>J218</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1913</v>
      </c>
      <c r="E76" s="185"/>
      <c r="F76" s="185"/>
      <c r="G76" s="185"/>
      <c r="H76" s="185"/>
      <c r="I76" s="185"/>
      <c r="J76" s="186">
        <f>J225</f>
        <v>0</v>
      </c>
      <c r="K76" s="127"/>
      <c r="L76" s="187"/>
      <c r="S76" s="10"/>
      <c r="T76" s="10"/>
      <c r="U76" s="10"/>
      <c r="V76" s="10"/>
      <c r="W76" s="10"/>
      <c r="X76" s="10"/>
      <c r="Y76" s="10"/>
      <c r="Z76" s="10"/>
      <c r="AA76" s="10"/>
      <c r="AB76" s="10"/>
      <c r="AC76" s="10"/>
      <c r="AD76" s="10"/>
      <c r="AE76" s="10"/>
    </row>
    <row r="77" s="10" customFormat="1" ht="19.92" customHeight="1">
      <c r="A77" s="10"/>
      <c r="B77" s="183"/>
      <c r="C77" s="127"/>
      <c r="D77" s="184" t="s">
        <v>1914</v>
      </c>
      <c r="E77" s="185"/>
      <c r="F77" s="185"/>
      <c r="G77" s="185"/>
      <c r="H77" s="185"/>
      <c r="I77" s="185"/>
      <c r="J77" s="186">
        <f>J230</f>
        <v>0</v>
      </c>
      <c r="K77" s="127"/>
      <c r="L77" s="187"/>
      <c r="S77" s="10"/>
      <c r="T77" s="10"/>
      <c r="U77" s="10"/>
      <c r="V77" s="10"/>
      <c r="W77" s="10"/>
      <c r="X77" s="10"/>
      <c r="Y77" s="10"/>
      <c r="Z77" s="10"/>
      <c r="AA77" s="10"/>
      <c r="AB77" s="10"/>
      <c r="AC77" s="10"/>
      <c r="AD77" s="10"/>
      <c r="AE77" s="10"/>
    </row>
    <row r="78" s="9" customFormat="1" ht="24.96" customHeight="1">
      <c r="A78" s="9"/>
      <c r="B78" s="177"/>
      <c r="C78" s="178"/>
      <c r="D78" s="179" t="s">
        <v>1915</v>
      </c>
      <c r="E78" s="180"/>
      <c r="F78" s="180"/>
      <c r="G78" s="180"/>
      <c r="H78" s="180"/>
      <c r="I78" s="180"/>
      <c r="J78" s="181">
        <f>J237</f>
        <v>0</v>
      </c>
      <c r="K78" s="178"/>
      <c r="L78" s="182"/>
      <c r="S78" s="9"/>
      <c r="T78" s="9"/>
      <c r="U78" s="9"/>
      <c r="V78" s="9"/>
      <c r="W78" s="9"/>
      <c r="X78" s="9"/>
      <c r="Y78" s="9"/>
      <c r="Z78" s="9"/>
      <c r="AA78" s="9"/>
      <c r="AB78" s="9"/>
      <c r="AC78" s="9"/>
      <c r="AD78" s="9"/>
      <c r="AE78" s="9"/>
    </row>
    <row r="79" s="10" customFormat="1" ht="19.92" customHeight="1">
      <c r="A79" s="10"/>
      <c r="B79" s="183"/>
      <c r="C79" s="127"/>
      <c r="D79" s="184" t="s">
        <v>1916</v>
      </c>
      <c r="E79" s="185"/>
      <c r="F79" s="185"/>
      <c r="G79" s="185"/>
      <c r="H79" s="185"/>
      <c r="I79" s="185"/>
      <c r="J79" s="186">
        <f>J238</f>
        <v>0</v>
      </c>
      <c r="K79" s="127"/>
      <c r="L79" s="187"/>
      <c r="S79" s="10"/>
      <c r="T79" s="10"/>
      <c r="U79" s="10"/>
      <c r="V79" s="10"/>
      <c r="W79" s="10"/>
      <c r="X79" s="10"/>
      <c r="Y79" s="10"/>
      <c r="Z79" s="10"/>
      <c r="AA79" s="10"/>
      <c r="AB79" s="10"/>
      <c r="AC79" s="10"/>
      <c r="AD79" s="10"/>
      <c r="AE79" s="10"/>
    </row>
    <row r="80" s="10" customFormat="1" ht="19.92" customHeight="1">
      <c r="A80" s="10"/>
      <c r="B80" s="183"/>
      <c r="C80" s="127"/>
      <c r="D80" s="184" t="s">
        <v>1917</v>
      </c>
      <c r="E80" s="185"/>
      <c r="F80" s="185"/>
      <c r="G80" s="185"/>
      <c r="H80" s="185"/>
      <c r="I80" s="185"/>
      <c r="J80" s="186">
        <f>J243</f>
        <v>0</v>
      </c>
      <c r="K80" s="127"/>
      <c r="L80" s="187"/>
      <c r="S80" s="10"/>
      <c r="T80" s="10"/>
      <c r="U80" s="10"/>
      <c r="V80" s="10"/>
      <c r="W80" s="10"/>
      <c r="X80" s="10"/>
      <c r="Y80" s="10"/>
      <c r="Z80" s="10"/>
      <c r="AA80" s="10"/>
      <c r="AB80" s="10"/>
      <c r="AC80" s="10"/>
      <c r="AD80" s="10"/>
      <c r="AE80" s="10"/>
    </row>
    <row r="81" s="10" customFormat="1" ht="19.92" customHeight="1">
      <c r="A81" s="10"/>
      <c r="B81" s="183"/>
      <c r="C81" s="127"/>
      <c r="D81" s="184" t="s">
        <v>1918</v>
      </c>
      <c r="E81" s="185"/>
      <c r="F81" s="185"/>
      <c r="G81" s="185"/>
      <c r="H81" s="185"/>
      <c r="I81" s="185"/>
      <c r="J81" s="186">
        <f>J250</f>
        <v>0</v>
      </c>
      <c r="K81" s="127"/>
      <c r="L81" s="187"/>
      <c r="S81" s="10"/>
      <c r="T81" s="10"/>
      <c r="U81" s="10"/>
      <c r="V81" s="10"/>
      <c r="W81" s="10"/>
      <c r="X81" s="10"/>
      <c r="Y81" s="10"/>
      <c r="Z81" s="10"/>
      <c r="AA81" s="10"/>
      <c r="AB81" s="10"/>
      <c r="AC81" s="10"/>
      <c r="AD81" s="10"/>
      <c r="AE81" s="10"/>
    </row>
    <row r="82" s="10" customFormat="1" ht="19.92" customHeight="1">
      <c r="A82" s="10"/>
      <c r="B82" s="183"/>
      <c r="C82" s="127"/>
      <c r="D82" s="184" t="s">
        <v>1919</v>
      </c>
      <c r="E82" s="185"/>
      <c r="F82" s="185"/>
      <c r="G82" s="185"/>
      <c r="H82" s="185"/>
      <c r="I82" s="185"/>
      <c r="J82" s="186">
        <f>J261</f>
        <v>0</v>
      </c>
      <c r="K82" s="127"/>
      <c r="L82" s="187"/>
      <c r="S82" s="10"/>
      <c r="T82" s="10"/>
      <c r="U82" s="10"/>
      <c r="V82" s="10"/>
      <c r="W82" s="10"/>
      <c r="X82" s="10"/>
      <c r="Y82" s="10"/>
      <c r="Z82" s="10"/>
      <c r="AA82" s="10"/>
      <c r="AB82" s="10"/>
      <c r="AC82" s="10"/>
      <c r="AD82" s="10"/>
      <c r="AE82" s="10"/>
    </row>
    <row r="83" s="10" customFormat="1" ht="19.92" customHeight="1">
      <c r="A83" s="10"/>
      <c r="B83" s="183"/>
      <c r="C83" s="127"/>
      <c r="D83" s="184" t="s">
        <v>1920</v>
      </c>
      <c r="E83" s="185"/>
      <c r="F83" s="185"/>
      <c r="G83" s="185"/>
      <c r="H83" s="185"/>
      <c r="I83" s="185"/>
      <c r="J83" s="186">
        <f>J266</f>
        <v>0</v>
      </c>
      <c r="K83" s="127"/>
      <c r="L83" s="187"/>
      <c r="S83" s="10"/>
      <c r="T83" s="10"/>
      <c r="U83" s="10"/>
      <c r="V83" s="10"/>
      <c r="W83" s="10"/>
      <c r="X83" s="10"/>
      <c r="Y83" s="10"/>
      <c r="Z83" s="10"/>
      <c r="AA83" s="10"/>
      <c r="AB83" s="10"/>
      <c r="AC83" s="10"/>
      <c r="AD83" s="10"/>
      <c r="AE83" s="10"/>
    </row>
    <row r="84" s="10" customFormat="1" ht="19.92" customHeight="1">
      <c r="A84" s="10"/>
      <c r="B84" s="183"/>
      <c r="C84" s="127"/>
      <c r="D84" s="184" t="s">
        <v>1921</v>
      </c>
      <c r="E84" s="185"/>
      <c r="F84" s="185"/>
      <c r="G84" s="185"/>
      <c r="H84" s="185"/>
      <c r="I84" s="185"/>
      <c r="J84" s="186">
        <f>J271</f>
        <v>0</v>
      </c>
      <c r="K84" s="127"/>
      <c r="L84" s="187"/>
      <c r="S84" s="10"/>
      <c r="T84" s="10"/>
      <c r="U84" s="10"/>
      <c r="V84" s="10"/>
      <c r="W84" s="10"/>
      <c r="X84" s="10"/>
      <c r="Y84" s="10"/>
      <c r="Z84" s="10"/>
      <c r="AA84" s="10"/>
      <c r="AB84" s="10"/>
      <c r="AC84" s="10"/>
      <c r="AD84" s="10"/>
      <c r="AE84" s="10"/>
    </row>
    <row r="85" s="9" customFormat="1" ht="24.96" customHeight="1">
      <c r="A85" s="9"/>
      <c r="B85" s="177"/>
      <c r="C85" s="178"/>
      <c r="D85" s="179" t="s">
        <v>1922</v>
      </c>
      <c r="E85" s="180"/>
      <c r="F85" s="180"/>
      <c r="G85" s="180"/>
      <c r="H85" s="180"/>
      <c r="I85" s="180"/>
      <c r="J85" s="181">
        <f>J278</f>
        <v>0</v>
      </c>
      <c r="K85" s="178"/>
      <c r="L85" s="182"/>
      <c r="S85" s="9"/>
      <c r="T85" s="9"/>
      <c r="U85" s="9"/>
      <c r="V85" s="9"/>
      <c r="W85" s="9"/>
      <c r="X85" s="9"/>
      <c r="Y85" s="9"/>
      <c r="Z85" s="9"/>
      <c r="AA85" s="9"/>
      <c r="AB85" s="9"/>
      <c r="AC85" s="9"/>
      <c r="AD85" s="9"/>
      <c r="AE85" s="9"/>
    </row>
    <row r="86" s="10" customFormat="1" ht="19.92" customHeight="1">
      <c r="A86" s="10"/>
      <c r="B86" s="183"/>
      <c r="C86" s="127"/>
      <c r="D86" s="184" t="s">
        <v>1923</v>
      </c>
      <c r="E86" s="185"/>
      <c r="F86" s="185"/>
      <c r="G86" s="185"/>
      <c r="H86" s="185"/>
      <c r="I86" s="185"/>
      <c r="J86" s="186">
        <f>J279</f>
        <v>0</v>
      </c>
      <c r="K86" s="127"/>
      <c r="L86" s="187"/>
      <c r="S86" s="10"/>
      <c r="T86" s="10"/>
      <c r="U86" s="10"/>
      <c r="V86" s="10"/>
      <c r="W86" s="10"/>
      <c r="X86" s="10"/>
      <c r="Y86" s="10"/>
      <c r="Z86" s="10"/>
      <c r="AA86" s="10"/>
      <c r="AB86" s="10"/>
      <c r="AC86" s="10"/>
      <c r="AD86" s="10"/>
      <c r="AE86" s="10"/>
    </row>
    <row r="87" s="10" customFormat="1" ht="19.92" customHeight="1">
      <c r="A87" s="10"/>
      <c r="B87" s="183"/>
      <c r="C87" s="127"/>
      <c r="D87" s="184" t="s">
        <v>1924</v>
      </c>
      <c r="E87" s="185"/>
      <c r="F87" s="185"/>
      <c r="G87" s="185"/>
      <c r="H87" s="185"/>
      <c r="I87" s="185"/>
      <c r="J87" s="186">
        <f>J290</f>
        <v>0</v>
      </c>
      <c r="K87" s="127"/>
      <c r="L87" s="187"/>
      <c r="S87" s="10"/>
      <c r="T87" s="10"/>
      <c r="U87" s="10"/>
      <c r="V87" s="10"/>
      <c r="W87" s="10"/>
      <c r="X87" s="10"/>
      <c r="Y87" s="10"/>
      <c r="Z87" s="10"/>
      <c r="AA87" s="10"/>
      <c r="AB87" s="10"/>
      <c r="AC87" s="10"/>
      <c r="AD87" s="10"/>
      <c r="AE87" s="10"/>
    </row>
    <row r="88" s="10" customFormat="1" ht="19.92" customHeight="1">
      <c r="A88" s="10"/>
      <c r="B88" s="183"/>
      <c r="C88" s="127"/>
      <c r="D88" s="184" t="s">
        <v>1925</v>
      </c>
      <c r="E88" s="185"/>
      <c r="F88" s="185"/>
      <c r="G88" s="185"/>
      <c r="H88" s="185"/>
      <c r="I88" s="185"/>
      <c r="J88" s="186">
        <f>J295</f>
        <v>0</v>
      </c>
      <c r="K88" s="127"/>
      <c r="L88" s="187"/>
      <c r="S88" s="10"/>
      <c r="T88" s="10"/>
      <c r="U88" s="10"/>
      <c r="V88" s="10"/>
      <c r="W88" s="10"/>
      <c r="X88" s="10"/>
      <c r="Y88" s="10"/>
      <c r="Z88" s="10"/>
      <c r="AA88" s="10"/>
      <c r="AB88" s="10"/>
      <c r="AC88" s="10"/>
      <c r="AD88" s="10"/>
      <c r="AE88" s="10"/>
    </row>
    <row r="89" s="10" customFormat="1" ht="19.92" customHeight="1">
      <c r="A89" s="10"/>
      <c r="B89" s="183"/>
      <c r="C89" s="127"/>
      <c r="D89" s="184" t="s">
        <v>1926</v>
      </c>
      <c r="E89" s="185"/>
      <c r="F89" s="185"/>
      <c r="G89" s="185"/>
      <c r="H89" s="185"/>
      <c r="I89" s="185"/>
      <c r="J89" s="186">
        <f>J314</f>
        <v>0</v>
      </c>
      <c r="K89" s="127"/>
      <c r="L89" s="187"/>
      <c r="S89" s="10"/>
      <c r="T89" s="10"/>
      <c r="U89" s="10"/>
      <c r="V89" s="10"/>
      <c r="W89" s="10"/>
      <c r="X89" s="10"/>
      <c r="Y89" s="10"/>
      <c r="Z89" s="10"/>
      <c r="AA89" s="10"/>
      <c r="AB89" s="10"/>
      <c r="AC89" s="10"/>
      <c r="AD89" s="10"/>
      <c r="AE89" s="10"/>
    </row>
    <row r="90" s="10" customFormat="1" ht="19.92" customHeight="1">
      <c r="A90" s="10"/>
      <c r="B90" s="183"/>
      <c r="C90" s="127"/>
      <c r="D90" s="184" t="s">
        <v>1927</v>
      </c>
      <c r="E90" s="185"/>
      <c r="F90" s="185"/>
      <c r="G90" s="185"/>
      <c r="H90" s="185"/>
      <c r="I90" s="185"/>
      <c r="J90" s="186">
        <f>J321</f>
        <v>0</v>
      </c>
      <c r="K90" s="127"/>
      <c r="L90" s="187"/>
      <c r="S90" s="10"/>
      <c r="T90" s="10"/>
      <c r="U90" s="10"/>
      <c r="V90" s="10"/>
      <c r="W90" s="10"/>
      <c r="X90" s="10"/>
      <c r="Y90" s="10"/>
      <c r="Z90" s="10"/>
      <c r="AA90" s="10"/>
      <c r="AB90" s="10"/>
      <c r="AC90" s="10"/>
      <c r="AD90" s="10"/>
      <c r="AE90" s="10"/>
    </row>
    <row r="91" s="10" customFormat="1" ht="19.92" customHeight="1">
      <c r="A91" s="10"/>
      <c r="B91" s="183"/>
      <c r="C91" s="127"/>
      <c r="D91" s="184" t="s">
        <v>1928</v>
      </c>
      <c r="E91" s="185"/>
      <c r="F91" s="185"/>
      <c r="G91" s="185"/>
      <c r="H91" s="185"/>
      <c r="I91" s="185"/>
      <c r="J91" s="186">
        <f>J326</f>
        <v>0</v>
      </c>
      <c r="K91" s="127"/>
      <c r="L91" s="187"/>
      <c r="S91" s="10"/>
      <c r="T91" s="10"/>
      <c r="U91" s="10"/>
      <c r="V91" s="10"/>
      <c r="W91" s="10"/>
      <c r="X91" s="10"/>
      <c r="Y91" s="10"/>
      <c r="Z91" s="10"/>
      <c r="AA91" s="10"/>
      <c r="AB91" s="10"/>
      <c r="AC91" s="10"/>
      <c r="AD91" s="10"/>
      <c r="AE91" s="10"/>
    </row>
    <row r="92" s="10" customFormat="1" ht="19.92" customHeight="1">
      <c r="A92" s="10"/>
      <c r="B92" s="183"/>
      <c r="C92" s="127"/>
      <c r="D92" s="184" t="s">
        <v>1929</v>
      </c>
      <c r="E92" s="185"/>
      <c r="F92" s="185"/>
      <c r="G92" s="185"/>
      <c r="H92" s="185"/>
      <c r="I92" s="185"/>
      <c r="J92" s="186">
        <f>J333</f>
        <v>0</v>
      </c>
      <c r="K92" s="127"/>
      <c r="L92" s="187"/>
      <c r="S92" s="10"/>
      <c r="T92" s="10"/>
      <c r="U92" s="10"/>
      <c r="V92" s="10"/>
      <c r="W92" s="10"/>
      <c r="X92" s="10"/>
      <c r="Y92" s="10"/>
      <c r="Z92" s="10"/>
      <c r="AA92" s="10"/>
      <c r="AB92" s="10"/>
      <c r="AC92" s="10"/>
      <c r="AD92" s="10"/>
      <c r="AE92" s="10"/>
    </row>
    <row r="93" s="9" customFormat="1" ht="24.96" customHeight="1">
      <c r="A93" s="9"/>
      <c r="B93" s="177"/>
      <c r="C93" s="178"/>
      <c r="D93" s="179" t="s">
        <v>1930</v>
      </c>
      <c r="E93" s="180"/>
      <c r="F93" s="180"/>
      <c r="G93" s="180"/>
      <c r="H93" s="180"/>
      <c r="I93" s="180"/>
      <c r="J93" s="181">
        <f>J340</f>
        <v>0</v>
      </c>
      <c r="K93" s="178"/>
      <c r="L93" s="182"/>
      <c r="S93" s="9"/>
      <c r="T93" s="9"/>
      <c r="U93" s="9"/>
      <c r="V93" s="9"/>
      <c r="W93" s="9"/>
      <c r="X93" s="9"/>
      <c r="Y93" s="9"/>
      <c r="Z93" s="9"/>
      <c r="AA93" s="9"/>
      <c r="AB93" s="9"/>
      <c r="AC93" s="9"/>
      <c r="AD93" s="9"/>
      <c r="AE93" s="9"/>
    </row>
    <row r="94" s="9" customFormat="1" ht="24.96" customHeight="1">
      <c r="A94" s="9"/>
      <c r="B94" s="177"/>
      <c r="C94" s="178"/>
      <c r="D94" s="179" t="s">
        <v>1931</v>
      </c>
      <c r="E94" s="180"/>
      <c r="F94" s="180"/>
      <c r="G94" s="180"/>
      <c r="H94" s="180"/>
      <c r="I94" s="180"/>
      <c r="J94" s="181">
        <f>J351</f>
        <v>0</v>
      </c>
      <c r="K94" s="178"/>
      <c r="L94" s="182"/>
      <c r="S94" s="9"/>
      <c r="T94" s="9"/>
      <c r="U94" s="9"/>
      <c r="V94" s="9"/>
      <c r="W94" s="9"/>
      <c r="X94" s="9"/>
      <c r="Y94" s="9"/>
      <c r="Z94" s="9"/>
      <c r="AA94" s="9"/>
      <c r="AB94" s="9"/>
      <c r="AC94" s="9"/>
      <c r="AD94" s="9"/>
      <c r="AE94" s="9"/>
    </row>
    <row r="95" s="10" customFormat="1" ht="19.92" customHeight="1">
      <c r="A95" s="10"/>
      <c r="B95" s="183"/>
      <c r="C95" s="127"/>
      <c r="D95" s="184" t="s">
        <v>1932</v>
      </c>
      <c r="E95" s="185"/>
      <c r="F95" s="185"/>
      <c r="G95" s="185"/>
      <c r="H95" s="185"/>
      <c r="I95" s="185"/>
      <c r="J95" s="186">
        <f>J352</f>
        <v>0</v>
      </c>
      <c r="K95" s="127"/>
      <c r="L95" s="187"/>
      <c r="S95" s="10"/>
      <c r="T95" s="10"/>
      <c r="U95" s="10"/>
      <c r="V95" s="10"/>
      <c r="W95" s="10"/>
      <c r="X95" s="10"/>
      <c r="Y95" s="10"/>
      <c r="Z95" s="10"/>
      <c r="AA95" s="10"/>
      <c r="AB95" s="10"/>
      <c r="AC95" s="10"/>
      <c r="AD95" s="10"/>
      <c r="AE95" s="10"/>
    </row>
    <row r="96" s="10" customFormat="1" ht="19.92" customHeight="1">
      <c r="A96" s="10"/>
      <c r="B96" s="183"/>
      <c r="C96" s="127"/>
      <c r="D96" s="184" t="s">
        <v>1933</v>
      </c>
      <c r="E96" s="185"/>
      <c r="F96" s="185"/>
      <c r="G96" s="185"/>
      <c r="H96" s="185"/>
      <c r="I96" s="185"/>
      <c r="J96" s="186">
        <f>J359</f>
        <v>0</v>
      </c>
      <c r="K96" s="127"/>
      <c r="L96" s="187"/>
      <c r="S96" s="10"/>
      <c r="T96" s="10"/>
      <c r="U96" s="10"/>
      <c r="V96" s="10"/>
      <c r="W96" s="10"/>
      <c r="X96" s="10"/>
      <c r="Y96" s="10"/>
      <c r="Z96" s="10"/>
      <c r="AA96" s="10"/>
      <c r="AB96" s="10"/>
      <c r="AC96" s="10"/>
      <c r="AD96" s="10"/>
      <c r="AE96" s="10"/>
    </row>
    <row r="97" s="10" customFormat="1" ht="19.92" customHeight="1">
      <c r="A97" s="10"/>
      <c r="B97" s="183"/>
      <c r="C97" s="127"/>
      <c r="D97" s="184" t="s">
        <v>1934</v>
      </c>
      <c r="E97" s="185"/>
      <c r="F97" s="185"/>
      <c r="G97" s="185"/>
      <c r="H97" s="185"/>
      <c r="I97" s="185"/>
      <c r="J97" s="186">
        <f>J364</f>
        <v>0</v>
      </c>
      <c r="K97" s="127"/>
      <c r="L97" s="187"/>
      <c r="S97" s="10"/>
      <c r="T97" s="10"/>
      <c r="U97" s="10"/>
      <c r="V97" s="10"/>
      <c r="W97" s="10"/>
      <c r="X97" s="10"/>
      <c r="Y97" s="10"/>
      <c r="Z97" s="10"/>
      <c r="AA97" s="10"/>
      <c r="AB97" s="10"/>
      <c r="AC97" s="10"/>
      <c r="AD97" s="10"/>
      <c r="AE97" s="10"/>
    </row>
    <row r="98" s="10" customFormat="1" ht="19.92" customHeight="1">
      <c r="A98" s="10"/>
      <c r="B98" s="183"/>
      <c r="C98" s="127"/>
      <c r="D98" s="184" t="s">
        <v>1935</v>
      </c>
      <c r="E98" s="185"/>
      <c r="F98" s="185"/>
      <c r="G98" s="185"/>
      <c r="H98" s="185"/>
      <c r="I98" s="185"/>
      <c r="J98" s="186">
        <f>J373</f>
        <v>0</v>
      </c>
      <c r="K98" s="127"/>
      <c r="L98" s="187"/>
      <c r="S98" s="10"/>
      <c r="T98" s="10"/>
      <c r="U98" s="10"/>
      <c r="V98" s="10"/>
      <c r="W98" s="10"/>
      <c r="X98" s="10"/>
      <c r="Y98" s="10"/>
      <c r="Z98" s="10"/>
      <c r="AA98" s="10"/>
      <c r="AB98" s="10"/>
      <c r="AC98" s="10"/>
      <c r="AD98" s="10"/>
      <c r="AE98" s="10"/>
    </row>
    <row r="99" s="10" customFormat="1" ht="19.92" customHeight="1">
      <c r="A99" s="10"/>
      <c r="B99" s="183"/>
      <c r="C99" s="127"/>
      <c r="D99" s="184" t="s">
        <v>1936</v>
      </c>
      <c r="E99" s="185"/>
      <c r="F99" s="185"/>
      <c r="G99" s="185"/>
      <c r="H99" s="185"/>
      <c r="I99" s="185"/>
      <c r="J99" s="186">
        <f>J392</f>
        <v>0</v>
      </c>
      <c r="K99" s="127"/>
      <c r="L99" s="187"/>
      <c r="S99" s="10"/>
      <c r="T99" s="10"/>
      <c r="U99" s="10"/>
      <c r="V99" s="10"/>
      <c r="W99" s="10"/>
      <c r="X99" s="10"/>
      <c r="Y99" s="10"/>
      <c r="Z99" s="10"/>
      <c r="AA99" s="10"/>
      <c r="AB99" s="10"/>
      <c r="AC99" s="10"/>
      <c r="AD99" s="10"/>
      <c r="AE99" s="10"/>
    </row>
    <row r="100" s="10" customFormat="1" ht="19.92" customHeight="1">
      <c r="A100" s="10"/>
      <c r="B100" s="183"/>
      <c r="C100" s="127"/>
      <c r="D100" s="184" t="s">
        <v>1937</v>
      </c>
      <c r="E100" s="185"/>
      <c r="F100" s="185"/>
      <c r="G100" s="185"/>
      <c r="H100" s="185"/>
      <c r="I100" s="185"/>
      <c r="J100" s="186">
        <f>J399</f>
        <v>0</v>
      </c>
      <c r="K100" s="127"/>
      <c r="L100" s="187"/>
      <c r="S100" s="10"/>
      <c r="T100" s="10"/>
      <c r="U100" s="10"/>
      <c r="V100" s="10"/>
      <c r="W100" s="10"/>
      <c r="X100" s="10"/>
      <c r="Y100" s="10"/>
      <c r="Z100" s="10"/>
      <c r="AA100" s="10"/>
      <c r="AB100" s="10"/>
      <c r="AC100" s="10"/>
      <c r="AD100" s="10"/>
      <c r="AE100" s="10"/>
    </row>
    <row r="101" s="10" customFormat="1" ht="19.92" customHeight="1">
      <c r="A101" s="10"/>
      <c r="B101" s="183"/>
      <c r="C101" s="127"/>
      <c r="D101" s="184" t="s">
        <v>1938</v>
      </c>
      <c r="E101" s="185"/>
      <c r="F101" s="185"/>
      <c r="G101" s="185"/>
      <c r="H101" s="185"/>
      <c r="I101" s="185"/>
      <c r="J101" s="186">
        <f>J408</f>
        <v>0</v>
      </c>
      <c r="K101" s="127"/>
      <c r="L101" s="187"/>
      <c r="S101" s="10"/>
      <c r="T101" s="10"/>
      <c r="U101" s="10"/>
      <c r="V101" s="10"/>
      <c r="W101" s="10"/>
      <c r="X101" s="10"/>
      <c r="Y101" s="10"/>
      <c r="Z101" s="10"/>
      <c r="AA101" s="10"/>
      <c r="AB101" s="10"/>
      <c r="AC101" s="10"/>
      <c r="AD101" s="10"/>
      <c r="AE101" s="10"/>
    </row>
    <row r="102" s="9" customFormat="1" ht="24.96" customHeight="1">
      <c r="A102" s="9"/>
      <c r="B102" s="177"/>
      <c r="C102" s="178"/>
      <c r="D102" s="179" t="s">
        <v>1939</v>
      </c>
      <c r="E102" s="180"/>
      <c r="F102" s="180"/>
      <c r="G102" s="180"/>
      <c r="H102" s="180"/>
      <c r="I102" s="180"/>
      <c r="J102" s="181">
        <f>J413</f>
        <v>0</v>
      </c>
      <c r="K102" s="178"/>
      <c r="L102" s="182"/>
      <c r="S102" s="9"/>
      <c r="T102" s="9"/>
      <c r="U102" s="9"/>
      <c r="V102" s="9"/>
      <c r="W102" s="9"/>
      <c r="X102" s="9"/>
      <c r="Y102" s="9"/>
      <c r="Z102" s="9"/>
      <c r="AA102" s="9"/>
      <c r="AB102" s="9"/>
      <c r="AC102" s="9"/>
      <c r="AD102" s="9"/>
      <c r="AE102" s="9"/>
    </row>
    <row r="103" s="10" customFormat="1" ht="19.92" customHeight="1">
      <c r="A103" s="10"/>
      <c r="B103" s="183"/>
      <c r="C103" s="127"/>
      <c r="D103" s="184" t="s">
        <v>1940</v>
      </c>
      <c r="E103" s="185"/>
      <c r="F103" s="185"/>
      <c r="G103" s="185"/>
      <c r="H103" s="185"/>
      <c r="I103" s="185"/>
      <c r="J103" s="186">
        <f>J414</f>
        <v>0</v>
      </c>
      <c r="K103" s="127"/>
      <c r="L103" s="187"/>
      <c r="S103" s="10"/>
      <c r="T103" s="10"/>
      <c r="U103" s="10"/>
      <c r="V103" s="10"/>
      <c r="W103" s="10"/>
      <c r="X103" s="10"/>
      <c r="Y103" s="10"/>
      <c r="Z103" s="10"/>
      <c r="AA103" s="10"/>
      <c r="AB103" s="10"/>
      <c r="AC103" s="10"/>
      <c r="AD103" s="10"/>
      <c r="AE103" s="10"/>
    </row>
    <row r="104" s="10" customFormat="1" ht="19.92" customHeight="1">
      <c r="A104" s="10"/>
      <c r="B104" s="183"/>
      <c r="C104" s="127"/>
      <c r="D104" s="184" t="s">
        <v>1941</v>
      </c>
      <c r="E104" s="185"/>
      <c r="F104" s="185"/>
      <c r="G104" s="185"/>
      <c r="H104" s="185"/>
      <c r="I104" s="185"/>
      <c r="J104" s="186">
        <f>J421</f>
        <v>0</v>
      </c>
      <c r="K104" s="127"/>
      <c r="L104" s="187"/>
      <c r="S104" s="10"/>
      <c r="T104" s="10"/>
      <c r="U104" s="10"/>
      <c r="V104" s="10"/>
      <c r="W104" s="10"/>
      <c r="X104" s="10"/>
      <c r="Y104" s="10"/>
      <c r="Z104" s="10"/>
      <c r="AA104" s="10"/>
      <c r="AB104" s="10"/>
      <c r="AC104" s="10"/>
      <c r="AD104" s="10"/>
      <c r="AE104" s="10"/>
    </row>
    <row r="105" s="10" customFormat="1" ht="19.92" customHeight="1">
      <c r="A105" s="10"/>
      <c r="B105" s="183"/>
      <c r="C105" s="127"/>
      <c r="D105" s="184" t="s">
        <v>1942</v>
      </c>
      <c r="E105" s="185"/>
      <c r="F105" s="185"/>
      <c r="G105" s="185"/>
      <c r="H105" s="185"/>
      <c r="I105" s="185"/>
      <c r="J105" s="186">
        <f>J442</f>
        <v>0</v>
      </c>
      <c r="K105" s="127"/>
      <c r="L105" s="187"/>
      <c r="S105" s="10"/>
      <c r="T105" s="10"/>
      <c r="U105" s="10"/>
      <c r="V105" s="10"/>
      <c r="W105" s="10"/>
      <c r="X105" s="10"/>
      <c r="Y105" s="10"/>
      <c r="Z105" s="10"/>
      <c r="AA105" s="10"/>
      <c r="AB105" s="10"/>
      <c r="AC105" s="10"/>
      <c r="AD105" s="10"/>
      <c r="AE105" s="10"/>
    </row>
    <row r="106" s="10" customFormat="1" ht="19.92" customHeight="1">
      <c r="A106" s="10"/>
      <c r="B106" s="183"/>
      <c r="C106" s="127"/>
      <c r="D106" s="184" t="s">
        <v>1943</v>
      </c>
      <c r="E106" s="185"/>
      <c r="F106" s="185"/>
      <c r="G106" s="185"/>
      <c r="H106" s="185"/>
      <c r="I106" s="185"/>
      <c r="J106" s="186">
        <f>J449</f>
        <v>0</v>
      </c>
      <c r="K106" s="127"/>
      <c r="L106" s="187"/>
      <c r="S106" s="10"/>
      <c r="T106" s="10"/>
      <c r="U106" s="10"/>
      <c r="V106" s="10"/>
      <c r="W106" s="10"/>
      <c r="X106" s="10"/>
      <c r="Y106" s="10"/>
      <c r="Z106" s="10"/>
      <c r="AA106" s="10"/>
      <c r="AB106" s="10"/>
      <c r="AC106" s="10"/>
      <c r="AD106" s="10"/>
      <c r="AE106" s="10"/>
    </row>
    <row r="107" s="10" customFormat="1" ht="19.92" customHeight="1">
      <c r="A107" s="10"/>
      <c r="B107" s="183"/>
      <c r="C107" s="127"/>
      <c r="D107" s="184" t="s">
        <v>1944</v>
      </c>
      <c r="E107" s="185"/>
      <c r="F107" s="185"/>
      <c r="G107" s="185"/>
      <c r="H107" s="185"/>
      <c r="I107" s="185"/>
      <c r="J107" s="186">
        <f>J454</f>
        <v>0</v>
      </c>
      <c r="K107" s="127"/>
      <c r="L107" s="187"/>
      <c r="S107" s="10"/>
      <c r="T107" s="10"/>
      <c r="U107" s="10"/>
      <c r="V107" s="10"/>
      <c r="W107" s="10"/>
      <c r="X107" s="10"/>
      <c r="Y107" s="10"/>
      <c r="Z107" s="10"/>
      <c r="AA107" s="10"/>
      <c r="AB107" s="10"/>
      <c r="AC107" s="10"/>
      <c r="AD107" s="10"/>
      <c r="AE107" s="10"/>
    </row>
    <row r="108" s="10" customFormat="1" ht="19.92" customHeight="1">
      <c r="A108" s="10"/>
      <c r="B108" s="183"/>
      <c r="C108" s="127"/>
      <c r="D108" s="184" t="s">
        <v>1945</v>
      </c>
      <c r="E108" s="185"/>
      <c r="F108" s="185"/>
      <c r="G108" s="185"/>
      <c r="H108" s="185"/>
      <c r="I108" s="185"/>
      <c r="J108" s="186">
        <f>J461</f>
        <v>0</v>
      </c>
      <c r="K108" s="127"/>
      <c r="L108" s="187"/>
      <c r="S108" s="10"/>
      <c r="T108" s="10"/>
      <c r="U108" s="10"/>
      <c r="V108" s="10"/>
      <c r="W108" s="10"/>
      <c r="X108" s="10"/>
      <c r="Y108" s="10"/>
      <c r="Z108" s="10"/>
      <c r="AA108" s="10"/>
      <c r="AB108" s="10"/>
      <c r="AC108" s="10"/>
      <c r="AD108" s="10"/>
      <c r="AE108" s="10"/>
    </row>
    <row r="109" s="9" customFormat="1" ht="24.96" customHeight="1">
      <c r="A109" s="9"/>
      <c r="B109" s="177"/>
      <c r="C109" s="178"/>
      <c r="D109" s="179" t="s">
        <v>1946</v>
      </c>
      <c r="E109" s="180"/>
      <c r="F109" s="180"/>
      <c r="G109" s="180"/>
      <c r="H109" s="180"/>
      <c r="I109" s="180"/>
      <c r="J109" s="181">
        <f>J468</f>
        <v>0</v>
      </c>
      <c r="K109" s="178"/>
      <c r="L109" s="182"/>
      <c r="S109" s="9"/>
      <c r="T109" s="9"/>
      <c r="U109" s="9"/>
      <c r="V109" s="9"/>
      <c r="W109" s="9"/>
      <c r="X109" s="9"/>
      <c r="Y109" s="9"/>
      <c r="Z109" s="9"/>
      <c r="AA109" s="9"/>
      <c r="AB109" s="9"/>
      <c r="AC109" s="9"/>
      <c r="AD109" s="9"/>
      <c r="AE109" s="9"/>
    </row>
    <row r="110" s="10" customFormat="1" ht="19.92" customHeight="1">
      <c r="A110" s="10"/>
      <c r="B110" s="183"/>
      <c r="C110" s="127"/>
      <c r="D110" s="184" t="s">
        <v>1947</v>
      </c>
      <c r="E110" s="185"/>
      <c r="F110" s="185"/>
      <c r="G110" s="185"/>
      <c r="H110" s="185"/>
      <c r="I110" s="185"/>
      <c r="J110" s="186">
        <f>J469</f>
        <v>0</v>
      </c>
      <c r="K110" s="127"/>
      <c r="L110" s="187"/>
      <c r="S110" s="10"/>
      <c r="T110" s="10"/>
      <c r="U110" s="10"/>
      <c r="V110" s="10"/>
      <c r="W110" s="10"/>
      <c r="X110" s="10"/>
      <c r="Y110" s="10"/>
      <c r="Z110" s="10"/>
      <c r="AA110" s="10"/>
      <c r="AB110" s="10"/>
      <c r="AC110" s="10"/>
      <c r="AD110" s="10"/>
      <c r="AE110" s="10"/>
    </row>
    <row r="111" s="10" customFormat="1" ht="19.92" customHeight="1">
      <c r="A111" s="10"/>
      <c r="B111" s="183"/>
      <c r="C111" s="127"/>
      <c r="D111" s="184" t="s">
        <v>1948</v>
      </c>
      <c r="E111" s="185"/>
      <c r="F111" s="185"/>
      <c r="G111" s="185"/>
      <c r="H111" s="185"/>
      <c r="I111" s="185"/>
      <c r="J111" s="186">
        <f>J490</f>
        <v>0</v>
      </c>
      <c r="K111" s="127"/>
      <c r="L111" s="187"/>
      <c r="S111" s="10"/>
      <c r="T111" s="10"/>
      <c r="U111" s="10"/>
      <c r="V111" s="10"/>
      <c r="W111" s="10"/>
      <c r="X111" s="10"/>
      <c r="Y111" s="10"/>
      <c r="Z111" s="10"/>
      <c r="AA111" s="10"/>
      <c r="AB111" s="10"/>
      <c r="AC111" s="10"/>
      <c r="AD111" s="10"/>
      <c r="AE111" s="10"/>
    </row>
    <row r="112" s="10" customFormat="1" ht="19.92" customHeight="1">
      <c r="A112" s="10"/>
      <c r="B112" s="183"/>
      <c r="C112" s="127"/>
      <c r="D112" s="184" t="s">
        <v>1949</v>
      </c>
      <c r="E112" s="185"/>
      <c r="F112" s="185"/>
      <c r="G112" s="185"/>
      <c r="H112" s="185"/>
      <c r="I112" s="185"/>
      <c r="J112" s="186">
        <f>J501</f>
        <v>0</v>
      </c>
      <c r="K112" s="127"/>
      <c r="L112" s="187"/>
      <c r="S112" s="10"/>
      <c r="T112" s="10"/>
      <c r="U112" s="10"/>
      <c r="V112" s="10"/>
      <c r="W112" s="10"/>
      <c r="X112" s="10"/>
      <c r="Y112" s="10"/>
      <c r="Z112" s="10"/>
      <c r="AA112" s="10"/>
      <c r="AB112" s="10"/>
      <c r="AC112" s="10"/>
      <c r="AD112" s="10"/>
      <c r="AE112" s="10"/>
    </row>
    <row r="113" s="10" customFormat="1" ht="19.92" customHeight="1">
      <c r="A113" s="10"/>
      <c r="B113" s="183"/>
      <c r="C113" s="127"/>
      <c r="D113" s="184" t="s">
        <v>1950</v>
      </c>
      <c r="E113" s="185"/>
      <c r="F113" s="185"/>
      <c r="G113" s="185"/>
      <c r="H113" s="185"/>
      <c r="I113" s="185"/>
      <c r="J113" s="186">
        <f>J506</f>
        <v>0</v>
      </c>
      <c r="K113" s="127"/>
      <c r="L113" s="187"/>
      <c r="S113" s="10"/>
      <c r="T113" s="10"/>
      <c r="U113" s="10"/>
      <c r="V113" s="10"/>
      <c r="W113" s="10"/>
      <c r="X113" s="10"/>
      <c r="Y113" s="10"/>
      <c r="Z113" s="10"/>
      <c r="AA113" s="10"/>
      <c r="AB113" s="10"/>
      <c r="AC113" s="10"/>
      <c r="AD113" s="10"/>
      <c r="AE113" s="10"/>
    </row>
    <row r="114" s="10" customFormat="1" ht="19.92" customHeight="1">
      <c r="A114" s="10"/>
      <c r="B114" s="183"/>
      <c r="C114" s="127"/>
      <c r="D114" s="184" t="s">
        <v>1951</v>
      </c>
      <c r="E114" s="185"/>
      <c r="F114" s="185"/>
      <c r="G114" s="185"/>
      <c r="H114" s="185"/>
      <c r="I114" s="185"/>
      <c r="J114" s="186">
        <f>J509</f>
        <v>0</v>
      </c>
      <c r="K114" s="127"/>
      <c r="L114" s="187"/>
      <c r="S114" s="10"/>
      <c r="T114" s="10"/>
      <c r="U114" s="10"/>
      <c r="V114" s="10"/>
      <c r="W114" s="10"/>
      <c r="X114" s="10"/>
      <c r="Y114" s="10"/>
      <c r="Z114" s="10"/>
      <c r="AA114" s="10"/>
      <c r="AB114" s="10"/>
      <c r="AC114" s="10"/>
      <c r="AD114" s="10"/>
      <c r="AE114" s="10"/>
    </row>
    <row r="115" s="10" customFormat="1" ht="19.92" customHeight="1">
      <c r="A115" s="10"/>
      <c r="B115" s="183"/>
      <c r="C115" s="127"/>
      <c r="D115" s="184" t="s">
        <v>1952</v>
      </c>
      <c r="E115" s="185"/>
      <c r="F115" s="185"/>
      <c r="G115" s="185"/>
      <c r="H115" s="185"/>
      <c r="I115" s="185"/>
      <c r="J115" s="186">
        <f>J516</f>
        <v>0</v>
      </c>
      <c r="K115" s="127"/>
      <c r="L115" s="187"/>
      <c r="S115" s="10"/>
      <c r="T115" s="10"/>
      <c r="U115" s="10"/>
      <c r="V115" s="10"/>
      <c r="W115" s="10"/>
      <c r="X115" s="10"/>
      <c r="Y115" s="10"/>
      <c r="Z115" s="10"/>
      <c r="AA115" s="10"/>
      <c r="AB115" s="10"/>
      <c r="AC115" s="10"/>
      <c r="AD115" s="10"/>
      <c r="AE115" s="10"/>
    </row>
    <row r="116" s="10" customFormat="1" ht="19.92" customHeight="1">
      <c r="A116" s="10"/>
      <c r="B116" s="183"/>
      <c r="C116" s="127"/>
      <c r="D116" s="184" t="s">
        <v>1953</v>
      </c>
      <c r="E116" s="185"/>
      <c r="F116" s="185"/>
      <c r="G116" s="185"/>
      <c r="H116" s="185"/>
      <c r="I116" s="185"/>
      <c r="J116" s="186">
        <f>J523</f>
        <v>0</v>
      </c>
      <c r="K116" s="127"/>
      <c r="L116" s="187"/>
      <c r="S116" s="10"/>
      <c r="T116" s="10"/>
      <c r="U116" s="10"/>
      <c r="V116" s="10"/>
      <c r="W116" s="10"/>
      <c r="X116" s="10"/>
      <c r="Y116" s="10"/>
      <c r="Z116" s="10"/>
      <c r="AA116" s="10"/>
      <c r="AB116" s="10"/>
      <c r="AC116" s="10"/>
      <c r="AD116" s="10"/>
      <c r="AE116" s="10"/>
    </row>
    <row r="117" s="2" customFormat="1" ht="21.84" customHeight="1">
      <c r="A117" s="40"/>
      <c r="B117" s="41"/>
      <c r="C117" s="42"/>
      <c r="D117" s="42"/>
      <c r="E117" s="42"/>
      <c r="F117" s="42"/>
      <c r="G117" s="42"/>
      <c r="H117" s="42"/>
      <c r="I117" s="42"/>
      <c r="J117" s="42"/>
      <c r="K117" s="42"/>
      <c r="L117" s="147"/>
      <c r="S117" s="40"/>
      <c r="T117" s="40"/>
      <c r="U117" s="40"/>
      <c r="V117" s="40"/>
      <c r="W117" s="40"/>
      <c r="X117" s="40"/>
      <c r="Y117" s="40"/>
      <c r="Z117" s="40"/>
      <c r="AA117" s="40"/>
      <c r="AB117" s="40"/>
      <c r="AC117" s="40"/>
      <c r="AD117" s="40"/>
      <c r="AE117" s="40"/>
    </row>
    <row r="118" s="2" customFormat="1" ht="6.96" customHeight="1">
      <c r="A118" s="40"/>
      <c r="B118" s="61"/>
      <c r="C118" s="62"/>
      <c r="D118" s="62"/>
      <c r="E118" s="62"/>
      <c r="F118" s="62"/>
      <c r="G118" s="62"/>
      <c r="H118" s="62"/>
      <c r="I118" s="62"/>
      <c r="J118" s="62"/>
      <c r="K118" s="62"/>
      <c r="L118" s="147"/>
      <c r="S118" s="40"/>
      <c r="T118" s="40"/>
      <c r="U118" s="40"/>
      <c r="V118" s="40"/>
      <c r="W118" s="40"/>
      <c r="X118" s="40"/>
      <c r="Y118" s="40"/>
      <c r="Z118" s="40"/>
      <c r="AA118" s="40"/>
      <c r="AB118" s="40"/>
      <c r="AC118" s="40"/>
      <c r="AD118" s="40"/>
      <c r="AE118" s="40"/>
    </row>
    <row r="122" s="2" customFormat="1" ht="6.96" customHeight="1">
      <c r="A122" s="40"/>
      <c r="B122" s="63"/>
      <c r="C122" s="64"/>
      <c r="D122" s="64"/>
      <c r="E122" s="64"/>
      <c r="F122" s="64"/>
      <c r="G122" s="64"/>
      <c r="H122" s="64"/>
      <c r="I122" s="64"/>
      <c r="J122" s="64"/>
      <c r="K122" s="64"/>
      <c r="L122" s="147"/>
      <c r="S122" s="40"/>
      <c r="T122" s="40"/>
      <c r="U122" s="40"/>
      <c r="V122" s="40"/>
      <c r="W122" s="40"/>
      <c r="X122" s="40"/>
      <c r="Y122" s="40"/>
      <c r="Z122" s="40"/>
      <c r="AA122" s="40"/>
      <c r="AB122" s="40"/>
      <c r="AC122" s="40"/>
      <c r="AD122" s="40"/>
      <c r="AE122" s="40"/>
    </row>
    <row r="123" s="2" customFormat="1" ht="24.96" customHeight="1">
      <c r="A123" s="40"/>
      <c r="B123" s="41"/>
      <c r="C123" s="25" t="s">
        <v>165</v>
      </c>
      <c r="D123" s="42"/>
      <c r="E123" s="42"/>
      <c r="F123" s="42"/>
      <c r="G123" s="42"/>
      <c r="H123" s="42"/>
      <c r="I123" s="42"/>
      <c r="J123" s="42"/>
      <c r="K123" s="42"/>
      <c r="L123" s="147"/>
      <c r="S123" s="40"/>
      <c r="T123" s="40"/>
      <c r="U123" s="40"/>
      <c r="V123" s="40"/>
      <c r="W123" s="40"/>
      <c r="X123" s="40"/>
      <c r="Y123" s="40"/>
      <c r="Z123" s="40"/>
      <c r="AA123" s="40"/>
      <c r="AB123" s="40"/>
      <c r="AC123" s="40"/>
      <c r="AD123" s="40"/>
      <c r="AE123" s="40"/>
    </row>
    <row r="124" s="2" customFormat="1" ht="6.96" customHeight="1">
      <c r="A124" s="40"/>
      <c r="B124" s="41"/>
      <c r="C124" s="42"/>
      <c r="D124" s="42"/>
      <c r="E124" s="42"/>
      <c r="F124" s="42"/>
      <c r="G124" s="42"/>
      <c r="H124" s="42"/>
      <c r="I124" s="42"/>
      <c r="J124" s="42"/>
      <c r="K124" s="42"/>
      <c r="L124" s="147"/>
      <c r="S124" s="40"/>
      <c r="T124" s="40"/>
      <c r="U124" s="40"/>
      <c r="V124" s="40"/>
      <c r="W124" s="40"/>
      <c r="X124" s="40"/>
      <c r="Y124" s="40"/>
      <c r="Z124" s="40"/>
      <c r="AA124" s="40"/>
      <c r="AB124" s="40"/>
      <c r="AC124" s="40"/>
      <c r="AD124" s="40"/>
      <c r="AE124" s="40"/>
    </row>
    <row r="125" s="2" customFormat="1" ht="12" customHeight="1">
      <c r="A125" s="40"/>
      <c r="B125" s="41"/>
      <c r="C125" s="34" t="s">
        <v>16</v>
      </c>
      <c r="D125" s="42"/>
      <c r="E125" s="42"/>
      <c r="F125" s="42"/>
      <c r="G125" s="42"/>
      <c r="H125" s="42"/>
      <c r="I125" s="42"/>
      <c r="J125" s="42"/>
      <c r="K125" s="42"/>
      <c r="L125" s="147"/>
      <c r="S125" s="40"/>
      <c r="T125" s="40"/>
      <c r="U125" s="40"/>
      <c r="V125" s="40"/>
      <c r="W125" s="40"/>
      <c r="X125" s="40"/>
      <c r="Y125" s="40"/>
      <c r="Z125" s="40"/>
      <c r="AA125" s="40"/>
      <c r="AB125" s="40"/>
      <c r="AC125" s="40"/>
      <c r="AD125" s="40"/>
      <c r="AE125" s="40"/>
    </row>
    <row r="126" s="2" customFormat="1" ht="16.5" customHeight="1">
      <c r="A126" s="40"/>
      <c r="B126" s="41"/>
      <c r="C126" s="42"/>
      <c r="D126" s="42"/>
      <c r="E126" s="172" t="str">
        <f>E7</f>
        <v>Stavební úpravy objektu Bojanovická 2848/1, Praha 4</v>
      </c>
      <c r="F126" s="34"/>
      <c r="G126" s="34"/>
      <c r="H126" s="34"/>
      <c r="I126" s="42"/>
      <c r="J126" s="42"/>
      <c r="K126" s="42"/>
      <c r="L126" s="147"/>
      <c r="S126" s="40"/>
      <c r="T126" s="40"/>
      <c r="U126" s="40"/>
      <c r="V126" s="40"/>
      <c r="W126" s="40"/>
      <c r="X126" s="40"/>
      <c r="Y126" s="40"/>
      <c r="Z126" s="40"/>
      <c r="AA126" s="40"/>
      <c r="AB126" s="40"/>
      <c r="AC126" s="40"/>
      <c r="AD126" s="40"/>
      <c r="AE126" s="40"/>
    </row>
    <row r="127" s="1" customFormat="1" ht="12" customHeight="1">
      <c r="B127" s="23"/>
      <c r="C127" s="34" t="s">
        <v>145</v>
      </c>
      <c r="D127" s="24"/>
      <c r="E127" s="24"/>
      <c r="F127" s="24"/>
      <c r="G127" s="24"/>
      <c r="H127" s="24"/>
      <c r="I127" s="24"/>
      <c r="J127" s="24"/>
      <c r="K127" s="24"/>
      <c r="L127" s="22"/>
    </row>
    <row r="128" s="2" customFormat="1" ht="16.5" customHeight="1">
      <c r="A128" s="40"/>
      <c r="B128" s="41"/>
      <c r="C128" s="42"/>
      <c r="D128" s="42"/>
      <c r="E128" s="172" t="s">
        <v>146</v>
      </c>
      <c r="F128" s="42"/>
      <c r="G128" s="42"/>
      <c r="H128" s="42"/>
      <c r="I128" s="42"/>
      <c r="J128" s="42"/>
      <c r="K128" s="42"/>
      <c r="L128" s="147"/>
      <c r="S128" s="40"/>
      <c r="T128" s="40"/>
      <c r="U128" s="40"/>
      <c r="V128" s="40"/>
      <c r="W128" s="40"/>
      <c r="X128" s="40"/>
      <c r="Y128" s="40"/>
      <c r="Z128" s="40"/>
      <c r="AA128" s="40"/>
      <c r="AB128" s="40"/>
      <c r="AC128" s="40"/>
      <c r="AD128" s="40"/>
      <c r="AE128" s="40"/>
    </row>
    <row r="129" s="2" customFormat="1" ht="12" customHeight="1">
      <c r="A129" s="40"/>
      <c r="B129" s="41"/>
      <c r="C129" s="34" t="s">
        <v>147</v>
      </c>
      <c r="D129" s="42"/>
      <c r="E129" s="42"/>
      <c r="F129" s="42"/>
      <c r="G129" s="42"/>
      <c r="H129" s="42"/>
      <c r="I129" s="42"/>
      <c r="J129" s="42"/>
      <c r="K129" s="42"/>
      <c r="L129" s="147"/>
      <c r="S129" s="40"/>
      <c r="T129" s="40"/>
      <c r="U129" s="40"/>
      <c r="V129" s="40"/>
      <c r="W129" s="40"/>
      <c r="X129" s="40"/>
      <c r="Y129" s="40"/>
      <c r="Z129" s="40"/>
      <c r="AA129" s="40"/>
      <c r="AB129" s="40"/>
      <c r="AC129" s="40"/>
      <c r="AD129" s="40"/>
      <c r="AE129" s="40"/>
    </row>
    <row r="130" s="2" customFormat="1" ht="16.5" customHeight="1">
      <c r="A130" s="40"/>
      <c r="B130" s="41"/>
      <c r="C130" s="42"/>
      <c r="D130" s="42"/>
      <c r="E130" s="71" t="str">
        <f>E11</f>
        <v>D - Vzduchotechnika</v>
      </c>
      <c r="F130" s="42"/>
      <c r="G130" s="42"/>
      <c r="H130" s="42"/>
      <c r="I130" s="42"/>
      <c r="J130" s="42"/>
      <c r="K130" s="42"/>
      <c r="L130" s="147"/>
      <c r="S130" s="40"/>
      <c r="T130" s="40"/>
      <c r="U130" s="40"/>
      <c r="V130" s="40"/>
      <c r="W130" s="40"/>
      <c r="X130" s="40"/>
      <c r="Y130" s="40"/>
      <c r="Z130" s="40"/>
      <c r="AA130" s="40"/>
      <c r="AB130" s="40"/>
      <c r="AC130" s="40"/>
      <c r="AD130" s="40"/>
      <c r="AE130" s="40"/>
    </row>
    <row r="131" s="2" customFormat="1" ht="6.96" customHeight="1">
      <c r="A131" s="40"/>
      <c r="B131" s="41"/>
      <c r="C131" s="42"/>
      <c r="D131" s="42"/>
      <c r="E131" s="42"/>
      <c r="F131" s="42"/>
      <c r="G131" s="42"/>
      <c r="H131" s="42"/>
      <c r="I131" s="42"/>
      <c r="J131" s="42"/>
      <c r="K131" s="42"/>
      <c r="L131" s="147"/>
      <c r="S131" s="40"/>
      <c r="T131" s="40"/>
      <c r="U131" s="40"/>
      <c r="V131" s="40"/>
      <c r="W131" s="40"/>
      <c r="X131" s="40"/>
      <c r="Y131" s="40"/>
      <c r="Z131" s="40"/>
      <c r="AA131" s="40"/>
      <c r="AB131" s="40"/>
      <c r="AC131" s="40"/>
      <c r="AD131" s="40"/>
      <c r="AE131" s="40"/>
    </row>
    <row r="132" s="2" customFormat="1" ht="12" customHeight="1">
      <c r="A132" s="40"/>
      <c r="B132" s="41"/>
      <c r="C132" s="34" t="s">
        <v>21</v>
      </c>
      <c r="D132" s="42"/>
      <c r="E132" s="42"/>
      <c r="F132" s="29" t="str">
        <f>F14</f>
        <v>Záběhlice ‐ 732117</v>
      </c>
      <c r="G132" s="42"/>
      <c r="H132" s="42"/>
      <c r="I132" s="34" t="s">
        <v>23</v>
      </c>
      <c r="J132" s="74" t="str">
        <f>IF(J14="","",J14)</f>
        <v>8. 6. 2021</v>
      </c>
      <c r="K132" s="42"/>
      <c r="L132" s="147"/>
      <c r="S132" s="40"/>
      <c r="T132" s="40"/>
      <c r="U132" s="40"/>
      <c r="V132" s="40"/>
      <c r="W132" s="40"/>
      <c r="X132" s="40"/>
      <c r="Y132" s="40"/>
      <c r="Z132" s="40"/>
      <c r="AA132" s="40"/>
      <c r="AB132" s="40"/>
      <c r="AC132" s="40"/>
      <c r="AD132" s="40"/>
      <c r="AE132" s="40"/>
    </row>
    <row r="133" s="2" customFormat="1" ht="6.96" customHeight="1">
      <c r="A133" s="40"/>
      <c r="B133" s="41"/>
      <c r="C133" s="42"/>
      <c r="D133" s="42"/>
      <c r="E133" s="42"/>
      <c r="F133" s="42"/>
      <c r="G133" s="42"/>
      <c r="H133" s="42"/>
      <c r="I133" s="42"/>
      <c r="J133" s="42"/>
      <c r="K133" s="42"/>
      <c r="L133" s="147"/>
      <c r="S133" s="40"/>
      <c r="T133" s="40"/>
      <c r="U133" s="40"/>
      <c r="V133" s="40"/>
      <c r="W133" s="40"/>
      <c r="X133" s="40"/>
      <c r="Y133" s="40"/>
      <c r="Z133" s="40"/>
      <c r="AA133" s="40"/>
      <c r="AB133" s="40"/>
      <c r="AC133" s="40"/>
      <c r="AD133" s="40"/>
      <c r="AE133" s="40"/>
    </row>
    <row r="134" s="2" customFormat="1" ht="40.05" customHeight="1">
      <c r="A134" s="40"/>
      <c r="B134" s="41"/>
      <c r="C134" s="34" t="s">
        <v>25</v>
      </c>
      <c r="D134" s="42"/>
      <c r="E134" s="42"/>
      <c r="F134" s="29" t="str">
        <f>E17</f>
        <v>Městská část Praha 4, Antala Staška 2059/80b, Krč,</v>
      </c>
      <c r="G134" s="42"/>
      <c r="H134" s="42"/>
      <c r="I134" s="34" t="s">
        <v>33</v>
      </c>
      <c r="J134" s="38" t="str">
        <f>E23</f>
        <v>Archdynamic, s.r.o., Na Strži 290/10, 140 00 Praha</v>
      </c>
      <c r="K134" s="42"/>
      <c r="L134" s="147"/>
      <c r="S134" s="40"/>
      <c r="T134" s="40"/>
      <c r="U134" s="40"/>
      <c r="V134" s="40"/>
      <c r="W134" s="40"/>
      <c r="X134" s="40"/>
      <c r="Y134" s="40"/>
      <c r="Z134" s="40"/>
      <c r="AA134" s="40"/>
      <c r="AB134" s="40"/>
      <c r="AC134" s="40"/>
      <c r="AD134" s="40"/>
      <c r="AE134" s="40"/>
    </row>
    <row r="135" s="2" customFormat="1" ht="15.15" customHeight="1">
      <c r="A135" s="40"/>
      <c r="B135" s="41"/>
      <c r="C135" s="34" t="s">
        <v>31</v>
      </c>
      <c r="D135" s="42"/>
      <c r="E135" s="42"/>
      <c r="F135" s="29" t="str">
        <f>IF(E20="","",E20)</f>
        <v>Vyplň údaj</v>
      </c>
      <c r="G135" s="42"/>
      <c r="H135" s="42"/>
      <c r="I135" s="34" t="s">
        <v>38</v>
      </c>
      <c r="J135" s="38" t="str">
        <f>E26</f>
        <v xml:space="preserve"> </v>
      </c>
      <c r="K135" s="42"/>
      <c r="L135" s="147"/>
      <c r="S135" s="40"/>
      <c r="T135" s="40"/>
      <c r="U135" s="40"/>
      <c r="V135" s="40"/>
      <c r="W135" s="40"/>
      <c r="X135" s="40"/>
      <c r="Y135" s="40"/>
      <c r="Z135" s="40"/>
      <c r="AA135" s="40"/>
      <c r="AB135" s="40"/>
      <c r="AC135" s="40"/>
      <c r="AD135" s="40"/>
      <c r="AE135" s="40"/>
    </row>
    <row r="136" s="2" customFormat="1" ht="10.32" customHeight="1">
      <c r="A136" s="40"/>
      <c r="B136" s="41"/>
      <c r="C136" s="42"/>
      <c r="D136" s="42"/>
      <c r="E136" s="42"/>
      <c r="F136" s="42"/>
      <c r="G136" s="42"/>
      <c r="H136" s="42"/>
      <c r="I136" s="42"/>
      <c r="J136" s="42"/>
      <c r="K136" s="42"/>
      <c r="L136" s="147"/>
      <c r="S136" s="40"/>
      <c r="T136" s="40"/>
      <c r="U136" s="40"/>
      <c r="V136" s="40"/>
      <c r="W136" s="40"/>
      <c r="X136" s="40"/>
      <c r="Y136" s="40"/>
      <c r="Z136" s="40"/>
      <c r="AA136" s="40"/>
      <c r="AB136" s="40"/>
      <c r="AC136" s="40"/>
      <c r="AD136" s="40"/>
      <c r="AE136" s="40"/>
    </row>
    <row r="137" s="11" customFormat="1" ht="29.28" customHeight="1">
      <c r="A137" s="188"/>
      <c r="B137" s="189"/>
      <c r="C137" s="190" t="s">
        <v>166</v>
      </c>
      <c r="D137" s="191" t="s">
        <v>61</v>
      </c>
      <c r="E137" s="191" t="s">
        <v>57</v>
      </c>
      <c r="F137" s="191" t="s">
        <v>58</v>
      </c>
      <c r="G137" s="191" t="s">
        <v>167</v>
      </c>
      <c r="H137" s="191" t="s">
        <v>168</v>
      </c>
      <c r="I137" s="191" t="s">
        <v>169</v>
      </c>
      <c r="J137" s="191" t="s">
        <v>151</v>
      </c>
      <c r="K137" s="192" t="s">
        <v>170</v>
      </c>
      <c r="L137" s="193"/>
      <c r="M137" s="94" t="s">
        <v>19</v>
      </c>
      <c r="N137" s="95" t="s">
        <v>46</v>
      </c>
      <c r="O137" s="95" t="s">
        <v>171</v>
      </c>
      <c r="P137" s="95" t="s">
        <v>172</v>
      </c>
      <c r="Q137" s="95" t="s">
        <v>173</v>
      </c>
      <c r="R137" s="95" t="s">
        <v>174</v>
      </c>
      <c r="S137" s="95" t="s">
        <v>175</v>
      </c>
      <c r="T137" s="96" t="s">
        <v>176</v>
      </c>
      <c r="U137" s="188"/>
      <c r="V137" s="188"/>
      <c r="W137" s="188"/>
      <c r="X137" s="188"/>
      <c r="Y137" s="188"/>
      <c r="Z137" s="188"/>
      <c r="AA137" s="188"/>
      <c r="AB137" s="188"/>
      <c r="AC137" s="188"/>
      <c r="AD137" s="188"/>
      <c r="AE137" s="188"/>
    </row>
    <row r="138" s="2" customFormat="1" ht="22.8" customHeight="1">
      <c r="A138" s="40"/>
      <c r="B138" s="41"/>
      <c r="C138" s="101" t="s">
        <v>177</v>
      </c>
      <c r="D138" s="42"/>
      <c r="E138" s="42"/>
      <c r="F138" s="42"/>
      <c r="G138" s="42"/>
      <c r="H138" s="42"/>
      <c r="I138" s="42"/>
      <c r="J138" s="194">
        <f>BK138</f>
        <v>0</v>
      </c>
      <c r="K138" s="42"/>
      <c r="L138" s="46"/>
      <c r="M138" s="97"/>
      <c r="N138" s="195"/>
      <c r="O138" s="98"/>
      <c r="P138" s="196">
        <f>P139+P178+P237+P278+P340+P351+P413+P468</f>
        <v>0</v>
      </c>
      <c r="Q138" s="98"/>
      <c r="R138" s="196">
        <f>R139+R178+R237+R278+R340+R351+R413+R468</f>
        <v>0</v>
      </c>
      <c r="S138" s="98"/>
      <c r="T138" s="197">
        <f>T139+T178+T237+T278+T340+T351+T413+T468</f>
        <v>0</v>
      </c>
      <c r="U138" s="40"/>
      <c r="V138" s="40"/>
      <c r="W138" s="40"/>
      <c r="X138" s="40"/>
      <c r="Y138" s="40"/>
      <c r="Z138" s="40"/>
      <c r="AA138" s="40"/>
      <c r="AB138" s="40"/>
      <c r="AC138" s="40"/>
      <c r="AD138" s="40"/>
      <c r="AE138" s="40"/>
      <c r="AT138" s="19" t="s">
        <v>75</v>
      </c>
      <c r="AU138" s="19" t="s">
        <v>152</v>
      </c>
      <c r="BK138" s="198">
        <f>BK139+BK178+BK237+BK278+BK340+BK351+BK413+BK468</f>
        <v>0</v>
      </c>
    </row>
    <row r="139" s="12" customFormat="1" ht="25.92" customHeight="1">
      <c r="A139" s="12"/>
      <c r="B139" s="199"/>
      <c r="C139" s="200"/>
      <c r="D139" s="201" t="s">
        <v>75</v>
      </c>
      <c r="E139" s="202" t="s">
        <v>1284</v>
      </c>
      <c r="F139" s="202" t="s">
        <v>1954</v>
      </c>
      <c r="G139" s="200"/>
      <c r="H139" s="200"/>
      <c r="I139" s="203"/>
      <c r="J139" s="204">
        <f>BK139</f>
        <v>0</v>
      </c>
      <c r="K139" s="200"/>
      <c r="L139" s="205"/>
      <c r="M139" s="206"/>
      <c r="N139" s="207"/>
      <c r="O139" s="207"/>
      <c r="P139" s="208">
        <f>P140+P147+P152+P165+P170+P173</f>
        <v>0</v>
      </c>
      <c r="Q139" s="207"/>
      <c r="R139" s="208">
        <f>R140+R147+R152+R165+R170+R173</f>
        <v>0</v>
      </c>
      <c r="S139" s="207"/>
      <c r="T139" s="209">
        <f>T140+T147+T152+T165+T170+T173</f>
        <v>0</v>
      </c>
      <c r="U139" s="12"/>
      <c r="V139" s="12"/>
      <c r="W139" s="12"/>
      <c r="X139" s="12"/>
      <c r="Y139" s="12"/>
      <c r="Z139" s="12"/>
      <c r="AA139" s="12"/>
      <c r="AB139" s="12"/>
      <c r="AC139" s="12"/>
      <c r="AD139" s="12"/>
      <c r="AE139" s="12"/>
      <c r="AR139" s="210" t="s">
        <v>83</v>
      </c>
      <c r="AT139" s="211" t="s">
        <v>75</v>
      </c>
      <c r="AU139" s="211" t="s">
        <v>76</v>
      </c>
      <c r="AY139" s="210" t="s">
        <v>180</v>
      </c>
      <c r="BK139" s="212">
        <f>BK140+BK147+BK152+BK165+BK170+BK173</f>
        <v>0</v>
      </c>
    </row>
    <row r="140" s="12" customFormat="1" ht="22.8" customHeight="1">
      <c r="A140" s="12"/>
      <c r="B140" s="199"/>
      <c r="C140" s="200"/>
      <c r="D140" s="201" t="s">
        <v>75</v>
      </c>
      <c r="E140" s="213" t="s">
        <v>1292</v>
      </c>
      <c r="F140" s="213" t="s">
        <v>1955</v>
      </c>
      <c r="G140" s="200"/>
      <c r="H140" s="200"/>
      <c r="I140" s="203"/>
      <c r="J140" s="214">
        <f>BK140</f>
        <v>0</v>
      </c>
      <c r="K140" s="200"/>
      <c r="L140" s="205"/>
      <c r="M140" s="206"/>
      <c r="N140" s="207"/>
      <c r="O140" s="207"/>
      <c r="P140" s="208">
        <f>SUM(P141:P146)</f>
        <v>0</v>
      </c>
      <c r="Q140" s="207"/>
      <c r="R140" s="208">
        <f>SUM(R141:R146)</f>
        <v>0</v>
      </c>
      <c r="S140" s="207"/>
      <c r="T140" s="209">
        <f>SUM(T141:T146)</f>
        <v>0</v>
      </c>
      <c r="U140" s="12"/>
      <c r="V140" s="12"/>
      <c r="W140" s="12"/>
      <c r="X140" s="12"/>
      <c r="Y140" s="12"/>
      <c r="Z140" s="12"/>
      <c r="AA140" s="12"/>
      <c r="AB140" s="12"/>
      <c r="AC140" s="12"/>
      <c r="AD140" s="12"/>
      <c r="AE140" s="12"/>
      <c r="AR140" s="210" t="s">
        <v>83</v>
      </c>
      <c r="AT140" s="211" t="s">
        <v>75</v>
      </c>
      <c r="AU140" s="211" t="s">
        <v>83</v>
      </c>
      <c r="AY140" s="210" t="s">
        <v>180</v>
      </c>
      <c r="BK140" s="212">
        <f>SUM(BK141:BK146)</f>
        <v>0</v>
      </c>
    </row>
    <row r="141" s="2" customFormat="1">
      <c r="A141" s="40"/>
      <c r="B141" s="41"/>
      <c r="C141" s="215" t="s">
        <v>999</v>
      </c>
      <c r="D141" s="215" t="s">
        <v>183</v>
      </c>
      <c r="E141" s="216" t="s">
        <v>1296</v>
      </c>
      <c r="F141" s="217" t="s">
        <v>1956</v>
      </c>
      <c r="G141" s="218" t="s">
        <v>1661</v>
      </c>
      <c r="H141" s="219">
        <v>1</v>
      </c>
      <c r="I141" s="220"/>
      <c r="J141" s="221">
        <f>ROUND(I141*H141,2)</f>
        <v>0</v>
      </c>
      <c r="K141" s="217" t="s">
        <v>19</v>
      </c>
      <c r="L141" s="46"/>
      <c r="M141" s="222" t="s">
        <v>19</v>
      </c>
      <c r="N141" s="223" t="s">
        <v>47</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198</v>
      </c>
      <c r="AT141" s="226" t="s">
        <v>183</v>
      </c>
      <c r="AU141" s="226" t="s">
        <v>85</v>
      </c>
      <c r="AY141" s="19" t="s">
        <v>180</v>
      </c>
      <c r="BE141" s="227">
        <f>IF(N141="základní",J141,0)</f>
        <v>0</v>
      </c>
      <c r="BF141" s="227">
        <f>IF(N141="snížená",J141,0)</f>
        <v>0</v>
      </c>
      <c r="BG141" s="227">
        <f>IF(N141="zákl. přenesená",J141,0)</f>
        <v>0</v>
      </c>
      <c r="BH141" s="227">
        <f>IF(N141="sníž. přenesená",J141,0)</f>
        <v>0</v>
      </c>
      <c r="BI141" s="227">
        <f>IF(N141="nulová",J141,0)</f>
        <v>0</v>
      </c>
      <c r="BJ141" s="19" t="s">
        <v>83</v>
      </c>
      <c r="BK141" s="227">
        <f>ROUND(I141*H141,2)</f>
        <v>0</v>
      </c>
      <c r="BL141" s="19" t="s">
        <v>198</v>
      </c>
      <c r="BM141" s="226" t="s">
        <v>1957</v>
      </c>
    </row>
    <row r="142" s="2" customFormat="1">
      <c r="A142" s="40"/>
      <c r="B142" s="41"/>
      <c r="C142" s="42"/>
      <c r="D142" s="228" t="s">
        <v>190</v>
      </c>
      <c r="E142" s="42"/>
      <c r="F142" s="229" t="s">
        <v>1958</v>
      </c>
      <c r="G142" s="42"/>
      <c r="H142" s="42"/>
      <c r="I142" s="230"/>
      <c r="J142" s="42"/>
      <c r="K142" s="42"/>
      <c r="L142" s="46"/>
      <c r="M142" s="231"/>
      <c r="N142" s="232"/>
      <c r="O142" s="86"/>
      <c r="P142" s="86"/>
      <c r="Q142" s="86"/>
      <c r="R142" s="86"/>
      <c r="S142" s="86"/>
      <c r="T142" s="87"/>
      <c r="U142" s="40"/>
      <c r="V142" s="40"/>
      <c r="W142" s="40"/>
      <c r="X142" s="40"/>
      <c r="Y142" s="40"/>
      <c r="Z142" s="40"/>
      <c r="AA142" s="40"/>
      <c r="AB142" s="40"/>
      <c r="AC142" s="40"/>
      <c r="AD142" s="40"/>
      <c r="AE142" s="40"/>
      <c r="AT142" s="19" t="s">
        <v>190</v>
      </c>
      <c r="AU142" s="19" t="s">
        <v>85</v>
      </c>
    </row>
    <row r="143" s="2" customFormat="1" ht="16.5" customHeight="1">
      <c r="A143" s="40"/>
      <c r="B143" s="41"/>
      <c r="C143" s="215" t="s">
        <v>1003</v>
      </c>
      <c r="D143" s="215" t="s">
        <v>183</v>
      </c>
      <c r="E143" s="216" t="s">
        <v>1300</v>
      </c>
      <c r="F143" s="217" t="s">
        <v>1959</v>
      </c>
      <c r="G143" s="218" t="s">
        <v>1661</v>
      </c>
      <c r="H143" s="219">
        <v>6</v>
      </c>
      <c r="I143" s="220"/>
      <c r="J143" s="221">
        <f>ROUND(I143*H143,2)</f>
        <v>0</v>
      </c>
      <c r="K143" s="217" t="s">
        <v>19</v>
      </c>
      <c r="L143" s="46"/>
      <c r="M143" s="222" t="s">
        <v>19</v>
      </c>
      <c r="N143" s="223" t="s">
        <v>47</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198</v>
      </c>
      <c r="AT143" s="226" t="s">
        <v>183</v>
      </c>
      <c r="AU143" s="226" t="s">
        <v>85</v>
      </c>
      <c r="AY143" s="19" t="s">
        <v>180</v>
      </c>
      <c r="BE143" s="227">
        <f>IF(N143="základní",J143,0)</f>
        <v>0</v>
      </c>
      <c r="BF143" s="227">
        <f>IF(N143="snížená",J143,0)</f>
        <v>0</v>
      </c>
      <c r="BG143" s="227">
        <f>IF(N143="zákl. přenesená",J143,0)</f>
        <v>0</v>
      </c>
      <c r="BH143" s="227">
        <f>IF(N143="sníž. přenesená",J143,0)</f>
        <v>0</v>
      </c>
      <c r="BI143" s="227">
        <f>IF(N143="nulová",J143,0)</f>
        <v>0</v>
      </c>
      <c r="BJ143" s="19" t="s">
        <v>83</v>
      </c>
      <c r="BK143" s="227">
        <f>ROUND(I143*H143,2)</f>
        <v>0</v>
      </c>
      <c r="BL143" s="19" t="s">
        <v>198</v>
      </c>
      <c r="BM143" s="226" t="s">
        <v>1960</v>
      </c>
    </row>
    <row r="144" s="2" customFormat="1">
      <c r="A144" s="40"/>
      <c r="B144" s="41"/>
      <c r="C144" s="42"/>
      <c r="D144" s="228" t="s">
        <v>190</v>
      </c>
      <c r="E144" s="42"/>
      <c r="F144" s="229" t="s">
        <v>1959</v>
      </c>
      <c r="G144" s="42"/>
      <c r="H144" s="42"/>
      <c r="I144" s="230"/>
      <c r="J144" s="42"/>
      <c r="K144" s="42"/>
      <c r="L144" s="46"/>
      <c r="M144" s="231"/>
      <c r="N144" s="232"/>
      <c r="O144" s="86"/>
      <c r="P144" s="86"/>
      <c r="Q144" s="86"/>
      <c r="R144" s="86"/>
      <c r="S144" s="86"/>
      <c r="T144" s="87"/>
      <c r="U144" s="40"/>
      <c r="V144" s="40"/>
      <c r="W144" s="40"/>
      <c r="X144" s="40"/>
      <c r="Y144" s="40"/>
      <c r="Z144" s="40"/>
      <c r="AA144" s="40"/>
      <c r="AB144" s="40"/>
      <c r="AC144" s="40"/>
      <c r="AD144" s="40"/>
      <c r="AE144" s="40"/>
      <c r="AT144" s="19" t="s">
        <v>190</v>
      </c>
      <c r="AU144" s="19" t="s">
        <v>85</v>
      </c>
    </row>
    <row r="145" s="2" customFormat="1" ht="16.5" customHeight="1">
      <c r="A145" s="40"/>
      <c r="B145" s="41"/>
      <c r="C145" s="215" t="s">
        <v>1021</v>
      </c>
      <c r="D145" s="215" t="s">
        <v>183</v>
      </c>
      <c r="E145" s="216" t="s">
        <v>1304</v>
      </c>
      <c r="F145" s="217" t="s">
        <v>1961</v>
      </c>
      <c r="G145" s="218" t="s">
        <v>1661</v>
      </c>
      <c r="H145" s="219">
        <v>1</v>
      </c>
      <c r="I145" s="220"/>
      <c r="J145" s="221">
        <f>ROUND(I145*H145,2)</f>
        <v>0</v>
      </c>
      <c r="K145" s="217" t="s">
        <v>19</v>
      </c>
      <c r="L145" s="46"/>
      <c r="M145" s="222" t="s">
        <v>19</v>
      </c>
      <c r="N145" s="223" t="s">
        <v>47</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198</v>
      </c>
      <c r="AT145" s="226" t="s">
        <v>183</v>
      </c>
      <c r="AU145" s="226" t="s">
        <v>85</v>
      </c>
      <c r="AY145" s="19" t="s">
        <v>180</v>
      </c>
      <c r="BE145" s="227">
        <f>IF(N145="základní",J145,0)</f>
        <v>0</v>
      </c>
      <c r="BF145" s="227">
        <f>IF(N145="snížená",J145,0)</f>
        <v>0</v>
      </c>
      <c r="BG145" s="227">
        <f>IF(N145="zákl. přenesená",J145,0)</f>
        <v>0</v>
      </c>
      <c r="BH145" s="227">
        <f>IF(N145="sníž. přenesená",J145,0)</f>
        <v>0</v>
      </c>
      <c r="BI145" s="227">
        <f>IF(N145="nulová",J145,0)</f>
        <v>0</v>
      </c>
      <c r="BJ145" s="19" t="s">
        <v>83</v>
      </c>
      <c r="BK145" s="227">
        <f>ROUND(I145*H145,2)</f>
        <v>0</v>
      </c>
      <c r="BL145" s="19" t="s">
        <v>198</v>
      </c>
      <c r="BM145" s="226" t="s">
        <v>1962</v>
      </c>
    </row>
    <row r="146" s="2" customFormat="1">
      <c r="A146" s="40"/>
      <c r="B146" s="41"/>
      <c r="C146" s="42"/>
      <c r="D146" s="228" t="s">
        <v>190</v>
      </c>
      <c r="E146" s="42"/>
      <c r="F146" s="229" t="s">
        <v>1961</v>
      </c>
      <c r="G146" s="42"/>
      <c r="H146" s="42"/>
      <c r="I146" s="230"/>
      <c r="J146" s="42"/>
      <c r="K146" s="42"/>
      <c r="L146" s="46"/>
      <c r="M146" s="231"/>
      <c r="N146" s="232"/>
      <c r="O146" s="86"/>
      <c r="P146" s="86"/>
      <c r="Q146" s="86"/>
      <c r="R146" s="86"/>
      <c r="S146" s="86"/>
      <c r="T146" s="87"/>
      <c r="U146" s="40"/>
      <c r="V146" s="40"/>
      <c r="W146" s="40"/>
      <c r="X146" s="40"/>
      <c r="Y146" s="40"/>
      <c r="Z146" s="40"/>
      <c r="AA146" s="40"/>
      <c r="AB146" s="40"/>
      <c r="AC146" s="40"/>
      <c r="AD146" s="40"/>
      <c r="AE146" s="40"/>
      <c r="AT146" s="19" t="s">
        <v>190</v>
      </c>
      <c r="AU146" s="19" t="s">
        <v>85</v>
      </c>
    </row>
    <row r="147" s="12" customFormat="1" ht="22.8" customHeight="1">
      <c r="A147" s="12"/>
      <c r="B147" s="199"/>
      <c r="C147" s="200"/>
      <c r="D147" s="201" t="s">
        <v>75</v>
      </c>
      <c r="E147" s="213" t="s">
        <v>1312</v>
      </c>
      <c r="F147" s="213" t="s">
        <v>1963</v>
      </c>
      <c r="G147" s="200"/>
      <c r="H147" s="200"/>
      <c r="I147" s="203"/>
      <c r="J147" s="214">
        <f>BK147</f>
        <v>0</v>
      </c>
      <c r="K147" s="200"/>
      <c r="L147" s="205"/>
      <c r="M147" s="206"/>
      <c r="N147" s="207"/>
      <c r="O147" s="207"/>
      <c r="P147" s="208">
        <f>SUM(P148:P151)</f>
        <v>0</v>
      </c>
      <c r="Q147" s="207"/>
      <c r="R147" s="208">
        <f>SUM(R148:R151)</f>
        <v>0</v>
      </c>
      <c r="S147" s="207"/>
      <c r="T147" s="209">
        <f>SUM(T148:T151)</f>
        <v>0</v>
      </c>
      <c r="U147" s="12"/>
      <c r="V147" s="12"/>
      <c r="W147" s="12"/>
      <c r="X147" s="12"/>
      <c r="Y147" s="12"/>
      <c r="Z147" s="12"/>
      <c r="AA147" s="12"/>
      <c r="AB147" s="12"/>
      <c r="AC147" s="12"/>
      <c r="AD147" s="12"/>
      <c r="AE147" s="12"/>
      <c r="AR147" s="210" t="s">
        <v>83</v>
      </c>
      <c r="AT147" s="211" t="s">
        <v>75</v>
      </c>
      <c r="AU147" s="211" t="s">
        <v>83</v>
      </c>
      <c r="AY147" s="210" t="s">
        <v>180</v>
      </c>
      <c r="BK147" s="212">
        <f>SUM(BK148:BK151)</f>
        <v>0</v>
      </c>
    </row>
    <row r="148" s="2" customFormat="1" ht="16.5" customHeight="1">
      <c r="A148" s="40"/>
      <c r="B148" s="41"/>
      <c r="C148" s="215" t="s">
        <v>1031</v>
      </c>
      <c r="D148" s="215" t="s">
        <v>183</v>
      </c>
      <c r="E148" s="216" t="s">
        <v>1316</v>
      </c>
      <c r="F148" s="217" t="s">
        <v>1964</v>
      </c>
      <c r="G148" s="218" t="s">
        <v>1661</v>
      </c>
      <c r="H148" s="219">
        <v>2</v>
      </c>
      <c r="I148" s="220"/>
      <c r="J148" s="221">
        <f>ROUND(I148*H148,2)</f>
        <v>0</v>
      </c>
      <c r="K148" s="217" t="s">
        <v>19</v>
      </c>
      <c r="L148" s="46"/>
      <c r="M148" s="222" t="s">
        <v>19</v>
      </c>
      <c r="N148" s="223" t="s">
        <v>47</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198</v>
      </c>
      <c r="AT148" s="226" t="s">
        <v>183</v>
      </c>
      <c r="AU148" s="226" t="s">
        <v>85</v>
      </c>
      <c r="AY148" s="19" t="s">
        <v>180</v>
      </c>
      <c r="BE148" s="227">
        <f>IF(N148="základní",J148,0)</f>
        <v>0</v>
      </c>
      <c r="BF148" s="227">
        <f>IF(N148="snížená",J148,0)</f>
        <v>0</v>
      </c>
      <c r="BG148" s="227">
        <f>IF(N148="zákl. přenesená",J148,0)</f>
        <v>0</v>
      </c>
      <c r="BH148" s="227">
        <f>IF(N148="sníž. přenesená",J148,0)</f>
        <v>0</v>
      </c>
      <c r="BI148" s="227">
        <f>IF(N148="nulová",J148,0)</f>
        <v>0</v>
      </c>
      <c r="BJ148" s="19" t="s">
        <v>83</v>
      </c>
      <c r="BK148" s="227">
        <f>ROUND(I148*H148,2)</f>
        <v>0</v>
      </c>
      <c r="BL148" s="19" t="s">
        <v>198</v>
      </c>
      <c r="BM148" s="226" t="s">
        <v>1965</v>
      </c>
    </row>
    <row r="149" s="2" customFormat="1">
      <c r="A149" s="40"/>
      <c r="B149" s="41"/>
      <c r="C149" s="42"/>
      <c r="D149" s="228" t="s">
        <v>190</v>
      </c>
      <c r="E149" s="42"/>
      <c r="F149" s="229" t="s">
        <v>1964</v>
      </c>
      <c r="G149" s="42"/>
      <c r="H149" s="42"/>
      <c r="I149" s="230"/>
      <c r="J149" s="42"/>
      <c r="K149" s="42"/>
      <c r="L149" s="46"/>
      <c r="M149" s="231"/>
      <c r="N149" s="232"/>
      <c r="O149" s="86"/>
      <c r="P149" s="86"/>
      <c r="Q149" s="86"/>
      <c r="R149" s="86"/>
      <c r="S149" s="86"/>
      <c r="T149" s="87"/>
      <c r="U149" s="40"/>
      <c r="V149" s="40"/>
      <c r="W149" s="40"/>
      <c r="X149" s="40"/>
      <c r="Y149" s="40"/>
      <c r="Z149" s="40"/>
      <c r="AA149" s="40"/>
      <c r="AB149" s="40"/>
      <c r="AC149" s="40"/>
      <c r="AD149" s="40"/>
      <c r="AE149" s="40"/>
      <c r="AT149" s="19" t="s">
        <v>190</v>
      </c>
      <c r="AU149" s="19" t="s">
        <v>85</v>
      </c>
    </row>
    <row r="150" s="2" customFormat="1" ht="16.5" customHeight="1">
      <c r="A150" s="40"/>
      <c r="B150" s="41"/>
      <c r="C150" s="215" t="s">
        <v>1036</v>
      </c>
      <c r="D150" s="215" t="s">
        <v>183</v>
      </c>
      <c r="E150" s="216" t="s">
        <v>1319</v>
      </c>
      <c r="F150" s="217" t="s">
        <v>1966</v>
      </c>
      <c r="G150" s="218" t="s">
        <v>1661</v>
      </c>
      <c r="H150" s="219">
        <v>1</v>
      </c>
      <c r="I150" s="220"/>
      <c r="J150" s="221">
        <f>ROUND(I150*H150,2)</f>
        <v>0</v>
      </c>
      <c r="K150" s="217" t="s">
        <v>19</v>
      </c>
      <c r="L150" s="46"/>
      <c r="M150" s="222" t="s">
        <v>19</v>
      </c>
      <c r="N150" s="223" t="s">
        <v>47</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198</v>
      </c>
      <c r="AT150" s="226" t="s">
        <v>183</v>
      </c>
      <c r="AU150" s="226" t="s">
        <v>85</v>
      </c>
      <c r="AY150" s="19" t="s">
        <v>180</v>
      </c>
      <c r="BE150" s="227">
        <f>IF(N150="základní",J150,0)</f>
        <v>0</v>
      </c>
      <c r="BF150" s="227">
        <f>IF(N150="snížená",J150,0)</f>
        <v>0</v>
      </c>
      <c r="BG150" s="227">
        <f>IF(N150="zákl. přenesená",J150,0)</f>
        <v>0</v>
      </c>
      <c r="BH150" s="227">
        <f>IF(N150="sníž. přenesená",J150,0)</f>
        <v>0</v>
      </c>
      <c r="BI150" s="227">
        <f>IF(N150="nulová",J150,0)</f>
        <v>0</v>
      </c>
      <c r="BJ150" s="19" t="s">
        <v>83</v>
      </c>
      <c r="BK150" s="227">
        <f>ROUND(I150*H150,2)</f>
        <v>0</v>
      </c>
      <c r="BL150" s="19" t="s">
        <v>198</v>
      </c>
      <c r="BM150" s="226" t="s">
        <v>1967</v>
      </c>
    </row>
    <row r="151" s="2" customFormat="1">
      <c r="A151" s="40"/>
      <c r="B151" s="41"/>
      <c r="C151" s="42"/>
      <c r="D151" s="228" t="s">
        <v>190</v>
      </c>
      <c r="E151" s="42"/>
      <c r="F151" s="229" t="s">
        <v>1966</v>
      </c>
      <c r="G151" s="42"/>
      <c r="H151" s="42"/>
      <c r="I151" s="230"/>
      <c r="J151" s="42"/>
      <c r="K151" s="42"/>
      <c r="L151" s="46"/>
      <c r="M151" s="231"/>
      <c r="N151" s="232"/>
      <c r="O151" s="86"/>
      <c r="P151" s="86"/>
      <c r="Q151" s="86"/>
      <c r="R151" s="86"/>
      <c r="S151" s="86"/>
      <c r="T151" s="87"/>
      <c r="U151" s="40"/>
      <c r="V151" s="40"/>
      <c r="W151" s="40"/>
      <c r="X151" s="40"/>
      <c r="Y151" s="40"/>
      <c r="Z151" s="40"/>
      <c r="AA151" s="40"/>
      <c r="AB151" s="40"/>
      <c r="AC151" s="40"/>
      <c r="AD151" s="40"/>
      <c r="AE151" s="40"/>
      <c r="AT151" s="19" t="s">
        <v>190</v>
      </c>
      <c r="AU151" s="19" t="s">
        <v>85</v>
      </c>
    </row>
    <row r="152" s="12" customFormat="1" ht="22.8" customHeight="1">
      <c r="A152" s="12"/>
      <c r="B152" s="199"/>
      <c r="C152" s="200"/>
      <c r="D152" s="201" t="s">
        <v>75</v>
      </c>
      <c r="E152" s="213" t="s">
        <v>1326</v>
      </c>
      <c r="F152" s="213" t="s">
        <v>1968</v>
      </c>
      <c r="G152" s="200"/>
      <c r="H152" s="200"/>
      <c r="I152" s="203"/>
      <c r="J152" s="214">
        <f>BK152</f>
        <v>0</v>
      </c>
      <c r="K152" s="200"/>
      <c r="L152" s="205"/>
      <c r="M152" s="206"/>
      <c r="N152" s="207"/>
      <c r="O152" s="207"/>
      <c r="P152" s="208">
        <f>SUM(P153:P164)</f>
        <v>0</v>
      </c>
      <c r="Q152" s="207"/>
      <c r="R152" s="208">
        <f>SUM(R153:R164)</f>
        <v>0</v>
      </c>
      <c r="S152" s="207"/>
      <c r="T152" s="209">
        <f>SUM(T153:T164)</f>
        <v>0</v>
      </c>
      <c r="U152" s="12"/>
      <c r="V152" s="12"/>
      <c r="W152" s="12"/>
      <c r="X152" s="12"/>
      <c r="Y152" s="12"/>
      <c r="Z152" s="12"/>
      <c r="AA152" s="12"/>
      <c r="AB152" s="12"/>
      <c r="AC152" s="12"/>
      <c r="AD152" s="12"/>
      <c r="AE152" s="12"/>
      <c r="AR152" s="210" t="s">
        <v>83</v>
      </c>
      <c r="AT152" s="211" t="s">
        <v>75</v>
      </c>
      <c r="AU152" s="211" t="s">
        <v>83</v>
      </c>
      <c r="AY152" s="210" t="s">
        <v>180</v>
      </c>
      <c r="BK152" s="212">
        <f>SUM(BK153:BK164)</f>
        <v>0</v>
      </c>
    </row>
    <row r="153" s="2" customFormat="1" ht="16.5" customHeight="1">
      <c r="A153" s="40"/>
      <c r="B153" s="41"/>
      <c r="C153" s="215" t="s">
        <v>1041</v>
      </c>
      <c r="D153" s="215" t="s">
        <v>183</v>
      </c>
      <c r="E153" s="216" t="s">
        <v>1330</v>
      </c>
      <c r="F153" s="217" t="s">
        <v>1969</v>
      </c>
      <c r="G153" s="218" t="s">
        <v>1661</v>
      </c>
      <c r="H153" s="219">
        <v>3</v>
      </c>
      <c r="I153" s="220"/>
      <c r="J153" s="221">
        <f>ROUND(I153*H153,2)</f>
        <v>0</v>
      </c>
      <c r="K153" s="217" t="s">
        <v>19</v>
      </c>
      <c r="L153" s="46"/>
      <c r="M153" s="222" t="s">
        <v>19</v>
      </c>
      <c r="N153" s="223" t="s">
        <v>47</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198</v>
      </c>
      <c r="AT153" s="226" t="s">
        <v>183</v>
      </c>
      <c r="AU153" s="226" t="s">
        <v>85</v>
      </c>
      <c r="AY153" s="19" t="s">
        <v>180</v>
      </c>
      <c r="BE153" s="227">
        <f>IF(N153="základní",J153,0)</f>
        <v>0</v>
      </c>
      <c r="BF153" s="227">
        <f>IF(N153="snížená",J153,0)</f>
        <v>0</v>
      </c>
      <c r="BG153" s="227">
        <f>IF(N153="zákl. přenesená",J153,0)</f>
        <v>0</v>
      </c>
      <c r="BH153" s="227">
        <f>IF(N153="sníž. přenesená",J153,0)</f>
        <v>0</v>
      </c>
      <c r="BI153" s="227">
        <f>IF(N153="nulová",J153,0)</f>
        <v>0</v>
      </c>
      <c r="BJ153" s="19" t="s">
        <v>83</v>
      </c>
      <c r="BK153" s="227">
        <f>ROUND(I153*H153,2)</f>
        <v>0</v>
      </c>
      <c r="BL153" s="19" t="s">
        <v>198</v>
      </c>
      <c r="BM153" s="226" t="s">
        <v>1970</v>
      </c>
    </row>
    <row r="154" s="2" customFormat="1">
      <c r="A154" s="40"/>
      <c r="B154" s="41"/>
      <c r="C154" s="42"/>
      <c r="D154" s="228" t="s">
        <v>190</v>
      </c>
      <c r="E154" s="42"/>
      <c r="F154" s="229" t="s">
        <v>1971</v>
      </c>
      <c r="G154" s="42"/>
      <c r="H154" s="42"/>
      <c r="I154" s="230"/>
      <c r="J154" s="42"/>
      <c r="K154" s="42"/>
      <c r="L154" s="46"/>
      <c r="M154" s="231"/>
      <c r="N154" s="232"/>
      <c r="O154" s="86"/>
      <c r="P154" s="86"/>
      <c r="Q154" s="86"/>
      <c r="R154" s="86"/>
      <c r="S154" s="86"/>
      <c r="T154" s="87"/>
      <c r="U154" s="40"/>
      <c r="V154" s="40"/>
      <c r="W154" s="40"/>
      <c r="X154" s="40"/>
      <c r="Y154" s="40"/>
      <c r="Z154" s="40"/>
      <c r="AA154" s="40"/>
      <c r="AB154" s="40"/>
      <c r="AC154" s="40"/>
      <c r="AD154" s="40"/>
      <c r="AE154" s="40"/>
      <c r="AT154" s="19" t="s">
        <v>190</v>
      </c>
      <c r="AU154" s="19" t="s">
        <v>85</v>
      </c>
    </row>
    <row r="155" s="2" customFormat="1" ht="16.5" customHeight="1">
      <c r="A155" s="40"/>
      <c r="B155" s="41"/>
      <c r="C155" s="215" t="s">
        <v>1046</v>
      </c>
      <c r="D155" s="215" t="s">
        <v>183</v>
      </c>
      <c r="E155" s="216" t="s">
        <v>1334</v>
      </c>
      <c r="F155" s="217" t="s">
        <v>1972</v>
      </c>
      <c r="G155" s="218" t="s">
        <v>1661</v>
      </c>
      <c r="H155" s="219">
        <v>1</v>
      </c>
      <c r="I155" s="220"/>
      <c r="J155" s="221">
        <f>ROUND(I155*H155,2)</f>
        <v>0</v>
      </c>
      <c r="K155" s="217" t="s">
        <v>19</v>
      </c>
      <c r="L155" s="46"/>
      <c r="M155" s="222" t="s">
        <v>19</v>
      </c>
      <c r="N155" s="223" t="s">
        <v>47</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198</v>
      </c>
      <c r="AT155" s="226" t="s">
        <v>183</v>
      </c>
      <c r="AU155" s="226" t="s">
        <v>85</v>
      </c>
      <c r="AY155" s="19" t="s">
        <v>180</v>
      </c>
      <c r="BE155" s="227">
        <f>IF(N155="základní",J155,0)</f>
        <v>0</v>
      </c>
      <c r="BF155" s="227">
        <f>IF(N155="snížená",J155,0)</f>
        <v>0</v>
      </c>
      <c r="BG155" s="227">
        <f>IF(N155="zákl. přenesená",J155,0)</f>
        <v>0</v>
      </c>
      <c r="BH155" s="227">
        <f>IF(N155="sníž. přenesená",J155,0)</f>
        <v>0</v>
      </c>
      <c r="BI155" s="227">
        <f>IF(N155="nulová",J155,0)</f>
        <v>0</v>
      </c>
      <c r="BJ155" s="19" t="s">
        <v>83</v>
      </c>
      <c r="BK155" s="227">
        <f>ROUND(I155*H155,2)</f>
        <v>0</v>
      </c>
      <c r="BL155" s="19" t="s">
        <v>198</v>
      </c>
      <c r="BM155" s="226" t="s">
        <v>1973</v>
      </c>
    </row>
    <row r="156" s="2" customFormat="1">
      <c r="A156" s="40"/>
      <c r="B156" s="41"/>
      <c r="C156" s="42"/>
      <c r="D156" s="228" t="s">
        <v>190</v>
      </c>
      <c r="E156" s="42"/>
      <c r="F156" s="229" t="s">
        <v>1974</v>
      </c>
      <c r="G156" s="42"/>
      <c r="H156" s="42"/>
      <c r="I156" s="230"/>
      <c r="J156" s="42"/>
      <c r="K156" s="42"/>
      <c r="L156" s="46"/>
      <c r="M156" s="231"/>
      <c r="N156" s="232"/>
      <c r="O156" s="86"/>
      <c r="P156" s="86"/>
      <c r="Q156" s="86"/>
      <c r="R156" s="86"/>
      <c r="S156" s="86"/>
      <c r="T156" s="87"/>
      <c r="U156" s="40"/>
      <c r="V156" s="40"/>
      <c r="W156" s="40"/>
      <c r="X156" s="40"/>
      <c r="Y156" s="40"/>
      <c r="Z156" s="40"/>
      <c r="AA156" s="40"/>
      <c r="AB156" s="40"/>
      <c r="AC156" s="40"/>
      <c r="AD156" s="40"/>
      <c r="AE156" s="40"/>
      <c r="AT156" s="19" t="s">
        <v>190</v>
      </c>
      <c r="AU156" s="19" t="s">
        <v>85</v>
      </c>
    </row>
    <row r="157" s="2" customFormat="1" ht="16.5" customHeight="1">
      <c r="A157" s="40"/>
      <c r="B157" s="41"/>
      <c r="C157" s="215" t="s">
        <v>1051</v>
      </c>
      <c r="D157" s="215" t="s">
        <v>183</v>
      </c>
      <c r="E157" s="216" t="s">
        <v>1337</v>
      </c>
      <c r="F157" s="217" t="s">
        <v>1975</v>
      </c>
      <c r="G157" s="218" t="s">
        <v>1661</v>
      </c>
      <c r="H157" s="219">
        <v>1</v>
      </c>
      <c r="I157" s="220"/>
      <c r="J157" s="221">
        <f>ROUND(I157*H157,2)</f>
        <v>0</v>
      </c>
      <c r="K157" s="217" t="s">
        <v>19</v>
      </c>
      <c r="L157" s="46"/>
      <c r="M157" s="222" t="s">
        <v>19</v>
      </c>
      <c r="N157" s="223" t="s">
        <v>47</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198</v>
      </c>
      <c r="AT157" s="226" t="s">
        <v>183</v>
      </c>
      <c r="AU157" s="226" t="s">
        <v>85</v>
      </c>
      <c r="AY157" s="19" t="s">
        <v>180</v>
      </c>
      <c r="BE157" s="227">
        <f>IF(N157="základní",J157,0)</f>
        <v>0</v>
      </c>
      <c r="BF157" s="227">
        <f>IF(N157="snížená",J157,0)</f>
        <v>0</v>
      </c>
      <c r="BG157" s="227">
        <f>IF(N157="zákl. přenesená",J157,0)</f>
        <v>0</v>
      </c>
      <c r="BH157" s="227">
        <f>IF(N157="sníž. přenesená",J157,0)</f>
        <v>0</v>
      </c>
      <c r="BI157" s="227">
        <f>IF(N157="nulová",J157,0)</f>
        <v>0</v>
      </c>
      <c r="BJ157" s="19" t="s">
        <v>83</v>
      </c>
      <c r="BK157" s="227">
        <f>ROUND(I157*H157,2)</f>
        <v>0</v>
      </c>
      <c r="BL157" s="19" t="s">
        <v>198</v>
      </c>
      <c r="BM157" s="226" t="s">
        <v>1976</v>
      </c>
    </row>
    <row r="158" s="2" customFormat="1">
      <c r="A158" s="40"/>
      <c r="B158" s="41"/>
      <c r="C158" s="42"/>
      <c r="D158" s="228" t="s">
        <v>190</v>
      </c>
      <c r="E158" s="42"/>
      <c r="F158" s="229" t="s">
        <v>1977</v>
      </c>
      <c r="G158" s="42"/>
      <c r="H158" s="42"/>
      <c r="I158" s="230"/>
      <c r="J158" s="42"/>
      <c r="K158" s="42"/>
      <c r="L158" s="46"/>
      <c r="M158" s="231"/>
      <c r="N158" s="232"/>
      <c r="O158" s="86"/>
      <c r="P158" s="86"/>
      <c r="Q158" s="86"/>
      <c r="R158" s="86"/>
      <c r="S158" s="86"/>
      <c r="T158" s="87"/>
      <c r="U158" s="40"/>
      <c r="V158" s="40"/>
      <c r="W158" s="40"/>
      <c r="X158" s="40"/>
      <c r="Y158" s="40"/>
      <c r="Z158" s="40"/>
      <c r="AA158" s="40"/>
      <c r="AB158" s="40"/>
      <c r="AC158" s="40"/>
      <c r="AD158" s="40"/>
      <c r="AE158" s="40"/>
      <c r="AT158" s="19" t="s">
        <v>190</v>
      </c>
      <c r="AU158" s="19" t="s">
        <v>85</v>
      </c>
    </row>
    <row r="159" s="2" customFormat="1" ht="16.5" customHeight="1">
      <c r="A159" s="40"/>
      <c r="B159" s="41"/>
      <c r="C159" s="215" t="s">
        <v>1055</v>
      </c>
      <c r="D159" s="215" t="s">
        <v>183</v>
      </c>
      <c r="E159" s="216" t="s">
        <v>1341</v>
      </c>
      <c r="F159" s="217" t="s">
        <v>1978</v>
      </c>
      <c r="G159" s="218" t="s">
        <v>1661</v>
      </c>
      <c r="H159" s="219">
        <v>6</v>
      </c>
      <c r="I159" s="220"/>
      <c r="J159" s="221">
        <f>ROUND(I159*H159,2)</f>
        <v>0</v>
      </c>
      <c r="K159" s="217" t="s">
        <v>19</v>
      </c>
      <c r="L159" s="46"/>
      <c r="M159" s="222" t="s">
        <v>19</v>
      </c>
      <c r="N159" s="223" t="s">
        <v>47</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198</v>
      </c>
      <c r="AT159" s="226" t="s">
        <v>183</v>
      </c>
      <c r="AU159" s="226" t="s">
        <v>85</v>
      </c>
      <c r="AY159" s="19" t="s">
        <v>180</v>
      </c>
      <c r="BE159" s="227">
        <f>IF(N159="základní",J159,0)</f>
        <v>0</v>
      </c>
      <c r="BF159" s="227">
        <f>IF(N159="snížená",J159,0)</f>
        <v>0</v>
      </c>
      <c r="BG159" s="227">
        <f>IF(N159="zákl. přenesená",J159,0)</f>
        <v>0</v>
      </c>
      <c r="BH159" s="227">
        <f>IF(N159="sníž. přenesená",J159,0)</f>
        <v>0</v>
      </c>
      <c r="BI159" s="227">
        <f>IF(N159="nulová",J159,0)</f>
        <v>0</v>
      </c>
      <c r="BJ159" s="19" t="s">
        <v>83</v>
      </c>
      <c r="BK159" s="227">
        <f>ROUND(I159*H159,2)</f>
        <v>0</v>
      </c>
      <c r="BL159" s="19" t="s">
        <v>198</v>
      </c>
      <c r="BM159" s="226" t="s">
        <v>1979</v>
      </c>
    </row>
    <row r="160" s="2" customFormat="1">
      <c r="A160" s="40"/>
      <c r="B160" s="41"/>
      <c r="C160" s="42"/>
      <c r="D160" s="228" t="s">
        <v>190</v>
      </c>
      <c r="E160" s="42"/>
      <c r="F160" s="229" t="s">
        <v>1978</v>
      </c>
      <c r="G160" s="42"/>
      <c r="H160" s="42"/>
      <c r="I160" s="230"/>
      <c r="J160" s="42"/>
      <c r="K160" s="42"/>
      <c r="L160" s="46"/>
      <c r="M160" s="231"/>
      <c r="N160" s="232"/>
      <c r="O160" s="86"/>
      <c r="P160" s="86"/>
      <c r="Q160" s="86"/>
      <c r="R160" s="86"/>
      <c r="S160" s="86"/>
      <c r="T160" s="87"/>
      <c r="U160" s="40"/>
      <c r="V160" s="40"/>
      <c r="W160" s="40"/>
      <c r="X160" s="40"/>
      <c r="Y160" s="40"/>
      <c r="Z160" s="40"/>
      <c r="AA160" s="40"/>
      <c r="AB160" s="40"/>
      <c r="AC160" s="40"/>
      <c r="AD160" s="40"/>
      <c r="AE160" s="40"/>
      <c r="AT160" s="19" t="s">
        <v>190</v>
      </c>
      <c r="AU160" s="19" t="s">
        <v>85</v>
      </c>
    </row>
    <row r="161" s="2" customFormat="1" ht="16.5" customHeight="1">
      <c r="A161" s="40"/>
      <c r="B161" s="41"/>
      <c r="C161" s="215" t="s">
        <v>1059</v>
      </c>
      <c r="D161" s="215" t="s">
        <v>183</v>
      </c>
      <c r="E161" s="216" t="s">
        <v>1345</v>
      </c>
      <c r="F161" s="217" t="s">
        <v>1980</v>
      </c>
      <c r="G161" s="218" t="s">
        <v>1661</v>
      </c>
      <c r="H161" s="219">
        <v>1</v>
      </c>
      <c r="I161" s="220"/>
      <c r="J161" s="221">
        <f>ROUND(I161*H161,2)</f>
        <v>0</v>
      </c>
      <c r="K161" s="217" t="s">
        <v>19</v>
      </c>
      <c r="L161" s="46"/>
      <c r="M161" s="222" t="s">
        <v>19</v>
      </c>
      <c r="N161" s="223" t="s">
        <v>47</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198</v>
      </c>
      <c r="AT161" s="226" t="s">
        <v>183</v>
      </c>
      <c r="AU161" s="226" t="s">
        <v>85</v>
      </c>
      <c r="AY161" s="19" t="s">
        <v>180</v>
      </c>
      <c r="BE161" s="227">
        <f>IF(N161="základní",J161,0)</f>
        <v>0</v>
      </c>
      <c r="BF161" s="227">
        <f>IF(N161="snížená",J161,0)</f>
        <v>0</v>
      </c>
      <c r="BG161" s="227">
        <f>IF(N161="zákl. přenesená",J161,0)</f>
        <v>0</v>
      </c>
      <c r="BH161" s="227">
        <f>IF(N161="sníž. přenesená",J161,0)</f>
        <v>0</v>
      </c>
      <c r="BI161" s="227">
        <f>IF(N161="nulová",J161,0)</f>
        <v>0</v>
      </c>
      <c r="BJ161" s="19" t="s">
        <v>83</v>
      </c>
      <c r="BK161" s="227">
        <f>ROUND(I161*H161,2)</f>
        <v>0</v>
      </c>
      <c r="BL161" s="19" t="s">
        <v>198</v>
      </c>
      <c r="BM161" s="226" t="s">
        <v>1981</v>
      </c>
    </row>
    <row r="162" s="2" customFormat="1">
      <c r="A162" s="40"/>
      <c r="B162" s="41"/>
      <c r="C162" s="42"/>
      <c r="D162" s="228" t="s">
        <v>190</v>
      </c>
      <c r="E162" s="42"/>
      <c r="F162" s="229" t="s">
        <v>1980</v>
      </c>
      <c r="G162" s="42"/>
      <c r="H162" s="42"/>
      <c r="I162" s="230"/>
      <c r="J162" s="42"/>
      <c r="K162" s="42"/>
      <c r="L162" s="46"/>
      <c r="M162" s="231"/>
      <c r="N162" s="232"/>
      <c r="O162" s="86"/>
      <c r="P162" s="86"/>
      <c r="Q162" s="86"/>
      <c r="R162" s="86"/>
      <c r="S162" s="86"/>
      <c r="T162" s="87"/>
      <c r="U162" s="40"/>
      <c r="V162" s="40"/>
      <c r="W162" s="40"/>
      <c r="X162" s="40"/>
      <c r="Y162" s="40"/>
      <c r="Z162" s="40"/>
      <c r="AA162" s="40"/>
      <c r="AB162" s="40"/>
      <c r="AC162" s="40"/>
      <c r="AD162" s="40"/>
      <c r="AE162" s="40"/>
      <c r="AT162" s="19" t="s">
        <v>190</v>
      </c>
      <c r="AU162" s="19" t="s">
        <v>85</v>
      </c>
    </row>
    <row r="163" s="2" customFormat="1" ht="16.5" customHeight="1">
      <c r="A163" s="40"/>
      <c r="B163" s="41"/>
      <c r="C163" s="215" t="s">
        <v>1064</v>
      </c>
      <c r="D163" s="215" t="s">
        <v>183</v>
      </c>
      <c r="E163" s="216" t="s">
        <v>1348</v>
      </c>
      <c r="F163" s="217" t="s">
        <v>1982</v>
      </c>
      <c r="G163" s="218" t="s">
        <v>1661</v>
      </c>
      <c r="H163" s="219">
        <v>1</v>
      </c>
      <c r="I163" s="220"/>
      <c r="J163" s="221">
        <f>ROUND(I163*H163,2)</f>
        <v>0</v>
      </c>
      <c r="K163" s="217" t="s">
        <v>19</v>
      </c>
      <c r="L163" s="46"/>
      <c r="M163" s="222" t="s">
        <v>19</v>
      </c>
      <c r="N163" s="223" t="s">
        <v>47</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198</v>
      </c>
      <c r="AT163" s="226" t="s">
        <v>183</v>
      </c>
      <c r="AU163" s="226" t="s">
        <v>85</v>
      </c>
      <c r="AY163" s="19" t="s">
        <v>180</v>
      </c>
      <c r="BE163" s="227">
        <f>IF(N163="základní",J163,0)</f>
        <v>0</v>
      </c>
      <c r="BF163" s="227">
        <f>IF(N163="snížená",J163,0)</f>
        <v>0</v>
      </c>
      <c r="BG163" s="227">
        <f>IF(N163="zákl. přenesená",J163,0)</f>
        <v>0</v>
      </c>
      <c r="BH163" s="227">
        <f>IF(N163="sníž. přenesená",J163,0)</f>
        <v>0</v>
      </c>
      <c r="BI163" s="227">
        <f>IF(N163="nulová",J163,0)</f>
        <v>0</v>
      </c>
      <c r="BJ163" s="19" t="s">
        <v>83</v>
      </c>
      <c r="BK163" s="227">
        <f>ROUND(I163*H163,2)</f>
        <v>0</v>
      </c>
      <c r="BL163" s="19" t="s">
        <v>198</v>
      </c>
      <c r="BM163" s="226" t="s">
        <v>1983</v>
      </c>
    </row>
    <row r="164" s="2" customFormat="1">
      <c r="A164" s="40"/>
      <c r="B164" s="41"/>
      <c r="C164" s="42"/>
      <c r="D164" s="228" t="s">
        <v>190</v>
      </c>
      <c r="E164" s="42"/>
      <c r="F164" s="229" t="s">
        <v>1982</v>
      </c>
      <c r="G164" s="42"/>
      <c r="H164" s="42"/>
      <c r="I164" s="230"/>
      <c r="J164" s="42"/>
      <c r="K164" s="42"/>
      <c r="L164" s="46"/>
      <c r="M164" s="231"/>
      <c r="N164" s="232"/>
      <c r="O164" s="86"/>
      <c r="P164" s="86"/>
      <c r="Q164" s="86"/>
      <c r="R164" s="86"/>
      <c r="S164" s="86"/>
      <c r="T164" s="87"/>
      <c r="U164" s="40"/>
      <c r="V164" s="40"/>
      <c r="W164" s="40"/>
      <c r="X164" s="40"/>
      <c r="Y164" s="40"/>
      <c r="Z164" s="40"/>
      <c r="AA164" s="40"/>
      <c r="AB164" s="40"/>
      <c r="AC164" s="40"/>
      <c r="AD164" s="40"/>
      <c r="AE164" s="40"/>
      <c r="AT164" s="19" t="s">
        <v>190</v>
      </c>
      <c r="AU164" s="19" t="s">
        <v>85</v>
      </c>
    </row>
    <row r="165" s="12" customFormat="1" ht="22.8" customHeight="1">
      <c r="A165" s="12"/>
      <c r="B165" s="199"/>
      <c r="C165" s="200"/>
      <c r="D165" s="201" t="s">
        <v>75</v>
      </c>
      <c r="E165" s="213" t="s">
        <v>1356</v>
      </c>
      <c r="F165" s="213" t="s">
        <v>1984</v>
      </c>
      <c r="G165" s="200"/>
      <c r="H165" s="200"/>
      <c r="I165" s="203"/>
      <c r="J165" s="214">
        <f>BK165</f>
        <v>0</v>
      </c>
      <c r="K165" s="200"/>
      <c r="L165" s="205"/>
      <c r="M165" s="206"/>
      <c r="N165" s="207"/>
      <c r="O165" s="207"/>
      <c r="P165" s="208">
        <f>SUM(P166:P169)</f>
        <v>0</v>
      </c>
      <c r="Q165" s="207"/>
      <c r="R165" s="208">
        <f>SUM(R166:R169)</f>
        <v>0</v>
      </c>
      <c r="S165" s="207"/>
      <c r="T165" s="209">
        <f>SUM(T166:T169)</f>
        <v>0</v>
      </c>
      <c r="U165" s="12"/>
      <c r="V165" s="12"/>
      <c r="W165" s="12"/>
      <c r="X165" s="12"/>
      <c r="Y165" s="12"/>
      <c r="Z165" s="12"/>
      <c r="AA165" s="12"/>
      <c r="AB165" s="12"/>
      <c r="AC165" s="12"/>
      <c r="AD165" s="12"/>
      <c r="AE165" s="12"/>
      <c r="AR165" s="210" t="s">
        <v>83</v>
      </c>
      <c r="AT165" s="211" t="s">
        <v>75</v>
      </c>
      <c r="AU165" s="211" t="s">
        <v>83</v>
      </c>
      <c r="AY165" s="210" t="s">
        <v>180</v>
      </c>
      <c r="BK165" s="212">
        <f>SUM(BK166:BK169)</f>
        <v>0</v>
      </c>
    </row>
    <row r="166" s="2" customFormat="1" ht="16.5" customHeight="1">
      <c r="A166" s="40"/>
      <c r="B166" s="41"/>
      <c r="C166" s="215" t="s">
        <v>1069</v>
      </c>
      <c r="D166" s="215" t="s">
        <v>183</v>
      </c>
      <c r="E166" s="216" t="s">
        <v>1360</v>
      </c>
      <c r="F166" s="217" t="s">
        <v>1985</v>
      </c>
      <c r="G166" s="218" t="s">
        <v>249</v>
      </c>
      <c r="H166" s="219">
        <v>6</v>
      </c>
      <c r="I166" s="220"/>
      <c r="J166" s="221">
        <f>ROUND(I166*H166,2)</f>
        <v>0</v>
      </c>
      <c r="K166" s="217" t="s">
        <v>19</v>
      </c>
      <c r="L166" s="46"/>
      <c r="M166" s="222" t="s">
        <v>19</v>
      </c>
      <c r="N166" s="223" t="s">
        <v>47</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198</v>
      </c>
      <c r="AT166" s="226" t="s">
        <v>183</v>
      </c>
      <c r="AU166" s="226" t="s">
        <v>85</v>
      </c>
      <c r="AY166" s="19" t="s">
        <v>180</v>
      </c>
      <c r="BE166" s="227">
        <f>IF(N166="základní",J166,0)</f>
        <v>0</v>
      </c>
      <c r="BF166" s="227">
        <f>IF(N166="snížená",J166,0)</f>
        <v>0</v>
      </c>
      <c r="BG166" s="227">
        <f>IF(N166="zákl. přenesená",J166,0)</f>
        <v>0</v>
      </c>
      <c r="BH166" s="227">
        <f>IF(N166="sníž. přenesená",J166,0)</f>
        <v>0</v>
      </c>
      <c r="BI166" s="227">
        <f>IF(N166="nulová",J166,0)</f>
        <v>0</v>
      </c>
      <c r="BJ166" s="19" t="s">
        <v>83</v>
      </c>
      <c r="BK166" s="227">
        <f>ROUND(I166*H166,2)</f>
        <v>0</v>
      </c>
      <c r="BL166" s="19" t="s">
        <v>198</v>
      </c>
      <c r="BM166" s="226" t="s">
        <v>1986</v>
      </c>
    </row>
    <row r="167" s="2" customFormat="1">
      <c r="A167" s="40"/>
      <c r="B167" s="41"/>
      <c r="C167" s="42"/>
      <c r="D167" s="228" t="s">
        <v>190</v>
      </c>
      <c r="E167" s="42"/>
      <c r="F167" s="229" t="s">
        <v>1985</v>
      </c>
      <c r="G167" s="42"/>
      <c r="H167" s="42"/>
      <c r="I167" s="230"/>
      <c r="J167" s="42"/>
      <c r="K167" s="42"/>
      <c r="L167" s="46"/>
      <c r="M167" s="231"/>
      <c r="N167" s="232"/>
      <c r="O167" s="86"/>
      <c r="P167" s="86"/>
      <c r="Q167" s="86"/>
      <c r="R167" s="86"/>
      <c r="S167" s="86"/>
      <c r="T167" s="87"/>
      <c r="U167" s="40"/>
      <c r="V167" s="40"/>
      <c r="W167" s="40"/>
      <c r="X167" s="40"/>
      <c r="Y167" s="40"/>
      <c r="Z167" s="40"/>
      <c r="AA167" s="40"/>
      <c r="AB167" s="40"/>
      <c r="AC167" s="40"/>
      <c r="AD167" s="40"/>
      <c r="AE167" s="40"/>
      <c r="AT167" s="19" t="s">
        <v>190</v>
      </c>
      <c r="AU167" s="19" t="s">
        <v>85</v>
      </c>
    </row>
    <row r="168" s="2" customFormat="1" ht="16.5" customHeight="1">
      <c r="A168" s="40"/>
      <c r="B168" s="41"/>
      <c r="C168" s="215" t="s">
        <v>1073</v>
      </c>
      <c r="D168" s="215" t="s">
        <v>183</v>
      </c>
      <c r="E168" s="216" t="s">
        <v>1364</v>
      </c>
      <c r="F168" s="217" t="s">
        <v>1987</v>
      </c>
      <c r="G168" s="218" t="s">
        <v>249</v>
      </c>
      <c r="H168" s="219">
        <v>1</v>
      </c>
      <c r="I168" s="220"/>
      <c r="J168" s="221">
        <f>ROUND(I168*H168,2)</f>
        <v>0</v>
      </c>
      <c r="K168" s="217" t="s">
        <v>19</v>
      </c>
      <c r="L168" s="46"/>
      <c r="M168" s="222" t="s">
        <v>19</v>
      </c>
      <c r="N168" s="223" t="s">
        <v>47</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198</v>
      </c>
      <c r="AT168" s="226" t="s">
        <v>183</v>
      </c>
      <c r="AU168" s="226" t="s">
        <v>85</v>
      </c>
      <c r="AY168" s="19" t="s">
        <v>180</v>
      </c>
      <c r="BE168" s="227">
        <f>IF(N168="základní",J168,0)</f>
        <v>0</v>
      </c>
      <c r="BF168" s="227">
        <f>IF(N168="snížená",J168,0)</f>
        <v>0</v>
      </c>
      <c r="BG168" s="227">
        <f>IF(N168="zákl. přenesená",J168,0)</f>
        <v>0</v>
      </c>
      <c r="BH168" s="227">
        <f>IF(N168="sníž. přenesená",J168,0)</f>
        <v>0</v>
      </c>
      <c r="BI168" s="227">
        <f>IF(N168="nulová",J168,0)</f>
        <v>0</v>
      </c>
      <c r="BJ168" s="19" t="s">
        <v>83</v>
      </c>
      <c r="BK168" s="227">
        <f>ROUND(I168*H168,2)</f>
        <v>0</v>
      </c>
      <c r="BL168" s="19" t="s">
        <v>198</v>
      </c>
      <c r="BM168" s="226" t="s">
        <v>1988</v>
      </c>
    </row>
    <row r="169" s="2" customFormat="1">
      <c r="A169" s="40"/>
      <c r="B169" s="41"/>
      <c r="C169" s="42"/>
      <c r="D169" s="228" t="s">
        <v>190</v>
      </c>
      <c r="E169" s="42"/>
      <c r="F169" s="229" t="s">
        <v>1987</v>
      </c>
      <c r="G169" s="42"/>
      <c r="H169" s="42"/>
      <c r="I169" s="230"/>
      <c r="J169" s="42"/>
      <c r="K169" s="42"/>
      <c r="L169" s="46"/>
      <c r="M169" s="231"/>
      <c r="N169" s="232"/>
      <c r="O169" s="86"/>
      <c r="P169" s="86"/>
      <c r="Q169" s="86"/>
      <c r="R169" s="86"/>
      <c r="S169" s="86"/>
      <c r="T169" s="87"/>
      <c r="U169" s="40"/>
      <c r="V169" s="40"/>
      <c r="W169" s="40"/>
      <c r="X169" s="40"/>
      <c r="Y169" s="40"/>
      <c r="Z169" s="40"/>
      <c r="AA169" s="40"/>
      <c r="AB169" s="40"/>
      <c r="AC169" s="40"/>
      <c r="AD169" s="40"/>
      <c r="AE169" s="40"/>
      <c r="AT169" s="19" t="s">
        <v>190</v>
      </c>
      <c r="AU169" s="19" t="s">
        <v>85</v>
      </c>
    </row>
    <row r="170" s="12" customFormat="1" ht="22.8" customHeight="1">
      <c r="A170" s="12"/>
      <c r="B170" s="199"/>
      <c r="C170" s="200"/>
      <c r="D170" s="201" t="s">
        <v>75</v>
      </c>
      <c r="E170" s="213" t="s">
        <v>1371</v>
      </c>
      <c r="F170" s="213" t="s">
        <v>1989</v>
      </c>
      <c r="G170" s="200"/>
      <c r="H170" s="200"/>
      <c r="I170" s="203"/>
      <c r="J170" s="214">
        <f>BK170</f>
        <v>0</v>
      </c>
      <c r="K170" s="200"/>
      <c r="L170" s="205"/>
      <c r="M170" s="206"/>
      <c r="N170" s="207"/>
      <c r="O170" s="207"/>
      <c r="P170" s="208">
        <f>SUM(P171:P172)</f>
        <v>0</v>
      </c>
      <c r="Q170" s="207"/>
      <c r="R170" s="208">
        <f>SUM(R171:R172)</f>
        <v>0</v>
      </c>
      <c r="S170" s="207"/>
      <c r="T170" s="209">
        <f>SUM(T171:T172)</f>
        <v>0</v>
      </c>
      <c r="U170" s="12"/>
      <c r="V170" s="12"/>
      <c r="W170" s="12"/>
      <c r="X170" s="12"/>
      <c r="Y170" s="12"/>
      <c r="Z170" s="12"/>
      <c r="AA170" s="12"/>
      <c r="AB170" s="12"/>
      <c r="AC170" s="12"/>
      <c r="AD170" s="12"/>
      <c r="AE170" s="12"/>
      <c r="AR170" s="210" t="s">
        <v>83</v>
      </c>
      <c r="AT170" s="211" t="s">
        <v>75</v>
      </c>
      <c r="AU170" s="211" t="s">
        <v>83</v>
      </c>
      <c r="AY170" s="210" t="s">
        <v>180</v>
      </c>
      <c r="BK170" s="212">
        <f>SUM(BK171:BK172)</f>
        <v>0</v>
      </c>
    </row>
    <row r="171" s="2" customFormat="1">
      <c r="A171" s="40"/>
      <c r="B171" s="41"/>
      <c r="C171" s="215" t="s">
        <v>1078</v>
      </c>
      <c r="D171" s="215" t="s">
        <v>183</v>
      </c>
      <c r="E171" s="216" t="s">
        <v>1375</v>
      </c>
      <c r="F171" s="217" t="s">
        <v>1990</v>
      </c>
      <c r="G171" s="218" t="s">
        <v>249</v>
      </c>
      <c r="H171" s="219">
        <v>2</v>
      </c>
      <c r="I171" s="220"/>
      <c r="J171" s="221">
        <f>ROUND(I171*H171,2)</f>
        <v>0</v>
      </c>
      <c r="K171" s="217" t="s">
        <v>19</v>
      </c>
      <c r="L171" s="46"/>
      <c r="M171" s="222" t="s">
        <v>19</v>
      </c>
      <c r="N171" s="223" t="s">
        <v>47</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198</v>
      </c>
      <c r="AT171" s="226" t="s">
        <v>183</v>
      </c>
      <c r="AU171" s="226" t="s">
        <v>85</v>
      </c>
      <c r="AY171" s="19" t="s">
        <v>180</v>
      </c>
      <c r="BE171" s="227">
        <f>IF(N171="základní",J171,0)</f>
        <v>0</v>
      </c>
      <c r="BF171" s="227">
        <f>IF(N171="snížená",J171,0)</f>
        <v>0</v>
      </c>
      <c r="BG171" s="227">
        <f>IF(N171="zákl. přenesená",J171,0)</f>
        <v>0</v>
      </c>
      <c r="BH171" s="227">
        <f>IF(N171="sníž. přenesená",J171,0)</f>
        <v>0</v>
      </c>
      <c r="BI171" s="227">
        <f>IF(N171="nulová",J171,0)</f>
        <v>0</v>
      </c>
      <c r="BJ171" s="19" t="s">
        <v>83</v>
      </c>
      <c r="BK171" s="227">
        <f>ROUND(I171*H171,2)</f>
        <v>0</v>
      </c>
      <c r="BL171" s="19" t="s">
        <v>198</v>
      </c>
      <c r="BM171" s="226" t="s">
        <v>1991</v>
      </c>
    </row>
    <row r="172" s="2" customFormat="1">
      <c r="A172" s="40"/>
      <c r="B172" s="41"/>
      <c r="C172" s="42"/>
      <c r="D172" s="228" t="s">
        <v>190</v>
      </c>
      <c r="E172" s="42"/>
      <c r="F172" s="229" t="s">
        <v>1990</v>
      </c>
      <c r="G172" s="42"/>
      <c r="H172" s="42"/>
      <c r="I172" s="230"/>
      <c r="J172" s="42"/>
      <c r="K172" s="42"/>
      <c r="L172" s="46"/>
      <c r="M172" s="231"/>
      <c r="N172" s="232"/>
      <c r="O172" s="86"/>
      <c r="P172" s="86"/>
      <c r="Q172" s="86"/>
      <c r="R172" s="86"/>
      <c r="S172" s="86"/>
      <c r="T172" s="87"/>
      <c r="U172" s="40"/>
      <c r="V172" s="40"/>
      <c r="W172" s="40"/>
      <c r="X172" s="40"/>
      <c r="Y172" s="40"/>
      <c r="Z172" s="40"/>
      <c r="AA172" s="40"/>
      <c r="AB172" s="40"/>
      <c r="AC172" s="40"/>
      <c r="AD172" s="40"/>
      <c r="AE172" s="40"/>
      <c r="AT172" s="19" t="s">
        <v>190</v>
      </c>
      <c r="AU172" s="19" t="s">
        <v>85</v>
      </c>
    </row>
    <row r="173" s="12" customFormat="1" ht="22.8" customHeight="1">
      <c r="A173" s="12"/>
      <c r="B173" s="199"/>
      <c r="C173" s="200"/>
      <c r="D173" s="201" t="s">
        <v>75</v>
      </c>
      <c r="E173" s="213" t="s">
        <v>1383</v>
      </c>
      <c r="F173" s="213" t="s">
        <v>1992</v>
      </c>
      <c r="G173" s="200"/>
      <c r="H173" s="200"/>
      <c r="I173" s="203"/>
      <c r="J173" s="214">
        <f>BK173</f>
        <v>0</v>
      </c>
      <c r="K173" s="200"/>
      <c r="L173" s="205"/>
      <c r="M173" s="206"/>
      <c r="N173" s="207"/>
      <c r="O173" s="207"/>
      <c r="P173" s="208">
        <f>SUM(P174:P177)</f>
        <v>0</v>
      </c>
      <c r="Q173" s="207"/>
      <c r="R173" s="208">
        <f>SUM(R174:R177)</f>
        <v>0</v>
      </c>
      <c r="S173" s="207"/>
      <c r="T173" s="209">
        <f>SUM(T174:T177)</f>
        <v>0</v>
      </c>
      <c r="U173" s="12"/>
      <c r="V173" s="12"/>
      <c r="W173" s="12"/>
      <c r="X173" s="12"/>
      <c r="Y173" s="12"/>
      <c r="Z173" s="12"/>
      <c r="AA173" s="12"/>
      <c r="AB173" s="12"/>
      <c r="AC173" s="12"/>
      <c r="AD173" s="12"/>
      <c r="AE173" s="12"/>
      <c r="AR173" s="210" t="s">
        <v>83</v>
      </c>
      <c r="AT173" s="211" t="s">
        <v>75</v>
      </c>
      <c r="AU173" s="211" t="s">
        <v>83</v>
      </c>
      <c r="AY173" s="210" t="s">
        <v>180</v>
      </c>
      <c r="BK173" s="212">
        <f>SUM(BK174:BK177)</f>
        <v>0</v>
      </c>
    </row>
    <row r="174" s="2" customFormat="1" ht="16.5" customHeight="1">
      <c r="A174" s="40"/>
      <c r="B174" s="41"/>
      <c r="C174" s="215" t="s">
        <v>1082</v>
      </c>
      <c r="D174" s="215" t="s">
        <v>183</v>
      </c>
      <c r="E174" s="216" t="s">
        <v>1391</v>
      </c>
      <c r="F174" s="217" t="s">
        <v>1993</v>
      </c>
      <c r="G174" s="218" t="s">
        <v>1994</v>
      </c>
      <c r="H174" s="219">
        <v>3</v>
      </c>
      <c r="I174" s="220"/>
      <c r="J174" s="221">
        <f>ROUND(I174*H174,2)</f>
        <v>0</v>
      </c>
      <c r="K174" s="217" t="s">
        <v>19</v>
      </c>
      <c r="L174" s="46"/>
      <c r="M174" s="222" t="s">
        <v>19</v>
      </c>
      <c r="N174" s="223" t="s">
        <v>47</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198</v>
      </c>
      <c r="AT174" s="226" t="s">
        <v>183</v>
      </c>
      <c r="AU174" s="226" t="s">
        <v>85</v>
      </c>
      <c r="AY174" s="19" t="s">
        <v>180</v>
      </c>
      <c r="BE174" s="227">
        <f>IF(N174="základní",J174,0)</f>
        <v>0</v>
      </c>
      <c r="BF174" s="227">
        <f>IF(N174="snížená",J174,0)</f>
        <v>0</v>
      </c>
      <c r="BG174" s="227">
        <f>IF(N174="zákl. přenesená",J174,0)</f>
        <v>0</v>
      </c>
      <c r="BH174" s="227">
        <f>IF(N174="sníž. přenesená",J174,0)</f>
        <v>0</v>
      </c>
      <c r="BI174" s="227">
        <f>IF(N174="nulová",J174,0)</f>
        <v>0</v>
      </c>
      <c r="BJ174" s="19" t="s">
        <v>83</v>
      </c>
      <c r="BK174" s="227">
        <f>ROUND(I174*H174,2)</f>
        <v>0</v>
      </c>
      <c r="BL174" s="19" t="s">
        <v>198</v>
      </c>
      <c r="BM174" s="226" t="s">
        <v>1995</v>
      </c>
    </row>
    <row r="175" s="2" customFormat="1">
      <c r="A175" s="40"/>
      <c r="B175" s="41"/>
      <c r="C175" s="42"/>
      <c r="D175" s="228" t="s">
        <v>190</v>
      </c>
      <c r="E175" s="42"/>
      <c r="F175" s="229" t="s">
        <v>1993</v>
      </c>
      <c r="G175" s="42"/>
      <c r="H175" s="42"/>
      <c r="I175" s="230"/>
      <c r="J175" s="42"/>
      <c r="K175" s="42"/>
      <c r="L175" s="46"/>
      <c r="M175" s="231"/>
      <c r="N175" s="232"/>
      <c r="O175" s="86"/>
      <c r="P175" s="86"/>
      <c r="Q175" s="86"/>
      <c r="R175" s="86"/>
      <c r="S175" s="86"/>
      <c r="T175" s="87"/>
      <c r="U175" s="40"/>
      <c r="V175" s="40"/>
      <c r="W175" s="40"/>
      <c r="X175" s="40"/>
      <c r="Y175" s="40"/>
      <c r="Z175" s="40"/>
      <c r="AA175" s="40"/>
      <c r="AB175" s="40"/>
      <c r="AC175" s="40"/>
      <c r="AD175" s="40"/>
      <c r="AE175" s="40"/>
      <c r="AT175" s="19" t="s">
        <v>190</v>
      </c>
      <c r="AU175" s="19" t="s">
        <v>85</v>
      </c>
    </row>
    <row r="176" s="2" customFormat="1" ht="16.5" customHeight="1">
      <c r="A176" s="40"/>
      <c r="B176" s="41"/>
      <c r="C176" s="215" t="s">
        <v>1087</v>
      </c>
      <c r="D176" s="215" t="s">
        <v>183</v>
      </c>
      <c r="E176" s="216" t="s">
        <v>1395</v>
      </c>
      <c r="F176" s="217" t="s">
        <v>1996</v>
      </c>
      <c r="G176" s="218" t="s">
        <v>1661</v>
      </c>
      <c r="H176" s="219">
        <v>1</v>
      </c>
      <c r="I176" s="220"/>
      <c r="J176" s="221">
        <f>ROUND(I176*H176,2)</f>
        <v>0</v>
      </c>
      <c r="K176" s="217" t="s">
        <v>19</v>
      </c>
      <c r="L176" s="46"/>
      <c r="M176" s="222" t="s">
        <v>19</v>
      </c>
      <c r="N176" s="223" t="s">
        <v>47</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198</v>
      </c>
      <c r="AT176" s="226" t="s">
        <v>183</v>
      </c>
      <c r="AU176" s="226" t="s">
        <v>85</v>
      </c>
      <c r="AY176" s="19" t="s">
        <v>180</v>
      </c>
      <c r="BE176" s="227">
        <f>IF(N176="základní",J176,0)</f>
        <v>0</v>
      </c>
      <c r="BF176" s="227">
        <f>IF(N176="snížená",J176,0)</f>
        <v>0</v>
      </c>
      <c r="BG176" s="227">
        <f>IF(N176="zákl. přenesená",J176,0)</f>
        <v>0</v>
      </c>
      <c r="BH176" s="227">
        <f>IF(N176="sníž. přenesená",J176,0)</f>
        <v>0</v>
      </c>
      <c r="BI176" s="227">
        <f>IF(N176="nulová",J176,0)</f>
        <v>0</v>
      </c>
      <c r="BJ176" s="19" t="s">
        <v>83</v>
      </c>
      <c r="BK176" s="227">
        <f>ROUND(I176*H176,2)</f>
        <v>0</v>
      </c>
      <c r="BL176" s="19" t="s">
        <v>198</v>
      </c>
      <c r="BM176" s="226" t="s">
        <v>1997</v>
      </c>
    </row>
    <row r="177" s="2" customFormat="1">
      <c r="A177" s="40"/>
      <c r="B177" s="41"/>
      <c r="C177" s="42"/>
      <c r="D177" s="228" t="s">
        <v>190</v>
      </c>
      <c r="E177" s="42"/>
      <c r="F177" s="229" t="s">
        <v>1996</v>
      </c>
      <c r="G177" s="42"/>
      <c r="H177" s="42"/>
      <c r="I177" s="230"/>
      <c r="J177" s="42"/>
      <c r="K177" s="42"/>
      <c r="L177" s="46"/>
      <c r="M177" s="231"/>
      <c r="N177" s="232"/>
      <c r="O177" s="86"/>
      <c r="P177" s="86"/>
      <c r="Q177" s="86"/>
      <c r="R177" s="86"/>
      <c r="S177" s="86"/>
      <c r="T177" s="87"/>
      <c r="U177" s="40"/>
      <c r="V177" s="40"/>
      <c r="W177" s="40"/>
      <c r="X177" s="40"/>
      <c r="Y177" s="40"/>
      <c r="Z177" s="40"/>
      <c r="AA177" s="40"/>
      <c r="AB177" s="40"/>
      <c r="AC177" s="40"/>
      <c r="AD177" s="40"/>
      <c r="AE177" s="40"/>
      <c r="AT177" s="19" t="s">
        <v>190</v>
      </c>
      <c r="AU177" s="19" t="s">
        <v>85</v>
      </c>
    </row>
    <row r="178" s="12" customFormat="1" ht="25.92" customHeight="1">
      <c r="A178" s="12"/>
      <c r="B178" s="199"/>
      <c r="C178" s="200"/>
      <c r="D178" s="201" t="s">
        <v>75</v>
      </c>
      <c r="E178" s="202" t="s">
        <v>1419</v>
      </c>
      <c r="F178" s="202" t="s">
        <v>1998</v>
      </c>
      <c r="G178" s="200"/>
      <c r="H178" s="200"/>
      <c r="I178" s="203"/>
      <c r="J178" s="204">
        <f>BK178</f>
        <v>0</v>
      </c>
      <c r="K178" s="200"/>
      <c r="L178" s="205"/>
      <c r="M178" s="206"/>
      <c r="N178" s="207"/>
      <c r="O178" s="207"/>
      <c r="P178" s="208">
        <f>P179+P190+P197+P218+P225+P230</f>
        <v>0</v>
      </c>
      <c r="Q178" s="207"/>
      <c r="R178" s="208">
        <f>R179+R190+R197+R218+R225+R230</f>
        <v>0</v>
      </c>
      <c r="S178" s="207"/>
      <c r="T178" s="209">
        <f>T179+T190+T197+T218+T225+T230</f>
        <v>0</v>
      </c>
      <c r="U178" s="12"/>
      <c r="V178" s="12"/>
      <c r="W178" s="12"/>
      <c r="X178" s="12"/>
      <c r="Y178" s="12"/>
      <c r="Z178" s="12"/>
      <c r="AA178" s="12"/>
      <c r="AB178" s="12"/>
      <c r="AC178" s="12"/>
      <c r="AD178" s="12"/>
      <c r="AE178" s="12"/>
      <c r="AR178" s="210" t="s">
        <v>83</v>
      </c>
      <c r="AT178" s="211" t="s">
        <v>75</v>
      </c>
      <c r="AU178" s="211" t="s">
        <v>76</v>
      </c>
      <c r="AY178" s="210" t="s">
        <v>180</v>
      </c>
      <c r="BK178" s="212">
        <f>BK179+BK190+BK197+BK218+BK225+BK230</f>
        <v>0</v>
      </c>
    </row>
    <row r="179" s="12" customFormat="1" ht="22.8" customHeight="1">
      <c r="A179" s="12"/>
      <c r="B179" s="199"/>
      <c r="C179" s="200"/>
      <c r="D179" s="201" t="s">
        <v>75</v>
      </c>
      <c r="E179" s="213" t="s">
        <v>1427</v>
      </c>
      <c r="F179" s="213" t="s">
        <v>1955</v>
      </c>
      <c r="G179" s="200"/>
      <c r="H179" s="200"/>
      <c r="I179" s="203"/>
      <c r="J179" s="214">
        <f>BK179</f>
        <v>0</v>
      </c>
      <c r="K179" s="200"/>
      <c r="L179" s="205"/>
      <c r="M179" s="206"/>
      <c r="N179" s="207"/>
      <c r="O179" s="207"/>
      <c r="P179" s="208">
        <f>SUM(P180:P189)</f>
        <v>0</v>
      </c>
      <c r="Q179" s="207"/>
      <c r="R179" s="208">
        <f>SUM(R180:R189)</f>
        <v>0</v>
      </c>
      <c r="S179" s="207"/>
      <c r="T179" s="209">
        <f>SUM(T180:T189)</f>
        <v>0</v>
      </c>
      <c r="U179" s="12"/>
      <c r="V179" s="12"/>
      <c r="W179" s="12"/>
      <c r="X179" s="12"/>
      <c r="Y179" s="12"/>
      <c r="Z179" s="12"/>
      <c r="AA179" s="12"/>
      <c r="AB179" s="12"/>
      <c r="AC179" s="12"/>
      <c r="AD179" s="12"/>
      <c r="AE179" s="12"/>
      <c r="AR179" s="210" t="s">
        <v>83</v>
      </c>
      <c r="AT179" s="211" t="s">
        <v>75</v>
      </c>
      <c r="AU179" s="211" t="s">
        <v>83</v>
      </c>
      <c r="AY179" s="210" t="s">
        <v>180</v>
      </c>
      <c r="BK179" s="212">
        <f>SUM(BK180:BK189)</f>
        <v>0</v>
      </c>
    </row>
    <row r="180" s="2" customFormat="1">
      <c r="A180" s="40"/>
      <c r="B180" s="41"/>
      <c r="C180" s="215" t="s">
        <v>1092</v>
      </c>
      <c r="D180" s="215" t="s">
        <v>183</v>
      </c>
      <c r="E180" s="216" t="s">
        <v>1432</v>
      </c>
      <c r="F180" s="217" t="s">
        <v>1999</v>
      </c>
      <c r="G180" s="218" t="s">
        <v>1661</v>
      </c>
      <c r="H180" s="219">
        <v>1</v>
      </c>
      <c r="I180" s="220"/>
      <c r="J180" s="221">
        <f>ROUND(I180*H180,2)</f>
        <v>0</v>
      </c>
      <c r="K180" s="217" t="s">
        <v>19</v>
      </c>
      <c r="L180" s="46"/>
      <c r="M180" s="222" t="s">
        <v>19</v>
      </c>
      <c r="N180" s="223" t="s">
        <v>47</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198</v>
      </c>
      <c r="AT180" s="226" t="s">
        <v>183</v>
      </c>
      <c r="AU180" s="226" t="s">
        <v>85</v>
      </c>
      <c r="AY180" s="19" t="s">
        <v>180</v>
      </c>
      <c r="BE180" s="227">
        <f>IF(N180="základní",J180,0)</f>
        <v>0</v>
      </c>
      <c r="BF180" s="227">
        <f>IF(N180="snížená",J180,0)</f>
        <v>0</v>
      </c>
      <c r="BG180" s="227">
        <f>IF(N180="zákl. přenesená",J180,0)</f>
        <v>0</v>
      </c>
      <c r="BH180" s="227">
        <f>IF(N180="sníž. přenesená",J180,0)</f>
        <v>0</v>
      </c>
      <c r="BI180" s="227">
        <f>IF(N180="nulová",J180,0)</f>
        <v>0</v>
      </c>
      <c r="BJ180" s="19" t="s">
        <v>83</v>
      </c>
      <c r="BK180" s="227">
        <f>ROUND(I180*H180,2)</f>
        <v>0</v>
      </c>
      <c r="BL180" s="19" t="s">
        <v>198</v>
      </c>
      <c r="BM180" s="226" t="s">
        <v>2000</v>
      </c>
    </row>
    <row r="181" s="2" customFormat="1">
      <c r="A181" s="40"/>
      <c r="B181" s="41"/>
      <c r="C181" s="42"/>
      <c r="D181" s="228" t="s">
        <v>190</v>
      </c>
      <c r="E181" s="42"/>
      <c r="F181" s="229" t="s">
        <v>2001</v>
      </c>
      <c r="G181" s="42"/>
      <c r="H181" s="42"/>
      <c r="I181" s="230"/>
      <c r="J181" s="42"/>
      <c r="K181" s="42"/>
      <c r="L181" s="46"/>
      <c r="M181" s="231"/>
      <c r="N181" s="232"/>
      <c r="O181" s="86"/>
      <c r="P181" s="86"/>
      <c r="Q181" s="86"/>
      <c r="R181" s="86"/>
      <c r="S181" s="86"/>
      <c r="T181" s="87"/>
      <c r="U181" s="40"/>
      <c r="V181" s="40"/>
      <c r="W181" s="40"/>
      <c r="X181" s="40"/>
      <c r="Y181" s="40"/>
      <c r="Z181" s="40"/>
      <c r="AA181" s="40"/>
      <c r="AB181" s="40"/>
      <c r="AC181" s="40"/>
      <c r="AD181" s="40"/>
      <c r="AE181" s="40"/>
      <c r="AT181" s="19" t="s">
        <v>190</v>
      </c>
      <c r="AU181" s="19" t="s">
        <v>85</v>
      </c>
    </row>
    <row r="182" s="2" customFormat="1" ht="16.5" customHeight="1">
      <c r="A182" s="40"/>
      <c r="B182" s="41"/>
      <c r="C182" s="215" t="s">
        <v>1097</v>
      </c>
      <c r="D182" s="215" t="s">
        <v>183</v>
      </c>
      <c r="E182" s="216" t="s">
        <v>1436</v>
      </c>
      <c r="F182" s="217" t="s">
        <v>1959</v>
      </c>
      <c r="G182" s="218" t="s">
        <v>1661</v>
      </c>
      <c r="H182" s="219">
        <v>4</v>
      </c>
      <c r="I182" s="220"/>
      <c r="J182" s="221">
        <f>ROUND(I182*H182,2)</f>
        <v>0</v>
      </c>
      <c r="K182" s="217" t="s">
        <v>19</v>
      </c>
      <c r="L182" s="46"/>
      <c r="M182" s="222" t="s">
        <v>19</v>
      </c>
      <c r="N182" s="223" t="s">
        <v>47</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198</v>
      </c>
      <c r="AT182" s="226" t="s">
        <v>183</v>
      </c>
      <c r="AU182" s="226" t="s">
        <v>85</v>
      </c>
      <c r="AY182" s="19" t="s">
        <v>180</v>
      </c>
      <c r="BE182" s="227">
        <f>IF(N182="základní",J182,0)</f>
        <v>0</v>
      </c>
      <c r="BF182" s="227">
        <f>IF(N182="snížená",J182,0)</f>
        <v>0</v>
      </c>
      <c r="BG182" s="227">
        <f>IF(N182="zákl. přenesená",J182,0)</f>
        <v>0</v>
      </c>
      <c r="BH182" s="227">
        <f>IF(N182="sníž. přenesená",J182,0)</f>
        <v>0</v>
      </c>
      <c r="BI182" s="227">
        <f>IF(N182="nulová",J182,0)</f>
        <v>0</v>
      </c>
      <c r="BJ182" s="19" t="s">
        <v>83</v>
      </c>
      <c r="BK182" s="227">
        <f>ROUND(I182*H182,2)</f>
        <v>0</v>
      </c>
      <c r="BL182" s="19" t="s">
        <v>198</v>
      </c>
      <c r="BM182" s="226" t="s">
        <v>2002</v>
      </c>
    </row>
    <row r="183" s="2" customFormat="1">
      <c r="A183" s="40"/>
      <c r="B183" s="41"/>
      <c r="C183" s="42"/>
      <c r="D183" s="228" t="s">
        <v>190</v>
      </c>
      <c r="E183" s="42"/>
      <c r="F183" s="229" t="s">
        <v>1959</v>
      </c>
      <c r="G183" s="42"/>
      <c r="H183" s="42"/>
      <c r="I183" s="230"/>
      <c r="J183" s="42"/>
      <c r="K183" s="42"/>
      <c r="L183" s="46"/>
      <c r="M183" s="231"/>
      <c r="N183" s="232"/>
      <c r="O183" s="86"/>
      <c r="P183" s="86"/>
      <c r="Q183" s="86"/>
      <c r="R183" s="86"/>
      <c r="S183" s="86"/>
      <c r="T183" s="87"/>
      <c r="U183" s="40"/>
      <c r="V183" s="40"/>
      <c r="W183" s="40"/>
      <c r="X183" s="40"/>
      <c r="Y183" s="40"/>
      <c r="Z183" s="40"/>
      <c r="AA183" s="40"/>
      <c r="AB183" s="40"/>
      <c r="AC183" s="40"/>
      <c r="AD183" s="40"/>
      <c r="AE183" s="40"/>
      <c r="AT183" s="19" t="s">
        <v>190</v>
      </c>
      <c r="AU183" s="19" t="s">
        <v>85</v>
      </c>
    </row>
    <row r="184" s="2" customFormat="1" ht="16.5" customHeight="1">
      <c r="A184" s="40"/>
      <c r="B184" s="41"/>
      <c r="C184" s="215" t="s">
        <v>1101</v>
      </c>
      <c r="D184" s="215" t="s">
        <v>183</v>
      </c>
      <c r="E184" s="216" t="s">
        <v>1440</v>
      </c>
      <c r="F184" s="217" t="s">
        <v>2003</v>
      </c>
      <c r="G184" s="218" t="s">
        <v>1661</v>
      </c>
      <c r="H184" s="219">
        <v>2</v>
      </c>
      <c r="I184" s="220"/>
      <c r="J184" s="221">
        <f>ROUND(I184*H184,2)</f>
        <v>0</v>
      </c>
      <c r="K184" s="217" t="s">
        <v>19</v>
      </c>
      <c r="L184" s="46"/>
      <c r="M184" s="222" t="s">
        <v>19</v>
      </c>
      <c r="N184" s="223" t="s">
        <v>47</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198</v>
      </c>
      <c r="AT184" s="226" t="s">
        <v>183</v>
      </c>
      <c r="AU184" s="226" t="s">
        <v>85</v>
      </c>
      <c r="AY184" s="19" t="s">
        <v>180</v>
      </c>
      <c r="BE184" s="227">
        <f>IF(N184="základní",J184,0)</f>
        <v>0</v>
      </c>
      <c r="BF184" s="227">
        <f>IF(N184="snížená",J184,0)</f>
        <v>0</v>
      </c>
      <c r="BG184" s="227">
        <f>IF(N184="zákl. přenesená",J184,0)</f>
        <v>0</v>
      </c>
      <c r="BH184" s="227">
        <f>IF(N184="sníž. přenesená",J184,0)</f>
        <v>0</v>
      </c>
      <c r="BI184" s="227">
        <f>IF(N184="nulová",J184,0)</f>
        <v>0</v>
      </c>
      <c r="BJ184" s="19" t="s">
        <v>83</v>
      </c>
      <c r="BK184" s="227">
        <f>ROUND(I184*H184,2)</f>
        <v>0</v>
      </c>
      <c r="BL184" s="19" t="s">
        <v>198</v>
      </c>
      <c r="BM184" s="226" t="s">
        <v>2004</v>
      </c>
    </row>
    <row r="185" s="2" customFormat="1">
      <c r="A185" s="40"/>
      <c r="B185" s="41"/>
      <c r="C185" s="42"/>
      <c r="D185" s="228" t="s">
        <v>190</v>
      </c>
      <c r="E185" s="42"/>
      <c r="F185" s="229" t="s">
        <v>2003</v>
      </c>
      <c r="G185" s="42"/>
      <c r="H185" s="42"/>
      <c r="I185" s="230"/>
      <c r="J185" s="42"/>
      <c r="K185" s="42"/>
      <c r="L185" s="46"/>
      <c r="M185" s="231"/>
      <c r="N185" s="232"/>
      <c r="O185" s="86"/>
      <c r="P185" s="86"/>
      <c r="Q185" s="86"/>
      <c r="R185" s="86"/>
      <c r="S185" s="86"/>
      <c r="T185" s="87"/>
      <c r="U185" s="40"/>
      <c r="V185" s="40"/>
      <c r="W185" s="40"/>
      <c r="X185" s="40"/>
      <c r="Y185" s="40"/>
      <c r="Z185" s="40"/>
      <c r="AA185" s="40"/>
      <c r="AB185" s="40"/>
      <c r="AC185" s="40"/>
      <c r="AD185" s="40"/>
      <c r="AE185" s="40"/>
      <c r="AT185" s="19" t="s">
        <v>190</v>
      </c>
      <c r="AU185" s="19" t="s">
        <v>85</v>
      </c>
    </row>
    <row r="186" s="2" customFormat="1" ht="16.5" customHeight="1">
      <c r="A186" s="40"/>
      <c r="B186" s="41"/>
      <c r="C186" s="215" t="s">
        <v>491</v>
      </c>
      <c r="D186" s="215" t="s">
        <v>183</v>
      </c>
      <c r="E186" s="216" t="s">
        <v>1444</v>
      </c>
      <c r="F186" s="217" t="s">
        <v>2005</v>
      </c>
      <c r="G186" s="218" t="s">
        <v>1661</v>
      </c>
      <c r="H186" s="219">
        <v>1</v>
      </c>
      <c r="I186" s="220"/>
      <c r="J186" s="221">
        <f>ROUND(I186*H186,2)</f>
        <v>0</v>
      </c>
      <c r="K186" s="217" t="s">
        <v>19</v>
      </c>
      <c r="L186" s="46"/>
      <c r="M186" s="222" t="s">
        <v>19</v>
      </c>
      <c r="N186" s="223" t="s">
        <v>47</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198</v>
      </c>
      <c r="AT186" s="226" t="s">
        <v>183</v>
      </c>
      <c r="AU186" s="226" t="s">
        <v>85</v>
      </c>
      <c r="AY186" s="19" t="s">
        <v>180</v>
      </c>
      <c r="BE186" s="227">
        <f>IF(N186="základní",J186,0)</f>
        <v>0</v>
      </c>
      <c r="BF186" s="227">
        <f>IF(N186="snížená",J186,0)</f>
        <v>0</v>
      </c>
      <c r="BG186" s="227">
        <f>IF(N186="zákl. přenesená",J186,0)</f>
        <v>0</v>
      </c>
      <c r="BH186" s="227">
        <f>IF(N186="sníž. přenesená",J186,0)</f>
        <v>0</v>
      </c>
      <c r="BI186" s="227">
        <f>IF(N186="nulová",J186,0)</f>
        <v>0</v>
      </c>
      <c r="BJ186" s="19" t="s">
        <v>83</v>
      </c>
      <c r="BK186" s="227">
        <f>ROUND(I186*H186,2)</f>
        <v>0</v>
      </c>
      <c r="BL186" s="19" t="s">
        <v>198</v>
      </c>
      <c r="BM186" s="226" t="s">
        <v>2006</v>
      </c>
    </row>
    <row r="187" s="2" customFormat="1">
      <c r="A187" s="40"/>
      <c r="B187" s="41"/>
      <c r="C187" s="42"/>
      <c r="D187" s="228" t="s">
        <v>190</v>
      </c>
      <c r="E187" s="42"/>
      <c r="F187" s="229" t="s">
        <v>2005</v>
      </c>
      <c r="G187" s="42"/>
      <c r="H187" s="42"/>
      <c r="I187" s="230"/>
      <c r="J187" s="42"/>
      <c r="K187" s="42"/>
      <c r="L187" s="46"/>
      <c r="M187" s="231"/>
      <c r="N187" s="232"/>
      <c r="O187" s="86"/>
      <c r="P187" s="86"/>
      <c r="Q187" s="86"/>
      <c r="R187" s="86"/>
      <c r="S187" s="86"/>
      <c r="T187" s="87"/>
      <c r="U187" s="40"/>
      <c r="V187" s="40"/>
      <c r="W187" s="40"/>
      <c r="X187" s="40"/>
      <c r="Y187" s="40"/>
      <c r="Z187" s="40"/>
      <c r="AA187" s="40"/>
      <c r="AB187" s="40"/>
      <c r="AC187" s="40"/>
      <c r="AD187" s="40"/>
      <c r="AE187" s="40"/>
      <c r="AT187" s="19" t="s">
        <v>190</v>
      </c>
      <c r="AU187" s="19" t="s">
        <v>85</v>
      </c>
    </row>
    <row r="188" s="2" customFormat="1" ht="16.5" customHeight="1">
      <c r="A188" s="40"/>
      <c r="B188" s="41"/>
      <c r="C188" s="215" t="s">
        <v>1110</v>
      </c>
      <c r="D188" s="215" t="s">
        <v>183</v>
      </c>
      <c r="E188" s="216" t="s">
        <v>1448</v>
      </c>
      <c r="F188" s="217" t="s">
        <v>2007</v>
      </c>
      <c r="G188" s="218" t="s">
        <v>1661</v>
      </c>
      <c r="H188" s="219">
        <v>1</v>
      </c>
      <c r="I188" s="220"/>
      <c r="J188" s="221">
        <f>ROUND(I188*H188,2)</f>
        <v>0</v>
      </c>
      <c r="K188" s="217" t="s">
        <v>19</v>
      </c>
      <c r="L188" s="46"/>
      <c r="M188" s="222" t="s">
        <v>19</v>
      </c>
      <c r="N188" s="223" t="s">
        <v>47</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198</v>
      </c>
      <c r="AT188" s="226" t="s">
        <v>183</v>
      </c>
      <c r="AU188" s="226" t="s">
        <v>85</v>
      </c>
      <c r="AY188" s="19" t="s">
        <v>180</v>
      </c>
      <c r="BE188" s="227">
        <f>IF(N188="základní",J188,0)</f>
        <v>0</v>
      </c>
      <c r="BF188" s="227">
        <f>IF(N188="snížená",J188,0)</f>
        <v>0</v>
      </c>
      <c r="BG188" s="227">
        <f>IF(N188="zákl. přenesená",J188,0)</f>
        <v>0</v>
      </c>
      <c r="BH188" s="227">
        <f>IF(N188="sníž. přenesená",J188,0)</f>
        <v>0</v>
      </c>
      <c r="BI188" s="227">
        <f>IF(N188="nulová",J188,0)</f>
        <v>0</v>
      </c>
      <c r="BJ188" s="19" t="s">
        <v>83</v>
      </c>
      <c r="BK188" s="227">
        <f>ROUND(I188*H188,2)</f>
        <v>0</v>
      </c>
      <c r="BL188" s="19" t="s">
        <v>198</v>
      </c>
      <c r="BM188" s="226" t="s">
        <v>2008</v>
      </c>
    </row>
    <row r="189" s="2" customFormat="1">
      <c r="A189" s="40"/>
      <c r="B189" s="41"/>
      <c r="C189" s="42"/>
      <c r="D189" s="228" t="s">
        <v>190</v>
      </c>
      <c r="E189" s="42"/>
      <c r="F189" s="229" t="s">
        <v>2007</v>
      </c>
      <c r="G189" s="42"/>
      <c r="H189" s="42"/>
      <c r="I189" s="230"/>
      <c r="J189" s="42"/>
      <c r="K189" s="42"/>
      <c r="L189" s="46"/>
      <c r="M189" s="231"/>
      <c r="N189" s="232"/>
      <c r="O189" s="86"/>
      <c r="P189" s="86"/>
      <c r="Q189" s="86"/>
      <c r="R189" s="86"/>
      <c r="S189" s="86"/>
      <c r="T189" s="87"/>
      <c r="U189" s="40"/>
      <c r="V189" s="40"/>
      <c r="W189" s="40"/>
      <c r="X189" s="40"/>
      <c r="Y189" s="40"/>
      <c r="Z189" s="40"/>
      <c r="AA189" s="40"/>
      <c r="AB189" s="40"/>
      <c r="AC189" s="40"/>
      <c r="AD189" s="40"/>
      <c r="AE189" s="40"/>
      <c r="AT189" s="19" t="s">
        <v>190</v>
      </c>
      <c r="AU189" s="19" t="s">
        <v>85</v>
      </c>
    </row>
    <row r="190" s="12" customFormat="1" ht="22.8" customHeight="1">
      <c r="A190" s="12"/>
      <c r="B190" s="199"/>
      <c r="C190" s="200"/>
      <c r="D190" s="201" t="s">
        <v>75</v>
      </c>
      <c r="E190" s="213" t="s">
        <v>1459</v>
      </c>
      <c r="F190" s="213" t="s">
        <v>1963</v>
      </c>
      <c r="G190" s="200"/>
      <c r="H190" s="200"/>
      <c r="I190" s="203"/>
      <c r="J190" s="214">
        <f>BK190</f>
        <v>0</v>
      </c>
      <c r="K190" s="200"/>
      <c r="L190" s="205"/>
      <c r="M190" s="206"/>
      <c r="N190" s="207"/>
      <c r="O190" s="207"/>
      <c r="P190" s="208">
        <f>SUM(P191:P196)</f>
        <v>0</v>
      </c>
      <c r="Q190" s="207"/>
      <c r="R190" s="208">
        <f>SUM(R191:R196)</f>
        <v>0</v>
      </c>
      <c r="S190" s="207"/>
      <c r="T190" s="209">
        <f>SUM(T191:T196)</f>
        <v>0</v>
      </c>
      <c r="U190" s="12"/>
      <c r="V190" s="12"/>
      <c r="W190" s="12"/>
      <c r="X190" s="12"/>
      <c r="Y190" s="12"/>
      <c r="Z190" s="12"/>
      <c r="AA190" s="12"/>
      <c r="AB190" s="12"/>
      <c r="AC190" s="12"/>
      <c r="AD190" s="12"/>
      <c r="AE190" s="12"/>
      <c r="AR190" s="210" t="s">
        <v>83</v>
      </c>
      <c r="AT190" s="211" t="s">
        <v>75</v>
      </c>
      <c r="AU190" s="211" t="s">
        <v>83</v>
      </c>
      <c r="AY190" s="210" t="s">
        <v>180</v>
      </c>
      <c r="BK190" s="212">
        <f>SUM(BK191:BK196)</f>
        <v>0</v>
      </c>
    </row>
    <row r="191" s="2" customFormat="1" ht="16.5" customHeight="1">
      <c r="A191" s="40"/>
      <c r="B191" s="41"/>
      <c r="C191" s="215" t="s">
        <v>1115</v>
      </c>
      <c r="D191" s="215" t="s">
        <v>183</v>
      </c>
      <c r="E191" s="216" t="s">
        <v>1465</v>
      </c>
      <c r="F191" s="217" t="s">
        <v>2009</v>
      </c>
      <c r="G191" s="218" t="s">
        <v>1661</v>
      </c>
      <c r="H191" s="219">
        <v>2</v>
      </c>
      <c r="I191" s="220"/>
      <c r="J191" s="221">
        <f>ROUND(I191*H191,2)</f>
        <v>0</v>
      </c>
      <c r="K191" s="217" t="s">
        <v>19</v>
      </c>
      <c r="L191" s="46"/>
      <c r="M191" s="222" t="s">
        <v>19</v>
      </c>
      <c r="N191" s="223" t="s">
        <v>47</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198</v>
      </c>
      <c r="AT191" s="226" t="s">
        <v>183</v>
      </c>
      <c r="AU191" s="226" t="s">
        <v>85</v>
      </c>
      <c r="AY191" s="19" t="s">
        <v>180</v>
      </c>
      <c r="BE191" s="227">
        <f>IF(N191="základní",J191,0)</f>
        <v>0</v>
      </c>
      <c r="BF191" s="227">
        <f>IF(N191="snížená",J191,0)</f>
        <v>0</v>
      </c>
      <c r="BG191" s="227">
        <f>IF(N191="zákl. přenesená",J191,0)</f>
        <v>0</v>
      </c>
      <c r="BH191" s="227">
        <f>IF(N191="sníž. přenesená",J191,0)</f>
        <v>0</v>
      </c>
      <c r="BI191" s="227">
        <f>IF(N191="nulová",J191,0)</f>
        <v>0</v>
      </c>
      <c r="BJ191" s="19" t="s">
        <v>83</v>
      </c>
      <c r="BK191" s="227">
        <f>ROUND(I191*H191,2)</f>
        <v>0</v>
      </c>
      <c r="BL191" s="19" t="s">
        <v>198</v>
      </c>
      <c r="BM191" s="226" t="s">
        <v>2010</v>
      </c>
    </row>
    <row r="192" s="2" customFormat="1">
      <c r="A192" s="40"/>
      <c r="B192" s="41"/>
      <c r="C192" s="42"/>
      <c r="D192" s="228" t="s">
        <v>190</v>
      </c>
      <c r="E192" s="42"/>
      <c r="F192" s="229" t="s">
        <v>2009</v>
      </c>
      <c r="G192" s="42"/>
      <c r="H192" s="42"/>
      <c r="I192" s="230"/>
      <c r="J192" s="42"/>
      <c r="K192" s="42"/>
      <c r="L192" s="46"/>
      <c r="M192" s="231"/>
      <c r="N192" s="232"/>
      <c r="O192" s="86"/>
      <c r="P192" s="86"/>
      <c r="Q192" s="86"/>
      <c r="R192" s="86"/>
      <c r="S192" s="86"/>
      <c r="T192" s="87"/>
      <c r="U192" s="40"/>
      <c r="V192" s="40"/>
      <c r="W192" s="40"/>
      <c r="X192" s="40"/>
      <c r="Y192" s="40"/>
      <c r="Z192" s="40"/>
      <c r="AA192" s="40"/>
      <c r="AB192" s="40"/>
      <c r="AC192" s="40"/>
      <c r="AD192" s="40"/>
      <c r="AE192" s="40"/>
      <c r="AT192" s="19" t="s">
        <v>190</v>
      </c>
      <c r="AU192" s="19" t="s">
        <v>85</v>
      </c>
    </row>
    <row r="193" s="2" customFormat="1" ht="16.5" customHeight="1">
      <c r="A193" s="40"/>
      <c r="B193" s="41"/>
      <c r="C193" s="215" t="s">
        <v>1120</v>
      </c>
      <c r="D193" s="215" t="s">
        <v>183</v>
      </c>
      <c r="E193" s="216" t="s">
        <v>1470</v>
      </c>
      <c r="F193" s="217" t="s">
        <v>2011</v>
      </c>
      <c r="G193" s="218" t="s">
        <v>1661</v>
      </c>
      <c r="H193" s="219">
        <v>1</v>
      </c>
      <c r="I193" s="220"/>
      <c r="J193" s="221">
        <f>ROUND(I193*H193,2)</f>
        <v>0</v>
      </c>
      <c r="K193" s="217" t="s">
        <v>19</v>
      </c>
      <c r="L193" s="46"/>
      <c r="M193" s="222" t="s">
        <v>19</v>
      </c>
      <c r="N193" s="223" t="s">
        <v>47</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198</v>
      </c>
      <c r="AT193" s="226" t="s">
        <v>183</v>
      </c>
      <c r="AU193" s="226" t="s">
        <v>85</v>
      </c>
      <c r="AY193" s="19" t="s">
        <v>180</v>
      </c>
      <c r="BE193" s="227">
        <f>IF(N193="základní",J193,0)</f>
        <v>0</v>
      </c>
      <c r="BF193" s="227">
        <f>IF(N193="snížená",J193,0)</f>
        <v>0</v>
      </c>
      <c r="BG193" s="227">
        <f>IF(N193="zákl. přenesená",J193,0)</f>
        <v>0</v>
      </c>
      <c r="BH193" s="227">
        <f>IF(N193="sníž. přenesená",J193,0)</f>
        <v>0</v>
      </c>
      <c r="BI193" s="227">
        <f>IF(N193="nulová",J193,0)</f>
        <v>0</v>
      </c>
      <c r="BJ193" s="19" t="s">
        <v>83</v>
      </c>
      <c r="BK193" s="227">
        <f>ROUND(I193*H193,2)</f>
        <v>0</v>
      </c>
      <c r="BL193" s="19" t="s">
        <v>198</v>
      </c>
      <c r="BM193" s="226" t="s">
        <v>2012</v>
      </c>
    </row>
    <row r="194" s="2" customFormat="1">
      <c r="A194" s="40"/>
      <c r="B194" s="41"/>
      <c r="C194" s="42"/>
      <c r="D194" s="228" t="s">
        <v>190</v>
      </c>
      <c r="E194" s="42"/>
      <c r="F194" s="229" t="s">
        <v>2011</v>
      </c>
      <c r="G194" s="42"/>
      <c r="H194" s="42"/>
      <c r="I194" s="230"/>
      <c r="J194" s="42"/>
      <c r="K194" s="42"/>
      <c r="L194" s="46"/>
      <c r="M194" s="231"/>
      <c r="N194" s="232"/>
      <c r="O194" s="86"/>
      <c r="P194" s="86"/>
      <c r="Q194" s="86"/>
      <c r="R194" s="86"/>
      <c r="S194" s="86"/>
      <c r="T194" s="87"/>
      <c r="U194" s="40"/>
      <c r="V194" s="40"/>
      <c r="W194" s="40"/>
      <c r="X194" s="40"/>
      <c r="Y194" s="40"/>
      <c r="Z194" s="40"/>
      <c r="AA194" s="40"/>
      <c r="AB194" s="40"/>
      <c r="AC194" s="40"/>
      <c r="AD194" s="40"/>
      <c r="AE194" s="40"/>
      <c r="AT194" s="19" t="s">
        <v>190</v>
      </c>
      <c r="AU194" s="19" t="s">
        <v>85</v>
      </c>
    </row>
    <row r="195" s="2" customFormat="1" ht="16.5" customHeight="1">
      <c r="A195" s="40"/>
      <c r="B195" s="41"/>
      <c r="C195" s="215" t="s">
        <v>1126</v>
      </c>
      <c r="D195" s="215" t="s">
        <v>183</v>
      </c>
      <c r="E195" s="216" t="s">
        <v>1476</v>
      </c>
      <c r="F195" s="217" t="s">
        <v>2013</v>
      </c>
      <c r="G195" s="218" t="s">
        <v>1661</v>
      </c>
      <c r="H195" s="219">
        <v>1</v>
      </c>
      <c r="I195" s="220"/>
      <c r="J195" s="221">
        <f>ROUND(I195*H195,2)</f>
        <v>0</v>
      </c>
      <c r="K195" s="217" t="s">
        <v>19</v>
      </c>
      <c r="L195" s="46"/>
      <c r="M195" s="222" t="s">
        <v>19</v>
      </c>
      <c r="N195" s="223" t="s">
        <v>47</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198</v>
      </c>
      <c r="AT195" s="226" t="s">
        <v>183</v>
      </c>
      <c r="AU195" s="226" t="s">
        <v>85</v>
      </c>
      <c r="AY195" s="19" t="s">
        <v>180</v>
      </c>
      <c r="BE195" s="227">
        <f>IF(N195="základní",J195,0)</f>
        <v>0</v>
      </c>
      <c r="BF195" s="227">
        <f>IF(N195="snížená",J195,0)</f>
        <v>0</v>
      </c>
      <c r="BG195" s="227">
        <f>IF(N195="zákl. přenesená",J195,0)</f>
        <v>0</v>
      </c>
      <c r="BH195" s="227">
        <f>IF(N195="sníž. přenesená",J195,0)</f>
        <v>0</v>
      </c>
      <c r="BI195" s="227">
        <f>IF(N195="nulová",J195,0)</f>
        <v>0</v>
      </c>
      <c r="BJ195" s="19" t="s">
        <v>83</v>
      </c>
      <c r="BK195" s="227">
        <f>ROUND(I195*H195,2)</f>
        <v>0</v>
      </c>
      <c r="BL195" s="19" t="s">
        <v>198</v>
      </c>
      <c r="BM195" s="226" t="s">
        <v>2014</v>
      </c>
    </row>
    <row r="196" s="2" customFormat="1">
      <c r="A196" s="40"/>
      <c r="B196" s="41"/>
      <c r="C196" s="42"/>
      <c r="D196" s="228" t="s">
        <v>190</v>
      </c>
      <c r="E196" s="42"/>
      <c r="F196" s="229" t="s">
        <v>2013</v>
      </c>
      <c r="G196" s="42"/>
      <c r="H196" s="42"/>
      <c r="I196" s="230"/>
      <c r="J196" s="42"/>
      <c r="K196" s="42"/>
      <c r="L196" s="46"/>
      <c r="M196" s="231"/>
      <c r="N196" s="232"/>
      <c r="O196" s="86"/>
      <c r="P196" s="86"/>
      <c r="Q196" s="86"/>
      <c r="R196" s="86"/>
      <c r="S196" s="86"/>
      <c r="T196" s="87"/>
      <c r="U196" s="40"/>
      <c r="V196" s="40"/>
      <c r="W196" s="40"/>
      <c r="X196" s="40"/>
      <c r="Y196" s="40"/>
      <c r="Z196" s="40"/>
      <c r="AA196" s="40"/>
      <c r="AB196" s="40"/>
      <c r="AC196" s="40"/>
      <c r="AD196" s="40"/>
      <c r="AE196" s="40"/>
      <c r="AT196" s="19" t="s">
        <v>190</v>
      </c>
      <c r="AU196" s="19" t="s">
        <v>85</v>
      </c>
    </row>
    <row r="197" s="12" customFormat="1" ht="22.8" customHeight="1">
      <c r="A197" s="12"/>
      <c r="B197" s="199"/>
      <c r="C197" s="200"/>
      <c r="D197" s="201" t="s">
        <v>75</v>
      </c>
      <c r="E197" s="213" t="s">
        <v>1486</v>
      </c>
      <c r="F197" s="213" t="s">
        <v>1968</v>
      </c>
      <c r="G197" s="200"/>
      <c r="H197" s="200"/>
      <c r="I197" s="203"/>
      <c r="J197" s="214">
        <f>BK197</f>
        <v>0</v>
      </c>
      <c r="K197" s="200"/>
      <c r="L197" s="205"/>
      <c r="M197" s="206"/>
      <c r="N197" s="207"/>
      <c r="O197" s="207"/>
      <c r="P197" s="208">
        <f>SUM(P198:P217)</f>
        <v>0</v>
      </c>
      <c r="Q197" s="207"/>
      <c r="R197" s="208">
        <f>SUM(R198:R217)</f>
        <v>0</v>
      </c>
      <c r="S197" s="207"/>
      <c r="T197" s="209">
        <f>SUM(T198:T217)</f>
        <v>0</v>
      </c>
      <c r="U197" s="12"/>
      <c r="V197" s="12"/>
      <c r="W197" s="12"/>
      <c r="X197" s="12"/>
      <c r="Y197" s="12"/>
      <c r="Z197" s="12"/>
      <c r="AA197" s="12"/>
      <c r="AB197" s="12"/>
      <c r="AC197" s="12"/>
      <c r="AD197" s="12"/>
      <c r="AE197" s="12"/>
      <c r="AR197" s="210" t="s">
        <v>83</v>
      </c>
      <c r="AT197" s="211" t="s">
        <v>75</v>
      </c>
      <c r="AU197" s="211" t="s">
        <v>83</v>
      </c>
      <c r="AY197" s="210" t="s">
        <v>180</v>
      </c>
      <c r="BK197" s="212">
        <f>SUM(BK198:BK217)</f>
        <v>0</v>
      </c>
    </row>
    <row r="198" s="2" customFormat="1" ht="16.5" customHeight="1">
      <c r="A198" s="40"/>
      <c r="B198" s="41"/>
      <c r="C198" s="215" t="s">
        <v>1133</v>
      </c>
      <c r="D198" s="215" t="s">
        <v>183</v>
      </c>
      <c r="E198" s="216" t="s">
        <v>1493</v>
      </c>
      <c r="F198" s="217" t="s">
        <v>1969</v>
      </c>
      <c r="G198" s="218" t="s">
        <v>1661</v>
      </c>
      <c r="H198" s="219">
        <v>1</v>
      </c>
      <c r="I198" s="220"/>
      <c r="J198" s="221">
        <f>ROUND(I198*H198,2)</f>
        <v>0</v>
      </c>
      <c r="K198" s="217" t="s">
        <v>19</v>
      </c>
      <c r="L198" s="46"/>
      <c r="M198" s="222" t="s">
        <v>19</v>
      </c>
      <c r="N198" s="223" t="s">
        <v>47</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198</v>
      </c>
      <c r="AT198" s="226" t="s">
        <v>183</v>
      </c>
      <c r="AU198" s="226" t="s">
        <v>85</v>
      </c>
      <c r="AY198" s="19" t="s">
        <v>180</v>
      </c>
      <c r="BE198" s="227">
        <f>IF(N198="základní",J198,0)</f>
        <v>0</v>
      </c>
      <c r="BF198" s="227">
        <f>IF(N198="snížená",J198,0)</f>
        <v>0</v>
      </c>
      <c r="BG198" s="227">
        <f>IF(N198="zákl. přenesená",J198,0)</f>
        <v>0</v>
      </c>
      <c r="BH198" s="227">
        <f>IF(N198="sníž. přenesená",J198,0)</f>
        <v>0</v>
      </c>
      <c r="BI198" s="227">
        <f>IF(N198="nulová",J198,0)</f>
        <v>0</v>
      </c>
      <c r="BJ198" s="19" t="s">
        <v>83</v>
      </c>
      <c r="BK198" s="227">
        <f>ROUND(I198*H198,2)</f>
        <v>0</v>
      </c>
      <c r="BL198" s="19" t="s">
        <v>198</v>
      </c>
      <c r="BM198" s="226" t="s">
        <v>2015</v>
      </c>
    </row>
    <row r="199" s="2" customFormat="1">
      <c r="A199" s="40"/>
      <c r="B199" s="41"/>
      <c r="C199" s="42"/>
      <c r="D199" s="228" t="s">
        <v>190</v>
      </c>
      <c r="E199" s="42"/>
      <c r="F199" s="229" t="s">
        <v>1971</v>
      </c>
      <c r="G199" s="42"/>
      <c r="H199" s="42"/>
      <c r="I199" s="230"/>
      <c r="J199" s="42"/>
      <c r="K199" s="42"/>
      <c r="L199" s="46"/>
      <c r="M199" s="231"/>
      <c r="N199" s="232"/>
      <c r="O199" s="86"/>
      <c r="P199" s="86"/>
      <c r="Q199" s="86"/>
      <c r="R199" s="86"/>
      <c r="S199" s="86"/>
      <c r="T199" s="87"/>
      <c r="U199" s="40"/>
      <c r="V199" s="40"/>
      <c r="W199" s="40"/>
      <c r="X199" s="40"/>
      <c r="Y199" s="40"/>
      <c r="Z199" s="40"/>
      <c r="AA199" s="40"/>
      <c r="AB199" s="40"/>
      <c r="AC199" s="40"/>
      <c r="AD199" s="40"/>
      <c r="AE199" s="40"/>
      <c r="AT199" s="19" t="s">
        <v>190</v>
      </c>
      <c r="AU199" s="19" t="s">
        <v>85</v>
      </c>
    </row>
    <row r="200" s="2" customFormat="1" ht="16.5" customHeight="1">
      <c r="A200" s="40"/>
      <c r="B200" s="41"/>
      <c r="C200" s="215" t="s">
        <v>1141</v>
      </c>
      <c r="D200" s="215" t="s">
        <v>183</v>
      </c>
      <c r="E200" s="216" t="s">
        <v>1498</v>
      </c>
      <c r="F200" s="217" t="s">
        <v>1975</v>
      </c>
      <c r="G200" s="218" t="s">
        <v>1661</v>
      </c>
      <c r="H200" s="219">
        <v>1</v>
      </c>
      <c r="I200" s="220"/>
      <c r="J200" s="221">
        <f>ROUND(I200*H200,2)</f>
        <v>0</v>
      </c>
      <c r="K200" s="217" t="s">
        <v>19</v>
      </c>
      <c r="L200" s="46"/>
      <c r="M200" s="222" t="s">
        <v>19</v>
      </c>
      <c r="N200" s="223" t="s">
        <v>47</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198</v>
      </c>
      <c r="AT200" s="226" t="s">
        <v>183</v>
      </c>
      <c r="AU200" s="226" t="s">
        <v>85</v>
      </c>
      <c r="AY200" s="19" t="s">
        <v>180</v>
      </c>
      <c r="BE200" s="227">
        <f>IF(N200="základní",J200,0)</f>
        <v>0</v>
      </c>
      <c r="BF200" s="227">
        <f>IF(N200="snížená",J200,0)</f>
        <v>0</v>
      </c>
      <c r="BG200" s="227">
        <f>IF(N200="zákl. přenesená",J200,0)</f>
        <v>0</v>
      </c>
      <c r="BH200" s="227">
        <f>IF(N200="sníž. přenesená",J200,0)</f>
        <v>0</v>
      </c>
      <c r="BI200" s="227">
        <f>IF(N200="nulová",J200,0)</f>
        <v>0</v>
      </c>
      <c r="BJ200" s="19" t="s">
        <v>83</v>
      </c>
      <c r="BK200" s="227">
        <f>ROUND(I200*H200,2)</f>
        <v>0</v>
      </c>
      <c r="BL200" s="19" t="s">
        <v>198</v>
      </c>
      <c r="BM200" s="226" t="s">
        <v>2016</v>
      </c>
    </row>
    <row r="201" s="2" customFormat="1">
      <c r="A201" s="40"/>
      <c r="B201" s="41"/>
      <c r="C201" s="42"/>
      <c r="D201" s="228" t="s">
        <v>190</v>
      </c>
      <c r="E201" s="42"/>
      <c r="F201" s="229" t="s">
        <v>1977</v>
      </c>
      <c r="G201" s="42"/>
      <c r="H201" s="42"/>
      <c r="I201" s="230"/>
      <c r="J201" s="42"/>
      <c r="K201" s="42"/>
      <c r="L201" s="46"/>
      <c r="M201" s="231"/>
      <c r="N201" s="232"/>
      <c r="O201" s="86"/>
      <c r="P201" s="86"/>
      <c r="Q201" s="86"/>
      <c r="R201" s="86"/>
      <c r="S201" s="86"/>
      <c r="T201" s="87"/>
      <c r="U201" s="40"/>
      <c r="V201" s="40"/>
      <c r="W201" s="40"/>
      <c r="X201" s="40"/>
      <c r="Y201" s="40"/>
      <c r="Z201" s="40"/>
      <c r="AA201" s="40"/>
      <c r="AB201" s="40"/>
      <c r="AC201" s="40"/>
      <c r="AD201" s="40"/>
      <c r="AE201" s="40"/>
      <c r="AT201" s="19" t="s">
        <v>190</v>
      </c>
      <c r="AU201" s="19" t="s">
        <v>85</v>
      </c>
    </row>
    <row r="202" s="2" customFormat="1" ht="16.5" customHeight="1">
      <c r="A202" s="40"/>
      <c r="B202" s="41"/>
      <c r="C202" s="215" t="s">
        <v>1146</v>
      </c>
      <c r="D202" s="215" t="s">
        <v>183</v>
      </c>
      <c r="E202" s="216" t="s">
        <v>1505</v>
      </c>
      <c r="F202" s="217" t="s">
        <v>2017</v>
      </c>
      <c r="G202" s="218" t="s">
        <v>1661</v>
      </c>
      <c r="H202" s="219">
        <v>1</v>
      </c>
      <c r="I202" s="220"/>
      <c r="J202" s="221">
        <f>ROUND(I202*H202,2)</f>
        <v>0</v>
      </c>
      <c r="K202" s="217" t="s">
        <v>19</v>
      </c>
      <c r="L202" s="46"/>
      <c r="M202" s="222" t="s">
        <v>19</v>
      </c>
      <c r="N202" s="223" t="s">
        <v>47</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198</v>
      </c>
      <c r="AT202" s="226" t="s">
        <v>183</v>
      </c>
      <c r="AU202" s="226" t="s">
        <v>85</v>
      </c>
      <c r="AY202" s="19" t="s">
        <v>180</v>
      </c>
      <c r="BE202" s="227">
        <f>IF(N202="základní",J202,0)</f>
        <v>0</v>
      </c>
      <c r="BF202" s="227">
        <f>IF(N202="snížená",J202,0)</f>
        <v>0</v>
      </c>
      <c r="BG202" s="227">
        <f>IF(N202="zákl. přenesená",J202,0)</f>
        <v>0</v>
      </c>
      <c r="BH202" s="227">
        <f>IF(N202="sníž. přenesená",J202,0)</f>
        <v>0</v>
      </c>
      <c r="BI202" s="227">
        <f>IF(N202="nulová",J202,0)</f>
        <v>0</v>
      </c>
      <c r="BJ202" s="19" t="s">
        <v>83</v>
      </c>
      <c r="BK202" s="227">
        <f>ROUND(I202*H202,2)</f>
        <v>0</v>
      </c>
      <c r="BL202" s="19" t="s">
        <v>198</v>
      </c>
      <c r="BM202" s="226" t="s">
        <v>2018</v>
      </c>
    </row>
    <row r="203" s="2" customFormat="1">
      <c r="A203" s="40"/>
      <c r="B203" s="41"/>
      <c r="C203" s="42"/>
      <c r="D203" s="228" t="s">
        <v>190</v>
      </c>
      <c r="E203" s="42"/>
      <c r="F203" s="229" t="s">
        <v>2019</v>
      </c>
      <c r="G203" s="42"/>
      <c r="H203" s="42"/>
      <c r="I203" s="230"/>
      <c r="J203" s="42"/>
      <c r="K203" s="42"/>
      <c r="L203" s="46"/>
      <c r="M203" s="231"/>
      <c r="N203" s="232"/>
      <c r="O203" s="86"/>
      <c r="P203" s="86"/>
      <c r="Q203" s="86"/>
      <c r="R203" s="86"/>
      <c r="S203" s="86"/>
      <c r="T203" s="87"/>
      <c r="U203" s="40"/>
      <c r="V203" s="40"/>
      <c r="W203" s="40"/>
      <c r="X203" s="40"/>
      <c r="Y203" s="40"/>
      <c r="Z203" s="40"/>
      <c r="AA203" s="40"/>
      <c r="AB203" s="40"/>
      <c r="AC203" s="40"/>
      <c r="AD203" s="40"/>
      <c r="AE203" s="40"/>
      <c r="AT203" s="19" t="s">
        <v>190</v>
      </c>
      <c r="AU203" s="19" t="s">
        <v>85</v>
      </c>
    </row>
    <row r="204" s="2" customFormat="1" ht="16.5" customHeight="1">
      <c r="A204" s="40"/>
      <c r="B204" s="41"/>
      <c r="C204" s="215" t="s">
        <v>1151</v>
      </c>
      <c r="D204" s="215" t="s">
        <v>183</v>
      </c>
      <c r="E204" s="216" t="s">
        <v>1510</v>
      </c>
      <c r="F204" s="217" t="s">
        <v>2020</v>
      </c>
      <c r="G204" s="218" t="s">
        <v>1661</v>
      </c>
      <c r="H204" s="219">
        <v>1</v>
      </c>
      <c r="I204" s="220"/>
      <c r="J204" s="221">
        <f>ROUND(I204*H204,2)</f>
        <v>0</v>
      </c>
      <c r="K204" s="217" t="s">
        <v>19</v>
      </c>
      <c r="L204" s="46"/>
      <c r="M204" s="222" t="s">
        <v>19</v>
      </c>
      <c r="N204" s="223" t="s">
        <v>47</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198</v>
      </c>
      <c r="AT204" s="226" t="s">
        <v>183</v>
      </c>
      <c r="AU204" s="226" t="s">
        <v>85</v>
      </c>
      <c r="AY204" s="19" t="s">
        <v>180</v>
      </c>
      <c r="BE204" s="227">
        <f>IF(N204="základní",J204,0)</f>
        <v>0</v>
      </c>
      <c r="BF204" s="227">
        <f>IF(N204="snížená",J204,0)</f>
        <v>0</v>
      </c>
      <c r="BG204" s="227">
        <f>IF(N204="zákl. přenesená",J204,0)</f>
        <v>0</v>
      </c>
      <c r="BH204" s="227">
        <f>IF(N204="sníž. přenesená",J204,0)</f>
        <v>0</v>
      </c>
      <c r="BI204" s="227">
        <f>IF(N204="nulová",J204,0)</f>
        <v>0</v>
      </c>
      <c r="BJ204" s="19" t="s">
        <v>83</v>
      </c>
      <c r="BK204" s="227">
        <f>ROUND(I204*H204,2)</f>
        <v>0</v>
      </c>
      <c r="BL204" s="19" t="s">
        <v>198</v>
      </c>
      <c r="BM204" s="226" t="s">
        <v>2021</v>
      </c>
    </row>
    <row r="205" s="2" customFormat="1">
      <c r="A205" s="40"/>
      <c r="B205" s="41"/>
      <c r="C205" s="42"/>
      <c r="D205" s="228" t="s">
        <v>190</v>
      </c>
      <c r="E205" s="42"/>
      <c r="F205" s="229" t="s">
        <v>2022</v>
      </c>
      <c r="G205" s="42"/>
      <c r="H205" s="42"/>
      <c r="I205" s="230"/>
      <c r="J205" s="42"/>
      <c r="K205" s="42"/>
      <c r="L205" s="46"/>
      <c r="M205" s="231"/>
      <c r="N205" s="232"/>
      <c r="O205" s="86"/>
      <c r="P205" s="86"/>
      <c r="Q205" s="86"/>
      <c r="R205" s="86"/>
      <c r="S205" s="86"/>
      <c r="T205" s="87"/>
      <c r="U205" s="40"/>
      <c r="V205" s="40"/>
      <c r="W205" s="40"/>
      <c r="X205" s="40"/>
      <c r="Y205" s="40"/>
      <c r="Z205" s="40"/>
      <c r="AA205" s="40"/>
      <c r="AB205" s="40"/>
      <c r="AC205" s="40"/>
      <c r="AD205" s="40"/>
      <c r="AE205" s="40"/>
      <c r="AT205" s="19" t="s">
        <v>190</v>
      </c>
      <c r="AU205" s="19" t="s">
        <v>85</v>
      </c>
    </row>
    <row r="206" s="2" customFormat="1" ht="16.5" customHeight="1">
      <c r="A206" s="40"/>
      <c r="B206" s="41"/>
      <c r="C206" s="215" t="s">
        <v>1156</v>
      </c>
      <c r="D206" s="215" t="s">
        <v>183</v>
      </c>
      <c r="E206" s="216" t="s">
        <v>1514</v>
      </c>
      <c r="F206" s="217" t="s">
        <v>2023</v>
      </c>
      <c r="G206" s="218" t="s">
        <v>1661</v>
      </c>
      <c r="H206" s="219">
        <v>1</v>
      </c>
      <c r="I206" s="220"/>
      <c r="J206" s="221">
        <f>ROUND(I206*H206,2)</f>
        <v>0</v>
      </c>
      <c r="K206" s="217" t="s">
        <v>19</v>
      </c>
      <c r="L206" s="46"/>
      <c r="M206" s="222" t="s">
        <v>19</v>
      </c>
      <c r="N206" s="223" t="s">
        <v>47</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198</v>
      </c>
      <c r="AT206" s="226" t="s">
        <v>183</v>
      </c>
      <c r="AU206" s="226" t="s">
        <v>85</v>
      </c>
      <c r="AY206" s="19" t="s">
        <v>180</v>
      </c>
      <c r="BE206" s="227">
        <f>IF(N206="základní",J206,0)</f>
        <v>0</v>
      </c>
      <c r="BF206" s="227">
        <f>IF(N206="snížená",J206,0)</f>
        <v>0</v>
      </c>
      <c r="BG206" s="227">
        <f>IF(N206="zákl. přenesená",J206,0)</f>
        <v>0</v>
      </c>
      <c r="BH206" s="227">
        <f>IF(N206="sníž. přenesená",J206,0)</f>
        <v>0</v>
      </c>
      <c r="BI206" s="227">
        <f>IF(N206="nulová",J206,0)</f>
        <v>0</v>
      </c>
      <c r="BJ206" s="19" t="s">
        <v>83</v>
      </c>
      <c r="BK206" s="227">
        <f>ROUND(I206*H206,2)</f>
        <v>0</v>
      </c>
      <c r="BL206" s="19" t="s">
        <v>198</v>
      </c>
      <c r="BM206" s="226" t="s">
        <v>2024</v>
      </c>
    </row>
    <row r="207" s="2" customFormat="1">
      <c r="A207" s="40"/>
      <c r="B207" s="41"/>
      <c r="C207" s="42"/>
      <c r="D207" s="228" t="s">
        <v>190</v>
      </c>
      <c r="E207" s="42"/>
      <c r="F207" s="229" t="s">
        <v>2025</v>
      </c>
      <c r="G207" s="42"/>
      <c r="H207" s="42"/>
      <c r="I207" s="230"/>
      <c r="J207" s="42"/>
      <c r="K207" s="42"/>
      <c r="L207" s="46"/>
      <c r="M207" s="231"/>
      <c r="N207" s="232"/>
      <c r="O207" s="86"/>
      <c r="P207" s="86"/>
      <c r="Q207" s="86"/>
      <c r="R207" s="86"/>
      <c r="S207" s="86"/>
      <c r="T207" s="87"/>
      <c r="U207" s="40"/>
      <c r="V207" s="40"/>
      <c r="W207" s="40"/>
      <c r="X207" s="40"/>
      <c r="Y207" s="40"/>
      <c r="Z207" s="40"/>
      <c r="AA207" s="40"/>
      <c r="AB207" s="40"/>
      <c r="AC207" s="40"/>
      <c r="AD207" s="40"/>
      <c r="AE207" s="40"/>
      <c r="AT207" s="19" t="s">
        <v>190</v>
      </c>
      <c r="AU207" s="19" t="s">
        <v>85</v>
      </c>
    </row>
    <row r="208" s="2" customFormat="1" ht="16.5" customHeight="1">
      <c r="A208" s="40"/>
      <c r="B208" s="41"/>
      <c r="C208" s="215" t="s">
        <v>1163</v>
      </c>
      <c r="D208" s="215" t="s">
        <v>183</v>
      </c>
      <c r="E208" s="216" t="s">
        <v>1519</v>
      </c>
      <c r="F208" s="217" t="s">
        <v>2026</v>
      </c>
      <c r="G208" s="218" t="s">
        <v>1661</v>
      </c>
      <c r="H208" s="219">
        <v>1</v>
      </c>
      <c r="I208" s="220"/>
      <c r="J208" s="221">
        <f>ROUND(I208*H208,2)</f>
        <v>0</v>
      </c>
      <c r="K208" s="217" t="s">
        <v>19</v>
      </c>
      <c r="L208" s="46"/>
      <c r="M208" s="222" t="s">
        <v>19</v>
      </c>
      <c r="N208" s="223" t="s">
        <v>47</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198</v>
      </c>
      <c r="AT208" s="226" t="s">
        <v>183</v>
      </c>
      <c r="AU208" s="226" t="s">
        <v>85</v>
      </c>
      <c r="AY208" s="19" t="s">
        <v>180</v>
      </c>
      <c r="BE208" s="227">
        <f>IF(N208="základní",J208,0)</f>
        <v>0</v>
      </c>
      <c r="BF208" s="227">
        <f>IF(N208="snížená",J208,0)</f>
        <v>0</v>
      </c>
      <c r="BG208" s="227">
        <f>IF(N208="zákl. přenesená",J208,0)</f>
        <v>0</v>
      </c>
      <c r="BH208" s="227">
        <f>IF(N208="sníž. přenesená",J208,0)</f>
        <v>0</v>
      </c>
      <c r="BI208" s="227">
        <f>IF(N208="nulová",J208,0)</f>
        <v>0</v>
      </c>
      <c r="BJ208" s="19" t="s">
        <v>83</v>
      </c>
      <c r="BK208" s="227">
        <f>ROUND(I208*H208,2)</f>
        <v>0</v>
      </c>
      <c r="BL208" s="19" t="s">
        <v>198</v>
      </c>
      <c r="BM208" s="226" t="s">
        <v>2027</v>
      </c>
    </row>
    <row r="209" s="2" customFormat="1">
      <c r="A209" s="40"/>
      <c r="B209" s="41"/>
      <c r="C209" s="42"/>
      <c r="D209" s="228" t="s">
        <v>190</v>
      </c>
      <c r="E209" s="42"/>
      <c r="F209" s="229" t="s">
        <v>2026</v>
      </c>
      <c r="G209" s="42"/>
      <c r="H209" s="42"/>
      <c r="I209" s="230"/>
      <c r="J209" s="42"/>
      <c r="K209" s="42"/>
      <c r="L209" s="46"/>
      <c r="M209" s="231"/>
      <c r="N209" s="232"/>
      <c r="O209" s="86"/>
      <c r="P209" s="86"/>
      <c r="Q209" s="86"/>
      <c r="R209" s="86"/>
      <c r="S209" s="86"/>
      <c r="T209" s="87"/>
      <c r="U209" s="40"/>
      <c r="V209" s="40"/>
      <c r="W209" s="40"/>
      <c r="X209" s="40"/>
      <c r="Y209" s="40"/>
      <c r="Z209" s="40"/>
      <c r="AA209" s="40"/>
      <c r="AB209" s="40"/>
      <c r="AC209" s="40"/>
      <c r="AD209" s="40"/>
      <c r="AE209" s="40"/>
      <c r="AT209" s="19" t="s">
        <v>190</v>
      </c>
      <c r="AU209" s="19" t="s">
        <v>85</v>
      </c>
    </row>
    <row r="210" s="2" customFormat="1" ht="16.5" customHeight="1">
      <c r="A210" s="40"/>
      <c r="B210" s="41"/>
      <c r="C210" s="215" t="s">
        <v>1168</v>
      </c>
      <c r="D210" s="215" t="s">
        <v>183</v>
      </c>
      <c r="E210" s="216" t="s">
        <v>1524</v>
      </c>
      <c r="F210" s="217" t="s">
        <v>1982</v>
      </c>
      <c r="G210" s="218" t="s">
        <v>1661</v>
      </c>
      <c r="H210" s="219">
        <v>1</v>
      </c>
      <c r="I210" s="220"/>
      <c r="J210" s="221">
        <f>ROUND(I210*H210,2)</f>
        <v>0</v>
      </c>
      <c r="K210" s="217" t="s">
        <v>19</v>
      </c>
      <c r="L210" s="46"/>
      <c r="M210" s="222" t="s">
        <v>19</v>
      </c>
      <c r="N210" s="223" t="s">
        <v>47</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198</v>
      </c>
      <c r="AT210" s="226" t="s">
        <v>183</v>
      </c>
      <c r="AU210" s="226" t="s">
        <v>85</v>
      </c>
      <c r="AY210" s="19" t="s">
        <v>180</v>
      </c>
      <c r="BE210" s="227">
        <f>IF(N210="základní",J210,0)</f>
        <v>0</v>
      </c>
      <c r="BF210" s="227">
        <f>IF(N210="snížená",J210,0)</f>
        <v>0</v>
      </c>
      <c r="BG210" s="227">
        <f>IF(N210="zákl. přenesená",J210,0)</f>
        <v>0</v>
      </c>
      <c r="BH210" s="227">
        <f>IF(N210="sníž. přenesená",J210,0)</f>
        <v>0</v>
      </c>
      <c r="BI210" s="227">
        <f>IF(N210="nulová",J210,0)</f>
        <v>0</v>
      </c>
      <c r="BJ210" s="19" t="s">
        <v>83</v>
      </c>
      <c r="BK210" s="227">
        <f>ROUND(I210*H210,2)</f>
        <v>0</v>
      </c>
      <c r="BL210" s="19" t="s">
        <v>198</v>
      </c>
      <c r="BM210" s="226" t="s">
        <v>2028</v>
      </c>
    </row>
    <row r="211" s="2" customFormat="1">
      <c r="A211" s="40"/>
      <c r="B211" s="41"/>
      <c r="C211" s="42"/>
      <c r="D211" s="228" t="s">
        <v>190</v>
      </c>
      <c r="E211" s="42"/>
      <c r="F211" s="229" t="s">
        <v>1982</v>
      </c>
      <c r="G211" s="42"/>
      <c r="H211" s="42"/>
      <c r="I211" s="230"/>
      <c r="J211" s="42"/>
      <c r="K211" s="42"/>
      <c r="L211" s="46"/>
      <c r="M211" s="231"/>
      <c r="N211" s="232"/>
      <c r="O211" s="86"/>
      <c r="P211" s="86"/>
      <c r="Q211" s="86"/>
      <c r="R211" s="86"/>
      <c r="S211" s="86"/>
      <c r="T211" s="87"/>
      <c r="U211" s="40"/>
      <c r="V211" s="40"/>
      <c r="W211" s="40"/>
      <c r="X211" s="40"/>
      <c r="Y211" s="40"/>
      <c r="Z211" s="40"/>
      <c r="AA211" s="40"/>
      <c r="AB211" s="40"/>
      <c r="AC211" s="40"/>
      <c r="AD211" s="40"/>
      <c r="AE211" s="40"/>
      <c r="AT211" s="19" t="s">
        <v>190</v>
      </c>
      <c r="AU211" s="19" t="s">
        <v>85</v>
      </c>
    </row>
    <row r="212" s="2" customFormat="1" ht="16.5" customHeight="1">
      <c r="A212" s="40"/>
      <c r="B212" s="41"/>
      <c r="C212" s="215" t="s">
        <v>1173</v>
      </c>
      <c r="D212" s="215" t="s">
        <v>183</v>
      </c>
      <c r="E212" s="216" t="s">
        <v>1530</v>
      </c>
      <c r="F212" s="217" t="s">
        <v>2029</v>
      </c>
      <c r="G212" s="218" t="s">
        <v>1661</v>
      </c>
      <c r="H212" s="219">
        <v>1</v>
      </c>
      <c r="I212" s="220"/>
      <c r="J212" s="221">
        <f>ROUND(I212*H212,2)</f>
        <v>0</v>
      </c>
      <c r="K212" s="217" t="s">
        <v>19</v>
      </c>
      <c r="L212" s="46"/>
      <c r="M212" s="222" t="s">
        <v>19</v>
      </c>
      <c r="N212" s="223" t="s">
        <v>47</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198</v>
      </c>
      <c r="AT212" s="226" t="s">
        <v>183</v>
      </c>
      <c r="AU212" s="226" t="s">
        <v>85</v>
      </c>
      <c r="AY212" s="19" t="s">
        <v>180</v>
      </c>
      <c r="BE212" s="227">
        <f>IF(N212="základní",J212,0)</f>
        <v>0</v>
      </c>
      <c r="BF212" s="227">
        <f>IF(N212="snížená",J212,0)</f>
        <v>0</v>
      </c>
      <c r="BG212" s="227">
        <f>IF(N212="zákl. přenesená",J212,0)</f>
        <v>0</v>
      </c>
      <c r="BH212" s="227">
        <f>IF(N212="sníž. přenesená",J212,0)</f>
        <v>0</v>
      </c>
      <c r="BI212" s="227">
        <f>IF(N212="nulová",J212,0)</f>
        <v>0</v>
      </c>
      <c r="BJ212" s="19" t="s">
        <v>83</v>
      </c>
      <c r="BK212" s="227">
        <f>ROUND(I212*H212,2)</f>
        <v>0</v>
      </c>
      <c r="BL212" s="19" t="s">
        <v>198</v>
      </c>
      <c r="BM212" s="226" t="s">
        <v>2030</v>
      </c>
    </row>
    <row r="213" s="2" customFormat="1">
      <c r="A213" s="40"/>
      <c r="B213" s="41"/>
      <c r="C213" s="42"/>
      <c r="D213" s="228" t="s">
        <v>190</v>
      </c>
      <c r="E213" s="42"/>
      <c r="F213" s="229" t="s">
        <v>2029</v>
      </c>
      <c r="G213" s="42"/>
      <c r="H213" s="42"/>
      <c r="I213" s="230"/>
      <c r="J213" s="42"/>
      <c r="K213" s="42"/>
      <c r="L213" s="46"/>
      <c r="M213" s="231"/>
      <c r="N213" s="232"/>
      <c r="O213" s="86"/>
      <c r="P213" s="86"/>
      <c r="Q213" s="86"/>
      <c r="R213" s="86"/>
      <c r="S213" s="86"/>
      <c r="T213" s="87"/>
      <c r="U213" s="40"/>
      <c r="V213" s="40"/>
      <c r="W213" s="40"/>
      <c r="X213" s="40"/>
      <c r="Y213" s="40"/>
      <c r="Z213" s="40"/>
      <c r="AA213" s="40"/>
      <c r="AB213" s="40"/>
      <c r="AC213" s="40"/>
      <c r="AD213" s="40"/>
      <c r="AE213" s="40"/>
      <c r="AT213" s="19" t="s">
        <v>190</v>
      </c>
      <c r="AU213" s="19" t="s">
        <v>85</v>
      </c>
    </row>
    <row r="214" s="2" customFormat="1" ht="16.5" customHeight="1">
      <c r="A214" s="40"/>
      <c r="B214" s="41"/>
      <c r="C214" s="215" t="s">
        <v>1178</v>
      </c>
      <c r="D214" s="215" t="s">
        <v>183</v>
      </c>
      <c r="E214" s="216" t="s">
        <v>1535</v>
      </c>
      <c r="F214" s="217" t="s">
        <v>1978</v>
      </c>
      <c r="G214" s="218" t="s">
        <v>1661</v>
      </c>
      <c r="H214" s="219">
        <v>2</v>
      </c>
      <c r="I214" s="220"/>
      <c r="J214" s="221">
        <f>ROUND(I214*H214,2)</f>
        <v>0</v>
      </c>
      <c r="K214" s="217" t="s">
        <v>19</v>
      </c>
      <c r="L214" s="46"/>
      <c r="M214" s="222" t="s">
        <v>19</v>
      </c>
      <c r="N214" s="223" t="s">
        <v>47</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198</v>
      </c>
      <c r="AT214" s="226" t="s">
        <v>183</v>
      </c>
      <c r="AU214" s="226" t="s">
        <v>85</v>
      </c>
      <c r="AY214" s="19" t="s">
        <v>180</v>
      </c>
      <c r="BE214" s="227">
        <f>IF(N214="základní",J214,0)</f>
        <v>0</v>
      </c>
      <c r="BF214" s="227">
        <f>IF(N214="snížená",J214,0)</f>
        <v>0</v>
      </c>
      <c r="BG214" s="227">
        <f>IF(N214="zákl. přenesená",J214,0)</f>
        <v>0</v>
      </c>
      <c r="BH214" s="227">
        <f>IF(N214="sníž. přenesená",J214,0)</f>
        <v>0</v>
      </c>
      <c r="BI214" s="227">
        <f>IF(N214="nulová",J214,0)</f>
        <v>0</v>
      </c>
      <c r="BJ214" s="19" t="s">
        <v>83</v>
      </c>
      <c r="BK214" s="227">
        <f>ROUND(I214*H214,2)</f>
        <v>0</v>
      </c>
      <c r="BL214" s="19" t="s">
        <v>198</v>
      </c>
      <c r="BM214" s="226" t="s">
        <v>2031</v>
      </c>
    </row>
    <row r="215" s="2" customFormat="1">
      <c r="A215" s="40"/>
      <c r="B215" s="41"/>
      <c r="C215" s="42"/>
      <c r="D215" s="228" t="s">
        <v>190</v>
      </c>
      <c r="E215" s="42"/>
      <c r="F215" s="229" t="s">
        <v>1978</v>
      </c>
      <c r="G215" s="42"/>
      <c r="H215" s="42"/>
      <c r="I215" s="230"/>
      <c r="J215" s="42"/>
      <c r="K215" s="42"/>
      <c r="L215" s="46"/>
      <c r="M215" s="231"/>
      <c r="N215" s="232"/>
      <c r="O215" s="86"/>
      <c r="P215" s="86"/>
      <c r="Q215" s="86"/>
      <c r="R215" s="86"/>
      <c r="S215" s="86"/>
      <c r="T215" s="87"/>
      <c r="U215" s="40"/>
      <c r="V215" s="40"/>
      <c r="W215" s="40"/>
      <c r="X215" s="40"/>
      <c r="Y215" s="40"/>
      <c r="Z215" s="40"/>
      <c r="AA215" s="40"/>
      <c r="AB215" s="40"/>
      <c r="AC215" s="40"/>
      <c r="AD215" s="40"/>
      <c r="AE215" s="40"/>
      <c r="AT215" s="19" t="s">
        <v>190</v>
      </c>
      <c r="AU215" s="19" t="s">
        <v>85</v>
      </c>
    </row>
    <row r="216" s="2" customFormat="1" ht="16.5" customHeight="1">
      <c r="A216" s="40"/>
      <c r="B216" s="41"/>
      <c r="C216" s="215" t="s">
        <v>1183</v>
      </c>
      <c r="D216" s="215" t="s">
        <v>183</v>
      </c>
      <c r="E216" s="216" t="s">
        <v>1541</v>
      </c>
      <c r="F216" s="217" t="s">
        <v>2032</v>
      </c>
      <c r="G216" s="218" t="s">
        <v>1661</v>
      </c>
      <c r="H216" s="219">
        <v>1</v>
      </c>
      <c r="I216" s="220"/>
      <c r="J216" s="221">
        <f>ROUND(I216*H216,2)</f>
        <v>0</v>
      </c>
      <c r="K216" s="217" t="s">
        <v>19</v>
      </c>
      <c r="L216" s="46"/>
      <c r="M216" s="222" t="s">
        <v>19</v>
      </c>
      <c r="N216" s="223" t="s">
        <v>47</v>
      </c>
      <c r="O216" s="86"/>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198</v>
      </c>
      <c r="AT216" s="226" t="s">
        <v>183</v>
      </c>
      <c r="AU216" s="226" t="s">
        <v>85</v>
      </c>
      <c r="AY216" s="19" t="s">
        <v>180</v>
      </c>
      <c r="BE216" s="227">
        <f>IF(N216="základní",J216,0)</f>
        <v>0</v>
      </c>
      <c r="BF216" s="227">
        <f>IF(N216="snížená",J216,0)</f>
        <v>0</v>
      </c>
      <c r="BG216" s="227">
        <f>IF(N216="zákl. přenesená",J216,0)</f>
        <v>0</v>
      </c>
      <c r="BH216" s="227">
        <f>IF(N216="sníž. přenesená",J216,0)</f>
        <v>0</v>
      </c>
      <c r="BI216" s="227">
        <f>IF(N216="nulová",J216,0)</f>
        <v>0</v>
      </c>
      <c r="BJ216" s="19" t="s">
        <v>83</v>
      </c>
      <c r="BK216" s="227">
        <f>ROUND(I216*H216,2)</f>
        <v>0</v>
      </c>
      <c r="BL216" s="19" t="s">
        <v>198</v>
      </c>
      <c r="BM216" s="226" t="s">
        <v>2033</v>
      </c>
    </row>
    <row r="217" s="2" customFormat="1">
      <c r="A217" s="40"/>
      <c r="B217" s="41"/>
      <c r="C217" s="42"/>
      <c r="D217" s="228" t="s">
        <v>190</v>
      </c>
      <c r="E217" s="42"/>
      <c r="F217" s="229" t="s">
        <v>2032</v>
      </c>
      <c r="G217" s="42"/>
      <c r="H217" s="42"/>
      <c r="I217" s="230"/>
      <c r="J217" s="42"/>
      <c r="K217" s="42"/>
      <c r="L217" s="46"/>
      <c r="M217" s="231"/>
      <c r="N217" s="232"/>
      <c r="O217" s="86"/>
      <c r="P217" s="86"/>
      <c r="Q217" s="86"/>
      <c r="R217" s="86"/>
      <c r="S217" s="86"/>
      <c r="T217" s="87"/>
      <c r="U217" s="40"/>
      <c r="V217" s="40"/>
      <c r="W217" s="40"/>
      <c r="X217" s="40"/>
      <c r="Y217" s="40"/>
      <c r="Z217" s="40"/>
      <c r="AA217" s="40"/>
      <c r="AB217" s="40"/>
      <c r="AC217" s="40"/>
      <c r="AD217" s="40"/>
      <c r="AE217" s="40"/>
      <c r="AT217" s="19" t="s">
        <v>190</v>
      </c>
      <c r="AU217" s="19" t="s">
        <v>85</v>
      </c>
    </row>
    <row r="218" s="12" customFormat="1" ht="22.8" customHeight="1">
      <c r="A218" s="12"/>
      <c r="B218" s="199"/>
      <c r="C218" s="200"/>
      <c r="D218" s="201" t="s">
        <v>75</v>
      </c>
      <c r="E218" s="213" t="s">
        <v>1552</v>
      </c>
      <c r="F218" s="213" t="s">
        <v>1984</v>
      </c>
      <c r="G218" s="200"/>
      <c r="H218" s="200"/>
      <c r="I218" s="203"/>
      <c r="J218" s="214">
        <f>BK218</f>
        <v>0</v>
      </c>
      <c r="K218" s="200"/>
      <c r="L218" s="205"/>
      <c r="M218" s="206"/>
      <c r="N218" s="207"/>
      <c r="O218" s="207"/>
      <c r="P218" s="208">
        <f>SUM(P219:P224)</f>
        <v>0</v>
      </c>
      <c r="Q218" s="207"/>
      <c r="R218" s="208">
        <f>SUM(R219:R224)</f>
        <v>0</v>
      </c>
      <c r="S218" s="207"/>
      <c r="T218" s="209">
        <f>SUM(T219:T224)</f>
        <v>0</v>
      </c>
      <c r="U218" s="12"/>
      <c r="V218" s="12"/>
      <c r="W218" s="12"/>
      <c r="X218" s="12"/>
      <c r="Y218" s="12"/>
      <c r="Z218" s="12"/>
      <c r="AA218" s="12"/>
      <c r="AB218" s="12"/>
      <c r="AC218" s="12"/>
      <c r="AD218" s="12"/>
      <c r="AE218" s="12"/>
      <c r="AR218" s="210" t="s">
        <v>83</v>
      </c>
      <c r="AT218" s="211" t="s">
        <v>75</v>
      </c>
      <c r="AU218" s="211" t="s">
        <v>83</v>
      </c>
      <c r="AY218" s="210" t="s">
        <v>180</v>
      </c>
      <c r="BK218" s="212">
        <f>SUM(BK219:BK224)</f>
        <v>0</v>
      </c>
    </row>
    <row r="219" s="2" customFormat="1" ht="16.5" customHeight="1">
      <c r="A219" s="40"/>
      <c r="B219" s="41"/>
      <c r="C219" s="215" t="s">
        <v>1190</v>
      </c>
      <c r="D219" s="215" t="s">
        <v>183</v>
      </c>
      <c r="E219" s="216" t="s">
        <v>1557</v>
      </c>
      <c r="F219" s="217" t="s">
        <v>1985</v>
      </c>
      <c r="G219" s="218" t="s">
        <v>249</v>
      </c>
      <c r="H219" s="219">
        <v>5</v>
      </c>
      <c r="I219" s="220"/>
      <c r="J219" s="221">
        <f>ROUND(I219*H219,2)</f>
        <v>0</v>
      </c>
      <c r="K219" s="217" t="s">
        <v>19</v>
      </c>
      <c r="L219" s="46"/>
      <c r="M219" s="222" t="s">
        <v>19</v>
      </c>
      <c r="N219" s="223" t="s">
        <v>47</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198</v>
      </c>
      <c r="AT219" s="226" t="s">
        <v>183</v>
      </c>
      <c r="AU219" s="226" t="s">
        <v>85</v>
      </c>
      <c r="AY219" s="19" t="s">
        <v>180</v>
      </c>
      <c r="BE219" s="227">
        <f>IF(N219="základní",J219,0)</f>
        <v>0</v>
      </c>
      <c r="BF219" s="227">
        <f>IF(N219="snížená",J219,0)</f>
        <v>0</v>
      </c>
      <c r="BG219" s="227">
        <f>IF(N219="zákl. přenesená",J219,0)</f>
        <v>0</v>
      </c>
      <c r="BH219" s="227">
        <f>IF(N219="sníž. přenesená",J219,0)</f>
        <v>0</v>
      </c>
      <c r="BI219" s="227">
        <f>IF(N219="nulová",J219,0)</f>
        <v>0</v>
      </c>
      <c r="BJ219" s="19" t="s">
        <v>83</v>
      </c>
      <c r="BK219" s="227">
        <f>ROUND(I219*H219,2)</f>
        <v>0</v>
      </c>
      <c r="BL219" s="19" t="s">
        <v>198</v>
      </c>
      <c r="BM219" s="226" t="s">
        <v>2034</v>
      </c>
    </row>
    <row r="220" s="2" customFormat="1">
      <c r="A220" s="40"/>
      <c r="B220" s="41"/>
      <c r="C220" s="42"/>
      <c r="D220" s="228" t="s">
        <v>190</v>
      </c>
      <c r="E220" s="42"/>
      <c r="F220" s="229" t="s">
        <v>1985</v>
      </c>
      <c r="G220" s="42"/>
      <c r="H220" s="42"/>
      <c r="I220" s="230"/>
      <c r="J220" s="42"/>
      <c r="K220" s="42"/>
      <c r="L220" s="46"/>
      <c r="M220" s="231"/>
      <c r="N220" s="232"/>
      <c r="O220" s="86"/>
      <c r="P220" s="86"/>
      <c r="Q220" s="86"/>
      <c r="R220" s="86"/>
      <c r="S220" s="86"/>
      <c r="T220" s="87"/>
      <c r="U220" s="40"/>
      <c r="V220" s="40"/>
      <c r="W220" s="40"/>
      <c r="X220" s="40"/>
      <c r="Y220" s="40"/>
      <c r="Z220" s="40"/>
      <c r="AA220" s="40"/>
      <c r="AB220" s="40"/>
      <c r="AC220" s="40"/>
      <c r="AD220" s="40"/>
      <c r="AE220" s="40"/>
      <c r="AT220" s="19" t="s">
        <v>190</v>
      </c>
      <c r="AU220" s="19" t="s">
        <v>85</v>
      </c>
    </row>
    <row r="221" s="2" customFormat="1" ht="16.5" customHeight="1">
      <c r="A221" s="40"/>
      <c r="B221" s="41"/>
      <c r="C221" s="215" t="s">
        <v>1195</v>
      </c>
      <c r="D221" s="215" t="s">
        <v>183</v>
      </c>
      <c r="E221" s="216" t="s">
        <v>1562</v>
      </c>
      <c r="F221" s="217" t="s">
        <v>1987</v>
      </c>
      <c r="G221" s="218" t="s">
        <v>249</v>
      </c>
      <c r="H221" s="219">
        <v>0.20000000000000001</v>
      </c>
      <c r="I221" s="220"/>
      <c r="J221" s="221">
        <f>ROUND(I221*H221,2)</f>
        <v>0</v>
      </c>
      <c r="K221" s="217" t="s">
        <v>19</v>
      </c>
      <c r="L221" s="46"/>
      <c r="M221" s="222" t="s">
        <v>19</v>
      </c>
      <c r="N221" s="223" t="s">
        <v>47</v>
      </c>
      <c r="O221" s="86"/>
      <c r="P221" s="224">
        <f>O221*H221</f>
        <v>0</v>
      </c>
      <c r="Q221" s="224">
        <v>0</v>
      </c>
      <c r="R221" s="224">
        <f>Q221*H221</f>
        <v>0</v>
      </c>
      <c r="S221" s="224">
        <v>0</v>
      </c>
      <c r="T221" s="225">
        <f>S221*H221</f>
        <v>0</v>
      </c>
      <c r="U221" s="40"/>
      <c r="V221" s="40"/>
      <c r="W221" s="40"/>
      <c r="X221" s="40"/>
      <c r="Y221" s="40"/>
      <c r="Z221" s="40"/>
      <c r="AA221" s="40"/>
      <c r="AB221" s="40"/>
      <c r="AC221" s="40"/>
      <c r="AD221" s="40"/>
      <c r="AE221" s="40"/>
      <c r="AR221" s="226" t="s">
        <v>198</v>
      </c>
      <c r="AT221" s="226" t="s">
        <v>183</v>
      </c>
      <c r="AU221" s="226" t="s">
        <v>85</v>
      </c>
      <c r="AY221" s="19" t="s">
        <v>180</v>
      </c>
      <c r="BE221" s="227">
        <f>IF(N221="základní",J221,0)</f>
        <v>0</v>
      </c>
      <c r="BF221" s="227">
        <f>IF(N221="snížená",J221,0)</f>
        <v>0</v>
      </c>
      <c r="BG221" s="227">
        <f>IF(N221="zákl. přenesená",J221,0)</f>
        <v>0</v>
      </c>
      <c r="BH221" s="227">
        <f>IF(N221="sníž. přenesená",J221,0)</f>
        <v>0</v>
      </c>
      <c r="BI221" s="227">
        <f>IF(N221="nulová",J221,0)</f>
        <v>0</v>
      </c>
      <c r="BJ221" s="19" t="s">
        <v>83</v>
      </c>
      <c r="BK221" s="227">
        <f>ROUND(I221*H221,2)</f>
        <v>0</v>
      </c>
      <c r="BL221" s="19" t="s">
        <v>198</v>
      </c>
      <c r="BM221" s="226" t="s">
        <v>2035</v>
      </c>
    </row>
    <row r="222" s="2" customFormat="1">
      <c r="A222" s="40"/>
      <c r="B222" s="41"/>
      <c r="C222" s="42"/>
      <c r="D222" s="228" t="s">
        <v>190</v>
      </c>
      <c r="E222" s="42"/>
      <c r="F222" s="229" t="s">
        <v>1987</v>
      </c>
      <c r="G222" s="42"/>
      <c r="H222" s="42"/>
      <c r="I222" s="230"/>
      <c r="J222" s="42"/>
      <c r="K222" s="42"/>
      <c r="L222" s="46"/>
      <c r="M222" s="231"/>
      <c r="N222" s="232"/>
      <c r="O222" s="86"/>
      <c r="P222" s="86"/>
      <c r="Q222" s="86"/>
      <c r="R222" s="86"/>
      <c r="S222" s="86"/>
      <c r="T222" s="87"/>
      <c r="U222" s="40"/>
      <c r="V222" s="40"/>
      <c r="W222" s="40"/>
      <c r="X222" s="40"/>
      <c r="Y222" s="40"/>
      <c r="Z222" s="40"/>
      <c r="AA222" s="40"/>
      <c r="AB222" s="40"/>
      <c r="AC222" s="40"/>
      <c r="AD222" s="40"/>
      <c r="AE222" s="40"/>
      <c r="AT222" s="19" t="s">
        <v>190</v>
      </c>
      <c r="AU222" s="19" t="s">
        <v>85</v>
      </c>
    </row>
    <row r="223" s="2" customFormat="1" ht="16.5" customHeight="1">
      <c r="A223" s="40"/>
      <c r="B223" s="41"/>
      <c r="C223" s="215" t="s">
        <v>1200</v>
      </c>
      <c r="D223" s="215" t="s">
        <v>183</v>
      </c>
      <c r="E223" s="216" t="s">
        <v>1567</v>
      </c>
      <c r="F223" s="217" t="s">
        <v>2036</v>
      </c>
      <c r="G223" s="218" t="s">
        <v>249</v>
      </c>
      <c r="H223" s="219">
        <v>2.5</v>
      </c>
      <c r="I223" s="220"/>
      <c r="J223" s="221">
        <f>ROUND(I223*H223,2)</f>
        <v>0</v>
      </c>
      <c r="K223" s="217" t="s">
        <v>19</v>
      </c>
      <c r="L223" s="46"/>
      <c r="M223" s="222" t="s">
        <v>19</v>
      </c>
      <c r="N223" s="223" t="s">
        <v>47</v>
      </c>
      <c r="O223" s="86"/>
      <c r="P223" s="224">
        <f>O223*H223</f>
        <v>0</v>
      </c>
      <c r="Q223" s="224">
        <v>0</v>
      </c>
      <c r="R223" s="224">
        <f>Q223*H223</f>
        <v>0</v>
      </c>
      <c r="S223" s="224">
        <v>0</v>
      </c>
      <c r="T223" s="225">
        <f>S223*H223</f>
        <v>0</v>
      </c>
      <c r="U223" s="40"/>
      <c r="V223" s="40"/>
      <c r="W223" s="40"/>
      <c r="X223" s="40"/>
      <c r="Y223" s="40"/>
      <c r="Z223" s="40"/>
      <c r="AA223" s="40"/>
      <c r="AB223" s="40"/>
      <c r="AC223" s="40"/>
      <c r="AD223" s="40"/>
      <c r="AE223" s="40"/>
      <c r="AR223" s="226" t="s">
        <v>198</v>
      </c>
      <c r="AT223" s="226" t="s">
        <v>183</v>
      </c>
      <c r="AU223" s="226" t="s">
        <v>85</v>
      </c>
      <c r="AY223" s="19" t="s">
        <v>180</v>
      </c>
      <c r="BE223" s="227">
        <f>IF(N223="základní",J223,0)</f>
        <v>0</v>
      </c>
      <c r="BF223" s="227">
        <f>IF(N223="snížená",J223,0)</f>
        <v>0</v>
      </c>
      <c r="BG223" s="227">
        <f>IF(N223="zákl. přenesená",J223,0)</f>
        <v>0</v>
      </c>
      <c r="BH223" s="227">
        <f>IF(N223="sníž. přenesená",J223,0)</f>
        <v>0</v>
      </c>
      <c r="BI223" s="227">
        <f>IF(N223="nulová",J223,0)</f>
        <v>0</v>
      </c>
      <c r="BJ223" s="19" t="s">
        <v>83</v>
      </c>
      <c r="BK223" s="227">
        <f>ROUND(I223*H223,2)</f>
        <v>0</v>
      </c>
      <c r="BL223" s="19" t="s">
        <v>198</v>
      </c>
      <c r="BM223" s="226" t="s">
        <v>2037</v>
      </c>
    </row>
    <row r="224" s="2" customFormat="1">
      <c r="A224" s="40"/>
      <c r="B224" s="41"/>
      <c r="C224" s="42"/>
      <c r="D224" s="228" t="s">
        <v>190</v>
      </c>
      <c r="E224" s="42"/>
      <c r="F224" s="229" t="s">
        <v>2036</v>
      </c>
      <c r="G224" s="42"/>
      <c r="H224" s="42"/>
      <c r="I224" s="230"/>
      <c r="J224" s="42"/>
      <c r="K224" s="42"/>
      <c r="L224" s="46"/>
      <c r="M224" s="231"/>
      <c r="N224" s="232"/>
      <c r="O224" s="86"/>
      <c r="P224" s="86"/>
      <c r="Q224" s="86"/>
      <c r="R224" s="86"/>
      <c r="S224" s="86"/>
      <c r="T224" s="87"/>
      <c r="U224" s="40"/>
      <c r="V224" s="40"/>
      <c r="W224" s="40"/>
      <c r="X224" s="40"/>
      <c r="Y224" s="40"/>
      <c r="Z224" s="40"/>
      <c r="AA224" s="40"/>
      <c r="AB224" s="40"/>
      <c r="AC224" s="40"/>
      <c r="AD224" s="40"/>
      <c r="AE224" s="40"/>
      <c r="AT224" s="19" t="s">
        <v>190</v>
      </c>
      <c r="AU224" s="19" t="s">
        <v>85</v>
      </c>
    </row>
    <row r="225" s="12" customFormat="1" ht="22.8" customHeight="1">
      <c r="A225" s="12"/>
      <c r="B225" s="199"/>
      <c r="C225" s="200"/>
      <c r="D225" s="201" t="s">
        <v>75</v>
      </c>
      <c r="E225" s="213" t="s">
        <v>1579</v>
      </c>
      <c r="F225" s="213" t="s">
        <v>1989</v>
      </c>
      <c r="G225" s="200"/>
      <c r="H225" s="200"/>
      <c r="I225" s="203"/>
      <c r="J225" s="214">
        <f>BK225</f>
        <v>0</v>
      </c>
      <c r="K225" s="200"/>
      <c r="L225" s="205"/>
      <c r="M225" s="206"/>
      <c r="N225" s="207"/>
      <c r="O225" s="207"/>
      <c r="P225" s="208">
        <f>SUM(P226:P229)</f>
        <v>0</v>
      </c>
      <c r="Q225" s="207"/>
      <c r="R225" s="208">
        <f>SUM(R226:R229)</f>
        <v>0</v>
      </c>
      <c r="S225" s="207"/>
      <c r="T225" s="209">
        <f>SUM(T226:T229)</f>
        <v>0</v>
      </c>
      <c r="U225" s="12"/>
      <c r="V225" s="12"/>
      <c r="W225" s="12"/>
      <c r="X225" s="12"/>
      <c r="Y225" s="12"/>
      <c r="Z225" s="12"/>
      <c r="AA225" s="12"/>
      <c r="AB225" s="12"/>
      <c r="AC225" s="12"/>
      <c r="AD225" s="12"/>
      <c r="AE225" s="12"/>
      <c r="AR225" s="210" t="s">
        <v>83</v>
      </c>
      <c r="AT225" s="211" t="s">
        <v>75</v>
      </c>
      <c r="AU225" s="211" t="s">
        <v>83</v>
      </c>
      <c r="AY225" s="210" t="s">
        <v>180</v>
      </c>
      <c r="BK225" s="212">
        <f>SUM(BK226:BK229)</f>
        <v>0</v>
      </c>
    </row>
    <row r="226" s="2" customFormat="1">
      <c r="A226" s="40"/>
      <c r="B226" s="41"/>
      <c r="C226" s="215" t="s">
        <v>1204</v>
      </c>
      <c r="D226" s="215" t="s">
        <v>183</v>
      </c>
      <c r="E226" s="216" t="s">
        <v>1584</v>
      </c>
      <c r="F226" s="217" t="s">
        <v>1990</v>
      </c>
      <c r="G226" s="218" t="s">
        <v>249</v>
      </c>
      <c r="H226" s="219">
        <v>3</v>
      </c>
      <c r="I226" s="220"/>
      <c r="J226" s="221">
        <f>ROUND(I226*H226,2)</f>
        <v>0</v>
      </c>
      <c r="K226" s="217" t="s">
        <v>19</v>
      </c>
      <c r="L226" s="46"/>
      <c r="M226" s="222" t="s">
        <v>19</v>
      </c>
      <c r="N226" s="223" t="s">
        <v>47</v>
      </c>
      <c r="O226" s="86"/>
      <c r="P226" s="224">
        <f>O226*H226</f>
        <v>0</v>
      </c>
      <c r="Q226" s="224">
        <v>0</v>
      </c>
      <c r="R226" s="224">
        <f>Q226*H226</f>
        <v>0</v>
      </c>
      <c r="S226" s="224">
        <v>0</v>
      </c>
      <c r="T226" s="225">
        <f>S226*H226</f>
        <v>0</v>
      </c>
      <c r="U226" s="40"/>
      <c r="V226" s="40"/>
      <c r="W226" s="40"/>
      <c r="X226" s="40"/>
      <c r="Y226" s="40"/>
      <c r="Z226" s="40"/>
      <c r="AA226" s="40"/>
      <c r="AB226" s="40"/>
      <c r="AC226" s="40"/>
      <c r="AD226" s="40"/>
      <c r="AE226" s="40"/>
      <c r="AR226" s="226" t="s">
        <v>198</v>
      </c>
      <c r="AT226" s="226" t="s">
        <v>183</v>
      </c>
      <c r="AU226" s="226" t="s">
        <v>85</v>
      </c>
      <c r="AY226" s="19" t="s">
        <v>180</v>
      </c>
      <c r="BE226" s="227">
        <f>IF(N226="základní",J226,0)</f>
        <v>0</v>
      </c>
      <c r="BF226" s="227">
        <f>IF(N226="snížená",J226,0)</f>
        <v>0</v>
      </c>
      <c r="BG226" s="227">
        <f>IF(N226="zákl. přenesená",J226,0)</f>
        <v>0</v>
      </c>
      <c r="BH226" s="227">
        <f>IF(N226="sníž. přenesená",J226,0)</f>
        <v>0</v>
      </c>
      <c r="BI226" s="227">
        <f>IF(N226="nulová",J226,0)</f>
        <v>0</v>
      </c>
      <c r="BJ226" s="19" t="s">
        <v>83</v>
      </c>
      <c r="BK226" s="227">
        <f>ROUND(I226*H226,2)</f>
        <v>0</v>
      </c>
      <c r="BL226" s="19" t="s">
        <v>198</v>
      </c>
      <c r="BM226" s="226" t="s">
        <v>2038</v>
      </c>
    </row>
    <row r="227" s="2" customFormat="1">
      <c r="A227" s="40"/>
      <c r="B227" s="41"/>
      <c r="C227" s="42"/>
      <c r="D227" s="228" t="s">
        <v>190</v>
      </c>
      <c r="E227" s="42"/>
      <c r="F227" s="229" t="s">
        <v>1990</v>
      </c>
      <c r="G227" s="42"/>
      <c r="H227" s="42"/>
      <c r="I227" s="230"/>
      <c r="J227" s="42"/>
      <c r="K227" s="42"/>
      <c r="L227" s="46"/>
      <c r="M227" s="231"/>
      <c r="N227" s="232"/>
      <c r="O227" s="86"/>
      <c r="P227" s="86"/>
      <c r="Q227" s="86"/>
      <c r="R227" s="86"/>
      <c r="S227" s="86"/>
      <c r="T227" s="87"/>
      <c r="U227" s="40"/>
      <c r="V227" s="40"/>
      <c r="W227" s="40"/>
      <c r="X227" s="40"/>
      <c r="Y227" s="40"/>
      <c r="Z227" s="40"/>
      <c r="AA227" s="40"/>
      <c r="AB227" s="40"/>
      <c r="AC227" s="40"/>
      <c r="AD227" s="40"/>
      <c r="AE227" s="40"/>
      <c r="AT227" s="19" t="s">
        <v>190</v>
      </c>
      <c r="AU227" s="19" t="s">
        <v>85</v>
      </c>
    </row>
    <row r="228" s="2" customFormat="1">
      <c r="A228" s="40"/>
      <c r="B228" s="41"/>
      <c r="C228" s="215" t="s">
        <v>1207</v>
      </c>
      <c r="D228" s="215" t="s">
        <v>183</v>
      </c>
      <c r="E228" s="216" t="s">
        <v>1589</v>
      </c>
      <c r="F228" s="217" t="s">
        <v>2039</v>
      </c>
      <c r="G228" s="218" t="s">
        <v>249</v>
      </c>
      <c r="H228" s="219">
        <v>2</v>
      </c>
      <c r="I228" s="220"/>
      <c r="J228" s="221">
        <f>ROUND(I228*H228,2)</f>
        <v>0</v>
      </c>
      <c r="K228" s="217" t="s">
        <v>19</v>
      </c>
      <c r="L228" s="46"/>
      <c r="M228" s="222" t="s">
        <v>19</v>
      </c>
      <c r="N228" s="223" t="s">
        <v>47</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198</v>
      </c>
      <c r="AT228" s="226" t="s">
        <v>183</v>
      </c>
      <c r="AU228" s="226" t="s">
        <v>85</v>
      </c>
      <c r="AY228" s="19" t="s">
        <v>180</v>
      </c>
      <c r="BE228" s="227">
        <f>IF(N228="základní",J228,0)</f>
        <v>0</v>
      </c>
      <c r="BF228" s="227">
        <f>IF(N228="snížená",J228,0)</f>
        <v>0</v>
      </c>
      <c r="BG228" s="227">
        <f>IF(N228="zákl. přenesená",J228,0)</f>
        <v>0</v>
      </c>
      <c r="BH228" s="227">
        <f>IF(N228="sníž. přenesená",J228,0)</f>
        <v>0</v>
      </c>
      <c r="BI228" s="227">
        <f>IF(N228="nulová",J228,0)</f>
        <v>0</v>
      </c>
      <c r="BJ228" s="19" t="s">
        <v>83</v>
      </c>
      <c r="BK228" s="227">
        <f>ROUND(I228*H228,2)</f>
        <v>0</v>
      </c>
      <c r="BL228" s="19" t="s">
        <v>198</v>
      </c>
      <c r="BM228" s="226" t="s">
        <v>2040</v>
      </c>
    </row>
    <row r="229" s="2" customFormat="1">
      <c r="A229" s="40"/>
      <c r="B229" s="41"/>
      <c r="C229" s="42"/>
      <c r="D229" s="228" t="s">
        <v>190</v>
      </c>
      <c r="E229" s="42"/>
      <c r="F229" s="229" t="s">
        <v>2039</v>
      </c>
      <c r="G229" s="42"/>
      <c r="H229" s="42"/>
      <c r="I229" s="230"/>
      <c r="J229" s="42"/>
      <c r="K229" s="42"/>
      <c r="L229" s="46"/>
      <c r="M229" s="231"/>
      <c r="N229" s="232"/>
      <c r="O229" s="86"/>
      <c r="P229" s="86"/>
      <c r="Q229" s="86"/>
      <c r="R229" s="86"/>
      <c r="S229" s="86"/>
      <c r="T229" s="87"/>
      <c r="U229" s="40"/>
      <c r="V229" s="40"/>
      <c r="W229" s="40"/>
      <c r="X229" s="40"/>
      <c r="Y229" s="40"/>
      <c r="Z229" s="40"/>
      <c r="AA229" s="40"/>
      <c r="AB229" s="40"/>
      <c r="AC229" s="40"/>
      <c r="AD229" s="40"/>
      <c r="AE229" s="40"/>
      <c r="AT229" s="19" t="s">
        <v>190</v>
      </c>
      <c r="AU229" s="19" t="s">
        <v>85</v>
      </c>
    </row>
    <row r="230" s="12" customFormat="1" ht="22.8" customHeight="1">
      <c r="A230" s="12"/>
      <c r="B230" s="199"/>
      <c r="C230" s="200"/>
      <c r="D230" s="201" t="s">
        <v>75</v>
      </c>
      <c r="E230" s="213" t="s">
        <v>1606</v>
      </c>
      <c r="F230" s="213" t="s">
        <v>1992</v>
      </c>
      <c r="G230" s="200"/>
      <c r="H230" s="200"/>
      <c r="I230" s="203"/>
      <c r="J230" s="214">
        <f>BK230</f>
        <v>0</v>
      </c>
      <c r="K230" s="200"/>
      <c r="L230" s="205"/>
      <c r="M230" s="206"/>
      <c r="N230" s="207"/>
      <c r="O230" s="207"/>
      <c r="P230" s="208">
        <f>SUM(P231:P236)</f>
        <v>0</v>
      </c>
      <c r="Q230" s="207"/>
      <c r="R230" s="208">
        <f>SUM(R231:R236)</f>
        <v>0</v>
      </c>
      <c r="S230" s="207"/>
      <c r="T230" s="209">
        <f>SUM(T231:T236)</f>
        <v>0</v>
      </c>
      <c r="U230" s="12"/>
      <c r="V230" s="12"/>
      <c r="W230" s="12"/>
      <c r="X230" s="12"/>
      <c r="Y230" s="12"/>
      <c r="Z230" s="12"/>
      <c r="AA230" s="12"/>
      <c r="AB230" s="12"/>
      <c r="AC230" s="12"/>
      <c r="AD230" s="12"/>
      <c r="AE230" s="12"/>
      <c r="AR230" s="210" t="s">
        <v>83</v>
      </c>
      <c r="AT230" s="211" t="s">
        <v>75</v>
      </c>
      <c r="AU230" s="211" t="s">
        <v>83</v>
      </c>
      <c r="AY230" s="210" t="s">
        <v>180</v>
      </c>
      <c r="BK230" s="212">
        <f>SUM(BK231:BK236)</f>
        <v>0</v>
      </c>
    </row>
    <row r="231" s="2" customFormat="1" ht="16.5" customHeight="1">
      <c r="A231" s="40"/>
      <c r="B231" s="41"/>
      <c r="C231" s="215" t="s">
        <v>1210</v>
      </c>
      <c r="D231" s="215" t="s">
        <v>183</v>
      </c>
      <c r="E231" s="216" t="s">
        <v>1616</v>
      </c>
      <c r="F231" s="217" t="s">
        <v>1993</v>
      </c>
      <c r="G231" s="218" t="s">
        <v>1994</v>
      </c>
      <c r="H231" s="219">
        <v>4</v>
      </c>
      <c r="I231" s="220"/>
      <c r="J231" s="221">
        <f>ROUND(I231*H231,2)</f>
        <v>0</v>
      </c>
      <c r="K231" s="217" t="s">
        <v>19</v>
      </c>
      <c r="L231" s="46"/>
      <c r="M231" s="222" t="s">
        <v>19</v>
      </c>
      <c r="N231" s="223" t="s">
        <v>47</v>
      </c>
      <c r="O231" s="86"/>
      <c r="P231" s="224">
        <f>O231*H231</f>
        <v>0</v>
      </c>
      <c r="Q231" s="224">
        <v>0</v>
      </c>
      <c r="R231" s="224">
        <f>Q231*H231</f>
        <v>0</v>
      </c>
      <c r="S231" s="224">
        <v>0</v>
      </c>
      <c r="T231" s="225">
        <f>S231*H231</f>
        <v>0</v>
      </c>
      <c r="U231" s="40"/>
      <c r="V231" s="40"/>
      <c r="W231" s="40"/>
      <c r="X231" s="40"/>
      <c r="Y231" s="40"/>
      <c r="Z231" s="40"/>
      <c r="AA231" s="40"/>
      <c r="AB231" s="40"/>
      <c r="AC231" s="40"/>
      <c r="AD231" s="40"/>
      <c r="AE231" s="40"/>
      <c r="AR231" s="226" t="s">
        <v>198</v>
      </c>
      <c r="AT231" s="226" t="s">
        <v>183</v>
      </c>
      <c r="AU231" s="226" t="s">
        <v>85</v>
      </c>
      <c r="AY231" s="19" t="s">
        <v>180</v>
      </c>
      <c r="BE231" s="227">
        <f>IF(N231="základní",J231,0)</f>
        <v>0</v>
      </c>
      <c r="BF231" s="227">
        <f>IF(N231="snížená",J231,0)</f>
        <v>0</v>
      </c>
      <c r="BG231" s="227">
        <f>IF(N231="zákl. přenesená",J231,0)</f>
        <v>0</v>
      </c>
      <c r="BH231" s="227">
        <f>IF(N231="sníž. přenesená",J231,0)</f>
        <v>0</v>
      </c>
      <c r="BI231" s="227">
        <f>IF(N231="nulová",J231,0)</f>
        <v>0</v>
      </c>
      <c r="BJ231" s="19" t="s">
        <v>83</v>
      </c>
      <c r="BK231" s="227">
        <f>ROUND(I231*H231,2)</f>
        <v>0</v>
      </c>
      <c r="BL231" s="19" t="s">
        <v>198</v>
      </c>
      <c r="BM231" s="226" t="s">
        <v>2041</v>
      </c>
    </row>
    <row r="232" s="2" customFormat="1">
      <c r="A232" s="40"/>
      <c r="B232" s="41"/>
      <c r="C232" s="42"/>
      <c r="D232" s="228" t="s">
        <v>190</v>
      </c>
      <c r="E232" s="42"/>
      <c r="F232" s="229" t="s">
        <v>1993</v>
      </c>
      <c r="G232" s="42"/>
      <c r="H232" s="42"/>
      <c r="I232" s="230"/>
      <c r="J232" s="42"/>
      <c r="K232" s="42"/>
      <c r="L232" s="46"/>
      <c r="M232" s="231"/>
      <c r="N232" s="232"/>
      <c r="O232" s="86"/>
      <c r="P232" s="86"/>
      <c r="Q232" s="86"/>
      <c r="R232" s="86"/>
      <c r="S232" s="86"/>
      <c r="T232" s="87"/>
      <c r="U232" s="40"/>
      <c r="V232" s="40"/>
      <c r="W232" s="40"/>
      <c r="X232" s="40"/>
      <c r="Y232" s="40"/>
      <c r="Z232" s="40"/>
      <c r="AA232" s="40"/>
      <c r="AB232" s="40"/>
      <c r="AC232" s="40"/>
      <c r="AD232" s="40"/>
      <c r="AE232" s="40"/>
      <c r="AT232" s="19" t="s">
        <v>190</v>
      </c>
      <c r="AU232" s="19" t="s">
        <v>85</v>
      </c>
    </row>
    <row r="233" s="2" customFormat="1" ht="16.5" customHeight="1">
      <c r="A233" s="40"/>
      <c r="B233" s="41"/>
      <c r="C233" s="215" t="s">
        <v>1214</v>
      </c>
      <c r="D233" s="215" t="s">
        <v>183</v>
      </c>
      <c r="E233" s="216" t="s">
        <v>1623</v>
      </c>
      <c r="F233" s="217" t="s">
        <v>1996</v>
      </c>
      <c r="G233" s="218" t="s">
        <v>1661</v>
      </c>
      <c r="H233" s="219">
        <v>1</v>
      </c>
      <c r="I233" s="220"/>
      <c r="J233" s="221">
        <f>ROUND(I233*H233,2)</f>
        <v>0</v>
      </c>
      <c r="K233" s="217" t="s">
        <v>19</v>
      </c>
      <c r="L233" s="46"/>
      <c r="M233" s="222" t="s">
        <v>19</v>
      </c>
      <c r="N233" s="223" t="s">
        <v>47</v>
      </c>
      <c r="O233" s="86"/>
      <c r="P233" s="224">
        <f>O233*H233</f>
        <v>0</v>
      </c>
      <c r="Q233" s="224">
        <v>0</v>
      </c>
      <c r="R233" s="224">
        <f>Q233*H233</f>
        <v>0</v>
      </c>
      <c r="S233" s="224">
        <v>0</v>
      </c>
      <c r="T233" s="225">
        <f>S233*H233</f>
        <v>0</v>
      </c>
      <c r="U233" s="40"/>
      <c r="V233" s="40"/>
      <c r="W233" s="40"/>
      <c r="X233" s="40"/>
      <c r="Y233" s="40"/>
      <c r="Z233" s="40"/>
      <c r="AA233" s="40"/>
      <c r="AB233" s="40"/>
      <c r="AC233" s="40"/>
      <c r="AD233" s="40"/>
      <c r="AE233" s="40"/>
      <c r="AR233" s="226" t="s">
        <v>198</v>
      </c>
      <c r="AT233" s="226" t="s">
        <v>183</v>
      </c>
      <c r="AU233" s="226" t="s">
        <v>85</v>
      </c>
      <c r="AY233" s="19" t="s">
        <v>180</v>
      </c>
      <c r="BE233" s="227">
        <f>IF(N233="základní",J233,0)</f>
        <v>0</v>
      </c>
      <c r="BF233" s="227">
        <f>IF(N233="snížená",J233,0)</f>
        <v>0</v>
      </c>
      <c r="BG233" s="227">
        <f>IF(N233="zákl. přenesená",J233,0)</f>
        <v>0</v>
      </c>
      <c r="BH233" s="227">
        <f>IF(N233="sníž. přenesená",J233,0)</f>
        <v>0</v>
      </c>
      <c r="BI233" s="227">
        <f>IF(N233="nulová",J233,0)</f>
        <v>0</v>
      </c>
      <c r="BJ233" s="19" t="s">
        <v>83</v>
      </c>
      <c r="BK233" s="227">
        <f>ROUND(I233*H233,2)</f>
        <v>0</v>
      </c>
      <c r="BL233" s="19" t="s">
        <v>198</v>
      </c>
      <c r="BM233" s="226" t="s">
        <v>2042</v>
      </c>
    </row>
    <row r="234" s="2" customFormat="1">
      <c r="A234" s="40"/>
      <c r="B234" s="41"/>
      <c r="C234" s="42"/>
      <c r="D234" s="228" t="s">
        <v>190</v>
      </c>
      <c r="E234" s="42"/>
      <c r="F234" s="229" t="s">
        <v>1996</v>
      </c>
      <c r="G234" s="42"/>
      <c r="H234" s="42"/>
      <c r="I234" s="230"/>
      <c r="J234" s="42"/>
      <c r="K234" s="42"/>
      <c r="L234" s="46"/>
      <c r="M234" s="231"/>
      <c r="N234" s="232"/>
      <c r="O234" s="86"/>
      <c r="P234" s="86"/>
      <c r="Q234" s="86"/>
      <c r="R234" s="86"/>
      <c r="S234" s="86"/>
      <c r="T234" s="87"/>
      <c r="U234" s="40"/>
      <c r="V234" s="40"/>
      <c r="W234" s="40"/>
      <c r="X234" s="40"/>
      <c r="Y234" s="40"/>
      <c r="Z234" s="40"/>
      <c r="AA234" s="40"/>
      <c r="AB234" s="40"/>
      <c r="AC234" s="40"/>
      <c r="AD234" s="40"/>
      <c r="AE234" s="40"/>
      <c r="AT234" s="19" t="s">
        <v>190</v>
      </c>
      <c r="AU234" s="19" t="s">
        <v>85</v>
      </c>
    </row>
    <row r="235" s="2" customFormat="1" ht="16.5" customHeight="1">
      <c r="A235" s="40"/>
      <c r="B235" s="41"/>
      <c r="C235" s="215" t="s">
        <v>1218</v>
      </c>
      <c r="D235" s="215" t="s">
        <v>183</v>
      </c>
      <c r="E235" s="216" t="s">
        <v>1629</v>
      </c>
      <c r="F235" s="217" t="s">
        <v>2043</v>
      </c>
      <c r="G235" s="218" t="s">
        <v>1661</v>
      </c>
      <c r="H235" s="219">
        <v>1</v>
      </c>
      <c r="I235" s="220"/>
      <c r="J235" s="221">
        <f>ROUND(I235*H235,2)</f>
        <v>0</v>
      </c>
      <c r="K235" s="217" t="s">
        <v>19</v>
      </c>
      <c r="L235" s="46"/>
      <c r="M235" s="222" t="s">
        <v>19</v>
      </c>
      <c r="N235" s="223" t="s">
        <v>47</v>
      </c>
      <c r="O235" s="86"/>
      <c r="P235" s="224">
        <f>O235*H235</f>
        <v>0</v>
      </c>
      <c r="Q235" s="224">
        <v>0</v>
      </c>
      <c r="R235" s="224">
        <f>Q235*H235</f>
        <v>0</v>
      </c>
      <c r="S235" s="224">
        <v>0</v>
      </c>
      <c r="T235" s="225">
        <f>S235*H235</f>
        <v>0</v>
      </c>
      <c r="U235" s="40"/>
      <c r="V235" s="40"/>
      <c r="W235" s="40"/>
      <c r="X235" s="40"/>
      <c r="Y235" s="40"/>
      <c r="Z235" s="40"/>
      <c r="AA235" s="40"/>
      <c r="AB235" s="40"/>
      <c r="AC235" s="40"/>
      <c r="AD235" s="40"/>
      <c r="AE235" s="40"/>
      <c r="AR235" s="226" t="s">
        <v>198</v>
      </c>
      <c r="AT235" s="226" t="s">
        <v>183</v>
      </c>
      <c r="AU235" s="226" t="s">
        <v>85</v>
      </c>
      <c r="AY235" s="19" t="s">
        <v>180</v>
      </c>
      <c r="BE235" s="227">
        <f>IF(N235="základní",J235,0)</f>
        <v>0</v>
      </c>
      <c r="BF235" s="227">
        <f>IF(N235="snížená",J235,0)</f>
        <v>0</v>
      </c>
      <c r="BG235" s="227">
        <f>IF(N235="zákl. přenesená",J235,0)</f>
        <v>0</v>
      </c>
      <c r="BH235" s="227">
        <f>IF(N235="sníž. přenesená",J235,0)</f>
        <v>0</v>
      </c>
      <c r="BI235" s="227">
        <f>IF(N235="nulová",J235,0)</f>
        <v>0</v>
      </c>
      <c r="BJ235" s="19" t="s">
        <v>83</v>
      </c>
      <c r="BK235" s="227">
        <f>ROUND(I235*H235,2)</f>
        <v>0</v>
      </c>
      <c r="BL235" s="19" t="s">
        <v>198</v>
      </c>
      <c r="BM235" s="226" t="s">
        <v>2044</v>
      </c>
    </row>
    <row r="236" s="2" customFormat="1">
      <c r="A236" s="40"/>
      <c r="B236" s="41"/>
      <c r="C236" s="42"/>
      <c r="D236" s="228" t="s">
        <v>190</v>
      </c>
      <c r="E236" s="42"/>
      <c r="F236" s="229" t="s">
        <v>2043</v>
      </c>
      <c r="G236" s="42"/>
      <c r="H236" s="42"/>
      <c r="I236" s="230"/>
      <c r="J236" s="42"/>
      <c r="K236" s="42"/>
      <c r="L236" s="46"/>
      <c r="M236" s="231"/>
      <c r="N236" s="232"/>
      <c r="O236" s="86"/>
      <c r="P236" s="86"/>
      <c r="Q236" s="86"/>
      <c r="R236" s="86"/>
      <c r="S236" s="86"/>
      <c r="T236" s="87"/>
      <c r="U236" s="40"/>
      <c r="V236" s="40"/>
      <c r="W236" s="40"/>
      <c r="X236" s="40"/>
      <c r="Y236" s="40"/>
      <c r="Z236" s="40"/>
      <c r="AA236" s="40"/>
      <c r="AB236" s="40"/>
      <c r="AC236" s="40"/>
      <c r="AD236" s="40"/>
      <c r="AE236" s="40"/>
      <c r="AT236" s="19" t="s">
        <v>190</v>
      </c>
      <c r="AU236" s="19" t="s">
        <v>85</v>
      </c>
    </row>
    <row r="237" s="12" customFormat="1" ht="25.92" customHeight="1">
      <c r="A237" s="12"/>
      <c r="B237" s="199"/>
      <c r="C237" s="200"/>
      <c r="D237" s="201" t="s">
        <v>75</v>
      </c>
      <c r="E237" s="202" t="s">
        <v>558</v>
      </c>
      <c r="F237" s="202" t="s">
        <v>2045</v>
      </c>
      <c r="G237" s="200"/>
      <c r="H237" s="200"/>
      <c r="I237" s="203"/>
      <c r="J237" s="204">
        <f>BK237</f>
        <v>0</v>
      </c>
      <c r="K237" s="200"/>
      <c r="L237" s="205"/>
      <c r="M237" s="206"/>
      <c r="N237" s="207"/>
      <c r="O237" s="207"/>
      <c r="P237" s="208">
        <f>P238+P243+P250+P261+P266+P271</f>
        <v>0</v>
      </c>
      <c r="Q237" s="207"/>
      <c r="R237" s="208">
        <f>R238+R243+R250+R261+R266+R271</f>
        <v>0</v>
      </c>
      <c r="S237" s="207"/>
      <c r="T237" s="209">
        <f>T238+T243+T250+T261+T266+T271</f>
        <v>0</v>
      </c>
      <c r="U237" s="12"/>
      <c r="V237" s="12"/>
      <c r="W237" s="12"/>
      <c r="X237" s="12"/>
      <c r="Y237" s="12"/>
      <c r="Z237" s="12"/>
      <c r="AA237" s="12"/>
      <c r="AB237" s="12"/>
      <c r="AC237" s="12"/>
      <c r="AD237" s="12"/>
      <c r="AE237" s="12"/>
      <c r="AR237" s="210" t="s">
        <v>83</v>
      </c>
      <c r="AT237" s="211" t="s">
        <v>75</v>
      </c>
      <c r="AU237" s="211" t="s">
        <v>76</v>
      </c>
      <c r="AY237" s="210" t="s">
        <v>180</v>
      </c>
      <c r="BK237" s="212">
        <f>BK238+BK243+BK250+BK261+BK266+BK271</f>
        <v>0</v>
      </c>
    </row>
    <row r="238" s="12" customFormat="1" ht="22.8" customHeight="1">
      <c r="A238" s="12"/>
      <c r="B238" s="199"/>
      <c r="C238" s="200"/>
      <c r="D238" s="201" t="s">
        <v>75</v>
      </c>
      <c r="E238" s="213" t="s">
        <v>668</v>
      </c>
      <c r="F238" s="213" t="s">
        <v>1955</v>
      </c>
      <c r="G238" s="200"/>
      <c r="H238" s="200"/>
      <c r="I238" s="203"/>
      <c r="J238" s="214">
        <f>BK238</f>
        <v>0</v>
      </c>
      <c r="K238" s="200"/>
      <c r="L238" s="205"/>
      <c r="M238" s="206"/>
      <c r="N238" s="207"/>
      <c r="O238" s="207"/>
      <c r="P238" s="208">
        <f>SUM(P239:P242)</f>
        <v>0</v>
      </c>
      <c r="Q238" s="207"/>
      <c r="R238" s="208">
        <f>SUM(R239:R242)</f>
        <v>0</v>
      </c>
      <c r="S238" s="207"/>
      <c r="T238" s="209">
        <f>SUM(T239:T242)</f>
        <v>0</v>
      </c>
      <c r="U238" s="12"/>
      <c r="V238" s="12"/>
      <c r="W238" s="12"/>
      <c r="X238" s="12"/>
      <c r="Y238" s="12"/>
      <c r="Z238" s="12"/>
      <c r="AA238" s="12"/>
      <c r="AB238" s="12"/>
      <c r="AC238" s="12"/>
      <c r="AD238" s="12"/>
      <c r="AE238" s="12"/>
      <c r="AR238" s="210" t="s">
        <v>83</v>
      </c>
      <c r="AT238" s="211" t="s">
        <v>75</v>
      </c>
      <c r="AU238" s="211" t="s">
        <v>83</v>
      </c>
      <c r="AY238" s="210" t="s">
        <v>180</v>
      </c>
      <c r="BK238" s="212">
        <f>SUM(BK239:BK242)</f>
        <v>0</v>
      </c>
    </row>
    <row r="239" s="2" customFormat="1">
      <c r="A239" s="40"/>
      <c r="B239" s="41"/>
      <c r="C239" s="215" t="s">
        <v>1221</v>
      </c>
      <c r="D239" s="215" t="s">
        <v>183</v>
      </c>
      <c r="E239" s="216" t="s">
        <v>673</v>
      </c>
      <c r="F239" s="217" t="s">
        <v>2046</v>
      </c>
      <c r="G239" s="218" t="s">
        <v>1661</v>
      </c>
      <c r="H239" s="219">
        <v>1</v>
      </c>
      <c r="I239" s="220"/>
      <c r="J239" s="221">
        <f>ROUND(I239*H239,2)</f>
        <v>0</v>
      </c>
      <c r="K239" s="217" t="s">
        <v>19</v>
      </c>
      <c r="L239" s="46"/>
      <c r="M239" s="222" t="s">
        <v>19</v>
      </c>
      <c r="N239" s="223" t="s">
        <v>47</v>
      </c>
      <c r="O239" s="86"/>
      <c r="P239" s="224">
        <f>O239*H239</f>
        <v>0</v>
      </c>
      <c r="Q239" s="224">
        <v>0</v>
      </c>
      <c r="R239" s="224">
        <f>Q239*H239</f>
        <v>0</v>
      </c>
      <c r="S239" s="224">
        <v>0</v>
      </c>
      <c r="T239" s="225">
        <f>S239*H239</f>
        <v>0</v>
      </c>
      <c r="U239" s="40"/>
      <c r="V239" s="40"/>
      <c r="W239" s="40"/>
      <c r="X239" s="40"/>
      <c r="Y239" s="40"/>
      <c r="Z239" s="40"/>
      <c r="AA239" s="40"/>
      <c r="AB239" s="40"/>
      <c r="AC239" s="40"/>
      <c r="AD239" s="40"/>
      <c r="AE239" s="40"/>
      <c r="AR239" s="226" t="s">
        <v>198</v>
      </c>
      <c r="AT239" s="226" t="s">
        <v>183</v>
      </c>
      <c r="AU239" s="226" t="s">
        <v>85</v>
      </c>
      <c r="AY239" s="19" t="s">
        <v>180</v>
      </c>
      <c r="BE239" s="227">
        <f>IF(N239="základní",J239,0)</f>
        <v>0</v>
      </c>
      <c r="BF239" s="227">
        <f>IF(N239="snížená",J239,0)</f>
        <v>0</v>
      </c>
      <c r="BG239" s="227">
        <f>IF(N239="zákl. přenesená",J239,0)</f>
        <v>0</v>
      </c>
      <c r="BH239" s="227">
        <f>IF(N239="sníž. přenesená",J239,0)</f>
        <v>0</v>
      </c>
      <c r="BI239" s="227">
        <f>IF(N239="nulová",J239,0)</f>
        <v>0</v>
      </c>
      <c r="BJ239" s="19" t="s">
        <v>83</v>
      </c>
      <c r="BK239" s="227">
        <f>ROUND(I239*H239,2)</f>
        <v>0</v>
      </c>
      <c r="BL239" s="19" t="s">
        <v>198</v>
      </c>
      <c r="BM239" s="226" t="s">
        <v>2047</v>
      </c>
    </row>
    <row r="240" s="2" customFormat="1">
      <c r="A240" s="40"/>
      <c r="B240" s="41"/>
      <c r="C240" s="42"/>
      <c r="D240" s="228" t="s">
        <v>190</v>
      </c>
      <c r="E240" s="42"/>
      <c r="F240" s="229" t="s">
        <v>2048</v>
      </c>
      <c r="G240" s="42"/>
      <c r="H240" s="42"/>
      <c r="I240" s="230"/>
      <c r="J240" s="42"/>
      <c r="K240" s="42"/>
      <c r="L240" s="46"/>
      <c r="M240" s="231"/>
      <c r="N240" s="232"/>
      <c r="O240" s="86"/>
      <c r="P240" s="86"/>
      <c r="Q240" s="86"/>
      <c r="R240" s="86"/>
      <c r="S240" s="86"/>
      <c r="T240" s="87"/>
      <c r="U240" s="40"/>
      <c r="V240" s="40"/>
      <c r="W240" s="40"/>
      <c r="X240" s="40"/>
      <c r="Y240" s="40"/>
      <c r="Z240" s="40"/>
      <c r="AA240" s="40"/>
      <c r="AB240" s="40"/>
      <c r="AC240" s="40"/>
      <c r="AD240" s="40"/>
      <c r="AE240" s="40"/>
      <c r="AT240" s="19" t="s">
        <v>190</v>
      </c>
      <c r="AU240" s="19" t="s">
        <v>85</v>
      </c>
    </row>
    <row r="241" s="2" customFormat="1" ht="16.5" customHeight="1">
      <c r="A241" s="40"/>
      <c r="B241" s="41"/>
      <c r="C241" s="215" t="s">
        <v>1225</v>
      </c>
      <c r="D241" s="215" t="s">
        <v>183</v>
      </c>
      <c r="E241" s="216" t="s">
        <v>678</v>
      </c>
      <c r="F241" s="217" t="s">
        <v>2003</v>
      </c>
      <c r="G241" s="218" t="s">
        <v>1661</v>
      </c>
      <c r="H241" s="219">
        <v>2</v>
      </c>
      <c r="I241" s="220"/>
      <c r="J241" s="221">
        <f>ROUND(I241*H241,2)</f>
        <v>0</v>
      </c>
      <c r="K241" s="217" t="s">
        <v>19</v>
      </c>
      <c r="L241" s="46"/>
      <c r="M241" s="222" t="s">
        <v>19</v>
      </c>
      <c r="N241" s="223" t="s">
        <v>47</v>
      </c>
      <c r="O241" s="86"/>
      <c r="P241" s="224">
        <f>O241*H241</f>
        <v>0</v>
      </c>
      <c r="Q241" s="224">
        <v>0</v>
      </c>
      <c r="R241" s="224">
        <f>Q241*H241</f>
        <v>0</v>
      </c>
      <c r="S241" s="224">
        <v>0</v>
      </c>
      <c r="T241" s="225">
        <f>S241*H241</f>
        <v>0</v>
      </c>
      <c r="U241" s="40"/>
      <c r="V241" s="40"/>
      <c r="W241" s="40"/>
      <c r="X241" s="40"/>
      <c r="Y241" s="40"/>
      <c r="Z241" s="40"/>
      <c r="AA241" s="40"/>
      <c r="AB241" s="40"/>
      <c r="AC241" s="40"/>
      <c r="AD241" s="40"/>
      <c r="AE241" s="40"/>
      <c r="AR241" s="226" t="s">
        <v>198</v>
      </c>
      <c r="AT241" s="226" t="s">
        <v>183</v>
      </c>
      <c r="AU241" s="226" t="s">
        <v>85</v>
      </c>
      <c r="AY241" s="19" t="s">
        <v>180</v>
      </c>
      <c r="BE241" s="227">
        <f>IF(N241="základní",J241,0)</f>
        <v>0</v>
      </c>
      <c r="BF241" s="227">
        <f>IF(N241="snížená",J241,0)</f>
        <v>0</v>
      </c>
      <c r="BG241" s="227">
        <f>IF(N241="zákl. přenesená",J241,0)</f>
        <v>0</v>
      </c>
      <c r="BH241" s="227">
        <f>IF(N241="sníž. přenesená",J241,0)</f>
        <v>0</v>
      </c>
      <c r="BI241" s="227">
        <f>IF(N241="nulová",J241,0)</f>
        <v>0</v>
      </c>
      <c r="BJ241" s="19" t="s">
        <v>83</v>
      </c>
      <c r="BK241" s="227">
        <f>ROUND(I241*H241,2)</f>
        <v>0</v>
      </c>
      <c r="BL241" s="19" t="s">
        <v>198</v>
      </c>
      <c r="BM241" s="226" t="s">
        <v>2049</v>
      </c>
    </row>
    <row r="242" s="2" customFormat="1">
      <c r="A242" s="40"/>
      <c r="B242" s="41"/>
      <c r="C242" s="42"/>
      <c r="D242" s="228" t="s">
        <v>190</v>
      </c>
      <c r="E242" s="42"/>
      <c r="F242" s="229" t="s">
        <v>2003</v>
      </c>
      <c r="G242" s="42"/>
      <c r="H242" s="42"/>
      <c r="I242" s="230"/>
      <c r="J242" s="42"/>
      <c r="K242" s="42"/>
      <c r="L242" s="46"/>
      <c r="M242" s="231"/>
      <c r="N242" s="232"/>
      <c r="O242" s="86"/>
      <c r="P242" s="86"/>
      <c r="Q242" s="86"/>
      <c r="R242" s="86"/>
      <c r="S242" s="86"/>
      <c r="T242" s="87"/>
      <c r="U242" s="40"/>
      <c r="V242" s="40"/>
      <c r="W242" s="40"/>
      <c r="X242" s="40"/>
      <c r="Y242" s="40"/>
      <c r="Z242" s="40"/>
      <c r="AA242" s="40"/>
      <c r="AB242" s="40"/>
      <c r="AC242" s="40"/>
      <c r="AD242" s="40"/>
      <c r="AE242" s="40"/>
      <c r="AT242" s="19" t="s">
        <v>190</v>
      </c>
      <c r="AU242" s="19" t="s">
        <v>85</v>
      </c>
    </row>
    <row r="243" s="12" customFormat="1" ht="22.8" customHeight="1">
      <c r="A243" s="12"/>
      <c r="B243" s="199"/>
      <c r="C243" s="200"/>
      <c r="D243" s="201" t="s">
        <v>75</v>
      </c>
      <c r="E243" s="213" t="s">
        <v>690</v>
      </c>
      <c r="F243" s="213" t="s">
        <v>1963</v>
      </c>
      <c r="G243" s="200"/>
      <c r="H243" s="200"/>
      <c r="I243" s="203"/>
      <c r="J243" s="214">
        <f>BK243</f>
        <v>0</v>
      </c>
      <c r="K243" s="200"/>
      <c r="L243" s="205"/>
      <c r="M243" s="206"/>
      <c r="N243" s="207"/>
      <c r="O243" s="207"/>
      <c r="P243" s="208">
        <f>SUM(P244:P249)</f>
        <v>0</v>
      </c>
      <c r="Q243" s="207"/>
      <c r="R243" s="208">
        <f>SUM(R244:R249)</f>
        <v>0</v>
      </c>
      <c r="S243" s="207"/>
      <c r="T243" s="209">
        <f>SUM(T244:T249)</f>
        <v>0</v>
      </c>
      <c r="U243" s="12"/>
      <c r="V243" s="12"/>
      <c r="W243" s="12"/>
      <c r="X243" s="12"/>
      <c r="Y243" s="12"/>
      <c r="Z243" s="12"/>
      <c r="AA243" s="12"/>
      <c r="AB243" s="12"/>
      <c r="AC243" s="12"/>
      <c r="AD243" s="12"/>
      <c r="AE243" s="12"/>
      <c r="AR243" s="210" t="s">
        <v>83</v>
      </c>
      <c r="AT243" s="211" t="s">
        <v>75</v>
      </c>
      <c r="AU243" s="211" t="s">
        <v>83</v>
      </c>
      <c r="AY243" s="210" t="s">
        <v>180</v>
      </c>
      <c r="BK243" s="212">
        <f>SUM(BK244:BK249)</f>
        <v>0</v>
      </c>
    </row>
    <row r="244" s="2" customFormat="1" ht="16.5" customHeight="1">
      <c r="A244" s="40"/>
      <c r="B244" s="41"/>
      <c r="C244" s="215" t="s">
        <v>1228</v>
      </c>
      <c r="D244" s="215" t="s">
        <v>183</v>
      </c>
      <c r="E244" s="216" t="s">
        <v>695</v>
      </c>
      <c r="F244" s="217" t="s">
        <v>1964</v>
      </c>
      <c r="G244" s="218" t="s">
        <v>1661</v>
      </c>
      <c r="H244" s="219">
        <v>2</v>
      </c>
      <c r="I244" s="220"/>
      <c r="J244" s="221">
        <f>ROUND(I244*H244,2)</f>
        <v>0</v>
      </c>
      <c r="K244" s="217" t="s">
        <v>19</v>
      </c>
      <c r="L244" s="46"/>
      <c r="M244" s="222" t="s">
        <v>19</v>
      </c>
      <c r="N244" s="223" t="s">
        <v>47</v>
      </c>
      <c r="O244" s="86"/>
      <c r="P244" s="224">
        <f>O244*H244</f>
        <v>0</v>
      </c>
      <c r="Q244" s="224">
        <v>0</v>
      </c>
      <c r="R244" s="224">
        <f>Q244*H244</f>
        <v>0</v>
      </c>
      <c r="S244" s="224">
        <v>0</v>
      </c>
      <c r="T244" s="225">
        <f>S244*H244</f>
        <v>0</v>
      </c>
      <c r="U244" s="40"/>
      <c r="V244" s="40"/>
      <c r="W244" s="40"/>
      <c r="X244" s="40"/>
      <c r="Y244" s="40"/>
      <c r="Z244" s="40"/>
      <c r="AA244" s="40"/>
      <c r="AB244" s="40"/>
      <c r="AC244" s="40"/>
      <c r="AD244" s="40"/>
      <c r="AE244" s="40"/>
      <c r="AR244" s="226" t="s">
        <v>198</v>
      </c>
      <c r="AT244" s="226" t="s">
        <v>183</v>
      </c>
      <c r="AU244" s="226" t="s">
        <v>85</v>
      </c>
      <c r="AY244" s="19" t="s">
        <v>180</v>
      </c>
      <c r="BE244" s="227">
        <f>IF(N244="základní",J244,0)</f>
        <v>0</v>
      </c>
      <c r="BF244" s="227">
        <f>IF(N244="snížená",J244,0)</f>
        <v>0</v>
      </c>
      <c r="BG244" s="227">
        <f>IF(N244="zákl. přenesená",J244,0)</f>
        <v>0</v>
      </c>
      <c r="BH244" s="227">
        <f>IF(N244="sníž. přenesená",J244,0)</f>
        <v>0</v>
      </c>
      <c r="BI244" s="227">
        <f>IF(N244="nulová",J244,0)</f>
        <v>0</v>
      </c>
      <c r="BJ244" s="19" t="s">
        <v>83</v>
      </c>
      <c r="BK244" s="227">
        <f>ROUND(I244*H244,2)</f>
        <v>0</v>
      </c>
      <c r="BL244" s="19" t="s">
        <v>198</v>
      </c>
      <c r="BM244" s="226" t="s">
        <v>2050</v>
      </c>
    </row>
    <row r="245" s="2" customFormat="1">
      <c r="A245" s="40"/>
      <c r="B245" s="41"/>
      <c r="C245" s="42"/>
      <c r="D245" s="228" t="s">
        <v>190</v>
      </c>
      <c r="E245" s="42"/>
      <c r="F245" s="229" t="s">
        <v>1964</v>
      </c>
      <c r="G245" s="42"/>
      <c r="H245" s="42"/>
      <c r="I245" s="230"/>
      <c r="J245" s="42"/>
      <c r="K245" s="42"/>
      <c r="L245" s="46"/>
      <c r="M245" s="231"/>
      <c r="N245" s="232"/>
      <c r="O245" s="86"/>
      <c r="P245" s="86"/>
      <c r="Q245" s="86"/>
      <c r="R245" s="86"/>
      <c r="S245" s="86"/>
      <c r="T245" s="87"/>
      <c r="U245" s="40"/>
      <c r="V245" s="40"/>
      <c r="W245" s="40"/>
      <c r="X245" s="40"/>
      <c r="Y245" s="40"/>
      <c r="Z245" s="40"/>
      <c r="AA245" s="40"/>
      <c r="AB245" s="40"/>
      <c r="AC245" s="40"/>
      <c r="AD245" s="40"/>
      <c r="AE245" s="40"/>
      <c r="AT245" s="19" t="s">
        <v>190</v>
      </c>
      <c r="AU245" s="19" t="s">
        <v>85</v>
      </c>
    </row>
    <row r="246" s="2" customFormat="1" ht="16.5" customHeight="1">
      <c r="A246" s="40"/>
      <c r="B246" s="41"/>
      <c r="C246" s="215" t="s">
        <v>1232</v>
      </c>
      <c r="D246" s="215" t="s">
        <v>183</v>
      </c>
      <c r="E246" s="216" t="s">
        <v>700</v>
      </c>
      <c r="F246" s="217" t="s">
        <v>1966</v>
      </c>
      <c r="G246" s="218" t="s">
        <v>1661</v>
      </c>
      <c r="H246" s="219">
        <v>1</v>
      </c>
      <c r="I246" s="220"/>
      <c r="J246" s="221">
        <f>ROUND(I246*H246,2)</f>
        <v>0</v>
      </c>
      <c r="K246" s="217" t="s">
        <v>19</v>
      </c>
      <c r="L246" s="46"/>
      <c r="M246" s="222" t="s">
        <v>19</v>
      </c>
      <c r="N246" s="223" t="s">
        <v>47</v>
      </c>
      <c r="O246" s="86"/>
      <c r="P246" s="224">
        <f>O246*H246</f>
        <v>0</v>
      </c>
      <c r="Q246" s="224">
        <v>0</v>
      </c>
      <c r="R246" s="224">
        <f>Q246*H246</f>
        <v>0</v>
      </c>
      <c r="S246" s="224">
        <v>0</v>
      </c>
      <c r="T246" s="225">
        <f>S246*H246</f>
        <v>0</v>
      </c>
      <c r="U246" s="40"/>
      <c r="V246" s="40"/>
      <c r="W246" s="40"/>
      <c r="X246" s="40"/>
      <c r="Y246" s="40"/>
      <c r="Z246" s="40"/>
      <c r="AA246" s="40"/>
      <c r="AB246" s="40"/>
      <c r="AC246" s="40"/>
      <c r="AD246" s="40"/>
      <c r="AE246" s="40"/>
      <c r="AR246" s="226" t="s">
        <v>198</v>
      </c>
      <c r="AT246" s="226" t="s">
        <v>183</v>
      </c>
      <c r="AU246" s="226" t="s">
        <v>85</v>
      </c>
      <c r="AY246" s="19" t="s">
        <v>180</v>
      </c>
      <c r="BE246" s="227">
        <f>IF(N246="základní",J246,0)</f>
        <v>0</v>
      </c>
      <c r="BF246" s="227">
        <f>IF(N246="snížená",J246,0)</f>
        <v>0</v>
      </c>
      <c r="BG246" s="227">
        <f>IF(N246="zákl. přenesená",J246,0)</f>
        <v>0</v>
      </c>
      <c r="BH246" s="227">
        <f>IF(N246="sníž. přenesená",J246,0)</f>
        <v>0</v>
      </c>
      <c r="BI246" s="227">
        <f>IF(N246="nulová",J246,0)</f>
        <v>0</v>
      </c>
      <c r="BJ246" s="19" t="s">
        <v>83</v>
      </c>
      <c r="BK246" s="227">
        <f>ROUND(I246*H246,2)</f>
        <v>0</v>
      </c>
      <c r="BL246" s="19" t="s">
        <v>198</v>
      </c>
      <c r="BM246" s="226" t="s">
        <v>2051</v>
      </c>
    </row>
    <row r="247" s="2" customFormat="1">
      <c r="A247" s="40"/>
      <c r="B247" s="41"/>
      <c r="C247" s="42"/>
      <c r="D247" s="228" t="s">
        <v>190</v>
      </c>
      <c r="E247" s="42"/>
      <c r="F247" s="229" t="s">
        <v>1966</v>
      </c>
      <c r="G247" s="42"/>
      <c r="H247" s="42"/>
      <c r="I247" s="230"/>
      <c r="J247" s="42"/>
      <c r="K247" s="42"/>
      <c r="L247" s="46"/>
      <c r="M247" s="231"/>
      <c r="N247" s="232"/>
      <c r="O247" s="86"/>
      <c r="P247" s="86"/>
      <c r="Q247" s="86"/>
      <c r="R247" s="86"/>
      <c r="S247" s="86"/>
      <c r="T247" s="87"/>
      <c r="U247" s="40"/>
      <c r="V247" s="40"/>
      <c r="W247" s="40"/>
      <c r="X247" s="40"/>
      <c r="Y247" s="40"/>
      <c r="Z247" s="40"/>
      <c r="AA247" s="40"/>
      <c r="AB247" s="40"/>
      <c r="AC247" s="40"/>
      <c r="AD247" s="40"/>
      <c r="AE247" s="40"/>
      <c r="AT247" s="19" t="s">
        <v>190</v>
      </c>
      <c r="AU247" s="19" t="s">
        <v>85</v>
      </c>
    </row>
    <row r="248" s="2" customFormat="1" ht="16.5" customHeight="1">
      <c r="A248" s="40"/>
      <c r="B248" s="41"/>
      <c r="C248" s="215" t="s">
        <v>1236</v>
      </c>
      <c r="D248" s="215" t="s">
        <v>183</v>
      </c>
      <c r="E248" s="216" t="s">
        <v>856</v>
      </c>
      <c r="F248" s="217" t="s">
        <v>2013</v>
      </c>
      <c r="G248" s="218" t="s">
        <v>1661</v>
      </c>
      <c r="H248" s="219">
        <v>1</v>
      </c>
      <c r="I248" s="220"/>
      <c r="J248" s="221">
        <f>ROUND(I248*H248,2)</f>
        <v>0</v>
      </c>
      <c r="K248" s="217" t="s">
        <v>19</v>
      </c>
      <c r="L248" s="46"/>
      <c r="M248" s="222" t="s">
        <v>19</v>
      </c>
      <c r="N248" s="223" t="s">
        <v>47</v>
      </c>
      <c r="O248" s="86"/>
      <c r="P248" s="224">
        <f>O248*H248</f>
        <v>0</v>
      </c>
      <c r="Q248" s="224">
        <v>0</v>
      </c>
      <c r="R248" s="224">
        <f>Q248*H248</f>
        <v>0</v>
      </c>
      <c r="S248" s="224">
        <v>0</v>
      </c>
      <c r="T248" s="225">
        <f>S248*H248</f>
        <v>0</v>
      </c>
      <c r="U248" s="40"/>
      <c r="V248" s="40"/>
      <c r="W248" s="40"/>
      <c r="X248" s="40"/>
      <c r="Y248" s="40"/>
      <c r="Z248" s="40"/>
      <c r="AA248" s="40"/>
      <c r="AB248" s="40"/>
      <c r="AC248" s="40"/>
      <c r="AD248" s="40"/>
      <c r="AE248" s="40"/>
      <c r="AR248" s="226" t="s">
        <v>198</v>
      </c>
      <c r="AT248" s="226" t="s">
        <v>183</v>
      </c>
      <c r="AU248" s="226" t="s">
        <v>85</v>
      </c>
      <c r="AY248" s="19" t="s">
        <v>180</v>
      </c>
      <c r="BE248" s="227">
        <f>IF(N248="základní",J248,0)</f>
        <v>0</v>
      </c>
      <c r="BF248" s="227">
        <f>IF(N248="snížená",J248,0)</f>
        <v>0</v>
      </c>
      <c r="BG248" s="227">
        <f>IF(N248="zákl. přenesená",J248,0)</f>
        <v>0</v>
      </c>
      <c r="BH248" s="227">
        <f>IF(N248="sníž. přenesená",J248,0)</f>
        <v>0</v>
      </c>
      <c r="BI248" s="227">
        <f>IF(N248="nulová",J248,0)</f>
        <v>0</v>
      </c>
      <c r="BJ248" s="19" t="s">
        <v>83</v>
      </c>
      <c r="BK248" s="227">
        <f>ROUND(I248*H248,2)</f>
        <v>0</v>
      </c>
      <c r="BL248" s="19" t="s">
        <v>198</v>
      </c>
      <c r="BM248" s="226" t="s">
        <v>2052</v>
      </c>
    </row>
    <row r="249" s="2" customFormat="1">
      <c r="A249" s="40"/>
      <c r="B249" s="41"/>
      <c r="C249" s="42"/>
      <c r="D249" s="228" t="s">
        <v>190</v>
      </c>
      <c r="E249" s="42"/>
      <c r="F249" s="229" t="s">
        <v>2013</v>
      </c>
      <c r="G249" s="42"/>
      <c r="H249" s="42"/>
      <c r="I249" s="230"/>
      <c r="J249" s="42"/>
      <c r="K249" s="42"/>
      <c r="L249" s="46"/>
      <c r="M249" s="231"/>
      <c r="N249" s="232"/>
      <c r="O249" s="86"/>
      <c r="P249" s="86"/>
      <c r="Q249" s="86"/>
      <c r="R249" s="86"/>
      <c r="S249" s="86"/>
      <c r="T249" s="87"/>
      <c r="U249" s="40"/>
      <c r="V249" s="40"/>
      <c r="W249" s="40"/>
      <c r="X249" s="40"/>
      <c r="Y249" s="40"/>
      <c r="Z249" s="40"/>
      <c r="AA249" s="40"/>
      <c r="AB249" s="40"/>
      <c r="AC249" s="40"/>
      <c r="AD249" s="40"/>
      <c r="AE249" s="40"/>
      <c r="AT249" s="19" t="s">
        <v>190</v>
      </c>
      <c r="AU249" s="19" t="s">
        <v>85</v>
      </c>
    </row>
    <row r="250" s="12" customFormat="1" ht="22.8" customHeight="1">
      <c r="A250" s="12"/>
      <c r="B250" s="199"/>
      <c r="C250" s="200"/>
      <c r="D250" s="201" t="s">
        <v>75</v>
      </c>
      <c r="E250" s="213" t="s">
        <v>866</v>
      </c>
      <c r="F250" s="213" t="s">
        <v>1968</v>
      </c>
      <c r="G250" s="200"/>
      <c r="H250" s="200"/>
      <c r="I250" s="203"/>
      <c r="J250" s="214">
        <f>BK250</f>
        <v>0</v>
      </c>
      <c r="K250" s="200"/>
      <c r="L250" s="205"/>
      <c r="M250" s="206"/>
      <c r="N250" s="207"/>
      <c r="O250" s="207"/>
      <c r="P250" s="208">
        <f>SUM(P251:P260)</f>
        <v>0</v>
      </c>
      <c r="Q250" s="207"/>
      <c r="R250" s="208">
        <f>SUM(R251:R260)</f>
        <v>0</v>
      </c>
      <c r="S250" s="207"/>
      <c r="T250" s="209">
        <f>SUM(T251:T260)</f>
        <v>0</v>
      </c>
      <c r="U250" s="12"/>
      <c r="V250" s="12"/>
      <c r="W250" s="12"/>
      <c r="X250" s="12"/>
      <c r="Y250" s="12"/>
      <c r="Z250" s="12"/>
      <c r="AA250" s="12"/>
      <c r="AB250" s="12"/>
      <c r="AC250" s="12"/>
      <c r="AD250" s="12"/>
      <c r="AE250" s="12"/>
      <c r="AR250" s="210" t="s">
        <v>83</v>
      </c>
      <c r="AT250" s="211" t="s">
        <v>75</v>
      </c>
      <c r="AU250" s="211" t="s">
        <v>83</v>
      </c>
      <c r="AY250" s="210" t="s">
        <v>180</v>
      </c>
      <c r="BK250" s="212">
        <f>SUM(BK251:BK260)</f>
        <v>0</v>
      </c>
    </row>
    <row r="251" s="2" customFormat="1" ht="16.5" customHeight="1">
      <c r="A251" s="40"/>
      <c r="B251" s="41"/>
      <c r="C251" s="215" t="s">
        <v>1240</v>
      </c>
      <c r="D251" s="215" t="s">
        <v>183</v>
      </c>
      <c r="E251" s="216" t="s">
        <v>871</v>
      </c>
      <c r="F251" s="217" t="s">
        <v>2017</v>
      </c>
      <c r="G251" s="218" t="s">
        <v>1661</v>
      </c>
      <c r="H251" s="219">
        <v>1</v>
      </c>
      <c r="I251" s="220"/>
      <c r="J251" s="221">
        <f>ROUND(I251*H251,2)</f>
        <v>0</v>
      </c>
      <c r="K251" s="217" t="s">
        <v>19</v>
      </c>
      <c r="L251" s="46"/>
      <c r="M251" s="222" t="s">
        <v>19</v>
      </c>
      <c r="N251" s="223" t="s">
        <v>47</v>
      </c>
      <c r="O251" s="86"/>
      <c r="P251" s="224">
        <f>O251*H251</f>
        <v>0</v>
      </c>
      <c r="Q251" s="224">
        <v>0</v>
      </c>
      <c r="R251" s="224">
        <f>Q251*H251</f>
        <v>0</v>
      </c>
      <c r="S251" s="224">
        <v>0</v>
      </c>
      <c r="T251" s="225">
        <f>S251*H251</f>
        <v>0</v>
      </c>
      <c r="U251" s="40"/>
      <c r="V251" s="40"/>
      <c r="W251" s="40"/>
      <c r="X251" s="40"/>
      <c r="Y251" s="40"/>
      <c r="Z251" s="40"/>
      <c r="AA251" s="40"/>
      <c r="AB251" s="40"/>
      <c r="AC251" s="40"/>
      <c r="AD251" s="40"/>
      <c r="AE251" s="40"/>
      <c r="AR251" s="226" t="s">
        <v>198</v>
      </c>
      <c r="AT251" s="226" t="s">
        <v>183</v>
      </c>
      <c r="AU251" s="226" t="s">
        <v>85</v>
      </c>
      <c r="AY251" s="19" t="s">
        <v>180</v>
      </c>
      <c r="BE251" s="227">
        <f>IF(N251="základní",J251,0)</f>
        <v>0</v>
      </c>
      <c r="BF251" s="227">
        <f>IF(N251="snížená",J251,0)</f>
        <v>0</v>
      </c>
      <c r="BG251" s="227">
        <f>IF(N251="zákl. přenesená",J251,0)</f>
        <v>0</v>
      </c>
      <c r="BH251" s="227">
        <f>IF(N251="sníž. přenesená",J251,0)</f>
        <v>0</v>
      </c>
      <c r="BI251" s="227">
        <f>IF(N251="nulová",J251,0)</f>
        <v>0</v>
      </c>
      <c r="BJ251" s="19" t="s">
        <v>83</v>
      </c>
      <c r="BK251" s="227">
        <f>ROUND(I251*H251,2)</f>
        <v>0</v>
      </c>
      <c r="BL251" s="19" t="s">
        <v>198</v>
      </c>
      <c r="BM251" s="226" t="s">
        <v>2053</v>
      </c>
    </row>
    <row r="252" s="2" customFormat="1">
      <c r="A252" s="40"/>
      <c r="B252" s="41"/>
      <c r="C252" s="42"/>
      <c r="D252" s="228" t="s">
        <v>190</v>
      </c>
      <c r="E252" s="42"/>
      <c r="F252" s="229" t="s">
        <v>2019</v>
      </c>
      <c r="G252" s="42"/>
      <c r="H252" s="42"/>
      <c r="I252" s="230"/>
      <c r="J252" s="42"/>
      <c r="K252" s="42"/>
      <c r="L252" s="46"/>
      <c r="M252" s="231"/>
      <c r="N252" s="232"/>
      <c r="O252" s="86"/>
      <c r="P252" s="86"/>
      <c r="Q252" s="86"/>
      <c r="R252" s="86"/>
      <c r="S252" s="86"/>
      <c r="T252" s="87"/>
      <c r="U252" s="40"/>
      <c r="V252" s="40"/>
      <c r="W252" s="40"/>
      <c r="X252" s="40"/>
      <c r="Y252" s="40"/>
      <c r="Z252" s="40"/>
      <c r="AA252" s="40"/>
      <c r="AB252" s="40"/>
      <c r="AC252" s="40"/>
      <c r="AD252" s="40"/>
      <c r="AE252" s="40"/>
      <c r="AT252" s="19" t="s">
        <v>190</v>
      </c>
      <c r="AU252" s="19" t="s">
        <v>85</v>
      </c>
    </row>
    <row r="253" s="2" customFormat="1" ht="16.5" customHeight="1">
      <c r="A253" s="40"/>
      <c r="B253" s="41"/>
      <c r="C253" s="215" t="s">
        <v>1244</v>
      </c>
      <c r="D253" s="215" t="s">
        <v>183</v>
      </c>
      <c r="E253" s="216" t="s">
        <v>876</v>
      </c>
      <c r="F253" s="217" t="s">
        <v>2054</v>
      </c>
      <c r="G253" s="218" t="s">
        <v>1661</v>
      </c>
      <c r="H253" s="219">
        <v>1</v>
      </c>
      <c r="I253" s="220"/>
      <c r="J253" s="221">
        <f>ROUND(I253*H253,2)</f>
        <v>0</v>
      </c>
      <c r="K253" s="217" t="s">
        <v>19</v>
      </c>
      <c r="L253" s="46"/>
      <c r="M253" s="222" t="s">
        <v>19</v>
      </c>
      <c r="N253" s="223" t="s">
        <v>47</v>
      </c>
      <c r="O253" s="86"/>
      <c r="P253" s="224">
        <f>O253*H253</f>
        <v>0</v>
      </c>
      <c r="Q253" s="224">
        <v>0</v>
      </c>
      <c r="R253" s="224">
        <f>Q253*H253</f>
        <v>0</v>
      </c>
      <c r="S253" s="224">
        <v>0</v>
      </c>
      <c r="T253" s="225">
        <f>S253*H253</f>
        <v>0</v>
      </c>
      <c r="U253" s="40"/>
      <c r="V253" s="40"/>
      <c r="W253" s="40"/>
      <c r="X253" s="40"/>
      <c r="Y253" s="40"/>
      <c r="Z253" s="40"/>
      <c r="AA253" s="40"/>
      <c r="AB253" s="40"/>
      <c r="AC253" s="40"/>
      <c r="AD253" s="40"/>
      <c r="AE253" s="40"/>
      <c r="AR253" s="226" t="s">
        <v>198</v>
      </c>
      <c r="AT253" s="226" t="s">
        <v>183</v>
      </c>
      <c r="AU253" s="226" t="s">
        <v>85</v>
      </c>
      <c r="AY253" s="19" t="s">
        <v>180</v>
      </c>
      <c r="BE253" s="227">
        <f>IF(N253="základní",J253,0)</f>
        <v>0</v>
      </c>
      <c r="BF253" s="227">
        <f>IF(N253="snížená",J253,0)</f>
        <v>0</v>
      </c>
      <c r="BG253" s="227">
        <f>IF(N253="zákl. přenesená",J253,0)</f>
        <v>0</v>
      </c>
      <c r="BH253" s="227">
        <f>IF(N253="sníž. přenesená",J253,0)</f>
        <v>0</v>
      </c>
      <c r="BI253" s="227">
        <f>IF(N253="nulová",J253,0)</f>
        <v>0</v>
      </c>
      <c r="BJ253" s="19" t="s">
        <v>83</v>
      </c>
      <c r="BK253" s="227">
        <f>ROUND(I253*H253,2)</f>
        <v>0</v>
      </c>
      <c r="BL253" s="19" t="s">
        <v>198</v>
      </c>
      <c r="BM253" s="226" t="s">
        <v>2055</v>
      </c>
    </row>
    <row r="254" s="2" customFormat="1">
      <c r="A254" s="40"/>
      <c r="B254" s="41"/>
      <c r="C254" s="42"/>
      <c r="D254" s="228" t="s">
        <v>190</v>
      </c>
      <c r="E254" s="42"/>
      <c r="F254" s="229" t="s">
        <v>2056</v>
      </c>
      <c r="G254" s="42"/>
      <c r="H254" s="42"/>
      <c r="I254" s="230"/>
      <c r="J254" s="42"/>
      <c r="K254" s="42"/>
      <c r="L254" s="46"/>
      <c r="M254" s="231"/>
      <c r="N254" s="232"/>
      <c r="O254" s="86"/>
      <c r="P254" s="86"/>
      <c r="Q254" s="86"/>
      <c r="R254" s="86"/>
      <c r="S254" s="86"/>
      <c r="T254" s="87"/>
      <c r="U254" s="40"/>
      <c r="V254" s="40"/>
      <c r="W254" s="40"/>
      <c r="X254" s="40"/>
      <c r="Y254" s="40"/>
      <c r="Z254" s="40"/>
      <c r="AA254" s="40"/>
      <c r="AB254" s="40"/>
      <c r="AC254" s="40"/>
      <c r="AD254" s="40"/>
      <c r="AE254" s="40"/>
      <c r="AT254" s="19" t="s">
        <v>190</v>
      </c>
      <c r="AU254" s="19" t="s">
        <v>85</v>
      </c>
    </row>
    <row r="255" s="2" customFormat="1" ht="16.5" customHeight="1">
      <c r="A255" s="40"/>
      <c r="B255" s="41"/>
      <c r="C255" s="215" t="s">
        <v>1248</v>
      </c>
      <c r="D255" s="215" t="s">
        <v>183</v>
      </c>
      <c r="E255" s="216" t="s">
        <v>1007</v>
      </c>
      <c r="F255" s="217" t="s">
        <v>2023</v>
      </c>
      <c r="G255" s="218" t="s">
        <v>1661</v>
      </c>
      <c r="H255" s="219">
        <v>1</v>
      </c>
      <c r="I255" s="220"/>
      <c r="J255" s="221">
        <f>ROUND(I255*H255,2)</f>
        <v>0</v>
      </c>
      <c r="K255" s="217" t="s">
        <v>19</v>
      </c>
      <c r="L255" s="46"/>
      <c r="M255" s="222" t="s">
        <v>19</v>
      </c>
      <c r="N255" s="223" t="s">
        <v>47</v>
      </c>
      <c r="O255" s="86"/>
      <c r="P255" s="224">
        <f>O255*H255</f>
        <v>0</v>
      </c>
      <c r="Q255" s="224">
        <v>0</v>
      </c>
      <c r="R255" s="224">
        <f>Q255*H255</f>
        <v>0</v>
      </c>
      <c r="S255" s="224">
        <v>0</v>
      </c>
      <c r="T255" s="225">
        <f>S255*H255</f>
        <v>0</v>
      </c>
      <c r="U255" s="40"/>
      <c r="V255" s="40"/>
      <c r="W255" s="40"/>
      <c r="X255" s="40"/>
      <c r="Y255" s="40"/>
      <c r="Z255" s="40"/>
      <c r="AA255" s="40"/>
      <c r="AB255" s="40"/>
      <c r="AC255" s="40"/>
      <c r="AD255" s="40"/>
      <c r="AE255" s="40"/>
      <c r="AR255" s="226" t="s">
        <v>198</v>
      </c>
      <c r="AT255" s="226" t="s">
        <v>183</v>
      </c>
      <c r="AU255" s="226" t="s">
        <v>85</v>
      </c>
      <c r="AY255" s="19" t="s">
        <v>180</v>
      </c>
      <c r="BE255" s="227">
        <f>IF(N255="základní",J255,0)</f>
        <v>0</v>
      </c>
      <c r="BF255" s="227">
        <f>IF(N255="snížená",J255,0)</f>
        <v>0</v>
      </c>
      <c r="BG255" s="227">
        <f>IF(N255="zákl. přenesená",J255,0)</f>
        <v>0</v>
      </c>
      <c r="BH255" s="227">
        <f>IF(N255="sníž. přenesená",J255,0)</f>
        <v>0</v>
      </c>
      <c r="BI255" s="227">
        <f>IF(N255="nulová",J255,0)</f>
        <v>0</v>
      </c>
      <c r="BJ255" s="19" t="s">
        <v>83</v>
      </c>
      <c r="BK255" s="227">
        <f>ROUND(I255*H255,2)</f>
        <v>0</v>
      </c>
      <c r="BL255" s="19" t="s">
        <v>198</v>
      </c>
      <c r="BM255" s="226" t="s">
        <v>2057</v>
      </c>
    </row>
    <row r="256" s="2" customFormat="1">
      <c r="A256" s="40"/>
      <c r="B256" s="41"/>
      <c r="C256" s="42"/>
      <c r="D256" s="228" t="s">
        <v>190</v>
      </c>
      <c r="E256" s="42"/>
      <c r="F256" s="229" t="s">
        <v>2025</v>
      </c>
      <c r="G256" s="42"/>
      <c r="H256" s="42"/>
      <c r="I256" s="230"/>
      <c r="J256" s="42"/>
      <c r="K256" s="42"/>
      <c r="L256" s="46"/>
      <c r="M256" s="231"/>
      <c r="N256" s="232"/>
      <c r="O256" s="86"/>
      <c r="P256" s="86"/>
      <c r="Q256" s="86"/>
      <c r="R256" s="86"/>
      <c r="S256" s="86"/>
      <c r="T256" s="87"/>
      <c r="U256" s="40"/>
      <c r="V256" s="40"/>
      <c r="W256" s="40"/>
      <c r="X256" s="40"/>
      <c r="Y256" s="40"/>
      <c r="Z256" s="40"/>
      <c r="AA256" s="40"/>
      <c r="AB256" s="40"/>
      <c r="AC256" s="40"/>
      <c r="AD256" s="40"/>
      <c r="AE256" s="40"/>
      <c r="AT256" s="19" t="s">
        <v>190</v>
      </c>
      <c r="AU256" s="19" t="s">
        <v>85</v>
      </c>
    </row>
    <row r="257" s="2" customFormat="1" ht="16.5" customHeight="1">
      <c r="A257" s="40"/>
      <c r="B257" s="41"/>
      <c r="C257" s="215" t="s">
        <v>1252</v>
      </c>
      <c r="D257" s="215" t="s">
        <v>183</v>
      </c>
      <c r="E257" s="216" t="s">
        <v>1009</v>
      </c>
      <c r="F257" s="217" t="s">
        <v>2029</v>
      </c>
      <c r="G257" s="218" t="s">
        <v>1661</v>
      </c>
      <c r="H257" s="219">
        <v>1</v>
      </c>
      <c r="I257" s="220"/>
      <c r="J257" s="221">
        <f>ROUND(I257*H257,2)</f>
        <v>0</v>
      </c>
      <c r="K257" s="217" t="s">
        <v>19</v>
      </c>
      <c r="L257" s="46"/>
      <c r="M257" s="222" t="s">
        <v>19</v>
      </c>
      <c r="N257" s="223" t="s">
        <v>47</v>
      </c>
      <c r="O257" s="86"/>
      <c r="P257" s="224">
        <f>O257*H257</f>
        <v>0</v>
      </c>
      <c r="Q257" s="224">
        <v>0</v>
      </c>
      <c r="R257" s="224">
        <f>Q257*H257</f>
        <v>0</v>
      </c>
      <c r="S257" s="224">
        <v>0</v>
      </c>
      <c r="T257" s="225">
        <f>S257*H257</f>
        <v>0</v>
      </c>
      <c r="U257" s="40"/>
      <c r="V257" s="40"/>
      <c r="W257" s="40"/>
      <c r="X257" s="40"/>
      <c r="Y257" s="40"/>
      <c r="Z257" s="40"/>
      <c r="AA257" s="40"/>
      <c r="AB257" s="40"/>
      <c r="AC257" s="40"/>
      <c r="AD257" s="40"/>
      <c r="AE257" s="40"/>
      <c r="AR257" s="226" t="s">
        <v>198</v>
      </c>
      <c r="AT257" s="226" t="s">
        <v>183</v>
      </c>
      <c r="AU257" s="226" t="s">
        <v>85</v>
      </c>
      <c r="AY257" s="19" t="s">
        <v>180</v>
      </c>
      <c r="BE257" s="227">
        <f>IF(N257="základní",J257,0)</f>
        <v>0</v>
      </c>
      <c r="BF257" s="227">
        <f>IF(N257="snížená",J257,0)</f>
        <v>0</v>
      </c>
      <c r="BG257" s="227">
        <f>IF(N257="zákl. přenesená",J257,0)</f>
        <v>0</v>
      </c>
      <c r="BH257" s="227">
        <f>IF(N257="sníž. přenesená",J257,0)</f>
        <v>0</v>
      </c>
      <c r="BI257" s="227">
        <f>IF(N257="nulová",J257,0)</f>
        <v>0</v>
      </c>
      <c r="BJ257" s="19" t="s">
        <v>83</v>
      </c>
      <c r="BK257" s="227">
        <f>ROUND(I257*H257,2)</f>
        <v>0</v>
      </c>
      <c r="BL257" s="19" t="s">
        <v>198</v>
      </c>
      <c r="BM257" s="226" t="s">
        <v>2058</v>
      </c>
    </row>
    <row r="258" s="2" customFormat="1">
      <c r="A258" s="40"/>
      <c r="B258" s="41"/>
      <c r="C258" s="42"/>
      <c r="D258" s="228" t="s">
        <v>190</v>
      </c>
      <c r="E258" s="42"/>
      <c r="F258" s="229" t="s">
        <v>2029</v>
      </c>
      <c r="G258" s="42"/>
      <c r="H258" s="42"/>
      <c r="I258" s="230"/>
      <c r="J258" s="42"/>
      <c r="K258" s="42"/>
      <c r="L258" s="46"/>
      <c r="M258" s="231"/>
      <c r="N258" s="232"/>
      <c r="O258" s="86"/>
      <c r="P258" s="86"/>
      <c r="Q258" s="86"/>
      <c r="R258" s="86"/>
      <c r="S258" s="86"/>
      <c r="T258" s="87"/>
      <c r="U258" s="40"/>
      <c r="V258" s="40"/>
      <c r="W258" s="40"/>
      <c r="X258" s="40"/>
      <c r="Y258" s="40"/>
      <c r="Z258" s="40"/>
      <c r="AA258" s="40"/>
      <c r="AB258" s="40"/>
      <c r="AC258" s="40"/>
      <c r="AD258" s="40"/>
      <c r="AE258" s="40"/>
      <c r="AT258" s="19" t="s">
        <v>190</v>
      </c>
      <c r="AU258" s="19" t="s">
        <v>85</v>
      </c>
    </row>
    <row r="259" s="2" customFormat="1" ht="16.5" customHeight="1">
      <c r="A259" s="40"/>
      <c r="B259" s="41"/>
      <c r="C259" s="215" t="s">
        <v>1258</v>
      </c>
      <c r="D259" s="215" t="s">
        <v>183</v>
      </c>
      <c r="E259" s="216" t="s">
        <v>1011</v>
      </c>
      <c r="F259" s="217" t="s">
        <v>2059</v>
      </c>
      <c r="G259" s="218" t="s">
        <v>1661</v>
      </c>
      <c r="H259" s="219">
        <v>2</v>
      </c>
      <c r="I259" s="220"/>
      <c r="J259" s="221">
        <f>ROUND(I259*H259,2)</f>
        <v>0</v>
      </c>
      <c r="K259" s="217" t="s">
        <v>19</v>
      </c>
      <c r="L259" s="46"/>
      <c r="M259" s="222" t="s">
        <v>19</v>
      </c>
      <c r="N259" s="223" t="s">
        <v>47</v>
      </c>
      <c r="O259" s="86"/>
      <c r="P259" s="224">
        <f>O259*H259</f>
        <v>0</v>
      </c>
      <c r="Q259" s="224">
        <v>0</v>
      </c>
      <c r="R259" s="224">
        <f>Q259*H259</f>
        <v>0</v>
      </c>
      <c r="S259" s="224">
        <v>0</v>
      </c>
      <c r="T259" s="225">
        <f>S259*H259</f>
        <v>0</v>
      </c>
      <c r="U259" s="40"/>
      <c r="V259" s="40"/>
      <c r="W259" s="40"/>
      <c r="X259" s="40"/>
      <c r="Y259" s="40"/>
      <c r="Z259" s="40"/>
      <c r="AA259" s="40"/>
      <c r="AB259" s="40"/>
      <c r="AC259" s="40"/>
      <c r="AD259" s="40"/>
      <c r="AE259" s="40"/>
      <c r="AR259" s="226" t="s">
        <v>198</v>
      </c>
      <c r="AT259" s="226" t="s">
        <v>183</v>
      </c>
      <c r="AU259" s="226" t="s">
        <v>85</v>
      </c>
      <c r="AY259" s="19" t="s">
        <v>180</v>
      </c>
      <c r="BE259" s="227">
        <f>IF(N259="základní",J259,0)</f>
        <v>0</v>
      </c>
      <c r="BF259" s="227">
        <f>IF(N259="snížená",J259,0)</f>
        <v>0</v>
      </c>
      <c r="BG259" s="227">
        <f>IF(N259="zákl. přenesená",J259,0)</f>
        <v>0</v>
      </c>
      <c r="BH259" s="227">
        <f>IF(N259="sníž. přenesená",J259,0)</f>
        <v>0</v>
      </c>
      <c r="BI259" s="227">
        <f>IF(N259="nulová",J259,0)</f>
        <v>0</v>
      </c>
      <c r="BJ259" s="19" t="s">
        <v>83</v>
      </c>
      <c r="BK259" s="227">
        <f>ROUND(I259*H259,2)</f>
        <v>0</v>
      </c>
      <c r="BL259" s="19" t="s">
        <v>198</v>
      </c>
      <c r="BM259" s="226" t="s">
        <v>2060</v>
      </c>
    </row>
    <row r="260" s="2" customFormat="1">
      <c r="A260" s="40"/>
      <c r="B260" s="41"/>
      <c r="C260" s="42"/>
      <c r="D260" s="228" t="s">
        <v>190</v>
      </c>
      <c r="E260" s="42"/>
      <c r="F260" s="229" t="s">
        <v>2059</v>
      </c>
      <c r="G260" s="42"/>
      <c r="H260" s="42"/>
      <c r="I260" s="230"/>
      <c r="J260" s="42"/>
      <c r="K260" s="42"/>
      <c r="L260" s="46"/>
      <c r="M260" s="231"/>
      <c r="N260" s="232"/>
      <c r="O260" s="86"/>
      <c r="P260" s="86"/>
      <c r="Q260" s="86"/>
      <c r="R260" s="86"/>
      <c r="S260" s="86"/>
      <c r="T260" s="87"/>
      <c r="U260" s="40"/>
      <c r="V260" s="40"/>
      <c r="W260" s="40"/>
      <c r="X260" s="40"/>
      <c r="Y260" s="40"/>
      <c r="Z260" s="40"/>
      <c r="AA260" s="40"/>
      <c r="AB260" s="40"/>
      <c r="AC260" s="40"/>
      <c r="AD260" s="40"/>
      <c r="AE260" s="40"/>
      <c r="AT260" s="19" t="s">
        <v>190</v>
      </c>
      <c r="AU260" s="19" t="s">
        <v>85</v>
      </c>
    </row>
    <row r="261" s="12" customFormat="1" ht="22.8" customHeight="1">
      <c r="A261" s="12"/>
      <c r="B261" s="199"/>
      <c r="C261" s="200"/>
      <c r="D261" s="201" t="s">
        <v>75</v>
      </c>
      <c r="E261" s="213" t="s">
        <v>1026</v>
      </c>
      <c r="F261" s="213" t="s">
        <v>1984</v>
      </c>
      <c r="G261" s="200"/>
      <c r="H261" s="200"/>
      <c r="I261" s="203"/>
      <c r="J261" s="214">
        <f>BK261</f>
        <v>0</v>
      </c>
      <c r="K261" s="200"/>
      <c r="L261" s="205"/>
      <c r="M261" s="206"/>
      <c r="N261" s="207"/>
      <c r="O261" s="207"/>
      <c r="P261" s="208">
        <f>SUM(P262:P265)</f>
        <v>0</v>
      </c>
      <c r="Q261" s="207"/>
      <c r="R261" s="208">
        <f>SUM(R262:R265)</f>
        <v>0</v>
      </c>
      <c r="S261" s="207"/>
      <c r="T261" s="209">
        <f>SUM(T262:T265)</f>
        <v>0</v>
      </c>
      <c r="U261" s="12"/>
      <c r="V261" s="12"/>
      <c r="W261" s="12"/>
      <c r="X261" s="12"/>
      <c r="Y261" s="12"/>
      <c r="Z261" s="12"/>
      <c r="AA261" s="12"/>
      <c r="AB261" s="12"/>
      <c r="AC261" s="12"/>
      <c r="AD261" s="12"/>
      <c r="AE261" s="12"/>
      <c r="AR261" s="210" t="s">
        <v>83</v>
      </c>
      <c r="AT261" s="211" t="s">
        <v>75</v>
      </c>
      <c r="AU261" s="211" t="s">
        <v>83</v>
      </c>
      <c r="AY261" s="210" t="s">
        <v>180</v>
      </c>
      <c r="BK261" s="212">
        <f>SUM(BK262:BK265)</f>
        <v>0</v>
      </c>
    </row>
    <row r="262" s="2" customFormat="1" ht="16.5" customHeight="1">
      <c r="A262" s="40"/>
      <c r="B262" s="41"/>
      <c r="C262" s="215" t="s">
        <v>1264</v>
      </c>
      <c r="D262" s="215" t="s">
        <v>183</v>
      </c>
      <c r="E262" s="216" t="s">
        <v>2061</v>
      </c>
      <c r="F262" s="217" t="s">
        <v>1987</v>
      </c>
      <c r="G262" s="218" t="s">
        <v>249</v>
      </c>
      <c r="H262" s="219">
        <v>4.5</v>
      </c>
      <c r="I262" s="220"/>
      <c r="J262" s="221">
        <f>ROUND(I262*H262,2)</f>
        <v>0</v>
      </c>
      <c r="K262" s="217" t="s">
        <v>19</v>
      </c>
      <c r="L262" s="46"/>
      <c r="M262" s="222" t="s">
        <v>19</v>
      </c>
      <c r="N262" s="223" t="s">
        <v>47</v>
      </c>
      <c r="O262" s="86"/>
      <c r="P262" s="224">
        <f>O262*H262</f>
        <v>0</v>
      </c>
      <c r="Q262" s="224">
        <v>0</v>
      </c>
      <c r="R262" s="224">
        <f>Q262*H262</f>
        <v>0</v>
      </c>
      <c r="S262" s="224">
        <v>0</v>
      </c>
      <c r="T262" s="225">
        <f>S262*H262</f>
        <v>0</v>
      </c>
      <c r="U262" s="40"/>
      <c r="V262" s="40"/>
      <c r="W262" s="40"/>
      <c r="X262" s="40"/>
      <c r="Y262" s="40"/>
      <c r="Z262" s="40"/>
      <c r="AA262" s="40"/>
      <c r="AB262" s="40"/>
      <c r="AC262" s="40"/>
      <c r="AD262" s="40"/>
      <c r="AE262" s="40"/>
      <c r="AR262" s="226" t="s">
        <v>198</v>
      </c>
      <c r="AT262" s="226" t="s">
        <v>183</v>
      </c>
      <c r="AU262" s="226" t="s">
        <v>85</v>
      </c>
      <c r="AY262" s="19" t="s">
        <v>180</v>
      </c>
      <c r="BE262" s="227">
        <f>IF(N262="základní",J262,0)</f>
        <v>0</v>
      </c>
      <c r="BF262" s="227">
        <f>IF(N262="snížená",J262,0)</f>
        <v>0</v>
      </c>
      <c r="BG262" s="227">
        <f>IF(N262="zákl. přenesená",J262,0)</f>
        <v>0</v>
      </c>
      <c r="BH262" s="227">
        <f>IF(N262="sníž. přenesená",J262,0)</f>
        <v>0</v>
      </c>
      <c r="BI262" s="227">
        <f>IF(N262="nulová",J262,0)</f>
        <v>0</v>
      </c>
      <c r="BJ262" s="19" t="s">
        <v>83</v>
      </c>
      <c r="BK262" s="227">
        <f>ROUND(I262*H262,2)</f>
        <v>0</v>
      </c>
      <c r="BL262" s="19" t="s">
        <v>198</v>
      </c>
      <c r="BM262" s="226" t="s">
        <v>2062</v>
      </c>
    </row>
    <row r="263" s="2" customFormat="1">
      <c r="A263" s="40"/>
      <c r="B263" s="41"/>
      <c r="C263" s="42"/>
      <c r="D263" s="228" t="s">
        <v>190</v>
      </c>
      <c r="E263" s="42"/>
      <c r="F263" s="229" t="s">
        <v>1987</v>
      </c>
      <c r="G263" s="42"/>
      <c r="H263" s="42"/>
      <c r="I263" s="230"/>
      <c r="J263" s="42"/>
      <c r="K263" s="42"/>
      <c r="L263" s="46"/>
      <c r="M263" s="231"/>
      <c r="N263" s="232"/>
      <c r="O263" s="86"/>
      <c r="P263" s="86"/>
      <c r="Q263" s="86"/>
      <c r="R263" s="86"/>
      <c r="S263" s="86"/>
      <c r="T263" s="87"/>
      <c r="U263" s="40"/>
      <c r="V263" s="40"/>
      <c r="W263" s="40"/>
      <c r="X263" s="40"/>
      <c r="Y263" s="40"/>
      <c r="Z263" s="40"/>
      <c r="AA263" s="40"/>
      <c r="AB263" s="40"/>
      <c r="AC263" s="40"/>
      <c r="AD263" s="40"/>
      <c r="AE263" s="40"/>
      <c r="AT263" s="19" t="s">
        <v>190</v>
      </c>
      <c r="AU263" s="19" t="s">
        <v>85</v>
      </c>
    </row>
    <row r="264" s="2" customFormat="1" ht="16.5" customHeight="1">
      <c r="A264" s="40"/>
      <c r="B264" s="41"/>
      <c r="C264" s="215" t="s">
        <v>1269</v>
      </c>
      <c r="D264" s="215" t="s">
        <v>183</v>
      </c>
      <c r="E264" s="216" t="s">
        <v>2063</v>
      </c>
      <c r="F264" s="217" t="s">
        <v>2036</v>
      </c>
      <c r="G264" s="218" t="s">
        <v>249</v>
      </c>
      <c r="H264" s="219">
        <v>1.5</v>
      </c>
      <c r="I264" s="220"/>
      <c r="J264" s="221">
        <f>ROUND(I264*H264,2)</f>
        <v>0</v>
      </c>
      <c r="K264" s="217" t="s">
        <v>19</v>
      </c>
      <c r="L264" s="46"/>
      <c r="M264" s="222" t="s">
        <v>19</v>
      </c>
      <c r="N264" s="223" t="s">
        <v>47</v>
      </c>
      <c r="O264" s="86"/>
      <c r="P264" s="224">
        <f>O264*H264</f>
        <v>0</v>
      </c>
      <c r="Q264" s="224">
        <v>0</v>
      </c>
      <c r="R264" s="224">
        <f>Q264*H264</f>
        <v>0</v>
      </c>
      <c r="S264" s="224">
        <v>0</v>
      </c>
      <c r="T264" s="225">
        <f>S264*H264</f>
        <v>0</v>
      </c>
      <c r="U264" s="40"/>
      <c r="V264" s="40"/>
      <c r="W264" s="40"/>
      <c r="X264" s="40"/>
      <c r="Y264" s="40"/>
      <c r="Z264" s="40"/>
      <c r="AA264" s="40"/>
      <c r="AB264" s="40"/>
      <c r="AC264" s="40"/>
      <c r="AD264" s="40"/>
      <c r="AE264" s="40"/>
      <c r="AR264" s="226" t="s">
        <v>198</v>
      </c>
      <c r="AT264" s="226" t="s">
        <v>183</v>
      </c>
      <c r="AU264" s="226" t="s">
        <v>85</v>
      </c>
      <c r="AY264" s="19" t="s">
        <v>180</v>
      </c>
      <c r="BE264" s="227">
        <f>IF(N264="základní",J264,0)</f>
        <v>0</v>
      </c>
      <c r="BF264" s="227">
        <f>IF(N264="snížená",J264,0)</f>
        <v>0</v>
      </c>
      <c r="BG264" s="227">
        <f>IF(N264="zákl. přenesená",J264,0)</f>
        <v>0</v>
      </c>
      <c r="BH264" s="227">
        <f>IF(N264="sníž. přenesená",J264,0)</f>
        <v>0</v>
      </c>
      <c r="BI264" s="227">
        <f>IF(N264="nulová",J264,0)</f>
        <v>0</v>
      </c>
      <c r="BJ264" s="19" t="s">
        <v>83</v>
      </c>
      <c r="BK264" s="227">
        <f>ROUND(I264*H264,2)</f>
        <v>0</v>
      </c>
      <c r="BL264" s="19" t="s">
        <v>198</v>
      </c>
      <c r="BM264" s="226" t="s">
        <v>2064</v>
      </c>
    </row>
    <row r="265" s="2" customFormat="1">
      <c r="A265" s="40"/>
      <c r="B265" s="41"/>
      <c r="C265" s="42"/>
      <c r="D265" s="228" t="s">
        <v>190</v>
      </c>
      <c r="E265" s="42"/>
      <c r="F265" s="229" t="s">
        <v>2036</v>
      </c>
      <c r="G265" s="42"/>
      <c r="H265" s="42"/>
      <c r="I265" s="230"/>
      <c r="J265" s="42"/>
      <c r="K265" s="42"/>
      <c r="L265" s="46"/>
      <c r="M265" s="231"/>
      <c r="N265" s="232"/>
      <c r="O265" s="86"/>
      <c r="P265" s="86"/>
      <c r="Q265" s="86"/>
      <c r="R265" s="86"/>
      <c r="S265" s="86"/>
      <c r="T265" s="87"/>
      <c r="U265" s="40"/>
      <c r="V265" s="40"/>
      <c r="W265" s="40"/>
      <c r="X265" s="40"/>
      <c r="Y265" s="40"/>
      <c r="Z265" s="40"/>
      <c r="AA265" s="40"/>
      <c r="AB265" s="40"/>
      <c r="AC265" s="40"/>
      <c r="AD265" s="40"/>
      <c r="AE265" s="40"/>
      <c r="AT265" s="19" t="s">
        <v>190</v>
      </c>
      <c r="AU265" s="19" t="s">
        <v>85</v>
      </c>
    </row>
    <row r="266" s="12" customFormat="1" ht="22.8" customHeight="1">
      <c r="A266" s="12"/>
      <c r="B266" s="199"/>
      <c r="C266" s="200"/>
      <c r="D266" s="201" t="s">
        <v>75</v>
      </c>
      <c r="E266" s="213" t="s">
        <v>2065</v>
      </c>
      <c r="F266" s="213" t="s">
        <v>1989</v>
      </c>
      <c r="G266" s="200"/>
      <c r="H266" s="200"/>
      <c r="I266" s="203"/>
      <c r="J266" s="214">
        <f>BK266</f>
        <v>0</v>
      </c>
      <c r="K266" s="200"/>
      <c r="L266" s="205"/>
      <c r="M266" s="206"/>
      <c r="N266" s="207"/>
      <c r="O266" s="207"/>
      <c r="P266" s="208">
        <f>SUM(P267:P270)</f>
        <v>0</v>
      </c>
      <c r="Q266" s="207"/>
      <c r="R266" s="208">
        <f>SUM(R267:R270)</f>
        <v>0</v>
      </c>
      <c r="S266" s="207"/>
      <c r="T266" s="209">
        <f>SUM(T267:T270)</f>
        <v>0</v>
      </c>
      <c r="U266" s="12"/>
      <c r="V266" s="12"/>
      <c r="W266" s="12"/>
      <c r="X266" s="12"/>
      <c r="Y266" s="12"/>
      <c r="Z266" s="12"/>
      <c r="AA266" s="12"/>
      <c r="AB266" s="12"/>
      <c r="AC266" s="12"/>
      <c r="AD266" s="12"/>
      <c r="AE266" s="12"/>
      <c r="AR266" s="210" t="s">
        <v>83</v>
      </c>
      <c r="AT266" s="211" t="s">
        <v>75</v>
      </c>
      <c r="AU266" s="211" t="s">
        <v>83</v>
      </c>
      <c r="AY266" s="210" t="s">
        <v>180</v>
      </c>
      <c r="BK266" s="212">
        <f>SUM(BK267:BK270)</f>
        <v>0</v>
      </c>
    </row>
    <row r="267" s="2" customFormat="1">
      <c r="A267" s="40"/>
      <c r="B267" s="41"/>
      <c r="C267" s="215" t="s">
        <v>1274</v>
      </c>
      <c r="D267" s="215" t="s">
        <v>183</v>
      </c>
      <c r="E267" s="216" t="s">
        <v>2066</v>
      </c>
      <c r="F267" s="217" t="s">
        <v>2039</v>
      </c>
      <c r="G267" s="218" t="s">
        <v>249</v>
      </c>
      <c r="H267" s="219">
        <v>1</v>
      </c>
      <c r="I267" s="220"/>
      <c r="J267" s="221">
        <f>ROUND(I267*H267,2)</f>
        <v>0</v>
      </c>
      <c r="K267" s="217" t="s">
        <v>19</v>
      </c>
      <c r="L267" s="46"/>
      <c r="M267" s="222" t="s">
        <v>19</v>
      </c>
      <c r="N267" s="223" t="s">
        <v>47</v>
      </c>
      <c r="O267" s="86"/>
      <c r="P267" s="224">
        <f>O267*H267</f>
        <v>0</v>
      </c>
      <c r="Q267" s="224">
        <v>0</v>
      </c>
      <c r="R267" s="224">
        <f>Q267*H267</f>
        <v>0</v>
      </c>
      <c r="S267" s="224">
        <v>0</v>
      </c>
      <c r="T267" s="225">
        <f>S267*H267</f>
        <v>0</v>
      </c>
      <c r="U267" s="40"/>
      <c r="V267" s="40"/>
      <c r="W267" s="40"/>
      <c r="X267" s="40"/>
      <c r="Y267" s="40"/>
      <c r="Z267" s="40"/>
      <c r="AA267" s="40"/>
      <c r="AB267" s="40"/>
      <c r="AC267" s="40"/>
      <c r="AD267" s="40"/>
      <c r="AE267" s="40"/>
      <c r="AR267" s="226" t="s">
        <v>198</v>
      </c>
      <c r="AT267" s="226" t="s">
        <v>183</v>
      </c>
      <c r="AU267" s="226" t="s">
        <v>85</v>
      </c>
      <c r="AY267" s="19" t="s">
        <v>180</v>
      </c>
      <c r="BE267" s="227">
        <f>IF(N267="základní",J267,0)</f>
        <v>0</v>
      </c>
      <c r="BF267" s="227">
        <f>IF(N267="snížená",J267,0)</f>
        <v>0</v>
      </c>
      <c r="BG267" s="227">
        <f>IF(N267="zákl. přenesená",J267,0)</f>
        <v>0</v>
      </c>
      <c r="BH267" s="227">
        <f>IF(N267="sníž. přenesená",J267,0)</f>
        <v>0</v>
      </c>
      <c r="BI267" s="227">
        <f>IF(N267="nulová",J267,0)</f>
        <v>0</v>
      </c>
      <c r="BJ267" s="19" t="s">
        <v>83</v>
      </c>
      <c r="BK267" s="227">
        <f>ROUND(I267*H267,2)</f>
        <v>0</v>
      </c>
      <c r="BL267" s="19" t="s">
        <v>198</v>
      </c>
      <c r="BM267" s="226" t="s">
        <v>2067</v>
      </c>
    </row>
    <row r="268" s="2" customFormat="1">
      <c r="A268" s="40"/>
      <c r="B268" s="41"/>
      <c r="C268" s="42"/>
      <c r="D268" s="228" t="s">
        <v>190</v>
      </c>
      <c r="E268" s="42"/>
      <c r="F268" s="229" t="s">
        <v>2039</v>
      </c>
      <c r="G268" s="42"/>
      <c r="H268" s="42"/>
      <c r="I268" s="230"/>
      <c r="J268" s="42"/>
      <c r="K268" s="42"/>
      <c r="L268" s="46"/>
      <c r="M268" s="231"/>
      <c r="N268" s="232"/>
      <c r="O268" s="86"/>
      <c r="P268" s="86"/>
      <c r="Q268" s="86"/>
      <c r="R268" s="86"/>
      <c r="S268" s="86"/>
      <c r="T268" s="87"/>
      <c r="U268" s="40"/>
      <c r="V268" s="40"/>
      <c r="W268" s="40"/>
      <c r="X268" s="40"/>
      <c r="Y268" s="40"/>
      <c r="Z268" s="40"/>
      <c r="AA268" s="40"/>
      <c r="AB268" s="40"/>
      <c r="AC268" s="40"/>
      <c r="AD268" s="40"/>
      <c r="AE268" s="40"/>
      <c r="AT268" s="19" t="s">
        <v>190</v>
      </c>
      <c r="AU268" s="19" t="s">
        <v>85</v>
      </c>
    </row>
    <row r="269" s="2" customFormat="1">
      <c r="A269" s="40"/>
      <c r="B269" s="41"/>
      <c r="C269" s="215" t="s">
        <v>1278</v>
      </c>
      <c r="D269" s="215" t="s">
        <v>183</v>
      </c>
      <c r="E269" s="216" t="s">
        <v>2068</v>
      </c>
      <c r="F269" s="217" t="s">
        <v>2069</v>
      </c>
      <c r="G269" s="218" t="s">
        <v>249</v>
      </c>
      <c r="H269" s="219">
        <v>1</v>
      </c>
      <c r="I269" s="220"/>
      <c r="J269" s="221">
        <f>ROUND(I269*H269,2)</f>
        <v>0</v>
      </c>
      <c r="K269" s="217" t="s">
        <v>19</v>
      </c>
      <c r="L269" s="46"/>
      <c r="M269" s="222" t="s">
        <v>19</v>
      </c>
      <c r="N269" s="223" t="s">
        <v>47</v>
      </c>
      <c r="O269" s="86"/>
      <c r="P269" s="224">
        <f>O269*H269</f>
        <v>0</v>
      </c>
      <c r="Q269" s="224">
        <v>0</v>
      </c>
      <c r="R269" s="224">
        <f>Q269*H269</f>
        <v>0</v>
      </c>
      <c r="S269" s="224">
        <v>0</v>
      </c>
      <c r="T269" s="225">
        <f>S269*H269</f>
        <v>0</v>
      </c>
      <c r="U269" s="40"/>
      <c r="V269" s="40"/>
      <c r="W269" s="40"/>
      <c r="X269" s="40"/>
      <c r="Y269" s="40"/>
      <c r="Z269" s="40"/>
      <c r="AA269" s="40"/>
      <c r="AB269" s="40"/>
      <c r="AC269" s="40"/>
      <c r="AD269" s="40"/>
      <c r="AE269" s="40"/>
      <c r="AR269" s="226" t="s">
        <v>198</v>
      </c>
      <c r="AT269" s="226" t="s">
        <v>183</v>
      </c>
      <c r="AU269" s="226" t="s">
        <v>85</v>
      </c>
      <c r="AY269" s="19" t="s">
        <v>180</v>
      </c>
      <c r="BE269" s="227">
        <f>IF(N269="základní",J269,0)</f>
        <v>0</v>
      </c>
      <c r="BF269" s="227">
        <f>IF(N269="snížená",J269,0)</f>
        <v>0</v>
      </c>
      <c r="BG269" s="227">
        <f>IF(N269="zákl. přenesená",J269,0)</f>
        <v>0</v>
      </c>
      <c r="BH269" s="227">
        <f>IF(N269="sníž. přenesená",J269,0)</f>
        <v>0</v>
      </c>
      <c r="BI269" s="227">
        <f>IF(N269="nulová",J269,0)</f>
        <v>0</v>
      </c>
      <c r="BJ269" s="19" t="s">
        <v>83</v>
      </c>
      <c r="BK269" s="227">
        <f>ROUND(I269*H269,2)</f>
        <v>0</v>
      </c>
      <c r="BL269" s="19" t="s">
        <v>198</v>
      </c>
      <c r="BM269" s="226" t="s">
        <v>2070</v>
      </c>
    </row>
    <row r="270" s="2" customFormat="1">
      <c r="A270" s="40"/>
      <c r="B270" s="41"/>
      <c r="C270" s="42"/>
      <c r="D270" s="228" t="s">
        <v>190</v>
      </c>
      <c r="E270" s="42"/>
      <c r="F270" s="229" t="s">
        <v>2069</v>
      </c>
      <c r="G270" s="42"/>
      <c r="H270" s="42"/>
      <c r="I270" s="230"/>
      <c r="J270" s="42"/>
      <c r="K270" s="42"/>
      <c r="L270" s="46"/>
      <c r="M270" s="231"/>
      <c r="N270" s="232"/>
      <c r="O270" s="86"/>
      <c r="P270" s="86"/>
      <c r="Q270" s="86"/>
      <c r="R270" s="86"/>
      <c r="S270" s="86"/>
      <c r="T270" s="87"/>
      <c r="U270" s="40"/>
      <c r="V270" s="40"/>
      <c r="W270" s="40"/>
      <c r="X270" s="40"/>
      <c r="Y270" s="40"/>
      <c r="Z270" s="40"/>
      <c r="AA270" s="40"/>
      <c r="AB270" s="40"/>
      <c r="AC270" s="40"/>
      <c r="AD270" s="40"/>
      <c r="AE270" s="40"/>
      <c r="AT270" s="19" t="s">
        <v>190</v>
      </c>
      <c r="AU270" s="19" t="s">
        <v>85</v>
      </c>
    </row>
    <row r="271" s="12" customFormat="1" ht="22.8" customHeight="1">
      <c r="A271" s="12"/>
      <c r="B271" s="199"/>
      <c r="C271" s="200"/>
      <c r="D271" s="201" t="s">
        <v>75</v>
      </c>
      <c r="E271" s="213" t="s">
        <v>2071</v>
      </c>
      <c r="F271" s="213" t="s">
        <v>1992</v>
      </c>
      <c r="G271" s="200"/>
      <c r="H271" s="200"/>
      <c r="I271" s="203"/>
      <c r="J271" s="214">
        <f>BK271</f>
        <v>0</v>
      </c>
      <c r="K271" s="200"/>
      <c r="L271" s="205"/>
      <c r="M271" s="206"/>
      <c r="N271" s="207"/>
      <c r="O271" s="207"/>
      <c r="P271" s="208">
        <f>SUM(P272:P277)</f>
        <v>0</v>
      </c>
      <c r="Q271" s="207"/>
      <c r="R271" s="208">
        <f>SUM(R272:R277)</f>
        <v>0</v>
      </c>
      <c r="S271" s="207"/>
      <c r="T271" s="209">
        <f>SUM(T272:T277)</f>
        <v>0</v>
      </c>
      <c r="U271" s="12"/>
      <c r="V271" s="12"/>
      <c r="W271" s="12"/>
      <c r="X271" s="12"/>
      <c r="Y271" s="12"/>
      <c r="Z271" s="12"/>
      <c r="AA271" s="12"/>
      <c r="AB271" s="12"/>
      <c r="AC271" s="12"/>
      <c r="AD271" s="12"/>
      <c r="AE271" s="12"/>
      <c r="AR271" s="210" t="s">
        <v>83</v>
      </c>
      <c r="AT271" s="211" t="s">
        <v>75</v>
      </c>
      <c r="AU271" s="211" t="s">
        <v>83</v>
      </c>
      <c r="AY271" s="210" t="s">
        <v>180</v>
      </c>
      <c r="BK271" s="212">
        <f>SUM(BK272:BK277)</f>
        <v>0</v>
      </c>
    </row>
    <row r="272" s="2" customFormat="1" ht="16.5" customHeight="1">
      <c r="A272" s="40"/>
      <c r="B272" s="41"/>
      <c r="C272" s="215" t="s">
        <v>1284</v>
      </c>
      <c r="D272" s="215" t="s">
        <v>183</v>
      </c>
      <c r="E272" s="216" t="s">
        <v>2072</v>
      </c>
      <c r="F272" s="217" t="s">
        <v>1993</v>
      </c>
      <c r="G272" s="218" t="s">
        <v>1994</v>
      </c>
      <c r="H272" s="219">
        <v>4</v>
      </c>
      <c r="I272" s="220"/>
      <c r="J272" s="221">
        <f>ROUND(I272*H272,2)</f>
        <v>0</v>
      </c>
      <c r="K272" s="217" t="s">
        <v>19</v>
      </c>
      <c r="L272" s="46"/>
      <c r="M272" s="222" t="s">
        <v>19</v>
      </c>
      <c r="N272" s="223" t="s">
        <v>47</v>
      </c>
      <c r="O272" s="86"/>
      <c r="P272" s="224">
        <f>O272*H272</f>
        <v>0</v>
      </c>
      <c r="Q272" s="224">
        <v>0</v>
      </c>
      <c r="R272" s="224">
        <f>Q272*H272</f>
        <v>0</v>
      </c>
      <c r="S272" s="224">
        <v>0</v>
      </c>
      <c r="T272" s="225">
        <f>S272*H272</f>
        <v>0</v>
      </c>
      <c r="U272" s="40"/>
      <c r="V272" s="40"/>
      <c r="W272" s="40"/>
      <c r="X272" s="40"/>
      <c r="Y272" s="40"/>
      <c r="Z272" s="40"/>
      <c r="AA272" s="40"/>
      <c r="AB272" s="40"/>
      <c r="AC272" s="40"/>
      <c r="AD272" s="40"/>
      <c r="AE272" s="40"/>
      <c r="AR272" s="226" t="s">
        <v>198</v>
      </c>
      <c r="AT272" s="226" t="s">
        <v>183</v>
      </c>
      <c r="AU272" s="226" t="s">
        <v>85</v>
      </c>
      <c r="AY272" s="19" t="s">
        <v>180</v>
      </c>
      <c r="BE272" s="227">
        <f>IF(N272="základní",J272,0)</f>
        <v>0</v>
      </c>
      <c r="BF272" s="227">
        <f>IF(N272="snížená",J272,0)</f>
        <v>0</v>
      </c>
      <c r="BG272" s="227">
        <f>IF(N272="zákl. přenesená",J272,0)</f>
        <v>0</v>
      </c>
      <c r="BH272" s="227">
        <f>IF(N272="sníž. přenesená",J272,0)</f>
        <v>0</v>
      </c>
      <c r="BI272" s="227">
        <f>IF(N272="nulová",J272,0)</f>
        <v>0</v>
      </c>
      <c r="BJ272" s="19" t="s">
        <v>83</v>
      </c>
      <c r="BK272" s="227">
        <f>ROUND(I272*H272,2)</f>
        <v>0</v>
      </c>
      <c r="BL272" s="19" t="s">
        <v>198</v>
      </c>
      <c r="BM272" s="226" t="s">
        <v>2073</v>
      </c>
    </row>
    <row r="273" s="2" customFormat="1">
      <c r="A273" s="40"/>
      <c r="B273" s="41"/>
      <c r="C273" s="42"/>
      <c r="D273" s="228" t="s">
        <v>190</v>
      </c>
      <c r="E273" s="42"/>
      <c r="F273" s="229" t="s">
        <v>1993</v>
      </c>
      <c r="G273" s="42"/>
      <c r="H273" s="42"/>
      <c r="I273" s="230"/>
      <c r="J273" s="42"/>
      <c r="K273" s="42"/>
      <c r="L273" s="46"/>
      <c r="M273" s="231"/>
      <c r="N273" s="232"/>
      <c r="O273" s="86"/>
      <c r="P273" s="86"/>
      <c r="Q273" s="86"/>
      <c r="R273" s="86"/>
      <c r="S273" s="86"/>
      <c r="T273" s="87"/>
      <c r="U273" s="40"/>
      <c r="V273" s="40"/>
      <c r="W273" s="40"/>
      <c r="X273" s="40"/>
      <c r="Y273" s="40"/>
      <c r="Z273" s="40"/>
      <c r="AA273" s="40"/>
      <c r="AB273" s="40"/>
      <c r="AC273" s="40"/>
      <c r="AD273" s="40"/>
      <c r="AE273" s="40"/>
      <c r="AT273" s="19" t="s">
        <v>190</v>
      </c>
      <c r="AU273" s="19" t="s">
        <v>85</v>
      </c>
    </row>
    <row r="274" s="2" customFormat="1" ht="16.5" customHeight="1">
      <c r="A274" s="40"/>
      <c r="B274" s="41"/>
      <c r="C274" s="215" t="s">
        <v>1288</v>
      </c>
      <c r="D274" s="215" t="s">
        <v>183</v>
      </c>
      <c r="E274" s="216" t="s">
        <v>2074</v>
      </c>
      <c r="F274" s="217" t="s">
        <v>1996</v>
      </c>
      <c r="G274" s="218" t="s">
        <v>1661</v>
      </c>
      <c r="H274" s="219">
        <v>1</v>
      </c>
      <c r="I274" s="220"/>
      <c r="J274" s="221">
        <f>ROUND(I274*H274,2)</f>
        <v>0</v>
      </c>
      <c r="K274" s="217" t="s">
        <v>19</v>
      </c>
      <c r="L274" s="46"/>
      <c r="M274" s="222" t="s">
        <v>19</v>
      </c>
      <c r="N274" s="223" t="s">
        <v>47</v>
      </c>
      <c r="O274" s="86"/>
      <c r="P274" s="224">
        <f>O274*H274</f>
        <v>0</v>
      </c>
      <c r="Q274" s="224">
        <v>0</v>
      </c>
      <c r="R274" s="224">
        <f>Q274*H274</f>
        <v>0</v>
      </c>
      <c r="S274" s="224">
        <v>0</v>
      </c>
      <c r="T274" s="225">
        <f>S274*H274</f>
        <v>0</v>
      </c>
      <c r="U274" s="40"/>
      <c r="V274" s="40"/>
      <c r="W274" s="40"/>
      <c r="X274" s="40"/>
      <c r="Y274" s="40"/>
      <c r="Z274" s="40"/>
      <c r="AA274" s="40"/>
      <c r="AB274" s="40"/>
      <c r="AC274" s="40"/>
      <c r="AD274" s="40"/>
      <c r="AE274" s="40"/>
      <c r="AR274" s="226" t="s">
        <v>198</v>
      </c>
      <c r="AT274" s="226" t="s">
        <v>183</v>
      </c>
      <c r="AU274" s="226" t="s">
        <v>85</v>
      </c>
      <c r="AY274" s="19" t="s">
        <v>180</v>
      </c>
      <c r="BE274" s="227">
        <f>IF(N274="základní",J274,0)</f>
        <v>0</v>
      </c>
      <c r="BF274" s="227">
        <f>IF(N274="snížená",J274,0)</f>
        <v>0</v>
      </c>
      <c r="BG274" s="227">
        <f>IF(N274="zákl. přenesená",J274,0)</f>
        <v>0</v>
      </c>
      <c r="BH274" s="227">
        <f>IF(N274="sníž. přenesená",J274,0)</f>
        <v>0</v>
      </c>
      <c r="BI274" s="227">
        <f>IF(N274="nulová",J274,0)</f>
        <v>0</v>
      </c>
      <c r="BJ274" s="19" t="s">
        <v>83</v>
      </c>
      <c r="BK274" s="227">
        <f>ROUND(I274*H274,2)</f>
        <v>0</v>
      </c>
      <c r="BL274" s="19" t="s">
        <v>198</v>
      </c>
      <c r="BM274" s="226" t="s">
        <v>2075</v>
      </c>
    </row>
    <row r="275" s="2" customFormat="1">
      <c r="A275" s="40"/>
      <c r="B275" s="41"/>
      <c r="C275" s="42"/>
      <c r="D275" s="228" t="s">
        <v>190</v>
      </c>
      <c r="E275" s="42"/>
      <c r="F275" s="229" t="s">
        <v>1996</v>
      </c>
      <c r="G275" s="42"/>
      <c r="H275" s="42"/>
      <c r="I275" s="230"/>
      <c r="J275" s="42"/>
      <c r="K275" s="42"/>
      <c r="L275" s="46"/>
      <c r="M275" s="231"/>
      <c r="N275" s="232"/>
      <c r="O275" s="86"/>
      <c r="P275" s="86"/>
      <c r="Q275" s="86"/>
      <c r="R275" s="86"/>
      <c r="S275" s="86"/>
      <c r="T275" s="87"/>
      <c r="U275" s="40"/>
      <c r="V275" s="40"/>
      <c r="W275" s="40"/>
      <c r="X275" s="40"/>
      <c r="Y275" s="40"/>
      <c r="Z275" s="40"/>
      <c r="AA275" s="40"/>
      <c r="AB275" s="40"/>
      <c r="AC275" s="40"/>
      <c r="AD275" s="40"/>
      <c r="AE275" s="40"/>
      <c r="AT275" s="19" t="s">
        <v>190</v>
      </c>
      <c r="AU275" s="19" t="s">
        <v>85</v>
      </c>
    </row>
    <row r="276" s="2" customFormat="1" ht="16.5" customHeight="1">
      <c r="A276" s="40"/>
      <c r="B276" s="41"/>
      <c r="C276" s="215" t="s">
        <v>1292</v>
      </c>
      <c r="D276" s="215" t="s">
        <v>183</v>
      </c>
      <c r="E276" s="216" t="s">
        <v>2076</v>
      </c>
      <c r="F276" s="217" t="s">
        <v>2043</v>
      </c>
      <c r="G276" s="218" t="s">
        <v>1661</v>
      </c>
      <c r="H276" s="219">
        <v>1</v>
      </c>
      <c r="I276" s="220"/>
      <c r="J276" s="221">
        <f>ROUND(I276*H276,2)</f>
        <v>0</v>
      </c>
      <c r="K276" s="217" t="s">
        <v>19</v>
      </c>
      <c r="L276" s="46"/>
      <c r="M276" s="222" t="s">
        <v>19</v>
      </c>
      <c r="N276" s="223" t="s">
        <v>47</v>
      </c>
      <c r="O276" s="86"/>
      <c r="P276" s="224">
        <f>O276*H276</f>
        <v>0</v>
      </c>
      <c r="Q276" s="224">
        <v>0</v>
      </c>
      <c r="R276" s="224">
        <f>Q276*H276</f>
        <v>0</v>
      </c>
      <c r="S276" s="224">
        <v>0</v>
      </c>
      <c r="T276" s="225">
        <f>S276*H276</f>
        <v>0</v>
      </c>
      <c r="U276" s="40"/>
      <c r="V276" s="40"/>
      <c r="W276" s="40"/>
      <c r="X276" s="40"/>
      <c r="Y276" s="40"/>
      <c r="Z276" s="40"/>
      <c r="AA276" s="40"/>
      <c r="AB276" s="40"/>
      <c r="AC276" s="40"/>
      <c r="AD276" s="40"/>
      <c r="AE276" s="40"/>
      <c r="AR276" s="226" t="s">
        <v>198</v>
      </c>
      <c r="AT276" s="226" t="s">
        <v>183</v>
      </c>
      <c r="AU276" s="226" t="s">
        <v>85</v>
      </c>
      <c r="AY276" s="19" t="s">
        <v>180</v>
      </c>
      <c r="BE276" s="227">
        <f>IF(N276="základní",J276,0)</f>
        <v>0</v>
      </c>
      <c r="BF276" s="227">
        <f>IF(N276="snížená",J276,0)</f>
        <v>0</v>
      </c>
      <c r="BG276" s="227">
        <f>IF(N276="zákl. přenesená",J276,0)</f>
        <v>0</v>
      </c>
      <c r="BH276" s="227">
        <f>IF(N276="sníž. přenesená",J276,0)</f>
        <v>0</v>
      </c>
      <c r="BI276" s="227">
        <f>IF(N276="nulová",J276,0)</f>
        <v>0</v>
      </c>
      <c r="BJ276" s="19" t="s">
        <v>83</v>
      </c>
      <c r="BK276" s="227">
        <f>ROUND(I276*H276,2)</f>
        <v>0</v>
      </c>
      <c r="BL276" s="19" t="s">
        <v>198</v>
      </c>
      <c r="BM276" s="226" t="s">
        <v>2077</v>
      </c>
    </row>
    <row r="277" s="2" customFormat="1">
      <c r="A277" s="40"/>
      <c r="B277" s="41"/>
      <c r="C277" s="42"/>
      <c r="D277" s="228" t="s">
        <v>190</v>
      </c>
      <c r="E277" s="42"/>
      <c r="F277" s="229" t="s">
        <v>2043</v>
      </c>
      <c r="G277" s="42"/>
      <c r="H277" s="42"/>
      <c r="I277" s="230"/>
      <c r="J277" s="42"/>
      <c r="K277" s="42"/>
      <c r="L277" s="46"/>
      <c r="M277" s="231"/>
      <c r="N277" s="232"/>
      <c r="O277" s="86"/>
      <c r="P277" s="86"/>
      <c r="Q277" s="86"/>
      <c r="R277" s="86"/>
      <c r="S277" s="86"/>
      <c r="T277" s="87"/>
      <c r="U277" s="40"/>
      <c r="V277" s="40"/>
      <c r="W277" s="40"/>
      <c r="X277" s="40"/>
      <c r="Y277" s="40"/>
      <c r="Z277" s="40"/>
      <c r="AA277" s="40"/>
      <c r="AB277" s="40"/>
      <c r="AC277" s="40"/>
      <c r="AD277" s="40"/>
      <c r="AE277" s="40"/>
      <c r="AT277" s="19" t="s">
        <v>190</v>
      </c>
      <c r="AU277" s="19" t="s">
        <v>85</v>
      </c>
    </row>
    <row r="278" s="12" customFormat="1" ht="25.92" customHeight="1">
      <c r="A278" s="12"/>
      <c r="B278" s="199"/>
      <c r="C278" s="200"/>
      <c r="D278" s="201" t="s">
        <v>75</v>
      </c>
      <c r="E278" s="202" t="s">
        <v>2078</v>
      </c>
      <c r="F278" s="202" t="s">
        <v>2079</v>
      </c>
      <c r="G278" s="200"/>
      <c r="H278" s="200"/>
      <c r="I278" s="203"/>
      <c r="J278" s="204">
        <f>BK278</f>
        <v>0</v>
      </c>
      <c r="K278" s="200"/>
      <c r="L278" s="205"/>
      <c r="M278" s="206"/>
      <c r="N278" s="207"/>
      <c r="O278" s="207"/>
      <c r="P278" s="208">
        <f>P279+P290+P295+P314+P321+P326+P333</f>
        <v>0</v>
      </c>
      <c r="Q278" s="207"/>
      <c r="R278" s="208">
        <f>R279+R290+R295+R314+R321+R326+R333</f>
        <v>0</v>
      </c>
      <c r="S278" s="207"/>
      <c r="T278" s="209">
        <f>T279+T290+T295+T314+T321+T326+T333</f>
        <v>0</v>
      </c>
      <c r="U278" s="12"/>
      <c r="V278" s="12"/>
      <c r="W278" s="12"/>
      <c r="X278" s="12"/>
      <c r="Y278" s="12"/>
      <c r="Z278" s="12"/>
      <c r="AA278" s="12"/>
      <c r="AB278" s="12"/>
      <c r="AC278" s="12"/>
      <c r="AD278" s="12"/>
      <c r="AE278" s="12"/>
      <c r="AR278" s="210" t="s">
        <v>83</v>
      </c>
      <c r="AT278" s="211" t="s">
        <v>75</v>
      </c>
      <c r="AU278" s="211" t="s">
        <v>76</v>
      </c>
      <c r="AY278" s="210" t="s">
        <v>180</v>
      </c>
      <c r="BK278" s="212">
        <f>BK279+BK290+BK295+BK314+BK321+BK326+BK333</f>
        <v>0</v>
      </c>
    </row>
    <row r="279" s="12" customFormat="1" ht="22.8" customHeight="1">
      <c r="A279" s="12"/>
      <c r="B279" s="199"/>
      <c r="C279" s="200"/>
      <c r="D279" s="201" t="s">
        <v>75</v>
      </c>
      <c r="E279" s="213" t="s">
        <v>2080</v>
      </c>
      <c r="F279" s="213" t="s">
        <v>1955</v>
      </c>
      <c r="G279" s="200"/>
      <c r="H279" s="200"/>
      <c r="I279" s="203"/>
      <c r="J279" s="214">
        <f>BK279</f>
        <v>0</v>
      </c>
      <c r="K279" s="200"/>
      <c r="L279" s="205"/>
      <c r="M279" s="206"/>
      <c r="N279" s="207"/>
      <c r="O279" s="207"/>
      <c r="P279" s="208">
        <f>SUM(P280:P289)</f>
        <v>0</v>
      </c>
      <c r="Q279" s="207"/>
      <c r="R279" s="208">
        <f>SUM(R280:R289)</f>
        <v>0</v>
      </c>
      <c r="S279" s="207"/>
      <c r="T279" s="209">
        <f>SUM(T280:T289)</f>
        <v>0</v>
      </c>
      <c r="U279" s="12"/>
      <c r="V279" s="12"/>
      <c r="W279" s="12"/>
      <c r="X279" s="12"/>
      <c r="Y279" s="12"/>
      <c r="Z279" s="12"/>
      <c r="AA279" s="12"/>
      <c r="AB279" s="12"/>
      <c r="AC279" s="12"/>
      <c r="AD279" s="12"/>
      <c r="AE279" s="12"/>
      <c r="AR279" s="210" t="s">
        <v>83</v>
      </c>
      <c r="AT279" s="211" t="s">
        <v>75</v>
      </c>
      <c r="AU279" s="211" t="s">
        <v>83</v>
      </c>
      <c r="AY279" s="210" t="s">
        <v>180</v>
      </c>
      <c r="BK279" s="212">
        <f>SUM(BK280:BK289)</f>
        <v>0</v>
      </c>
    </row>
    <row r="280" s="2" customFormat="1">
      <c r="A280" s="40"/>
      <c r="B280" s="41"/>
      <c r="C280" s="215" t="s">
        <v>1296</v>
      </c>
      <c r="D280" s="215" t="s">
        <v>183</v>
      </c>
      <c r="E280" s="216" t="s">
        <v>2081</v>
      </c>
      <c r="F280" s="217" t="s">
        <v>2082</v>
      </c>
      <c r="G280" s="218" t="s">
        <v>1661</v>
      </c>
      <c r="H280" s="219">
        <v>1</v>
      </c>
      <c r="I280" s="220"/>
      <c r="J280" s="221">
        <f>ROUND(I280*H280,2)</f>
        <v>0</v>
      </c>
      <c r="K280" s="217" t="s">
        <v>19</v>
      </c>
      <c r="L280" s="46"/>
      <c r="M280" s="222" t="s">
        <v>19</v>
      </c>
      <c r="N280" s="223" t="s">
        <v>47</v>
      </c>
      <c r="O280" s="86"/>
      <c r="P280" s="224">
        <f>O280*H280</f>
        <v>0</v>
      </c>
      <c r="Q280" s="224">
        <v>0</v>
      </c>
      <c r="R280" s="224">
        <f>Q280*H280</f>
        <v>0</v>
      </c>
      <c r="S280" s="224">
        <v>0</v>
      </c>
      <c r="T280" s="225">
        <f>S280*H280</f>
        <v>0</v>
      </c>
      <c r="U280" s="40"/>
      <c r="V280" s="40"/>
      <c r="W280" s="40"/>
      <c r="X280" s="40"/>
      <c r="Y280" s="40"/>
      <c r="Z280" s="40"/>
      <c r="AA280" s="40"/>
      <c r="AB280" s="40"/>
      <c r="AC280" s="40"/>
      <c r="AD280" s="40"/>
      <c r="AE280" s="40"/>
      <c r="AR280" s="226" t="s">
        <v>198</v>
      </c>
      <c r="AT280" s="226" t="s">
        <v>183</v>
      </c>
      <c r="AU280" s="226" t="s">
        <v>85</v>
      </c>
      <c r="AY280" s="19" t="s">
        <v>180</v>
      </c>
      <c r="BE280" s="227">
        <f>IF(N280="základní",J280,0)</f>
        <v>0</v>
      </c>
      <c r="BF280" s="227">
        <f>IF(N280="snížená",J280,0)</f>
        <v>0</v>
      </c>
      <c r="BG280" s="227">
        <f>IF(N280="zákl. přenesená",J280,0)</f>
        <v>0</v>
      </c>
      <c r="BH280" s="227">
        <f>IF(N280="sníž. přenesená",J280,0)</f>
        <v>0</v>
      </c>
      <c r="BI280" s="227">
        <f>IF(N280="nulová",J280,0)</f>
        <v>0</v>
      </c>
      <c r="BJ280" s="19" t="s">
        <v>83</v>
      </c>
      <c r="BK280" s="227">
        <f>ROUND(I280*H280,2)</f>
        <v>0</v>
      </c>
      <c r="BL280" s="19" t="s">
        <v>198</v>
      </c>
      <c r="BM280" s="226" t="s">
        <v>2083</v>
      </c>
    </row>
    <row r="281" s="2" customFormat="1">
      <c r="A281" s="40"/>
      <c r="B281" s="41"/>
      <c r="C281" s="42"/>
      <c r="D281" s="228" t="s">
        <v>190</v>
      </c>
      <c r="E281" s="42"/>
      <c r="F281" s="229" t="s">
        <v>2084</v>
      </c>
      <c r="G281" s="42"/>
      <c r="H281" s="42"/>
      <c r="I281" s="230"/>
      <c r="J281" s="42"/>
      <c r="K281" s="42"/>
      <c r="L281" s="46"/>
      <c r="M281" s="231"/>
      <c r="N281" s="232"/>
      <c r="O281" s="86"/>
      <c r="P281" s="86"/>
      <c r="Q281" s="86"/>
      <c r="R281" s="86"/>
      <c r="S281" s="86"/>
      <c r="T281" s="87"/>
      <c r="U281" s="40"/>
      <c r="V281" s="40"/>
      <c r="W281" s="40"/>
      <c r="X281" s="40"/>
      <c r="Y281" s="40"/>
      <c r="Z281" s="40"/>
      <c r="AA281" s="40"/>
      <c r="AB281" s="40"/>
      <c r="AC281" s="40"/>
      <c r="AD281" s="40"/>
      <c r="AE281" s="40"/>
      <c r="AT281" s="19" t="s">
        <v>190</v>
      </c>
      <c r="AU281" s="19" t="s">
        <v>85</v>
      </c>
    </row>
    <row r="282" s="2" customFormat="1" ht="16.5" customHeight="1">
      <c r="A282" s="40"/>
      <c r="B282" s="41"/>
      <c r="C282" s="215" t="s">
        <v>1300</v>
      </c>
      <c r="D282" s="215" t="s">
        <v>183</v>
      </c>
      <c r="E282" s="216" t="s">
        <v>2085</v>
      </c>
      <c r="F282" s="217" t="s">
        <v>1959</v>
      </c>
      <c r="G282" s="218" t="s">
        <v>1661</v>
      </c>
      <c r="H282" s="219">
        <v>2</v>
      </c>
      <c r="I282" s="220"/>
      <c r="J282" s="221">
        <f>ROUND(I282*H282,2)</f>
        <v>0</v>
      </c>
      <c r="K282" s="217" t="s">
        <v>19</v>
      </c>
      <c r="L282" s="46"/>
      <c r="M282" s="222" t="s">
        <v>19</v>
      </c>
      <c r="N282" s="223" t="s">
        <v>47</v>
      </c>
      <c r="O282" s="86"/>
      <c r="P282" s="224">
        <f>O282*H282</f>
        <v>0</v>
      </c>
      <c r="Q282" s="224">
        <v>0</v>
      </c>
      <c r="R282" s="224">
        <f>Q282*H282</f>
        <v>0</v>
      </c>
      <c r="S282" s="224">
        <v>0</v>
      </c>
      <c r="T282" s="225">
        <f>S282*H282</f>
        <v>0</v>
      </c>
      <c r="U282" s="40"/>
      <c r="V282" s="40"/>
      <c r="W282" s="40"/>
      <c r="X282" s="40"/>
      <c r="Y282" s="40"/>
      <c r="Z282" s="40"/>
      <c r="AA282" s="40"/>
      <c r="AB282" s="40"/>
      <c r="AC282" s="40"/>
      <c r="AD282" s="40"/>
      <c r="AE282" s="40"/>
      <c r="AR282" s="226" t="s">
        <v>198</v>
      </c>
      <c r="AT282" s="226" t="s">
        <v>183</v>
      </c>
      <c r="AU282" s="226" t="s">
        <v>85</v>
      </c>
      <c r="AY282" s="19" t="s">
        <v>180</v>
      </c>
      <c r="BE282" s="227">
        <f>IF(N282="základní",J282,0)</f>
        <v>0</v>
      </c>
      <c r="BF282" s="227">
        <f>IF(N282="snížená",J282,0)</f>
        <v>0</v>
      </c>
      <c r="BG282" s="227">
        <f>IF(N282="zákl. přenesená",J282,0)</f>
        <v>0</v>
      </c>
      <c r="BH282" s="227">
        <f>IF(N282="sníž. přenesená",J282,0)</f>
        <v>0</v>
      </c>
      <c r="BI282" s="227">
        <f>IF(N282="nulová",J282,0)</f>
        <v>0</v>
      </c>
      <c r="BJ282" s="19" t="s">
        <v>83</v>
      </c>
      <c r="BK282" s="227">
        <f>ROUND(I282*H282,2)</f>
        <v>0</v>
      </c>
      <c r="BL282" s="19" t="s">
        <v>198</v>
      </c>
      <c r="BM282" s="226" t="s">
        <v>2086</v>
      </c>
    </row>
    <row r="283" s="2" customFormat="1">
      <c r="A283" s="40"/>
      <c r="B283" s="41"/>
      <c r="C283" s="42"/>
      <c r="D283" s="228" t="s">
        <v>190</v>
      </c>
      <c r="E283" s="42"/>
      <c r="F283" s="229" t="s">
        <v>1959</v>
      </c>
      <c r="G283" s="42"/>
      <c r="H283" s="42"/>
      <c r="I283" s="230"/>
      <c r="J283" s="42"/>
      <c r="K283" s="42"/>
      <c r="L283" s="46"/>
      <c r="M283" s="231"/>
      <c r="N283" s="232"/>
      <c r="O283" s="86"/>
      <c r="P283" s="86"/>
      <c r="Q283" s="86"/>
      <c r="R283" s="86"/>
      <c r="S283" s="86"/>
      <c r="T283" s="87"/>
      <c r="U283" s="40"/>
      <c r="V283" s="40"/>
      <c r="W283" s="40"/>
      <c r="X283" s="40"/>
      <c r="Y283" s="40"/>
      <c r="Z283" s="40"/>
      <c r="AA283" s="40"/>
      <c r="AB283" s="40"/>
      <c r="AC283" s="40"/>
      <c r="AD283" s="40"/>
      <c r="AE283" s="40"/>
      <c r="AT283" s="19" t="s">
        <v>190</v>
      </c>
      <c r="AU283" s="19" t="s">
        <v>85</v>
      </c>
    </row>
    <row r="284" s="2" customFormat="1" ht="16.5" customHeight="1">
      <c r="A284" s="40"/>
      <c r="B284" s="41"/>
      <c r="C284" s="215" t="s">
        <v>1304</v>
      </c>
      <c r="D284" s="215" t="s">
        <v>183</v>
      </c>
      <c r="E284" s="216" t="s">
        <v>2087</v>
      </c>
      <c r="F284" s="217" t="s">
        <v>2003</v>
      </c>
      <c r="G284" s="218" t="s">
        <v>1661</v>
      </c>
      <c r="H284" s="219">
        <v>2</v>
      </c>
      <c r="I284" s="220"/>
      <c r="J284" s="221">
        <f>ROUND(I284*H284,2)</f>
        <v>0</v>
      </c>
      <c r="K284" s="217" t="s">
        <v>19</v>
      </c>
      <c r="L284" s="46"/>
      <c r="M284" s="222" t="s">
        <v>19</v>
      </c>
      <c r="N284" s="223" t="s">
        <v>47</v>
      </c>
      <c r="O284" s="86"/>
      <c r="P284" s="224">
        <f>O284*H284</f>
        <v>0</v>
      </c>
      <c r="Q284" s="224">
        <v>0</v>
      </c>
      <c r="R284" s="224">
        <f>Q284*H284</f>
        <v>0</v>
      </c>
      <c r="S284" s="224">
        <v>0</v>
      </c>
      <c r="T284" s="225">
        <f>S284*H284</f>
        <v>0</v>
      </c>
      <c r="U284" s="40"/>
      <c r="V284" s="40"/>
      <c r="W284" s="40"/>
      <c r="X284" s="40"/>
      <c r="Y284" s="40"/>
      <c r="Z284" s="40"/>
      <c r="AA284" s="40"/>
      <c r="AB284" s="40"/>
      <c r="AC284" s="40"/>
      <c r="AD284" s="40"/>
      <c r="AE284" s="40"/>
      <c r="AR284" s="226" t="s">
        <v>198</v>
      </c>
      <c r="AT284" s="226" t="s">
        <v>183</v>
      </c>
      <c r="AU284" s="226" t="s">
        <v>85</v>
      </c>
      <c r="AY284" s="19" t="s">
        <v>180</v>
      </c>
      <c r="BE284" s="227">
        <f>IF(N284="základní",J284,0)</f>
        <v>0</v>
      </c>
      <c r="BF284" s="227">
        <f>IF(N284="snížená",J284,0)</f>
        <v>0</v>
      </c>
      <c r="BG284" s="227">
        <f>IF(N284="zákl. přenesená",J284,0)</f>
        <v>0</v>
      </c>
      <c r="BH284" s="227">
        <f>IF(N284="sníž. přenesená",J284,0)</f>
        <v>0</v>
      </c>
      <c r="BI284" s="227">
        <f>IF(N284="nulová",J284,0)</f>
        <v>0</v>
      </c>
      <c r="BJ284" s="19" t="s">
        <v>83</v>
      </c>
      <c r="BK284" s="227">
        <f>ROUND(I284*H284,2)</f>
        <v>0</v>
      </c>
      <c r="BL284" s="19" t="s">
        <v>198</v>
      </c>
      <c r="BM284" s="226" t="s">
        <v>2088</v>
      </c>
    </row>
    <row r="285" s="2" customFormat="1">
      <c r="A285" s="40"/>
      <c r="B285" s="41"/>
      <c r="C285" s="42"/>
      <c r="D285" s="228" t="s">
        <v>190</v>
      </c>
      <c r="E285" s="42"/>
      <c r="F285" s="229" t="s">
        <v>2003</v>
      </c>
      <c r="G285" s="42"/>
      <c r="H285" s="42"/>
      <c r="I285" s="230"/>
      <c r="J285" s="42"/>
      <c r="K285" s="42"/>
      <c r="L285" s="46"/>
      <c r="M285" s="231"/>
      <c r="N285" s="232"/>
      <c r="O285" s="86"/>
      <c r="P285" s="86"/>
      <c r="Q285" s="86"/>
      <c r="R285" s="86"/>
      <c r="S285" s="86"/>
      <c r="T285" s="87"/>
      <c r="U285" s="40"/>
      <c r="V285" s="40"/>
      <c r="W285" s="40"/>
      <c r="X285" s="40"/>
      <c r="Y285" s="40"/>
      <c r="Z285" s="40"/>
      <c r="AA285" s="40"/>
      <c r="AB285" s="40"/>
      <c r="AC285" s="40"/>
      <c r="AD285" s="40"/>
      <c r="AE285" s="40"/>
      <c r="AT285" s="19" t="s">
        <v>190</v>
      </c>
      <c r="AU285" s="19" t="s">
        <v>85</v>
      </c>
    </row>
    <row r="286" s="2" customFormat="1" ht="16.5" customHeight="1">
      <c r="A286" s="40"/>
      <c r="B286" s="41"/>
      <c r="C286" s="215" t="s">
        <v>1307</v>
      </c>
      <c r="D286" s="215" t="s">
        <v>183</v>
      </c>
      <c r="E286" s="216" t="s">
        <v>2089</v>
      </c>
      <c r="F286" s="217" t="s">
        <v>2090</v>
      </c>
      <c r="G286" s="218" t="s">
        <v>1661</v>
      </c>
      <c r="H286" s="219">
        <v>1</v>
      </c>
      <c r="I286" s="220"/>
      <c r="J286" s="221">
        <f>ROUND(I286*H286,2)</f>
        <v>0</v>
      </c>
      <c r="K286" s="217" t="s">
        <v>19</v>
      </c>
      <c r="L286" s="46"/>
      <c r="M286" s="222" t="s">
        <v>19</v>
      </c>
      <c r="N286" s="223" t="s">
        <v>47</v>
      </c>
      <c r="O286" s="86"/>
      <c r="P286" s="224">
        <f>O286*H286</f>
        <v>0</v>
      </c>
      <c r="Q286" s="224">
        <v>0</v>
      </c>
      <c r="R286" s="224">
        <f>Q286*H286</f>
        <v>0</v>
      </c>
      <c r="S286" s="224">
        <v>0</v>
      </c>
      <c r="T286" s="225">
        <f>S286*H286</f>
        <v>0</v>
      </c>
      <c r="U286" s="40"/>
      <c r="V286" s="40"/>
      <c r="W286" s="40"/>
      <c r="X286" s="40"/>
      <c r="Y286" s="40"/>
      <c r="Z286" s="40"/>
      <c r="AA286" s="40"/>
      <c r="AB286" s="40"/>
      <c r="AC286" s="40"/>
      <c r="AD286" s="40"/>
      <c r="AE286" s="40"/>
      <c r="AR286" s="226" t="s">
        <v>198</v>
      </c>
      <c r="AT286" s="226" t="s">
        <v>183</v>
      </c>
      <c r="AU286" s="226" t="s">
        <v>85</v>
      </c>
      <c r="AY286" s="19" t="s">
        <v>180</v>
      </c>
      <c r="BE286" s="227">
        <f>IF(N286="základní",J286,0)</f>
        <v>0</v>
      </c>
      <c r="BF286" s="227">
        <f>IF(N286="snížená",J286,0)</f>
        <v>0</v>
      </c>
      <c r="BG286" s="227">
        <f>IF(N286="zákl. přenesená",J286,0)</f>
        <v>0</v>
      </c>
      <c r="BH286" s="227">
        <f>IF(N286="sníž. přenesená",J286,0)</f>
        <v>0</v>
      </c>
      <c r="BI286" s="227">
        <f>IF(N286="nulová",J286,0)</f>
        <v>0</v>
      </c>
      <c r="BJ286" s="19" t="s">
        <v>83</v>
      </c>
      <c r="BK286" s="227">
        <f>ROUND(I286*H286,2)</f>
        <v>0</v>
      </c>
      <c r="BL286" s="19" t="s">
        <v>198</v>
      </c>
      <c r="BM286" s="226" t="s">
        <v>2091</v>
      </c>
    </row>
    <row r="287" s="2" customFormat="1">
      <c r="A287" s="40"/>
      <c r="B287" s="41"/>
      <c r="C287" s="42"/>
      <c r="D287" s="228" t="s">
        <v>190</v>
      </c>
      <c r="E287" s="42"/>
      <c r="F287" s="229" t="s">
        <v>2090</v>
      </c>
      <c r="G287" s="42"/>
      <c r="H287" s="42"/>
      <c r="I287" s="230"/>
      <c r="J287" s="42"/>
      <c r="K287" s="42"/>
      <c r="L287" s="46"/>
      <c r="M287" s="231"/>
      <c r="N287" s="232"/>
      <c r="O287" s="86"/>
      <c r="P287" s="86"/>
      <c r="Q287" s="86"/>
      <c r="R287" s="86"/>
      <c r="S287" s="86"/>
      <c r="T287" s="87"/>
      <c r="U287" s="40"/>
      <c r="V287" s="40"/>
      <c r="W287" s="40"/>
      <c r="X287" s="40"/>
      <c r="Y287" s="40"/>
      <c r="Z287" s="40"/>
      <c r="AA287" s="40"/>
      <c r="AB287" s="40"/>
      <c r="AC287" s="40"/>
      <c r="AD287" s="40"/>
      <c r="AE287" s="40"/>
      <c r="AT287" s="19" t="s">
        <v>190</v>
      </c>
      <c r="AU287" s="19" t="s">
        <v>85</v>
      </c>
    </row>
    <row r="288" s="2" customFormat="1" ht="16.5" customHeight="1">
      <c r="A288" s="40"/>
      <c r="B288" s="41"/>
      <c r="C288" s="215" t="s">
        <v>1312</v>
      </c>
      <c r="D288" s="215" t="s">
        <v>183</v>
      </c>
      <c r="E288" s="216" t="s">
        <v>2092</v>
      </c>
      <c r="F288" s="217" t="s">
        <v>2007</v>
      </c>
      <c r="G288" s="218" t="s">
        <v>1661</v>
      </c>
      <c r="H288" s="219">
        <v>1</v>
      </c>
      <c r="I288" s="220"/>
      <c r="J288" s="221">
        <f>ROUND(I288*H288,2)</f>
        <v>0</v>
      </c>
      <c r="K288" s="217" t="s">
        <v>19</v>
      </c>
      <c r="L288" s="46"/>
      <c r="M288" s="222" t="s">
        <v>19</v>
      </c>
      <c r="N288" s="223" t="s">
        <v>47</v>
      </c>
      <c r="O288" s="86"/>
      <c r="P288" s="224">
        <f>O288*H288</f>
        <v>0</v>
      </c>
      <c r="Q288" s="224">
        <v>0</v>
      </c>
      <c r="R288" s="224">
        <f>Q288*H288</f>
        <v>0</v>
      </c>
      <c r="S288" s="224">
        <v>0</v>
      </c>
      <c r="T288" s="225">
        <f>S288*H288</f>
        <v>0</v>
      </c>
      <c r="U288" s="40"/>
      <c r="V288" s="40"/>
      <c r="W288" s="40"/>
      <c r="X288" s="40"/>
      <c r="Y288" s="40"/>
      <c r="Z288" s="40"/>
      <c r="AA288" s="40"/>
      <c r="AB288" s="40"/>
      <c r="AC288" s="40"/>
      <c r="AD288" s="40"/>
      <c r="AE288" s="40"/>
      <c r="AR288" s="226" t="s">
        <v>198</v>
      </c>
      <c r="AT288" s="226" t="s">
        <v>183</v>
      </c>
      <c r="AU288" s="226" t="s">
        <v>85</v>
      </c>
      <c r="AY288" s="19" t="s">
        <v>180</v>
      </c>
      <c r="BE288" s="227">
        <f>IF(N288="základní",J288,0)</f>
        <v>0</v>
      </c>
      <c r="BF288" s="227">
        <f>IF(N288="snížená",J288,0)</f>
        <v>0</v>
      </c>
      <c r="BG288" s="227">
        <f>IF(N288="zákl. přenesená",J288,0)</f>
        <v>0</v>
      </c>
      <c r="BH288" s="227">
        <f>IF(N288="sníž. přenesená",J288,0)</f>
        <v>0</v>
      </c>
      <c r="BI288" s="227">
        <f>IF(N288="nulová",J288,0)</f>
        <v>0</v>
      </c>
      <c r="BJ288" s="19" t="s">
        <v>83</v>
      </c>
      <c r="BK288" s="227">
        <f>ROUND(I288*H288,2)</f>
        <v>0</v>
      </c>
      <c r="BL288" s="19" t="s">
        <v>198</v>
      </c>
      <c r="BM288" s="226" t="s">
        <v>2093</v>
      </c>
    </row>
    <row r="289" s="2" customFormat="1">
      <c r="A289" s="40"/>
      <c r="B289" s="41"/>
      <c r="C289" s="42"/>
      <c r="D289" s="228" t="s">
        <v>190</v>
      </c>
      <c r="E289" s="42"/>
      <c r="F289" s="229" t="s">
        <v>2007</v>
      </c>
      <c r="G289" s="42"/>
      <c r="H289" s="42"/>
      <c r="I289" s="230"/>
      <c r="J289" s="42"/>
      <c r="K289" s="42"/>
      <c r="L289" s="46"/>
      <c r="M289" s="231"/>
      <c r="N289" s="232"/>
      <c r="O289" s="86"/>
      <c r="P289" s="86"/>
      <c r="Q289" s="86"/>
      <c r="R289" s="86"/>
      <c r="S289" s="86"/>
      <c r="T289" s="87"/>
      <c r="U289" s="40"/>
      <c r="V289" s="40"/>
      <c r="W289" s="40"/>
      <c r="X289" s="40"/>
      <c r="Y289" s="40"/>
      <c r="Z289" s="40"/>
      <c r="AA289" s="40"/>
      <c r="AB289" s="40"/>
      <c r="AC289" s="40"/>
      <c r="AD289" s="40"/>
      <c r="AE289" s="40"/>
      <c r="AT289" s="19" t="s">
        <v>190</v>
      </c>
      <c r="AU289" s="19" t="s">
        <v>85</v>
      </c>
    </row>
    <row r="290" s="12" customFormat="1" ht="22.8" customHeight="1">
      <c r="A290" s="12"/>
      <c r="B290" s="199"/>
      <c r="C290" s="200"/>
      <c r="D290" s="201" t="s">
        <v>75</v>
      </c>
      <c r="E290" s="213" t="s">
        <v>2094</v>
      </c>
      <c r="F290" s="213" t="s">
        <v>1963</v>
      </c>
      <c r="G290" s="200"/>
      <c r="H290" s="200"/>
      <c r="I290" s="203"/>
      <c r="J290" s="214">
        <f>BK290</f>
        <v>0</v>
      </c>
      <c r="K290" s="200"/>
      <c r="L290" s="205"/>
      <c r="M290" s="206"/>
      <c r="N290" s="207"/>
      <c r="O290" s="207"/>
      <c r="P290" s="208">
        <f>SUM(P291:P294)</f>
        <v>0</v>
      </c>
      <c r="Q290" s="207"/>
      <c r="R290" s="208">
        <f>SUM(R291:R294)</f>
        <v>0</v>
      </c>
      <c r="S290" s="207"/>
      <c r="T290" s="209">
        <f>SUM(T291:T294)</f>
        <v>0</v>
      </c>
      <c r="U290" s="12"/>
      <c r="V290" s="12"/>
      <c r="W290" s="12"/>
      <c r="X290" s="12"/>
      <c r="Y290" s="12"/>
      <c r="Z290" s="12"/>
      <c r="AA290" s="12"/>
      <c r="AB290" s="12"/>
      <c r="AC290" s="12"/>
      <c r="AD290" s="12"/>
      <c r="AE290" s="12"/>
      <c r="AR290" s="210" t="s">
        <v>83</v>
      </c>
      <c r="AT290" s="211" t="s">
        <v>75</v>
      </c>
      <c r="AU290" s="211" t="s">
        <v>83</v>
      </c>
      <c r="AY290" s="210" t="s">
        <v>180</v>
      </c>
      <c r="BK290" s="212">
        <f>SUM(BK291:BK294)</f>
        <v>0</v>
      </c>
    </row>
    <row r="291" s="2" customFormat="1" ht="16.5" customHeight="1">
      <c r="A291" s="40"/>
      <c r="B291" s="41"/>
      <c r="C291" s="215" t="s">
        <v>1316</v>
      </c>
      <c r="D291" s="215" t="s">
        <v>183</v>
      </c>
      <c r="E291" s="216" t="s">
        <v>2095</v>
      </c>
      <c r="F291" s="217" t="s">
        <v>2009</v>
      </c>
      <c r="G291" s="218" t="s">
        <v>1661</v>
      </c>
      <c r="H291" s="219">
        <v>2</v>
      </c>
      <c r="I291" s="220"/>
      <c r="J291" s="221">
        <f>ROUND(I291*H291,2)</f>
        <v>0</v>
      </c>
      <c r="K291" s="217" t="s">
        <v>19</v>
      </c>
      <c r="L291" s="46"/>
      <c r="M291" s="222" t="s">
        <v>19</v>
      </c>
      <c r="N291" s="223" t="s">
        <v>47</v>
      </c>
      <c r="O291" s="86"/>
      <c r="P291" s="224">
        <f>O291*H291</f>
        <v>0</v>
      </c>
      <c r="Q291" s="224">
        <v>0</v>
      </c>
      <c r="R291" s="224">
        <f>Q291*H291</f>
        <v>0</v>
      </c>
      <c r="S291" s="224">
        <v>0</v>
      </c>
      <c r="T291" s="225">
        <f>S291*H291</f>
        <v>0</v>
      </c>
      <c r="U291" s="40"/>
      <c r="V291" s="40"/>
      <c r="W291" s="40"/>
      <c r="X291" s="40"/>
      <c r="Y291" s="40"/>
      <c r="Z291" s="40"/>
      <c r="AA291" s="40"/>
      <c r="AB291" s="40"/>
      <c r="AC291" s="40"/>
      <c r="AD291" s="40"/>
      <c r="AE291" s="40"/>
      <c r="AR291" s="226" t="s">
        <v>198</v>
      </c>
      <c r="AT291" s="226" t="s">
        <v>183</v>
      </c>
      <c r="AU291" s="226" t="s">
        <v>85</v>
      </c>
      <c r="AY291" s="19" t="s">
        <v>180</v>
      </c>
      <c r="BE291" s="227">
        <f>IF(N291="základní",J291,0)</f>
        <v>0</v>
      </c>
      <c r="BF291" s="227">
        <f>IF(N291="snížená",J291,0)</f>
        <v>0</v>
      </c>
      <c r="BG291" s="227">
        <f>IF(N291="zákl. přenesená",J291,0)</f>
        <v>0</v>
      </c>
      <c r="BH291" s="227">
        <f>IF(N291="sníž. přenesená",J291,0)</f>
        <v>0</v>
      </c>
      <c r="BI291" s="227">
        <f>IF(N291="nulová",J291,0)</f>
        <v>0</v>
      </c>
      <c r="BJ291" s="19" t="s">
        <v>83</v>
      </c>
      <c r="BK291" s="227">
        <f>ROUND(I291*H291,2)</f>
        <v>0</v>
      </c>
      <c r="BL291" s="19" t="s">
        <v>198</v>
      </c>
      <c r="BM291" s="226" t="s">
        <v>2096</v>
      </c>
    </row>
    <row r="292" s="2" customFormat="1">
      <c r="A292" s="40"/>
      <c r="B292" s="41"/>
      <c r="C292" s="42"/>
      <c r="D292" s="228" t="s">
        <v>190</v>
      </c>
      <c r="E292" s="42"/>
      <c r="F292" s="229" t="s">
        <v>2009</v>
      </c>
      <c r="G292" s="42"/>
      <c r="H292" s="42"/>
      <c r="I292" s="230"/>
      <c r="J292" s="42"/>
      <c r="K292" s="42"/>
      <c r="L292" s="46"/>
      <c r="M292" s="231"/>
      <c r="N292" s="232"/>
      <c r="O292" s="86"/>
      <c r="P292" s="86"/>
      <c r="Q292" s="86"/>
      <c r="R292" s="86"/>
      <c r="S292" s="86"/>
      <c r="T292" s="87"/>
      <c r="U292" s="40"/>
      <c r="V292" s="40"/>
      <c r="W292" s="40"/>
      <c r="X292" s="40"/>
      <c r="Y292" s="40"/>
      <c r="Z292" s="40"/>
      <c r="AA292" s="40"/>
      <c r="AB292" s="40"/>
      <c r="AC292" s="40"/>
      <c r="AD292" s="40"/>
      <c r="AE292" s="40"/>
      <c r="AT292" s="19" t="s">
        <v>190</v>
      </c>
      <c r="AU292" s="19" t="s">
        <v>85</v>
      </c>
    </row>
    <row r="293" s="2" customFormat="1" ht="16.5" customHeight="1">
      <c r="A293" s="40"/>
      <c r="B293" s="41"/>
      <c r="C293" s="215" t="s">
        <v>1319</v>
      </c>
      <c r="D293" s="215" t="s">
        <v>183</v>
      </c>
      <c r="E293" s="216" t="s">
        <v>2097</v>
      </c>
      <c r="F293" s="217" t="s">
        <v>2098</v>
      </c>
      <c r="G293" s="218" t="s">
        <v>1661</v>
      </c>
      <c r="H293" s="219">
        <v>1</v>
      </c>
      <c r="I293" s="220"/>
      <c r="J293" s="221">
        <f>ROUND(I293*H293,2)</f>
        <v>0</v>
      </c>
      <c r="K293" s="217" t="s">
        <v>19</v>
      </c>
      <c r="L293" s="46"/>
      <c r="M293" s="222" t="s">
        <v>19</v>
      </c>
      <c r="N293" s="223" t="s">
        <v>47</v>
      </c>
      <c r="O293" s="86"/>
      <c r="P293" s="224">
        <f>O293*H293</f>
        <v>0</v>
      </c>
      <c r="Q293" s="224">
        <v>0</v>
      </c>
      <c r="R293" s="224">
        <f>Q293*H293</f>
        <v>0</v>
      </c>
      <c r="S293" s="224">
        <v>0</v>
      </c>
      <c r="T293" s="225">
        <f>S293*H293</f>
        <v>0</v>
      </c>
      <c r="U293" s="40"/>
      <c r="V293" s="40"/>
      <c r="W293" s="40"/>
      <c r="X293" s="40"/>
      <c r="Y293" s="40"/>
      <c r="Z293" s="40"/>
      <c r="AA293" s="40"/>
      <c r="AB293" s="40"/>
      <c r="AC293" s="40"/>
      <c r="AD293" s="40"/>
      <c r="AE293" s="40"/>
      <c r="AR293" s="226" t="s">
        <v>198</v>
      </c>
      <c r="AT293" s="226" t="s">
        <v>183</v>
      </c>
      <c r="AU293" s="226" t="s">
        <v>85</v>
      </c>
      <c r="AY293" s="19" t="s">
        <v>180</v>
      </c>
      <c r="BE293" s="227">
        <f>IF(N293="základní",J293,0)</f>
        <v>0</v>
      </c>
      <c r="BF293" s="227">
        <f>IF(N293="snížená",J293,0)</f>
        <v>0</v>
      </c>
      <c r="BG293" s="227">
        <f>IF(N293="zákl. přenesená",J293,0)</f>
        <v>0</v>
      </c>
      <c r="BH293" s="227">
        <f>IF(N293="sníž. přenesená",J293,0)</f>
        <v>0</v>
      </c>
      <c r="BI293" s="227">
        <f>IF(N293="nulová",J293,0)</f>
        <v>0</v>
      </c>
      <c r="BJ293" s="19" t="s">
        <v>83</v>
      </c>
      <c r="BK293" s="227">
        <f>ROUND(I293*H293,2)</f>
        <v>0</v>
      </c>
      <c r="BL293" s="19" t="s">
        <v>198</v>
      </c>
      <c r="BM293" s="226" t="s">
        <v>2099</v>
      </c>
    </row>
    <row r="294" s="2" customFormat="1">
      <c r="A294" s="40"/>
      <c r="B294" s="41"/>
      <c r="C294" s="42"/>
      <c r="D294" s="228" t="s">
        <v>190</v>
      </c>
      <c r="E294" s="42"/>
      <c r="F294" s="229" t="s">
        <v>2098</v>
      </c>
      <c r="G294" s="42"/>
      <c r="H294" s="42"/>
      <c r="I294" s="230"/>
      <c r="J294" s="42"/>
      <c r="K294" s="42"/>
      <c r="L294" s="46"/>
      <c r="M294" s="231"/>
      <c r="N294" s="232"/>
      <c r="O294" s="86"/>
      <c r="P294" s="86"/>
      <c r="Q294" s="86"/>
      <c r="R294" s="86"/>
      <c r="S294" s="86"/>
      <c r="T294" s="87"/>
      <c r="U294" s="40"/>
      <c r="V294" s="40"/>
      <c r="W294" s="40"/>
      <c r="X294" s="40"/>
      <c r="Y294" s="40"/>
      <c r="Z294" s="40"/>
      <c r="AA294" s="40"/>
      <c r="AB294" s="40"/>
      <c r="AC294" s="40"/>
      <c r="AD294" s="40"/>
      <c r="AE294" s="40"/>
      <c r="AT294" s="19" t="s">
        <v>190</v>
      </c>
      <c r="AU294" s="19" t="s">
        <v>85</v>
      </c>
    </row>
    <row r="295" s="12" customFormat="1" ht="22.8" customHeight="1">
      <c r="A295" s="12"/>
      <c r="B295" s="199"/>
      <c r="C295" s="200"/>
      <c r="D295" s="201" t="s">
        <v>75</v>
      </c>
      <c r="E295" s="213" t="s">
        <v>2100</v>
      </c>
      <c r="F295" s="213" t="s">
        <v>2101</v>
      </c>
      <c r="G295" s="200"/>
      <c r="H295" s="200"/>
      <c r="I295" s="203"/>
      <c r="J295" s="214">
        <f>BK295</f>
        <v>0</v>
      </c>
      <c r="K295" s="200"/>
      <c r="L295" s="205"/>
      <c r="M295" s="206"/>
      <c r="N295" s="207"/>
      <c r="O295" s="207"/>
      <c r="P295" s="208">
        <f>SUM(P296:P313)</f>
        <v>0</v>
      </c>
      <c r="Q295" s="207"/>
      <c r="R295" s="208">
        <f>SUM(R296:R313)</f>
        <v>0</v>
      </c>
      <c r="S295" s="207"/>
      <c r="T295" s="209">
        <f>SUM(T296:T313)</f>
        <v>0</v>
      </c>
      <c r="U295" s="12"/>
      <c r="V295" s="12"/>
      <c r="W295" s="12"/>
      <c r="X295" s="12"/>
      <c r="Y295" s="12"/>
      <c r="Z295" s="12"/>
      <c r="AA295" s="12"/>
      <c r="AB295" s="12"/>
      <c r="AC295" s="12"/>
      <c r="AD295" s="12"/>
      <c r="AE295" s="12"/>
      <c r="AR295" s="210" t="s">
        <v>83</v>
      </c>
      <c r="AT295" s="211" t="s">
        <v>75</v>
      </c>
      <c r="AU295" s="211" t="s">
        <v>83</v>
      </c>
      <c r="AY295" s="210" t="s">
        <v>180</v>
      </c>
      <c r="BK295" s="212">
        <f>SUM(BK296:BK313)</f>
        <v>0</v>
      </c>
    </row>
    <row r="296" s="2" customFormat="1" ht="16.5" customHeight="1">
      <c r="A296" s="40"/>
      <c r="B296" s="41"/>
      <c r="C296" s="215" t="s">
        <v>1323</v>
      </c>
      <c r="D296" s="215" t="s">
        <v>183</v>
      </c>
      <c r="E296" s="216" t="s">
        <v>2102</v>
      </c>
      <c r="F296" s="217" t="s">
        <v>2103</v>
      </c>
      <c r="G296" s="218" t="s">
        <v>1661</v>
      </c>
      <c r="H296" s="219">
        <v>1</v>
      </c>
      <c r="I296" s="220"/>
      <c r="J296" s="221">
        <f>ROUND(I296*H296,2)</f>
        <v>0</v>
      </c>
      <c r="K296" s="217" t="s">
        <v>19</v>
      </c>
      <c r="L296" s="46"/>
      <c r="M296" s="222" t="s">
        <v>19</v>
      </c>
      <c r="N296" s="223" t="s">
        <v>47</v>
      </c>
      <c r="O296" s="86"/>
      <c r="P296" s="224">
        <f>O296*H296</f>
        <v>0</v>
      </c>
      <c r="Q296" s="224">
        <v>0</v>
      </c>
      <c r="R296" s="224">
        <f>Q296*H296</f>
        <v>0</v>
      </c>
      <c r="S296" s="224">
        <v>0</v>
      </c>
      <c r="T296" s="225">
        <f>S296*H296</f>
        <v>0</v>
      </c>
      <c r="U296" s="40"/>
      <c r="V296" s="40"/>
      <c r="W296" s="40"/>
      <c r="X296" s="40"/>
      <c r="Y296" s="40"/>
      <c r="Z296" s="40"/>
      <c r="AA296" s="40"/>
      <c r="AB296" s="40"/>
      <c r="AC296" s="40"/>
      <c r="AD296" s="40"/>
      <c r="AE296" s="40"/>
      <c r="AR296" s="226" t="s">
        <v>198</v>
      </c>
      <c r="AT296" s="226" t="s">
        <v>183</v>
      </c>
      <c r="AU296" s="226" t="s">
        <v>85</v>
      </c>
      <c r="AY296" s="19" t="s">
        <v>180</v>
      </c>
      <c r="BE296" s="227">
        <f>IF(N296="základní",J296,0)</f>
        <v>0</v>
      </c>
      <c r="BF296" s="227">
        <f>IF(N296="snížená",J296,0)</f>
        <v>0</v>
      </c>
      <c r="BG296" s="227">
        <f>IF(N296="zákl. přenesená",J296,0)</f>
        <v>0</v>
      </c>
      <c r="BH296" s="227">
        <f>IF(N296="sníž. přenesená",J296,0)</f>
        <v>0</v>
      </c>
      <c r="BI296" s="227">
        <f>IF(N296="nulová",J296,0)</f>
        <v>0</v>
      </c>
      <c r="BJ296" s="19" t="s">
        <v>83</v>
      </c>
      <c r="BK296" s="227">
        <f>ROUND(I296*H296,2)</f>
        <v>0</v>
      </c>
      <c r="BL296" s="19" t="s">
        <v>198</v>
      </c>
      <c r="BM296" s="226" t="s">
        <v>2104</v>
      </c>
    </row>
    <row r="297" s="2" customFormat="1">
      <c r="A297" s="40"/>
      <c r="B297" s="41"/>
      <c r="C297" s="42"/>
      <c r="D297" s="228" t="s">
        <v>190</v>
      </c>
      <c r="E297" s="42"/>
      <c r="F297" s="229" t="s">
        <v>2103</v>
      </c>
      <c r="G297" s="42"/>
      <c r="H297" s="42"/>
      <c r="I297" s="230"/>
      <c r="J297" s="42"/>
      <c r="K297" s="42"/>
      <c r="L297" s="46"/>
      <c r="M297" s="231"/>
      <c r="N297" s="232"/>
      <c r="O297" s="86"/>
      <c r="P297" s="86"/>
      <c r="Q297" s="86"/>
      <c r="R297" s="86"/>
      <c r="S297" s="86"/>
      <c r="T297" s="87"/>
      <c r="U297" s="40"/>
      <c r="V297" s="40"/>
      <c r="W297" s="40"/>
      <c r="X297" s="40"/>
      <c r="Y297" s="40"/>
      <c r="Z297" s="40"/>
      <c r="AA297" s="40"/>
      <c r="AB297" s="40"/>
      <c r="AC297" s="40"/>
      <c r="AD297" s="40"/>
      <c r="AE297" s="40"/>
      <c r="AT297" s="19" t="s">
        <v>190</v>
      </c>
      <c r="AU297" s="19" t="s">
        <v>85</v>
      </c>
    </row>
    <row r="298" s="2" customFormat="1" ht="16.5" customHeight="1">
      <c r="A298" s="40"/>
      <c r="B298" s="41"/>
      <c r="C298" s="215" t="s">
        <v>1326</v>
      </c>
      <c r="D298" s="215" t="s">
        <v>183</v>
      </c>
      <c r="E298" s="216" t="s">
        <v>2105</v>
      </c>
      <c r="F298" s="217" t="s">
        <v>2106</v>
      </c>
      <c r="G298" s="218" t="s">
        <v>1661</v>
      </c>
      <c r="H298" s="219">
        <v>1</v>
      </c>
      <c r="I298" s="220"/>
      <c r="J298" s="221">
        <f>ROUND(I298*H298,2)</f>
        <v>0</v>
      </c>
      <c r="K298" s="217" t="s">
        <v>19</v>
      </c>
      <c r="L298" s="46"/>
      <c r="M298" s="222" t="s">
        <v>19</v>
      </c>
      <c r="N298" s="223" t="s">
        <v>47</v>
      </c>
      <c r="O298" s="86"/>
      <c r="P298" s="224">
        <f>O298*H298</f>
        <v>0</v>
      </c>
      <c r="Q298" s="224">
        <v>0</v>
      </c>
      <c r="R298" s="224">
        <f>Q298*H298</f>
        <v>0</v>
      </c>
      <c r="S298" s="224">
        <v>0</v>
      </c>
      <c r="T298" s="225">
        <f>S298*H298</f>
        <v>0</v>
      </c>
      <c r="U298" s="40"/>
      <c r="V298" s="40"/>
      <c r="W298" s="40"/>
      <c r="X298" s="40"/>
      <c r="Y298" s="40"/>
      <c r="Z298" s="40"/>
      <c r="AA298" s="40"/>
      <c r="AB298" s="40"/>
      <c r="AC298" s="40"/>
      <c r="AD298" s="40"/>
      <c r="AE298" s="40"/>
      <c r="AR298" s="226" t="s">
        <v>198</v>
      </c>
      <c r="AT298" s="226" t="s">
        <v>183</v>
      </c>
      <c r="AU298" s="226" t="s">
        <v>85</v>
      </c>
      <c r="AY298" s="19" t="s">
        <v>180</v>
      </c>
      <c r="BE298" s="227">
        <f>IF(N298="základní",J298,0)</f>
        <v>0</v>
      </c>
      <c r="BF298" s="227">
        <f>IF(N298="snížená",J298,0)</f>
        <v>0</v>
      </c>
      <c r="BG298" s="227">
        <f>IF(N298="zákl. přenesená",J298,0)</f>
        <v>0</v>
      </c>
      <c r="BH298" s="227">
        <f>IF(N298="sníž. přenesená",J298,0)</f>
        <v>0</v>
      </c>
      <c r="BI298" s="227">
        <f>IF(N298="nulová",J298,0)</f>
        <v>0</v>
      </c>
      <c r="BJ298" s="19" t="s">
        <v>83</v>
      </c>
      <c r="BK298" s="227">
        <f>ROUND(I298*H298,2)</f>
        <v>0</v>
      </c>
      <c r="BL298" s="19" t="s">
        <v>198</v>
      </c>
      <c r="BM298" s="226" t="s">
        <v>2107</v>
      </c>
    </row>
    <row r="299" s="2" customFormat="1">
      <c r="A299" s="40"/>
      <c r="B299" s="41"/>
      <c r="C299" s="42"/>
      <c r="D299" s="228" t="s">
        <v>190</v>
      </c>
      <c r="E299" s="42"/>
      <c r="F299" s="229" t="s">
        <v>2106</v>
      </c>
      <c r="G299" s="42"/>
      <c r="H299" s="42"/>
      <c r="I299" s="230"/>
      <c r="J299" s="42"/>
      <c r="K299" s="42"/>
      <c r="L299" s="46"/>
      <c r="M299" s="231"/>
      <c r="N299" s="232"/>
      <c r="O299" s="86"/>
      <c r="P299" s="86"/>
      <c r="Q299" s="86"/>
      <c r="R299" s="86"/>
      <c r="S299" s="86"/>
      <c r="T299" s="87"/>
      <c r="U299" s="40"/>
      <c r="V299" s="40"/>
      <c r="W299" s="40"/>
      <c r="X299" s="40"/>
      <c r="Y299" s="40"/>
      <c r="Z299" s="40"/>
      <c r="AA299" s="40"/>
      <c r="AB299" s="40"/>
      <c r="AC299" s="40"/>
      <c r="AD299" s="40"/>
      <c r="AE299" s="40"/>
      <c r="AT299" s="19" t="s">
        <v>190</v>
      </c>
      <c r="AU299" s="19" t="s">
        <v>85</v>
      </c>
    </row>
    <row r="300" s="2" customFormat="1" ht="16.5" customHeight="1">
      <c r="A300" s="40"/>
      <c r="B300" s="41"/>
      <c r="C300" s="215" t="s">
        <v>1330</v>
      </c>
      <c r="D300" s="215" t="s">
        <v>183</v>
      </c>
      <c r="E300" s="216" t="s">
        <v>2108</v>
      </c>
      <c r="F300" s="217" t="s">
        <v>2109</v>
      </c>
      <c r="G300" s="218" t="s">
        <v>1661</v>
      </c>
      <c r="H300" s="219">
        <v>1</v>
      </c>
      <c r="I300" s="220"/>
      <c r="J300" s="221">
        <f>ROUND(I300*H300,2)</f>
        <v>0</v>
      </c>
      <c r="K300" s="217" t="s">
        <v>19</v>
      </c>
      <c r="L300" s="46"/>
      <c r="M300" s="222" t="s">
        <v>19</v>
      </c>
      <c r="N300" s="223" t="s">
        <v>47</v>
      </c>
      <c r="O300" s="86"/>
      <c r="P300" s="224">
        <f>O300*H300</f>
        <v>0</v>
      </c>
      <c r="Q300" s="224">
        <v>0</v>
      </c>
      <c r="R300" s="224">
        <f>Q300*H300</f>
        <v>0</v>
      </c>
      <c r="S300" s="224">
        <v>0</v>
      </c>
      <c r="T300" s="225">
        <f>S300*H300</f>
        <v>0</v>
      </c>
      <c r="U300" s="40"/>
      <c r="V300" s="40"/>
      <c r="W300" s="40"/>
      <c r="X300" s="40"/>
      <c r="Y300" s="40"/>
      <c r="Z300" s="40"/>
      <c r="AA300" s="40"/>
      <c r="AB300" s="40"/>
      <c r="AC300" s="40"/>
      <c r="AD300" s="40"/>
      <c r="AE300" s="40"/>
      <c r="AR300" s="226" t="s">
        <v>198</v>
      </c>
      <c r="AT300" s="226" t="s">
        <v>183</v>
      </c>
      <c r="AU300" s="226" t="s">
        <v>85</v>
      </c>
      <c r="AY300" s="19" t="s">
        <v>180</v>
      </c>
      <c r="BE300" s="227">
        <f>IF(N300="základní",J300,0)</f>
        <v>0</v>
      </c>
      <c r="BF300" s="227">
        <f>IF(N300="snížená",J300,0)</f>
        <v>0</v>
      </c>
      <c r="BG300" s="227">
        <f>IF(N300="zákl. přenesená",J300,0)</f>
        <v>0</v>
      </c>
      <c r="BH300" s="227">
        <f>IF(N300="sníž. přenesená",J300,0)</f>
        <v>0</v>
      </c>
      <c r="BI300" s="227">
        <f>IF(N300="nulová",J300,0)</f>
        <v>0</v>
      </c>
      <c r="BJ300" s="19" t="s">
        <v>83</v>
      </c>
      <c r="BK300" s="227">
        <f>ROUND(I300*H300,2)</f>
        <v>0</v>
      </c>
      <c r="BL300" s="19" t="s">
        <v>198</v>
      </c>
      <c r="BM300" s="226" t="s">
        <v>2110</v>
      </c>
    </row>
    <row r="301" s="2" customFormat="1">
      <c r="A301" s="40"/>
      <c r="B301" s="41"/>
      <c r="C301" s="42"/>
      <c r="D301" s="228" t="s">
        <v>190</v>
      </c>
      <c r="E301" s="42"/>
      <c r="F301" s="229" t="s">
        <v>2111</v>
      </c>
      <c r="G301" s="42"/>
      <c r="H301" s="42"/>
      <c r="I301" s="230"/>
      <c r="J301" s="42"/>
      <c r="K301" s="42"/>
      <c r="L301" s="46"/>
      <c r="M301" s="231"/>
      <c r="N301" s="232"/>
      <c r="O301" s="86"/>
      <c r="P301" s="86"/>
      <c r="Q301" s="86"/>
      <c r="R301" s="86"/>
      <c r="S301" s="86"/>
      <c r="T301" s="87"/>
      <c r="U301" s="40"/>
      <c r="V301" s="40"/>
      <c r="W301" s="40"/>
      <c r="X301" s="40"/>
      <c r="Y301" s="40"/>
      <c r="Z301" s="40"/>
      <c r="AA301" s="40"/>
      <c r="AB301" s="40"/>
      <c r="AC301" s="40"/>
      <c r="AD301" s="40"/>
      <c r="AE301" s="40"/>
      <c r="AT301" s="19" t="s">
        <v>190</v>
      </c>
      <c r="AU301" s="19" t="s">
        <v>85</v>
      </c>
    </row>
    <row r="302" s="2" customFormat="1" ht="16.5" customHeight="1">
      <c r="A302" s="40"/>
      <c r="B302" s="41"/>
      <c r="C302" s="215" t="s">
        <v>1334</v>
      </c>
      <c r="D302" s="215" t="s">
        <v>183</v>
      </c>
      <c r="E302" s="216" t="s">
        <v>2112</v>
      </c>
      <c r="F302" s="217" t="s">
        <v>2113</v>
      </c>
      <c r="G302" s="218" t="s">
        <v>1661</v>
      </c>
      <c r="H302" s="219">
        <v>2</v>
      </c>
      <c r="I302" s="220"/>
      <c r="J302" s="221">
        <f>ROUND(I302*H302,2)</f>
        <v>0</v>
      </c>
      <c r="K302" s="217" t="s">
        <v>19</v>
      </c>
      <c r="L302" s="46"/>
      <c r="M302" s="222" t="s">
        <v>19</v>
      </c>
      <c r="N302" s="223" t="s">
        <v>47</v>
      </c>
      <c r="O302" s="86"/>
      <c r="P302" s="224">
        <f>O302*H302</f>
        <v>0</v>
      </c>
      <c r="Q302" s="224">
        <v>0</v>
      </c>
      <c r="R302" s="224">
        <f>Q302*H302</f>
        <v>0</v>
      </c>
      <c r="S302" s="224">
        <v>0</v>
      </c>
      <c r="T302" s="225">
        <f>S302*H302</f>
        <v>0</v>
      </c>
      <c r="U302" s="40"/>
      <c r="V302" s="40"/>
      <c r="W302" s="40"/>
      <c r="X302" s="40"/>
      <c r="Y302" s="40"/>
      <c r="Z302" s="40"/>
      <c r="AA302" s="40"/>
      <c r="AB302" s="40"/>
      <c r="AC302" s="40"/>
      <c r="AD302" s="40"/>
      <c r="AE302" s="40"/>
      <c r="AR302" s="226" t="s">
        <v>198</v>
      </c>
      <c r="AT302" s="226" t="s">
        <v>183</v>
      </c>
      <c r="AU302" s="226" t="s">
        <v>85</v>
      </c>
      <c r="AY302" s="19" t="s">
        <v>180</v>
      </c>
      <c r="BE302" s="227">
        <f>IF(N302="základní",J302,0)</f>
        <v>0</v>
      </c>
      <c r="BF302" s="227">
        <f>IF(N302="snížená",J302,0)</f>
        <v>0</v>
      </c>
      <c r="BG302" s="227">
        <f>IF(N302="zákl. přenesená",J302,0)</f>
        <v>0</v>
      </c>
      <c r="BH302" s="227">
        <f>IF(N302="sníž. přenesená",J302,0)</f>
        <v>0</v>
      </c>
      <c r="BI302" s="227">
        <f>IF(N302="nulová",J302,0)</f>
        <v>0</v>
      </c>
      <c r="BJ302" s="19" t="s">
        <v>83</v>
      </c>
      <c r="BK302" s="227">
        <f>ROUND(I302*H302,2)</f>
        <v>0</v>
      </c>
      <c r="BL302" s="19" t="s">
        <v>198</v>
      </c>
      <c r="BM302" s="226" t="s">
        <v>2114</v>
      </c>
    </row>
    <row r="303" s="2" customFormat="1">
      <c r="A303" s="40"/>
      <c r="B303" s="41"/>
      <c r="C303" s="42"/>
      <c r="D303" s="228" t="s">
        <v>190</v>
      </c>
      <c r="E303" s="42"/>
      <c r="F303" s="229" t="s">
        <v>2113</v>
      </c>
      <c r="G303" s="42"/>
      <c r="H303" s="42"/>
      <c r="I303" s="230"/>
      <c r="J303" s="42"/>
      <c r="K303" s="42"/>
      <c r="L303" s="46"/>
      <c r="M303" s="231"/>
      <c r="N303" s="232"/>
      <c r="O303" s="86"/>
      <c r="P303" s="86"/>
      <c r="Q303" s="86"/>
      <c r="R303" s="86"/>
      <c r="S303" s="86"/>
      <c r="T303" s="87"/>
      <c r="U303" s="40"/>
      <c r="V303" s="40"/>
      <c r="W303" s="40"/>
      <c r="X303" s="40"/>
      <c r="Y303" s="40"/>
      <c r="Z303" s="40"/>
      <c r="AA303" s="40"/>
      <c r="AB303" s="40"/>
      <c r="AC303" s="40"/>
      <c r="AD303" s="40"/>
      <c r="AE303" s="40"/>
      <c r="AT303" s="19" t="s">
        <v>190</v>
      </c>
      <c r="AU303" s="19" t="s">
        <v>85</v>
      </c>
    </row>
    <row r="304" s="2" customFormat="1" ht="16.5" customHeight="1">
      <c r="A304" s="40"/>
      <c r="B304" s="41"/>
      <c r="C304" s="215" t="s">
        <v>1337</v>
      </c>
      <c r="D304" s="215" t="s">
        <v>183</v>
      </c>
      <c r="E304" s="216" t="s">
        <v>2115</v>
      </c>
      <c r="F304" s="217" t="s">
        <v>2116</v>
      </c>
      <c r="G304" s="218" t="s">
        <v>1661</v>
      </c>
      <c r="H304" s="219">
        <v>1</v>
      </c>
      <c r="I304" s="220"/>
      <c r="J304" s="221">
        <f>ROUND(I304*H304,2)</f>
        <v>0</v>
      </c>
      <c r="K304" s="217" t="s">
        <v>19</v>
      </c>
      <c r="L304" s="46"/>
      <c r="M304" s="222" t="s">
        <v>19</v>
      </c>
      <c r="N304" s="223" t="s">
        <v>47</v>
      </c>
      <c r="O304" s="86"/>
      <c r="P304" s="224">
        <f>O304*H304</f>
        <v>0</v>
      </c>
      <c r="Q304" s="224">
        <v>0</v>
      </c>
      <c r="R304" s="224">
        <f>Q304*H304</f>
        <v>0</v>
      </c>
      <c r="S304" s="224">
        <v>0</v>
      </c>
      <c r="T304" s="225">
        <f>S304*H304</f>
        <v>0</v>
      </c>
      <c r="U304" s="40"/>
      <c r="V304" s="40"/>
      <c r="W304" s="40"/>
      <c r="X304" s="40"/>
      <c r="Y304" s="40"/>
      <c r="Z304" s="40"/>
      <c r="AA304" s="40"/>
      <c r="AB304" s="40"/>
      <c r="AC304" s="40"/>
      <c r="AD304" s="40"/>
      <c r="AE304" s="40"/>
      <c r="AR304" s="226" t="s">
        <v>198</v>
      </c>
      <c r="AT304" s="226" t="s">
        <v>183</v>
      </c>
      <c r="AU304" s="226" t="s">
        <v>85</v>
      </c>
      <c r="AY304" s="19" t="s">
        <v>180</v>
      </c>
      <c r="BE304" s="227">
        <f>IF(N304="základní",J304,0)</f>
        <v>0</v>
      </c>
      <c r="BF304" s="227">
        <f>IF(N304="snížená",J304,0)</f>
        <v>0</v>
      </c>
      <c r="BG304" s="227">
        <f>IF(N304="zákl. přenesená",J304,0)</f>
        <v>0</v>
      </c>
      <c r="BH304" s="227">
        <f>IF(N304="sníž. přenesená",J304,0)</f>
        <v>0</v>
      </c>
      <c r="BI304" s="227">
        <f>IF(N304="nulová",J304,0)</f>
        <v>0</v>
      </c>
      <c r="BJ304" s="19" t="s">
        <v>83</v>
      </c>
      <c r="BK304" s="227">
        <f>ROUND(I304*H304,2)</f>
        <v>0</v>
      </c>
      <c r="BL304" s="19" t="s">
        <v>198</v>
      </c>
      <c r="BM304" s="226" t="s">
        <v>2117</v>
      </c>
    </row>
    <row r="305" s="2" customFormat="1">
      <c r="A305" s="40"/>
      <c r="B305" s="41"/>
      <c r="C305" s="42"/>
      <c r="D305" s="228" t="s">
        <v>190</v>
      </c>
      <c r="E305" s="42"/>
      <c r="F305" s="229" t="s">
        <v>2116</v>
      </c>
      <c r="G305" s="42"/>
      <c r="H305" s="42"/>
      <c r="I305" s="230"/>
      <c r="J305" s="42"/>
      <c r="K305" s="42"/>
      <c r="L305" s="46"/>
      <c r="M305" s="231"/>
      <c r="N305" s="232"/>
      <c r="O305" s="86"/>
      <c r="P305" s="86"/>
      <c r="Q305" s="86"/>
      <c r="R305" s="86"/>
      <c r="S305" s="86"/>
      <c r="T305" s="87"/>
      <c r="U305" s="40"/>
      <c r="V305" s="40"/>
      <c r="W305" s="40"/>
      <c r="X305" s="40"/>
      <c r="Y305" s="40"/>
      <c r="Z305" s="40"/>
      <c r="AA305" s="40"/>
      <c r="AB305" s="40"/>
      <c r="AC305" s="40"/>
      <c r="AD305" s="40"/>
      <c r="AE305" s="40"/>
      <c r="AT305" s="19" t="s">
        <v>190</v>
      </c>
      <c r="AU305" s="19" t="s">
        <v>85</v>
      </c>
    </row>
    <row r="306" s="2" customFormat="1" ht="16.5" customHeight="1">
      <c r="A306" s="40"/>
      <c r="B306" s="41"/>
      <c r="C306" s="215" t="s">
        <v>1341</v>
      </c>
      <c r="D306" s="215" t="s">
        <v>183</v>
      </c>
      <c r="E306" s="216" t="s">
        <v>2118</v>
      </c>
      <c r="F306" s="217" t="s">
        <v>2119</v>
      </c>
      <c r="G306" s="218" t="s">
        <v>1661</v>
      </c>
      <c r="H306" s="219">
        <v>1</v>
      </c>
      <c r="I306" s="220"/>
      <c r="J306" s="221">
        <f>ROUND(I306*H306,2)</f>
        <v>0</v>
      </c>
      <c r="K306" s="217" t="s">
        <v>19</v>
      </c>
      <c r="L306" s="46"/>
      <c r="M306" s="222" t="s">
        <v>19</v>
      </c>
      <c r="N306" s="223" t="s">
        <v>47</v>
      </c>
      <c r="O306" s="86"/>
      <c r="P306" s="224">
        <f>O306*H306</f>
        <v>0</v>
      </c>
      <c r="Q306" s="224">
        <v>0</v>
      </c>
      <c r="R306" s="224">
        <f>Q306*H306</f>
        <v>0</v>
      </c>
      <c r="S306" s="224">
        <v>0</v>
      </c>
      <c r="T306" s="225">
        <f>S306*H306</f>
        <v>0</v>
      </c>
      <c r="U306" s="40"/>
      <c r="V306" s="40"/>
      <c r="W306" s="40"/>
      <c r="X306" s="40"/>
      <c r="Y306" s="40"/>
      <c r="Z306" s="40"/>
      <c r="AA306" s="40"/>
      <c r="AB306" s="40"/>
      <c r="AC306" s="40"/>
      <c r="AD306" s="40"/>
      <c r="AE306" s="40"/>
      <c r="AR306" s="226" t="s">
        <v>198</v>
      </c>
      <c r="AT306" s="226" t="s">
        <v>183</v>
      </c>
      <c r="AU306" s="226" t="s">
        <v>85</v>
      </c>
      <c r="AY306" s="19" t="s">
        <v>180</v>
      </c>
      <c r="BE306" s="227">
        <f>IF(N306="základní",J306,0)</f>
        <v>0</v>
      </c>
      <c r="BF306" s="227">
        <f>IF(N306="snížená",J306,0)</f>
        <v>0</v>
      </c>
      <c r="BG306" s="227">
        <f>IF(N306="zákl. přenesená",J306,0)</f>
        <v>0</v>
      </c>
      <c r="BH306" s="227">
        <f>IF(N306="sníž. přenesená",J306,0)</f>
        <v>0</v>
      </c>
      <c r="BI306" s="227">
        <f>IF(N306="nulová",J306,0)</f>
        <v>0</v>
      </c>
      <c r="BJ306" s="19" t="s">
        <v>83</v>
      </c>
      <c r="BK306" s="227">
        <f>ROUND(I306*H306,2)</f>
        <v>0</v>
      </c>
      <c r="BL306" s="19" t="s">
        <v>198</v>
      </c>
      <c r="BM306" s="226" t="s">
        <v>2120</v>
      </c>
    </row>
    <row r="307" s="2" customFormat="1">
      <c r="A307" s="40"/>
      <c r="B307" s="41"/>
      <c r="C307" s="42"/>
      <c r="D307" s="228" t="s">
        <v>190</v>
      </c>
      <c r="E307" s="42"/>
      <c r="F307" s="229" t="s">
        <v>2121</v>
      </c>
      <c r="G307" s="42"/>
      <c r="H307" s="42"/>
      <c r="I307" s="230"/>
      <c r="J307" s="42"/>
      <c r="K307" s="42"/>
      <c r="L307" s="46"/>
      <c r="M307" s="231"/>
      <c r="N307" s="232"/>
      <c r="O307" s="86"/>
      <c r="P307" s="86"/>
      <c r="Q307" s="86"/>
      <c r="R307" s="86"/>
      <c r="S307" s="86"/>
      <c r="T307" s="87"/>
      <c r="U307" s="40"/>
      <c r="V307" s="40"/>
      <c r="W307" s="40"/>
      <c r="X307" s="40"/>
      <c r="Y307" s="40"/>
      <c r="Z307" s="40"/>
      <c r="AA307" s="40"/>
      <c r="AB307" s="40"/>
      <c r="AC307" s="40"/>
      <c r="AD307" s="40"/>
      <c r="AE307" s="40"/>
      <c r="AT307" s="19" t="s">
        <v>190</v>
      </c>
      <c r="AU307" s="19" t="s">
        <v>85</v>
      </c>
    </row>
    <row r="308" s="2" customFormat="1" ht="16.5" customHeight="1">
      <c r="A308" s="40"/>
      <c r="B308" s="41"/>
      <c r="C308" s="215" t="s">
        <v>1345</v>
      </c>
      <c r="D308" s="215" t="s">
        <v>183</v>
      </c>
      <c r="E308" s="216" t="s">
        <v>2122</v>
      </c>
      <c r="F308" s="217" t="s">
        <v>2123</v>
      </c>
      <c r="G308" s="218" t="s">
        <v>1661</v>
      </c>
      <c r="H308" s="219">
        <v>1</v>
      </c>
      <c r="I308" s="220"/>
      <c r="J308" s="221">
        <f>ROUND(I308*H308,2)</f>
        <v>0</v>
      </c>
      <c r="K308" s="217" t="s">
        <v>19</v>
      </c>
      <c r="L308" s="46"/>
      <c r="M308" s="222" t="s">
        <v>19</v>
      </c>
      <c r="N308" s="223" t="s">
        <v>47</v>
      </c>
      <c r="O308" s="86"/>
      <c r="P308" s="224">
        <f>O308*H308</f>
        <v>0</v>
      </c>
      <c r="Q308" s="224">
        <v>0</v>
      </c>
      <c r="R308" s="224">
        <f>Q308*H308</f>
        <v>0</v>
      </c>
      <c r="S308" s="224">
        <v>0</v>
      </c>
      <c r="T308" s="225">
        <f>S308*H308</f>
        <v>0</v>
      </c>
      <c r="U308" s="40"/>
      <c r="V308" s="40"/>
      <c r="W308" s="40"/>
      <c r="X308" s="40"/>
      <c r="Y308" s="40"/>
      <c r="Z308" s="40"/>
      <c r="AA308" s="40"/>
      <c r="AB308" s="40"/>
      <c r="AC308" s="40"/>
      <c r="AD308" s="40"/>
      <c r="AE308" s="40"/>
      <c r="AR308" s="226" t="s">
        <v>198</v>
      </c>
      <c r="AT308" s="226" t="s">
        <v>183</v>
      </c>
      <c r="AU308" s="226" t="s">
        <v>85</v>
      </c>
      <c r="AY308" s="19" t="s">
        <v>180</v>
      </c>
      <c r="BE308" s="227">
        <f>IF(N308="základní",J308,0)</f>
        <v>0</v>
      </c>
      <c r="BF308" s="227">
        <f>IF(N308="snížená",J308,0)</f>
        <v>0</v>
      </c>
      <c r="BG308" s="227">
        <f>IF(N308="zákl. přenesená",J308,0)</f>
        <v>0</v>
      </c>
      <c r="BH308" s="227">
        <f>IF(N308="sníž. přenesená",J308,0)</f>
        <v>0</v>
      </c>
      <c r="BI308" s="227">
        <f>IF(N308="nulová",J308,0)</f>
        <v>0</v>
      </c>
      <c r="BJ308" s="19" t="s">
        <v>83</v>
      </c>
      <c r="BK308" s="227">
        <f>ROUND(I308*H308,2)</f>
        <v>0</v>
      </c>
      <c r="BL308" s="19" t="s">
        <v>198</v>
      </c>
      <c r="BM308" s="226" t="s">
        <v>2124</v>
      </c>
    </row>
    <row r="309" s="2" customFormat="1">
      <c r="A309" s="40"/>
      <c r="B309" s="41"/>
      <c r="C309" s="42"/>
      <c r="D309" s="228" t="s">
        <v>190</v>
      </c>
      <c r="E309" s="42"/>
      <c r="F309" s="229" t="s">
        <v>2123</v>
      </c>
      <c r="G309" s="42"/>
      <c r="H309" s="42"/>
      <c r="I309" s="230"/>
      <c r="J309" s="42"/>
      <c r="K309" s="42"/>
      <c r="L309" s="46"/>
      <c r="M309" s="231"/>
      <c r="N309" s="232"/>
      <c r="O309" s="86"/>
      <c r="P309" s="86"/>
      <c r="Q309" s="86"/>
      <c r="R309" s="86"/>
      <c r="S309" s="86"/>
      <c r="T309" s="87"/>
      <c r="U309" s="40"/>
      <c r="V309" s="40"/>
      <c r="W309" s="40"/>
      <c r="X309" s="40"/>
      <c r="Y309" s="40"/>
      <c r="Z309" s="40"/>
      <c r="AA309" s="40"/>
      <c r="AB309" s="40"/>
      <c r="AC309" s="40"/>
      <c r="AD309" s="40"/>
      <c r="AE309" s="40"/>
      <c r="AT309" s="19" t="s">
        <v>190</v>
      </c>
      <c r="AU309" s="19" t="s">
        <v>85</v>
      </c>
    </row>
    <row r="310" s="2" customFormat="1" ht="16.5" customHeight="1">
      <c r="A310" s="40"/>
      <c r="B310" s="41"/>
      <c r="C310" s="215" t="s">
        <v>1348</v>
      </c>
      <c r="D310" s="215" t="s">
        <v>183</v>
      </c>
      <c r="E310" s="216" t="s">
        <v>2125</v>
      </c>
      <c r="F310" s="217" t="s">
        <v>2126</v>
      </c>
      <c r="G310" s="218" t="s">
        <v>1661</v>
      </c>
      <c r="H310" s="219">
        <v>1</v>
      </c>
      <c r="I310" s="220"/>
      <c r="J310" s="221">
        <f>ROUND(I310*H310,2)</f>
        <v>0</v>
      </c>
      <c r="K310" s="217" t="s">
        <v>19</v>
      </c>
      <c r="L310" s="46"/>
      <c r="M310" s="222" t="s">
        <v>19</v>
      </c>
      <c r="N310" s="223" t="s">
        <v>47</v>
      </c>
      <c r="O310" s="86"/>
      <c r="P310" s="224">
        <f>O310*H310</f>
        <v>0</v>
      </c>
      <c r="Q310" s="224">
        <v>0</v>
      </c>
      <c r="R310" s="224">
        <f>Q310*H310</f>
        <v>0</v>
      </c>
      <c r="S310" s="224">
        <v>0</v>
      </c>
      <c r="T310" s="225">
        <f>S310*H310</f>
        <v>0</v>
      </c>
      <c r="U310" s="40"/>
      <c r="V310" s="40"/>
      <c r="W310" s="40"/>
      <c r="X310" s="40"/>
      <c r="Y310" s="40"/>
      <c r="Z310" s="40"/>
      <c r="AA310" s="40"/>
      <c r="AB310" s="40"/>
      <c r="AC310" s="40"/>
      <c r="AD310" s="40"/>
      <c r="AE310" s="40"/>
      <c r="AR310" s="226" t="s">
        <v>198</v>
      </c>
      <c r="AT310" s="226" t="s">
        <v>183</v>
      </c>
      <c r="AU310" s="226" t="s">
        <v>85</v>
      </c>
      <c r="AY310" s="19" t="s">
        <v>180</v>
      </c>
      <c r="BE310" s="227">
        <f>IF(N310="základní",J310,0)</f>
        <v>0</v>
      </c>
      <c r="BF310" s="227">
        <f>IF(N310="snížená",J310,0)</f>
        <v>0</v>
      </c>
      <c r="BG310" s="227">
        <f>IF(N310="zákl. přenesená",J310,0)</f>
        <v>0</v>
      </c>
      <c r="BH310" s="227">
        <f>IF(N310="sníž. přenesená",J310,0)</f>
        <v>0</v>
      </c>
      <c r="BI310" s="227">
        <f>IF(N310="nulová",J310,0)</f>
        <v>0</v>
      </c>
      <c r="BJ310" s="19" t="s">
        <v>83</v>
      </c>
      <c r="BK310" s="227">
        <f>ROUND(I310*H310,2)</f>
        <v>0</v>
      </c>
      <c r="BL310" s="19" t="s">
        <v>198</v>
      </c>
      <c r="BM310" s="226" t="s">
        <v>2127</v>
      </c>
    </row>
    <row r="311" s="2" customFormat="1">
      <c r="A311" s="40"/>
      <c r="B311" s="41"/>
      <c r="C311" s="42"/>
      <c r="D311" s="228" t="s">
        <v>190</v>
      </c>
      <c r="E311" s="42"/>
      <c r="F311" s="229" t="s">
        <v>2126</v>
      </c>
      <c r="G311" s="42"/>
      <c r="H311" s="42"/>
      <c r="I311" s="230"/>
      <c r="J311" s="42"/>
      <c r="K311" s="42"/>
      <c r="L311" s="46"/>
      <c r="M311" s="231"/>
      <c r="N311" s="232"/>
      <c r="O311" s="86"/>
      <c r="P311" s="86"/>
      <c r="Q311" s="86"/>
      <c r="R311" s="86"/>
      <c r="S311" s="86"/>
      <c r="T311" s="87"/>
      <c r="U311" s="40"/>
      <c r="V311" s="40"/>
      <c r="W311" s="40"/>
      <c r="X311" s="40"/>
      <c r="Y311" s="40"/>
      <c r="Z311" s="40"/>
      <c r="AA311" s="40"/>
      <c r="AB311" s="40"/>
      <c r="AC311" s="40"/>
      <c r="AD311" s="40"/>
      <c r="AE311" s="40"/>
      <c r="AT311" s="19" t="s">
        <v>190</v>
      </c>
      <c r="AU311" s="19" t="s">
        <v>85</v>
      </c>
    </row>
    <row r="312" s="2" customFormat="1" ht="16.5" customHeight="1">
      <c r="A312" s="40"/>
      <c r="B312" s="41"/>
      <c r="C312" s="215" t="s">
        <v>1352</v>
      </c>
      <c r="D312" s="215" t="s">
        <v>183</v>
      </c>
      <c r="E312" s="216" t="s">
        <v>2128</v>
      </c>
      <c r="F312" s="217" t="s">
        <v>2129</v>
      </c>
      <c r="G312" s="218" t="s">
        <v>1661</v>
      </c>
      <c r="H312" s="219">
        <v>1</v>
      </c>
      <c r="I312" s="220"/>
      <c r="J312" s="221">
        <f>ROUND(I312*H312,2)</f>
        <v>0</v>
      </c>
      <c r="K312" s="217" t="s">
        <v>19</v>
      </c>
      <c r="L312" s="46"/>
      <c r="M312" s="222" t="s">
        <v>19</v>
      </c>
      <c r="N312" s="223" t="s">
        <v>47</v>
      </c>
      <c r="O312" s="86"/>
      <c r="P312" s="224">
        <f>O312*H312</f>
        <v>0</v>
      </c>
      <c r="Q312" s="224">
        <v>0</v>
      </c>
      <c r="R312" s="224">
        <f>Q312*H312</f>
        <v>0</v>
      </c>
      <c r="S312" s="224">
        <v>0</v>
      </c>
      <c r="T312" s="225">
        <f>S312*H312</f>
        <v>0</v>
      </c>
      <c r="U312" s="40"/>
      <c r="V312" s="40"/>
      <c r="W312" s="40"/>
      <c r="X312" s="40"/>
      <c r="Y312" s="40"/>
      <c r="Z312" s="40"/>
      <c r="AA312" s="40"/>
      <c r="AB312" s="40"/>
      <c r="AC312" s="40"/>
      <c r="AD312" s="40"/>
      <c r="AE312" s="40"/>
      <c r="AR312" s="226" t="s">
        <v>198</v>
      </c>
      <c r="AT312" s="226" t="s">
        <v>183</v>
      </c>
      <c r="AU312" s="226" t="s">
        <v>85</v>
      </c>
      <c r="AY312" s="19" t="s">
        <v>180</v>
      </c>
      <c r="BE312" s="227">
        <f>IF(N312="základní",J312,0)</f>
        <v>0</v>
      </c>
      <c r="BF312" s="227">
        <f>IF(N312="snížená",J312,0)</f>
        <v>0</v>
      </c>
      <c r="BG312" s="227">
        <f>IF(N312="zákl. přenesená",J312,0)</f>
        <v>0</v>
      </c>
      <c r="BH312" s="227">
        <f>IF(N312="sníž. přenesená",J312,0)</f>
        <v>0</v>
      </c>
      <c r="BI312" s="227">
        <f>IF(N312="nulová",J312,0)</f>
        <v>0</v>
      </c>
      <c r="BJ312" s="19" t="s">
        <v>83</v>
      </c>
      <c r="BK312" s="227">
        <f>ROUND(I312*H312,2)</f>
        <v>0</v>
      </c>
      <c r="BL312" s="19" t="s">
        <v>198</v>
      </c>
      <c r="BM312" s="226" t="s">
        <v>2130</v>
      </c>
    </row>
    <row r="313" s="2" customFormat="1">
      <c r="A313" s="40"/>
      <c r="B313" s="41"/>
      <c r="C313" s="42"/>
      <c r="D313" s="228" t="s">
        <v>190</v>
      </c>
      <c r="E313" s="42"/>
      <c r="F313" s="229" t="s">
        <v>2129</v>
      </c>
      <c r="G313" s="42"/>
      <c r="H313" s="42"/>
      <c r="I313" s="230"/>
      <c r="J313" s="42"/>
      <c r="K313" s="42"/>
      <c r="L313" s="46"/>
      <c r="M313" s="231"/>
      <c r="N313" s="232"/>
      <c r="O313" s="86"/>
      <c r="P313" s="86"/>
      <c r="Q313" s="86"/>
      <c r="R313" s="86"/>
      <c r="S313" s="86"/>
      <c r="T313" s="87"/>
      <c r="U313" s="40"/>
      <c r="V313" s="40"/>
      <c r="W313" s="40"/>
      <c r="X313" s="40"/>
      <c r="Y313" s="40"/>
      <c r="Z313" s="40"/>
      <c r="AA313" s="40"/>
      <c r="AB313" s="40"/>
      <c r="AC313" s="40"/>
      <c r="AD313" s="40"/>
      <c r="AE313" s="40"/>
      <c r="AT313" s="19" t="s">
        <v>190</v>
      </c>
      <c r="AU313" s="19" t="s">
        <v>85</v>
      </c>
    </row>
    <row r="314" s="12" customFormat="1" ht="22.8" customHeight="1">
      <c r="A314" s="12"/>
      <c r="B314" s="199"/>
      <c r="C314" s="200"/>
      <c r="D314" s="201" t="s">
        <v>75</v>
      </c>
      <c r="E314" s="213" t="s">
        <v>2131</v>
      </c>
      <c r="F314" s="213" t="s">
        <v>1968</v>
      </c>
      <c r="G314" s="200"/>
      <c r="H314" s="200"/>
      <c r="I314" s="203"/>
      <c r="J314" s="214">
        <f>BK314</f>
        <v>0</v>
      </c>
      <c r="K314" s="200"/>
      <c r="L314" s="205"/>
      <c r="M314" s="206"/>
      <c r="N314" s="207"/>
      <c r="O314" s="207"/>
      <c r="P314" s="208">
        <f>SUM(P315:P320)</f>
        <v>0</v>
      </c>
      <c r="Q314" s="207"/>
      <c r="R314" s="208">
        <f>SUM(R315:R320)</f>
        <v>0</v>
      </c>
      <c r="S314" s="207"/>
      <c r="T314" s="209">
        <f>SUM(T315:T320)</f>
        <v>0</v>
      </c>
      <c r="U314" s="12"/>
      <c r="V314" s="12"/>
      <c r="W314" s="12"/>
      <c r="X314" s="12"/>
      <c r="Y314" s="12"/>
      <c r="Z314" s="12"/>
      <c r="AA314" s="12"/>
      <c r="AB314" s="12"/>
      <c r="AC314" s="12"/>
      <c r="AD314" s="12"/>
      <c r="AE314" s="12"/>
      <c r="AR314" s="210" t="s">
        <v>83</v>
      </c>
      <c r="AT314" s="211" t="s">
        <v>75</v>
      </c>
      <c r="AU314" s="211" t="s">
        <v>83</v>
      </c>
      <c r="AY314" s="210" t="s">
        <v>180</v>
      </c>
      <c r="BK314" s="212">
        <f>SUM(BK315:BK320)</f>
        <v>0</v>
      </c>
    </row>
    <row r="315" s="2" customFormat="1" ht="16.5" customHeight="1">
      <c r="A315" s="40"/>
      <c r="B315" s="41"/>
      <c r="C315" s="215" t="s">
        <v>1356</v>
      </c>
      <c r="D315" s="215" t="s">
        <v>183</v>
      </c>
      <c r="E315" s="216" t="s">
        <v>2132</v>
      </c>
      <c r="F315" s="217" t="s">
        <v>2020</v>
      </c>
      <c r="G315" s="218" t="s">
        <v>1661</v>
      </c>
      <c r="H315" s="219">
        <v>1</v>
      </c>
      <c r="I315" s="220"/>
      <c r="J315" s="221">
        <f>ROUND(I315*H315,2)</f>
        <v>0</v>
      </c>
      <c r="K315" s="217" t="s">
        <v>19</v>
      </c>
      <c r="L315" s="46"/>
      <c r="M315" s="222" t="s">
        <v>19</v>
      </c>
      <c r="N315" s="223" t="s">
        <v>47</v>
      </c>
      <c r="O315" s="86"/>
      <c r="P315" s="224">
        <f>O315*H315</f>
        <v>0</v>
      </c>
      <c r="Q315" s="224">
        <v>0</v>
      </c>
      <c r="R315" s="224">
        <f>Q315*H315</f>
        <v>0</v>
      </c>
      <c r="S315" s="224">
        <v>0</v>
      </c>
      <c r="T315" s="225">
        <f>S315*H315</f>
        <v>0</v>
      </c>
      <c r="U315" s="40"/>
      <c r="V315" s="40"/>
      <c r="W315" s="40"/>
      <c r="X315" s="40"/>
      <c r="Y315" s="40"/>
      <c r="Z315" s="40"/>
      <c r="AA315" s="40"/>
      <c r="AB315" s="40"/>
      <c r="AC315" s="40"/>
      <c r="AD315" s="40"/>
      <c r="AE315" s="40"/>
      <c r="AR315" s="226" t="s">
        <v>198</v>
      </c>
      <c r="AT315" s="226" t="s">
        <v>183</v>
      </c>
      <c r="AU315" s="226" t="s">
        <v>85</v>
      </c>
      <c r="AY315" s="19" t="s">
        <v>180</v>
      </c>
      <c r="BE315" s="227">
        <f>IF(N315="základní",J315,0)</f>
        <v>0</v>
      </c>
      <c r="BF315" s="227">
        <f>IF(N315="snížená",J315,0)</f>
        <v>0</v>
      </c>
      <c r="BG315" s="227">
        <f>IF(N315="zákl. přenesená",J315,0)</f>
        <v>0</v>
      </c>
      <c r="BH315" s="227">
        <f>IF(N315="sníž. přenesená",J315,0)</f>
        <v>0</v>
      </c>
      <c r="BI315" s="227">
        <f>IF(N315="nulová",J315,0)</f>
        <v>0</v>
      </c>
      <c r="BJ315" s="19" t="s">
        <v>83</v>
      </c>
      <c r="BK315" s="227">
        <f>ROUND(I315*H315,2)</f>
        <v>0</v>
      </c>
      <c r="BL315" s="19" t="s">
        <v>198</v>
      </c>
      <c r="BM315" s="226" t="s">
        <v>2133</v>
      </c>
    </row>
    <row r="316" s="2" customFormat="1">
      <c r="A316" s="40"/>
      <c r="B316" s="41"/>
      <c r="C316" s="42"/>
      <c r="D316" s="228" t="s">
        <v>190</v>
      </c>
      <c r="E316" s="42"/>
      <c r="F316" s="229" t="s">
        <v>2022</v>
      </c>
      <c r="G316" s="42"/>
      <c r="H316" s="42"/>
      <c r="I316" s="230"/>
      <c r="J316" s="42"/>
      <c r="K316" s="42"/>
      <c r="L316" s="46"/>
      <c r="M316" s="231"/>
      <c r="N316" s="232"/>
      <c r="O316" s="86"/>
      <c r="P316" s="86"/>
      <c r="Q316" s="86"/>
      <c r="R316" s="86"/>
      <c r="S316" s="86"/>
      <c r="T316" s="87"/>
      <c r="U316" s="40"/>
      <c r="V316" s="40"/>
      <c r="W316" s="40"/>
      <c r="X316" s="40"/>
      <c r="Y316" s="40"/>
      <c r="Z316" s="40"/>
      <c r="AA316" s="40"/>
      <c r="AB316" s="40"/>
      <c r="AC316" s="40"/>
      <c r="AD316" s="40"/>
      <c r="AE316" s="40"/>
      <c r="AT316" s="19" t="s">
        <v>190</v>
      </c>
      <c r="AU316" s="19" t="s">
        <v>85</v>
      </c>
    </row>
    <row r="317" s="2" customFormat="1" ht="16.5" customHeight="1">
      <c r="A317" s="40"/>
      <c r="B317" s="41"/>
      <c r="C317" s="215" t="s">
        <v>1360</v>
      </c>
      <c r="D317" s="215" t="s">
        <v>183</v>
      </c>
      <c r="E317" s="216" t="s">
        <v>2134</v>
      </c>
      <c r="F317" s="217" t="s">
        <v>1978</v>
      </c>
      <c r="G317" s="218" t="s">
        <v>1661</v>
      </c>
      <c r="H317" s="219">
        <v>1</v>
      </c>
      <c r="I317" s="220"/>
      <c r="J317" s="221">
        <f>ROUND(I317*H317,2)</f>
        <v>0</v>
      </c>
      <c r="K317" s="217" t="s">
        <v>19</v>
      </c>
      <c r="L317" s="46"/>
      <c r="M317" s="222" t="s">
        <v>19</v>
      </c>
      <c r="N317" s="223" t="s">
        <v>47</v>
      </c>
      <c r="O317" s="86"/>
      <c r="P317" s="224">
        <f>O317*H317</f>
        <v>0</v>
      </c>
      <c r="Q317" s="224">
        <v>0</v>
      </c>
      <c r="R317" s="224">
        <f>Q317*H317</f>
        <v>0</v>
      </c>
      <c r="S317" s="224">
        <v>0</v>
      </c>
      <c r="T317" s="225">
        <f>S317*H317</f>
        <v>0</v>
      </c>
      <c r="U317" s="40"/>
      <c r="V317" s="40"/>
      <c r="W317" s="40"/>
      <c r="X317" s="40"/>
      <c r="Y317" s="40"/>
      <c r="Z317" s="40"/>
      <c r="AA317" s="40"/>
      <c r="AB317" s="40"/>
      <c r="AC317" s="40"/>
      <c r="AD317" s="40"/>
      <c r="AE317" s="40"/>
      <c r="AR317" s="226" t="s">
        <v>198</v>
      </c>
      <c r="AT317" s="226" t="s">
        <v>183</v>
      </c>
      <c r="AU317" s="226" t="s">
        <v>85</v>
      </c>
      <c r="AY317" s="19" t="s">
        <v>180</v>
      </c>
      <c r="BE317" s="227">
        <f>IF(N317="základní",J317,0)</f>
        <v>0</v>
      </c>
      <c r="BF317" s="227">
        <f>IF(N317="snížená",J317,0)</f>
        <v>0</v>
      </c>
      <c r="BG317" s="227">
        <f>IF(N317="zákl. přenesená",J317,0)</f>
        <v>0</v>
      </c>
      <c r="BH317" s="227">
        <f>IF(N317="sníž. přenesená",J317,0)</f>
        <v>0</v>
      </c>
      <c r="BI317" s="227">
        <f>IF(N317="nulová",J317,0)</f>
        <v>0</v>
      </c>
      <c r="BJ317" s="19" t="s">
        <v>83</v>
      </c>
      <c r="BK317" s="227">
        <f>ROUND(I317*H317,2)</f>
        <v>0</v>
      </c>
      <c r="BL317" s="19" t="s">
        <v>198</v>
      </c>
      <c r="BM317" s="226" t="s">
        <v>2135</v>
      </c>
    </row>
    <row r="318" s="2" customFormat="1">
      <c r="A318" s="40"/>
      <c r="B318" s="41"/>
      <c r="C318" s="42"/>
      <c r="D318" s="228" t="s">
        <v>190</v>
      </c>
      <c r="E318" s="42"/>
      <c r="F318" s="229" t="s">
        <v>1978</v>
      </c>
      <c r="G318" s="42"/>
      <c r="H318" s="42"/>
      <c r="I318" s="230"/>
      <c r="J318" s="42"/>
      <c r="K318" s="42"/>
      <c r="L318" s="46"/>
      <c r="M318" s="231"/>
      <c r="N318" s="232"/>
      <c r="O318" s="86"/>
      <c r="P318" s="86"/>
      <c r="Q318" s="86"/>
      <c r="R318" s="86"/>
      <c r="S318" s="86"/>
      <c r="T318" s="87"/>
      <c r="U318" s="40"/>
      <c r="V318" s="40"/>
      <c r="W318" s="40"/>
      <c r="X318" s="40"/>
      <c r="Y318" s="40"/>
      <c r="Z318" s="40"/>
      <c r="AA318" s="40"/>
      <c r="AB318" s="40"/>
      <c r="AC318" s="40"/>
      <c r="AD318" s="40"/>
      <c r="AE318" s="40"/>
      <c r="AT318" s="19" t="s">
        <v>190</v>
      </c>
      <c r="AU318" s="19" t="s">
        <v>85</v>
      </c>
    </row>
    <row r="319" s="2" customFormat="1" ht="16.5" customHeight="1">
      <c r="A319" s="40"/>
      <c r="B319" s="41"/>
      <c r="C319" s="215" t="s">
        <v>1364</v>
      </c>
      <c r="D319" s="215" t="s">
        <v>183</v>
      </c>
      <c r="E319" s="216" t="s">
        <v>2136</v>
      </c>
      <c r="F319" s="217" t="s">
        <v>2137</v>
      </c>
      <c r="G319" s="218" t="s">
        <v>1661</v>
      </c>
      <c r="H319" s="219">
        <v>2</v>
      </c>
      <c r="I319" s="220"/>
      <c r="J319" s="221">
        <f>ROUND(I319*H319,2)</f>
        <v>0</v>
      </c>
      <c r="K319" s="217" t="s">
        <v>19</v>
      </c>
      <c r="L319" s="46"/>
      <c r="M319" s="222" t="s">
        <v>19</v>
      </c>
      <c r="N319" s="223" t="s">
        <v>47</v>
      </c>
      <c r="O319" s="86"/>
      <c r="P319" s="224">
        <f>O319*H319</f>
        <v>0</v>
      </c>
      <c r="Q319" s="224">
        <v>0</v>
      </c>
      <c r="R319" s="224">
        <f>Q319*H319</f>
        <v>0</v>
      </c>
      <c r="S319" s="224">
        <v>0</v>
      </c>
      <c r="T319" s="225">
        <f>S319*H319</f>
        <v>0</v>
      </c>
      <c r="U319" s="40"/>
      <c r="V319" s="40"/>
      <c r="W319" s="40"/>
      <c r="X319" s="40"/>
      <c r="Y319" s="40"/>
      <c r="Z319" s="40"/>
      <c r="AA319" s="40"/>
      <c r="AB319" s="40"/>
      <c r="AC319" s="40"/>
      <c r="AD319" s="40"/>
      <c r="AE319" s="40"/>
      <c r="AR319" s="226" t="s">
        <v>198</v>
      </c>
      <c r="AT319" s="226" t="s">
        <v>183</v>
      </c>
      <c r="AU319" s="226" t="s">
        <v>85</v>
      </c>
      <c r="AY319" s="19" t="s">
        <v>180</v>
      </c>
      <c r="BE319" s="227">
        <f>IF(N319="základní",J319,0)</f>
        <v>0</v>
      </c>
      <c r="BF319" s="227">
        <f>IF(N319="snížená",J319,0)</f>
        <v>0</v>
      </c>
      <c r="BG319" s="227">
        <f>IF(N319="zákl. přenesená",J319,0)</f>
        <v>0</v>
      </c>
      <c r="BH319" s="227">
        <f>IF(N319="sníž. přenesená",J319,0)</f>
        <v>0</v>
      </c>
      <c r="BI319" s="227">
        <f>IF(N319="nulová",J319,0)</f>
        <v>0</v>
      </c>
      <c r="BJ319" s="19" t="s">
        <v>83</v>
      </c>
      <c r="BK319" s="227">
        <f>ROUND(I319*H319,2)</f>
        <v>0</v>
      </c>
      <c r="BL319" s="19" t="s">
        <v>198</v>
      </c>
      <c r="BM319" s="226" t="s">
        <v>2138</v>
      </c>
    </row>
    <row r="320" s="2" customFormat="1">
      <c r="A320" s="40"/>
      <c r="B320" s="41"/>
      <c r="C320" s="42"/>
      <c r="D320" s="228" t="s">
        <v>190</v>
      </c>
      <c r="E320" s="42"/>
      <c r="F320" s="229" t="s">
        <v>2137</v>
      </c>
      <c r="G320" s="42"/>
      <c r="H320" s="42"/>
      <c r="I320" s="230"/>
      <c r="J320" s="42"/>
      <c r="K320" s="42"/>
      <c r="L320" s="46"/>
      <c r="M320" s="231"/>
      <c r="N320" s="232"/>
      <c r="O320" s="86"/>
      <c r="P320" s="86"/>
      <c r="Q320" s="86"/>
      <c r="R320" s="86"/>
      <c r="S320" s="86"/>
      <c r="T320" s="87"/>
      <c r="U320" s="40"/>
      <c r="V320" s="40"/>
      <c r="W320" s="40"/>
      <c r="X320" s="40"/>
      <c r="Y320" s="40"/>
      <c r="Z320" s="40"/>
      <c r="AA320" s="40"/>
      <c r="AB320" s="40"/>
      <c r="AC320" s="40"/>
      <c r="AD320" s="40"/>
      <c r="AE320" s="40"/>
      <c r="AT320" s="19" t="s">
        <v>190</v>
      </c>
      <c r="AU320" s="19" t="s">
        <v>85</v>
      </c>
    </row>
    <row r="321" s="12" customFormat="1" ht="22.8" customHeight="1">
      <c r="A321" s="12"/>
      <c r="B321" s="199"/>
      <c r="C321" s="200"/>
      <c r="D321" s="201" t="s">
        <v>75</v>
      </c>
      <c r="E321" s="213" t="s">
        <v>2139</v>
      </c>
      <c r="F321" s="213" t="s">
        <v>1984</v>
      </c>
      <c r="G321" s="200"/>
      <c r="H321" s="200"/>
      <c r="I321" s="203"/>
      <c r="J321" s="214">
        <f>BK321</f>
        <v>0</v>
      </c>
      <c r="K321" s="200"/>
      <c r="L321" s="205"/>
      <c r="M321" s="206"/>
      <c r="N321" s="207"/>
      <c r="O321" s="207"/>
      <c r="P321" s="208">
        <f>SUM(P322:P325)</f>
        <v>0</v>
      </c>
      <c r="Q321" s="207"/>
      <c r="R321" s="208">
        <f>SUM(R322:R325)</f>
        <v>0</v>
      </c>
      <c r="S321" s="207"/>
      <c r="T321" s="209">
        <f>SUM(T322:T325)</f>
        <v>0</v>
      </c>
      <c r="U321" s="12"/>
      <c r="V321" s="12"/>
      <c r="W321" s="12"/>
      <c r="X321" s="12"/>
      <c r="Y321" s="12"/>
      <c r="Z321" s="12"/>
      <c r="AA321" s="12"/>
      <c r="AB321" s="12"/>
      <c r="AC321" s="12"/>
      <c r="AD321" s="12"/>
      <c r="AE321" s="12"/>
      <c r="AR321" s="210" t="s">
        <v>83</v>
      </c>
      <c r="AT321" s="211" t="s">
        <v>75</v>
      </c>
      <c r="AU321" s="211" t="s">
        <v>83</v>
      </c>
      <c r="AY321" s="210" t="s">
        <v>180</v>
      </c>
      <c r="BK321" s="212">
        <f>SUM(BK322:BK325)</f>
        <v>0</v>
      </c>
    </row>
    <row r="322" s="2" customFormat="1" ht="16.5" customHeight="1">
      <c r="A322" s="40"/>
      <c r="B322" s="41"/>
      <c r="C322" s="215" t="s">
        <v>1367</v>
      </c>
      <c r="D322" s="215" t="s">
        <v>183</v>
      </c>
      <c r="E322" s="216" t="s">
        <v>2140</v>
      </c>
      <c r="F322" s="217" t="s">
        <v>1985</v>
      </c>
      <c r="G322" s="218" t="s">
        <v>249</v>
      </c>
      <c r="H322" s="219">
        <v>0.5</v>
      </c>
      <c r="I322" s="220"/>
      <c r="J322" s="221">
        <f>ROUND(I322*H322,2)</f>
        <v>0</v>
      </c>
      <c r="K322" s="217" t="s">
        <v>19</v>
      </c>
      <c r="L322" s="46"/>
      <c r="M322" s="222" t="s">
        <v>19</v>
      </c>
      <c r="N322" s="223" t="s">
        <v>47</v>
      </c>
      <c r="O322" s="86"/>
      <c r="P322" s="224">
        <f>O322*H322</f>
        <v>0</v>
      </c>
      <c r="Q322" s="224">
        <v>0</v>
      </c>
      <c r="R322" s="224">
        <f>Q322*H322</f>
        <v>0</v>
      </c>
      <c r="S322" s="224">
        <v>0</v>
      </c>
      <c r="T322" s="225">
        <f>S322*H322</f>
        <v>0</v>
      </c>
      <c r="U322" s="40"/>
      <c r="V322" s="40"/>
      <c r="W322" s="40"/>
      <c r="X322" s="40"/>
      <c r="Y322" s="40"/>
      <c r="Z322" s="40"/>
      <c r="AA322" s="40"/>
      <c r="AB322" s="40"/>
      <c r="AC322" s="40"/>
      <c r="AD322" s="40"/>
      <c r="AE322" s="40"/>
      <c r="AR322" s="226" t="s">
        <v>198</v>
      </c>
      <c r="AT322" s="226" t="s">
        <v>183</v>
      </c>
      <c r="AU322" s="226" t="s">
        <v>85</v>
      </c>
      <c r="AY322" s="19" t="s">
        <v>180</v>
      </c>
      <c r="BE322" s="227">
        <f>IF(N322="základní",J322,0)</f>
        <v>0</v>
      </c>
      <c r="BF322" s="227">
        <f>IF(N322="snížená",J322,0)</f>
        <v>0</v>
      </c>
      <c r="BG322" s="227">
        <f>IF(N322="zákl. přenesená",J322,0)</f>
        <v>0</v>
      </c>
      <c r="BH322" s="227">
        <f>IF(N322="sníž. přenesená",J322,0)</f>
        <v>0</v>
      </c>
      <c r="BI322" s="227">
        <f>IF(N322="nulová",J322,0)</f>
        <v>0</v>
      </c>
      <c r="BJ322" s="19" t="s">
        <v>83</v>
      </c>
      <c r="BK322" s="227">
        <f>ROUND(I322*H322,2)</f>
        <v>0</v>
      </c>
      <c r="BL322" s="19" t="s">
        <v>198</v>
      </c>
      <c r="BM322" s="226" t="s">
        <v>2141</v>
      </c>
    </row>
    <row r="323" s="2" customFormat="1">
      <c r="A323" s="40"/>
      <c r="B323" s="41"/>
      <c r="C323" s="42"/>
      <c r="D323" s="228" t="s">
        <v>190</v>
      </c>
      <c r="E323" s="42"/>
      <c r="F323" s="229" t="s">
        <v>1985</v>
      </c>
      <c r="G323" s="42"/>
      <c r="H323" s="42"/>
      <c r="I323" s="230"/>
      <c r="J323" s="42"/>
      <c r="K323" s="42"/>
      <c r="L323" s="46"/>
      <c r="M323" s="231"/>
      <c r="N323" s="232"/>
      <c r="O323" s="86"/>
      <c r="P323" s="86"/>
      <c r="Q323" s="86"/>
      <c r="R323" s="86"/>
      <c r="S323" s="86"/>
      <c r="T323" s="87"/>
      <c r="U323" s="40"/>
      <c r="V323" s="40"/>
      <c r="W323" s="40"/>
      <c r="X323" s="40"/>
      <c r="Y323" s="40"/>
      <c r="Z323" s="40"/>
      <c r="AA323" s="40"/>
      <c r="AB323" s="40"/>
      <c r="AC323" s="40"/>
      <c r="AD323" s="40"/>
      <c r="AE323" s="40"/>
      <c r="AT323" s="19" t="s">
        <v>190</v>
      </c>
      <c r="AU323" s="19" t="s">
        <v>85</v>
      </c>
    </row>
    <row r="324" s="2" customFormat="1" ht="16.5" customHeight="1">
      <c r="A324" s="40"/>
      <c r="B324" s="41"/>
      <c r="C324" s="215" t="s">
        <v>1371</v>
      </c>
      <c r="D324" s="215" t="s">
        <v>183</v>
      </c>
      <c r="E324" s="216" t="s">
        <v>2142</v>
      </c>
      <c r="F324" s="217" t="s">
        <v>2036</v>
      </c>
      <c r="G324" s="218" t="s">
        <v>249</v>
      </c>
      <c r="H324" s="219">
        <v>3</v>
      </c>
      <c r="I324" s="220"/>
      <c r="J324" s="221">
        <f>ROUND(I324*H324,2)</f>
        <v>0</v>
      </c>
      <c r="K324" s="217" t="s">
        <v>19</v>
      </c>
      <c r="L324" s="46"/>
      <c r="M324" s="222" t="s">
        <v>19</v>
      </c>
      <c r="N324" s="223" t="s">
        <v>47</v>
      </c>
      <c r="O324" s="86"/>
      <c r="P324" s="224">
        <f>O324*H324</f>
        <v>0</v>
      </c>
      <c r="Q324" s="224">
        <v>0</v>
      </c>
      <c r="R324" s="224">
        <f>Q324*H324</f>
        <v>0</v>
      </c>
      <c r="S324" s="224">
        <v>0</v>
      </c>
      <c r="T324" s="225">
        <f>S324*H324</f>
        <v>0</v>
      </c>
      <c r="U324" s="40"/>
      <c r="V324" s="40"/>
      <c r="W324" s="40"/>
      <c r="X324" s="40"/>
      <c r="Y324" s="40"/>
      <c r="Z324" s="40"/>
      <c r="AA324" s="40"/>
      <c r="AB324" s="40"/>
      <c r="AC324" s="40"/>
      <c r="AD324" s="40"/>
      <c r="AE324" s="40"/>
      <c r="AR324" s="226" t="s">
        <v>198</v>
      </c>
      <c r="AT324" s="226" t="s">
        <v>183</v>
      </c>
      <c r="AU324" s="226" t="s">
        <v>85</v>
      </c>
      <c r="AY324" s="19" t="s">
        <v>180</v>
      </c>
      <c r="BE324" s="227">
        <f>IF(N324="základní",J324,0)</f>
        <v>0</v>
      </c>
      <c r="BF324" s="227">
        <f>IF(N324="snížená",J324,0)</f>
        <v>0</v>
      </c>
      <c r="BG324" s="227">
        <f>IF(N324="zákl. přenesená",J324,0)</f>
        <v>0</v>
      </c>
      <c r="BH324" s="227">
        <f>IF(N324="sníž. přenesená",J324,0)</f>
        <v>0</v>
      </c>
      <c r="BI324" s="227">
        <f>IF(N324="nulová",J324,0)</f>
        <v>0</v>
      </c>
      <c r="BJ324" s="19" t="s">
        <v>83</v>
      </c>
      <c r="BK324" s="227">
        <f>ROUND(I324*H324,2)</f>
        <v>0</v>
      </c>
      <c r="BL324" s="19" t="s">
        <v>198</v>
      </c>
      <c r="BM324" s="226" t="s">
        <v>2143</v>
      </c>
    </row>
    <row r="325" s="2" customFormat="1">
      <c r="A325" s="40"/>
      <c r="B325" s="41"/>
      <c r="C325" s="42"/>
      <c r="D325" s="228" t="s">
        <v>190</v>
      </c>
      <c r="E325" s="42"/>
      <c r="F325" s="229" t="s">
        <v>2036</v>
      </c>
      <c r="G325" s="42"/>
      <c r="H325" s="42"/>
      <c r="I325" s="230"/>
      <c r="J325" s="42"/>
      <c r="K325" s="42"/>
      <c r="L325" s="46"/>
      <c r="M325" s="231"/>
      <c r="N325" s="232"/>
      <c r="O325" s="86"/>
      <c r="P325" s="86"/>
      <c r="Q325" s="86"/>
      <c r="R325" s="86"/>
      <c r="S325" s="86"/>
      <c r="T325" s="87"/>
      <c r="U325" s="40"/>
      <c r="V325" s="40"/>
      <c r="W325" s="40"/>
      <c r="X325" s="40"/>
      <c r="Y325" s="40"/>
      <c r="Z325" s="40"/>
      <c r="AA325" s="40"/>
      <c r="AB325" s="40"/>
      <c r="AC325" s="40"/>
      <c r="AD325" s="40"/>
      <c r="AE325" s="40"/>
      <c r="AT325" s="19" t="s">
        <v>190</v>
      </c>
      <c r="AU325" s="19" t="s">
        <v>85</v>
      </c>
    </row>
    <row r="326" s="12" customFormat="1" ht="22.8" customHeight="1">
      <c r="A326" s="12"/>
      <c r="B326" s="199"/>
      <c r="C326" s="200"/>
      <c r="D326" s="201" t="s">
        <v>75</v>
      </c>
      <c r="E326" s="213" t="s">
        <v>2144</v>
      </c>
      <c r="F326" s="213" t="s">
        <v>1989</v>
      </c>
      <c r="G326" s="200"/>
      <c r="H326" s="200"/>
      <c r="I326" s="203"/>
      <c r="J326" s="214">
        <f>BK326</f>
        <v>0</v>
      </c>
      <c r="K326" s="200"/>
      <c r="L326" s="205"/>
      <c r="M326" s="206"/>
      <c r="N326" s="207"/>
      <c r="O326" s="207"/>
      <c r="P326" s="208">
        <f>SUM(P327:P332)</f>
        <v>0</v>
      </c>
      <c r="Q326" s="207"/>
      <c r="R326" s="208">
        <f>SUM(R327:R332)</f>
        <v>0</v>
      </c>
      <c r="S326" s="207"/>
      <c r="T326" s="209">
        <f>SUM(T327:T332)</f>
        <v>0</v>
      </c>
      <c r="U326" s="12"/>
      <c r="V326" s="12"/>
      <c r="W326" s="12"/>
      <c r="X326" s="12"/>
      <c r="Y326" s="12"/>
      <c r="Z326" s="12"/>
      <c r="AA326" s="12"/>
      <c r="AB326" s="12"/>
      <c r="AC326" s="12"/>
      <c r="AD326" s="12"/>
      <c r="AE326" s="12"/>
      <c r="AR326" s="210" t="s">
        <v>83</v>
      </c>
      <c r="AT326" s="211" t="s">
        <v>75</v>
      </c>
      <c r="AU326" s="211" t="s">
        <v>83</v>
      </c>
      <c r="AY326" s="210" t="s">
        <v>180</v>
      </c>
      <c r="BK326" s="212">
        <f>SUM(BK327:BK332)</f>
        <v>0</v>
      </c>
    </row>
    <row r="327" s="2" customFormat="1">
      <c r="A327" s="40"/>
      <c r="B327" s="41"/>
      <c r="C327" s="215" t="s">
        <v>1375</v>
      </c>
      <c r="D327" s="215" t="s">
        <v>183</v>
      </c>
      <c r="E327" s="216" t="s">
        <v>2145</v>
      </c>
      <c r="F327" s="217" t="s">
        <v>1990</v>
      </c>
      <c r="G327" s="218" t="s">
        <v>249</v>
      </c>
      <c r="H327" s="219">
        <v>2.5</v>
      </c>
      <c r="I327" s="220"/>
      <c r="J327" s="221">
        <f>ROUND(I327*H327,2)</f>
        <v>0</v>
      </c>
      <c r="K327" s="217" t="s">
        <v>19</v>
      </c>
      <c r="L327" s="46"/>
      <c r="M327" s="222" t="s">
        <v>19</v>
      </c>
      <c r="N327" s="223" t="s">
        <v>47</v>
      </c>
      <c r="O327" s="86"/>
      <c r="P327" s="224">
        <f>O327*H327</f>
        <v>0</v>
      </c>
      <c r="Q327" s="224">
        <v>0</v>
      </c>
      <c r="R327" s="224">
        <f>Q327*H327</f>
        <v>0</v>
      </c>
      <c r="S327" s="224">
        <v>0</v>
      </c>
      <c r="T327" s="225">
        <f>S327*H327</f>
        <v>0</v>
      </c>
      <c r="U327" s="40"/>
      <c r="V327" s="40"/>
      <c r="W327" s="40"/>
      <c r="X327" s="40"/>
      <c r="Y327" s="40"/>
      <c r="Z327" s="40"/>
      <c r="AA327" s="40"/>
      <c r="AB327" s="40"/>
      <c r="AC327" s="40"/>
      <c r="AD327" s="40"/>
      <c r="AE327" s="40"/>
      <c r="AR327" s="226" t="s">
        <v>198</v>
      </c>
      <c r="AT327" s="226" t="s">
        <v>183</v>
      </c>
      <c r="AU327" s="226" t="s">
        <v>85</v>
      </c>
      <c r="AY327" s="19" t="s">
        <v>180</v>
      </c>
      <c r="BE327" s="227">
        <f>IF(N327="základní",J327,0)</f>
        <v>0</v>
      </c>
      <c r="BF327" s="227">
        <f>IF(N327="snížená",J327,0)</f>
        <v>0</v>
      </c>
      <c r="BG327" s="227">
        <f>IF(N327="zákl. přenesená",J327,0)</f>
        <v>0</v>
      </c>
      <c r="BH327" s="227">
        <f>IF(N327="sníž. přenesená",J327,0)</f>
        <v>0</v>
      </c>
      <c r="BI327" s="227">
        <f>IF(N327="nulová",J327,0)</f>
        <v>0</v>
      </c>
      <c r="BJ327" s="19" t="s">
        <v>83</v>
      </c>
      <c r="BK327" s="227">
        <f>ROUND(I327*H327,2)</f>
        <v>0</v>
      </c>
      <c r="BL327" s="19" t="s">
        <v>198</v>
      </c>
      <c r="BM327" s="226" t="s">
        <v>2146</v>
      </c>
    </row>
    <row r="328" s="2" customFormat="1">
      <c r="A328" s="40"/>
      <c r="B328" s="41"/>
      <c r="C328" s="42"/>
      <c r="D328" s="228" t="s">
        <v>190</v>
      </c>
      <c r="E328" s="42"/>
      <c r="F328" s="229" t="s">
        <v>1990</v>
      </c>
      <c r="G328" s="42"/>
      <c r="H328" s="42"/>
      <c r="I328" s="230"/>
      <c r="J328" s="42"/>
      <c r="K328" s="42"/>
      <c r="L328" s="46"/>
      <c r="M328" s="231"/>
      <c r="N328" s="232"/>
      <c r="O328" s="86"/>
      <c r="P328" s="86"/>
      <c r="Q328" s="86"/>
      <c r="R328" s="86"/>
      <c r="S328" s="86"/>
      <c r="T328" s="87"/>
      <c r="U328" s="40"/>
      <c r="V328" s="40"/>
      <c r="W328" s="40"/>
      <c r="X328" s="40"/>
      <c r="Y328" s="40"/>
      <c r="Z328" s="40"/>
      <c r="AA328" s="40"/>
      <c r="AB328" s="40"/>
      <c r="AC328" s="40"/>
      <c r="AD328" s="40"/>
      <c r="AE328" s="40"/>
      <c r="AT328" s="19" t="s">
        <v>190</v>
      </c>
      <c r="AU328" s="19" t="s">
        <v>85</v>
      </c>
    </row>
    <row r="329" s="2" customFormat="1">
      <c r="A329" s="40"/>
      <c r="B329" s="41"/>
      <c r="C329" s="215" t="s">
        <v>1379</v>
      </c>
      <c r="D329" s="215" t="s">
        <v>183</v>
      </c>
      <c r="E329" s="216" t="s">
        <v>2147</v>
      </c>
      <c r="F329" s="217" t="s">
        <v>2039</v>
      </c>
      <c r="G329" s="218" t="s">
        <v>249</v>
      </c>
      <c r="H329" s="219">
        <v>1.5</v>
      </c>
      <c r="I329" s="220"/>
      <c r="J329" s="221">
        <f>ROUND(I329*H329,2)</f>
        <v>0</v>
      </c>
      <c r="K329" s="217" t="s">
        <v>19</v>
      </c>
      <c r="L329" s="46"/>
      <c r="M329" s="222" t="s">
        <v>19</v>
      </c>
      <c r="N329" s="223" t="s">
        <v>47</v>
      </c>
      <c r="O329" s="86"/>
      <c r="P329" s="224">
        <f>O329*H329</f>
        <v>0</v>
      </c>
      <c r="Q329" s="224">
        <v>0</v>
      </c>
      <c r="R329" s="224">
        <f>Q329*H329</f>
        <v>0</v>
      </c>
      <c r="S329" s="224">
        <v>0</v>
      </c>
      <c r="T329" s="225">
        <f>S329*H329</f>
        <v>0</v>
      </c>
      <c r="U329" s="40"/>
      <c r="V329" s="40"/>
      <c r="W329" s="40"/>
      <c r="X329" s="40"/>
      <c r="Y329" s="40"/>
      <c r="Z329" s="40"/>
      <c r="AA329" s="40"/>
      <c r="AB329" s="40"/>
      <c r="AC329" s="40"/>
      <c r="AD329" s="40"/>
      <c r="AE329" s="40"/>
      <c r="AR329" s="226" t="s">
        <v>198</v>
      </c>
      <c r="AT329" s="226" t="s">
        <v>183</v>
      </c>
      <c r="AU329" s="226" t="s">
        <v>85</v>
      </c>
      <c r="AY329" s="19" t="s">
        <v>180</v>
      </c>
      <c r="BE329" s="227">
        <f>IF(N329="základní",J329,0)</f>
        <v>0</v>
      </c>
      <c r="BF329" s="227">
        <f>IF(N329="snížená",J329,0)</f>
        <v>0</v>
      </c>
      <c r="BG329" s="227">
        <f>IF(N329="zákl. přenesená",J329,0)</f>
        <v>0</v>
      </c>
      <c r="BH329" s="227">
        <f>IF(N329="sníž. přenesená",J329,0)</f>
        <v>0</v>
      </c>
      <c r="BI329" s="227">
        <f>IF(N329="nulová",J329,0)</f>
        <v>0</v>
      </c>
      <c r="BJ329" s="19" t="s">
        <v>83</v>
      </c>
      <c r="BK329" s="227">
        <f>ROUND(I329*H329,2)</f>
        <v>0</v>
      </c>
      <c r="BL329" s="19" t="s">
        <v>198</v>
      </c>
      <c r="BM329" s="226" t="s">
        <v>2148</v>
      </c>
    </row>
    <row r="330" s="2" customFormat="1">
      <c r="A330" s="40"/>
      <c r="B330" s="41"/>
      <c r="C330" s="42"/>
      <c r="D330" s="228" t="s">
        <v>190</v>
      </c>
      <c r="E330" s="42"/>
      <c r="F330" s="229" t="s">
        <v>2039</v>
      </c>
      <c r="G330" s="42"/>
      <c r="H330" s="42"/>
      <c r="I330" s="230"/>
      <c r="J330" s="42"/>
      <c r="K330" s="42"/>
      <c r="L330" s="46"/>
      <c r="M330" s="231"/>
      <c r="N330" s="232"/>
      <c r="O330" s="86"/>
      <c r="P330" s="86"/>
      <c r="Q330" s="86"/>
      <c r="R330" s="86"/>
      <c r="S330" s="86"/>
      <c r="T330" s="87"/>
      <c r="U330" s="40"/>
      <c r="V330" s="40"/>
      <c r="W330" s="40"/>
      <c r="X330" s="40"/>
      <c r="Y330" s="40"/>
      <c r="Z330" s="40"/>
      <c r="AA330" s="40"/>
      <c r="AB330" s="40"/>
      <c r="AC330" s="40"/>
      <c r="AD330" s="40"/>
      <c r="AE330" s="40"/>
      <c r="AT330" s="19" t="s">
        <v>190</v>
      </c>
      <c r="AU330" s="19" t="s">
        <v>85</v>
      </c>
    </row>
    <row r="331" s="2" customFormat="1">
      <c r="A331" s="40"/>
      <c r="B331" s="41"/>
      <c r="C331" s="215" t="s">
        <v>1383</v>
      </c>
      <c r="D331" s="215" t="s">
        <v>183</v>
      </c>
      <c r="E331" s="216" t="s">
        <v>2149</v>
      </c>
      <c r="F331" s="217" t="s">
        <v>2069</v>
      </c>
      <c r="G331" s="218" t="s">
        <v>249</v>
      </c>
      <c r="H331" s="219">
        <v>0.5</v>
      </c>
      <c r="I331" s="220"/>
      <c r="J331" s="221">
        <f>ROUND(I331*H331,2)</f>
        <v>0</v>
      </c>
      <c r="K331" s="217" t="s">
        <v>19</v>
      </c>
      <c r="L331" s="46"/>
      <c r="M331" s="222" t="s">
        <v>19</v>
      </c>
      <c r="N331" s="223" t="s">
        <v>47</v>
      </c>
      <c r="O331" s="86"/>
      <c r="P331" s="224">
        <f>O331*H331</f>
        <v>0</v>
      </c>
      <c r="Q331" s="224">
        <v>0</v>
      </c>
      <c r="R331" s="224">
        <f>Q331*H331</f>
        <v>0</v>
      </c>
      <c r="S331" s="224">
        <v>0</v>
      </c>
      <c r="T331" s="225">
        <f>S331*H331</f>
        <v>0</v>
      </c>
      <c r="U331" s="40"/>
      <c r="V331" s="40"/>
      <c r="W331" s="40"/>
      <c r="X331" s="40"/>
      <c r="Y331" s="40"/>
      <c r="Z331" s="40"/>
      <c r="AA331" s="40"/>
      <c r="AB331" s="40"/>
      <c r="AC331" s="40"/>
      <c r="AD331" s="40"/>
      <c r="AE331" s="40"/>
      <c r="AR331" s="226" t="s">
        <v>198</v>
      </c>
      <c r="AT331" s="226" t="s">
        <v>183</v>
      </c>
      <c r="AU331" s="226" t="s">
        <v>85</v>
      </c>
      <c r="AY331" s="19" t="s">
        <v>180</v>
      </c>
      <c r="BE331" s="227">
        <f>IF(N331="základní",J331,0)</f>
        <v>0</v>
      </c>
      <c r="BF331" s="227">
        <f>IF(N331="snížená",J331,0)</f>
        <v>0</v>
      </c>
      <c r="BG331" s="227">
        <f>IF(N331="zákl. přenesená",J331,0)</f>
        <v>0</v>
      </c>
      <c r="BH331" s="227">
        <f>IF(N331="sníž. přenesená",J331,0)</f>
        <v>0</v>
      </c>
      <c r="BI331" s="227">
        <f>IF(N331="nulová",J331,0)</f>
        <v>0</v>
      </c>
      <c r="BJ331" s="19" t="s">
        <v>83</v>
      </c>
      <c r="BK331" s="227">
        <f>ROUND(I331*H331,2)</f>
        <v>0</v>
      </c>
      <c r="BL331" s="19" t="s">
        <v>198</v>
      </c>
      <c r="BM331" s="226" t="s">
        <v>2150</v>
      </c>
    </row>
    <row r="332" s="2" customFormat="1">
      <c r="A332" s="40"/>
      <c r="B332" s="41"/>
      <c r="C332" s="42"/>
      <c r="D332" s="228" t="s">
        <v>190</v>
      </c>
      <c r="E332" s="42"/>
      <c r="F332" s="229" t="s">
        <v>2069</v>
      </c>
      <c r="G332" s="42"/>
      <c r="H332" s="42"/>
      <c r="I332" s="230"/>
      <c r="J332" s="42"/>
      <c r="K332" s="42"/>
      <c r="L332" s="46"/>
      <c r="M332" s="231"/>
      <c r="N332" s="232"/>
      <c r="O332" s="86"/>
      <c r="P332" s="86"/>
      <c r="Q332" s="86"/>
      <c r="R332" s="86"/>
      <c r="S332" s="86"/>
      <c r="T332" s="87"/>
      <c r="U332" s="40"/>
      <c r="V332" s="40"/>
      <c r="W332" s="40"/>
      <c r="X332" s="40"/>
      <c r="Y332" s="40"/>
      <c r="Z332" s="40"/>
      <c r="AA332" s="40"/>
      <c r="AB332" s="40"/>
      <c r="AC332" s="40"/>
      <c r="AD332" s="40"/>
      <c r="AE332" s="40"/>
      <c r="AT332" s="19" t="s">
        <v>190</v>
      </c>
      <c r="AU332" s="19" t="s">
        <v>85</v>
      </c>
    </row>
    <row r="333" s="12" customFormat="1" ht="22.8" customHeight="1">
      <c r="A333" s="12"/>
      <c r="B333" s="199"/>
      <c r="C333" s="200"/>
      <c r="D333" s="201" t="s">
        <v>75</v>
      </c>
      <c r="E333" s="213" t="s">
        <v>2151</v>
      </c>
      <c r="F333" s="213" t="s">
        <v>1992</v>
      </c>
      <c r="G333" s="200"/>
      <c r="H333" s="200"/>
      <c r="I333" s="203"/>
      <c r="J333" s="214">
        <f>BK333</f>
        <v>0</v>
      </c>
      <c r="K333" s="200"/>
      <c r="L333" s="205"/>
      <c r="M333" s="206"/>
      <c r="N333" s="207"/>
      <c r="O333" s="207"/>
      <c r="P333" s="208">
        <f>SUM(P334:P339)</f>
        <v>0</v>
      </c>
      <c r="Q333" s="207"/>
      <c r="R333" s="208">
        <f>SUM(R334:R339)</f>
        <v>0</v>
      </c>
      <c r="S333" s="207"/>
      <c r="T333" s="209">
        <f>SUM(T334:T339)</f>
        <v>0</v>
      </c>
      <c r="U333" s="12"/>
      <c r="V333" s="12"/>
      <c r="W333" s="12"/>
      <c r="X333" s="12"/>
      <c r="Y333" s="12"/>
      <c r="Z333" s="12"/>
      <c r="AA333" s="12"/>
      <c r="AB333" s="12"/>
      <c r="AC333" s="12"/>
      <c r="AD333" s="12"/>
      <c r="AE333" s="12"/>
      <c r="AR333" s="210" t="s">
        <v>83</v>
      </c>
      <c r="AT333" s="211" t="s">
        <v>75</v>
      </c>
      <c r="AU333" s="211" t="s">
        <v>83</v>
      </c>
      <c r="AY333" s="210" t="s">
        <v>180</v>
      </c>
      <c r="BK333" s="212">
        <f>SUM(BK334:BK339)</f>
        <v>0</v>
      </c>
    </row>
    <row r="334" s="2" customFormat="1" ht="16.5" customHeight="1">
      <c r="A334" s="40"/>
      <c r="B334" s="41"/>
      <c r="C334" s="215" t="s">
        <v>1387</v>
      </c>
      <c r="D334" s="215" t="s">
        <v>183</v>
      </c>
      <c r="E334" s="216" t="s">
        <v>2152</v>
      </c>
      <c r="F334" s="217" t="s">
        <v>1993</v>
      </c>
      <c r="G334" s="218" t="s">
        <v>1994</v>
      </c>
      <c r="H334" s="219">
        <v>5</v>
      </c>
      <c r="I334" s="220"/>
      <c r="J334" s="221">
        <f>ROUND(I334*H334,2)</f>
        <v>0</v>
      </c>
      <c r="K334" s="217" t="s">
        <v>19</v>
      </c>
      <c r="L334" s="46"/>
      <c r="M334" s="222" t="s">
        <v>19</v>
      </c>
      <c r="N334" s="223" t="s">
        <v>47</v>
      </c>
      <c r="O334" s="86"/>
      <c r="P334" s="224">
        <f>O334*H334</f>
        <v>0</v>
      </c>
      <c r="Q334" s="224">
        <v>0</v>
      </c>
      <c r="R334" s="224">
        <f>Q334*H334</f>
        <v>0</v>
      </c>
      <c r="S334" s="224">
        <v>0</v>
      </c>
      <c r="T334" s="225">
        <f>S334*H334</f>
        <v>0</v>
      </c>
      <c r="U334" s="40"/>
      <c r="V334" s="40"/>
      <c r="W334" s="40"/>
      <c r="X334" s="40"/>
      <c r="Y334" s="40"/>
      <c r="Z334" s="40"/>
      <c r="AA334" s="40"/>
      <c r="AB334" s="40"/>
      <c r="AC334" s="40"/>
      <c r="AD334" s="40"/>
      <c r="AE334" s="40"/>
      <c r="AR334" s="226" t="s">
        <v>198</v>
      </c>
      <c r="AT334" s="226" t="s">
        <v>183</v>
      </c>
      <c r="AU334" s="226" t="s">
        <v>85</v>
      </c>
      <c r="AY334" s="19" t="s">
        <v>180</v>
      </c>
      <c r="BE334" s="227">
        <f>IF(N334="základní",J334,0)</f>
        <v>0</v>
      </c>
      <c r="BF334" s="227">
        <f>IF(N334="snížená",J334,0)</f>
        <v>0</v>
      </c>
      <c r="BG334" s="227">
        <f>IF(N334="zákl. přenesená",J334,0)</f>
        <v>0</v>
      </c>
      <c r="BH334" s="227">
        <f>IF(N334="sníž. přenesená",J334,0)</f>
        <v>0</v>
      </c>
      <c r="BI334" s="227">
        <f>IF(N334="nulová",J334,0)</f>
        <v>0</v>
      </c>
      <c r="BJ334" s="19" t="s">
        <v>83</v>
      </c>
      <c r="BK334" s="227">
        <f>ROUND(I334*H334,2)</f>
        <v>0</v>
      </c>
      <c r="BL334" s="19" t="s">
        <v>198</v>
      </c>
      <c r="BM334" s="226" t="s">
        <v>2153</v>
      </c>
    </row>
    <row r="335" s="2" customFormat="1">
      <c r="A335" s="40"/>
      <c r="B335" s="41"/>
      <c r="C335" s="42"/>
      <c r="D335" s="228" t="s">
        <v>190</v>
      </c>
      <c r="E335" s="42"/>
      <c r="F335" s="229" t="s">
        <v>1993</v>
      </c>
      <c r="G335" s="42"/>
      <c r="H335" s="42"/>
      <c r="I335" s="230"/>
      <c r="J335" s="42"/>
      <c r="K335" s="42"/>
      <c r="L335" s="46"/>
      <c r="M335" s="231"/>
      <c r="N335" s="232"/>
      <c r="O335" s="86"/>
      <c r="P335" s="86"/>
      <c r="Q335" s="86"/>
      <c r="R335" s="86"/>
      <c r="S335" s="86"/>
      <c r="T335" s="87"/>
      <c r="U335" s="40"/>
      <c r="V335" s="40"/>
      <c r="W335" s="40"/>
      <c r="X335" s="40"/>
      <c r="Y335" s="40"/>
      <c r="Z335" s="40"/>
      <c r="AA335" s="40"/>
      <c r="AB335" s="40"/>
      <c r="AC335" s="40"/>
      <c r="AD335" s="40"/>
      <c r="AE335" s="40"/>
      <c r="AT335" s="19" t="s">
        <v>190</v>
      </c>
      <c r="AU335" s="19" t="s">
        <v>85</v>
      </c>
    </row>
    <row r="336" s="2" customFormat="1" ht="16.5" customHeight="1">
      <c r="A336" s="40"/>
      <c r="B336" s="41"/>
      <c r="C336" s="215" t="s">
        <v>1391</v>
      </c>
      <c r="D336" s="215" t="s">
        <v>183</v>
      </c>
      <c r="E336" s="216" t="s">
        <v>2154</v>
      </c>
      <c r="F336" s="217" t="s">
        <v>1996</v>
      </c>
      <c r="G336" s="218" t="s">
        <v>1661</v>
      </c>
      <c r="H336" s="219">
        <v>1</v>
      </c>
      <c r="I336" s="220"/>
      <c r="J336" s="221">
        <f>ROUND(I336*H336,2)</f>
        <v>0</v>
      </c>
      <c r="K336" s="217" t="s">
        <v>19</v>
      </c>
      <c r="L336" s="46"/>
      <c r="M336" s="222" t="s">
        <v>19</v>
      </c>
      <c r="N336" s="223" t="s">
        <v>47</v>
      </c>
      <c r="O336" s="86"/>
      <c r="P336" s="224">
        <f>O336*H336</f>
        <v>0</v>
      </c>
      <c r="Q336" s="224">
        <v>0</v>
      </c>
      <c r="R336" s="224">
        <f>Q336*H336</f>
        <v>0</v>
      </c>
      <c r="S336" s="224">
        <v>0</v>
      </c>
      <c r="T336" s="225">
        <f>S336*H336</f>
        <v>0</v>
      </c>
      <c r="U336" s="40"/>
      <c r="V336" s="40"/>
      <c r="W336" s="40"/>
      <c r="X336" s="40"/>
      <c r="Y336" s="40"/>
      <c r="Z336" s="40"/>
      <c r="AA336" s="40"/>
      <c r="AB336" s="40"/>
      <c r="AC336" s="40"/>
      <c r="AD336" s="40"/>
      <c r="AE336" s="40"/>
      <c r="AR336" s="226" t="s">
        <v>198</v>
      </c>
      <c r="AT336" s="226" t="s">
        <v>183</v>
      </c>
      <c r="AU336" s="226" t="s">
        <v>85</v>
      </c>
      <c r="AY336" s="19" t="s">
        <v>180</v>
      </c>
      <c r="BE336" s="227">
        <f>IF(N336="základní",J336,0)</f>
        <v>0</v>
      </c>
      <c r="BF336" s="227">
        <f>IF(N336="snížená",J336,0)</f>
        <v>0</v>
      </c>
      <c r="BG336" s="227">
        <f>IF(N336="zákl. přenesená",J336,0)</f>
        <v>0</v>
      </c>
      <c r="BH336" s="227">
        <f>IF(N336="sníž. přenesená",J336,0)</f>
        <v>0</v>
      </c>
      <c r="BI336" s="227">
        <f>IF(N336="nulová",J336,0)</f>
        <v>0</v>
      </c>
      <c r="BJ336" s="19" t="s">
        <v>83</v>
      </c>
      <c r="BK336" s="227">
        <f>ROUND(I336*H336,2)</f>
        <v>0</v>
      </c>
      <c r="BL336" s="19" t="s">
        <v>198</v>
      </c>
      <c r="BM336" s="226" t="s">
        <v>2155</v>
      </c>
    </row>
    <row r="337" s="2" customFormat="1">
      <c r="A337" s="40"/>
      <c r="B337" s="41"/>
      <c r="C337" s="42"/>
      <c r="D337" s="228" t="s">
        <v>190</v>
      </c>
      <c r="E337" s="42"/>
      <c r="F337" s="229" t="s">
        <v>1996</v>
      </c>
      <c r="G337" s="42"/>
      <c r="H337" s="42"/>
      <c r="I337" s="230"/>
      <c r="J337" s="42"/>
      <c r="K337" s="42"/>
      <c r="L337" s="46"/>
      <c r="M337" s="231"/>
      <c r="N337" s="232"/>
      <c r="O337" s="86"/>
      <c r="P337" s="86"/>
      <c r="Q337" s="86"/>
      <c r="R337" s="86"/>
      <c r="S337" s="86"/>
      <c r="T337" s="87"/>
      <c r="U337" s="40"/>
      <c r="V337" s="40"/>
      <c r="W337" s="40"/>
      <c r="X337" s="40"/>
      <c r="Y337" s="40"/>
      <c r="Z337" s="40"/>
      <c r="AA337" s="40"/>
      <c r="AB337" s="40"/>
      <c r="AC337" s="40"/>
      <c r="AD337" s="40"/>
      <c r="AE337" s="40"/>
      <c r="AT337" s="19" t="s">
        <v>190</v>
      </c>
      <c r="AU337" s="19" t="s">
        <v>85</v>
      </c>
    </row>
    <row r="338" s="2" customFormat="1" ht="16.5" customHeight="1">
      <c r="A338" s="40"/>
      <c r="B338" s="41"/>
      <c r="C338" s="215" t="s">
        <v>1395</v>
      </c>
      <c r="D338" s="215" t="s">
        <v>183</v>
      </c>
      <c r="E338" s="216" t="s">
        <v>2156</v>
      </c>
      <c r="F338" s="217" t="s">
        <v>2043</v>
      </c>
      <c r="G338" s="218" t="s">
        <v>1661</v>
      </c>
      <c r="H338" s="219">
        <v>1</v>
      </c>
      <c r="I338" s="220"/>
      <c r="J338" s="221">
        <f>ROUND(I338*H338,2)</f>
        <v>0</v>
      </c>
      <c r="K338" s="217" t="s">
        <v>19</v>
      </c>
      <c r="L338" s="46"/>
      <c r="M338" s="222" t="s">
        <v>19</v>
      </c>
      <c r="N338" s="223" t="s">
        <v>47</v>
      </c>
      <c r="O338" s="86"/>
      <c r="P338" s="224">
        <f>O338*H338</f>
        <v>0</v>
      </c>
      <c r="Q338" s="224">
        <v>0</v>
      </c>
      <c r="R338" s="224">
        <f>Q338*H338</f>
        <v>0</v>
      </c>
      <c r="S338" s="224">
        <v>0</v>
      </c>
      <c r="T338" s="225">
        <f>S338*H338</f>
        <v>0</v>
      </c>
      <c r="U338" s="40"/>
      <c r="V338" s="40"/>
      <c r="W338" s="40"/>
      <c r="X338" s="40"/>
      <c r="Y338" s="40"/>
      <c r="Z338" s="40"/>
      <c r="AA338" s="40"/>
      <c r="AB338" s="40"/>
      <c r="AC338" s="40"/>
      <c r="AD338" s="40"/>
      <c r="AE338" s="40"/>
      <c r="AR338" s="226" t="s">
        <v>198</v>
      </c>
      <c r="AT338" s="226" t="s">
        <v>183</v>
      </c>
      <c r="AU338" s="226" t="s">
        <v>85</v>
      </c>
      <c r="AY338" s="19" t="s">
        <v>180</v>
      </c>
      <c r="BE338" s="227">
        <f>IF(N338="základní",J338,0)</f>
        <v>0</v>
      </c>
      <c r="BF338" s="227">
        <f>IF(N338="snížená",J338,0)</f>
        <v>0</v>
      </c>
      <c r="BG338" s="227">
        <f>IF(N338="zákl. přenesená",J338,0)</f>
        <v>0</v>
      </c>
      <c r="BH338" s="227">
        <f>IF(N338="sníž. přenesená",J338,0)</f>
        <v>0</v>
      </c>
      <c r="BI338" s="227">
        <f>IF(N338="nulová",J338,0)</f>
        <v>0</v>
      </c>
      <c r="BJ338" s="19" t="s">
        <v>83</v>
      </c>
      <c r="BK338" s="227">
        <f>ROUND(I338*H338,2)</f>
        <v>0</v>
      </c>
      <c r="BL338" s="19" t="s">
        <v>198</v>
      </c>
      <c r="BM338" s="226" t="s">
        <v>2157</v>
      </c>
    </row>
    <row r="339" s="2" customFormat="1">
      <c r="A339" s="40"/>
      <c r="B339" s="41"/>
      <c r="C339" s="42"/>
      <c r="D339" s="228" t="s">
        <v>190</v>
      </c>
      <c r="E339" s="42"/>
      <c r="F339" s="229" t="s">
        <v>2043</v>
      </c>
      <c r="G339" s="42"/>
      <c r="H339" s="42"/>
      <c r="I339" s="230"/>
      <c r="J339" s="42"/>
      <c r="K339" s="42"/>
      <c r="L339" s="46"/>
      <c r="M339" s="231"/>
      <c r="N339" s="232"/>
      <c r="O339" s="86"/>
      <c r="P339" s="86"/>
      <c r="Q339" s="86"/>
      <c r="R339" s="86"/>
      <c r="S339" s="86"/>
      <c r="T339" s="87"/>
      <c r="U339" s="40"/>
      <c r="V339" s="40"/>
      <c r="W339" s="40"/>
      <c r="X339" s="40"/>
      <c r="Y339" s="40"/>
      <c r="Z339" s="40"/>
      <c r="AA339" s="40"/>
      <c r="AB339" s="40"/>
      <c r="AC339" s="40"/>
      <c r="AD339" s="40"/>
      <c r="AE339" s="40"/>
      <c r="AT339" s="19" t="s">
        <v>190</v>
      </c>
      <c r="AU339" s="19" t="s">
        <v>85</v>
      </c>
    </row>
    <row r="340" s="12" customFormat="1" ht="25.92" customHeight="1">
      <c r="A340" s="12"/>
      <c r="B340" s="199"/>
      <c r="C340" s="200"/>
      <c r="D340" s="201" t="s">
        <v>75</v>
      </c>
      <c r="E340" s="202" t="s">
        <v>2158</v>
      </c>
      <c r="F340" s="202" t="s">
        <v>2159</v>
      </c>
      <c r="G340" s="200"/>
      <c r="H340" s="200"/>
      <c r="I340" s="203"/>
      <c r="J340" s="204">
        <f>BK340</f>
        <v>0</v>
      </c>
      <c r="K340" s="200"/>
      <c r="L340" s="205"/>
      <c r="M340" s="206"/>
      <c r="N340" s="207"/>
      <c r="O340" s="207"/>
      <c r="P340" s="208">
        <f>SUM(P341:P350)</f>
        <v>0</v>
      </c>
      <c r="Q340" s="207"/>
      <c r="R340" s="208">
        <f>SUM(R341:R350)</f>
        <v>0</v>
      </c>
      <c r="S340" s="207"/>
      <c r="T340" s="209">
        <f>SUM(T341:T350)</f>
        <v>0</v>
      </c>
      <c r="U340" s="12"/>
      <c r="V340" s="12"/>
      <c r="W340" s="12"/>
      <c r="X340" s="12"/>
      <c r="Y340" s="12"/>
      <c r="Z340" s="12"/>
      <c r="AA340" s="12"/>
      <c r="AB340" s="12"/>
      <c r="AC340" s="12"/>
      <c r="AD340" s="12"/>
      <c r="AE340" s="12"/>
      <c r="AR340" s="210" t="s">
        <v>83</v>
      </c>
      <c r="AT340" s="211" t="s">
        <v>75</v>
      </c>
      <c r="AU340" s="211" t="s">
        <v>76</v>
      </c>
      <c r="AY340" s="210" t="s">
        <v>180</v>
      </c>
      <c r="BK340" s="212">
        <f>SUM(BK341:BK350)</f>
        <v>0</v>
      </c>
    </row>
    <row r="341" s="2" customFormat="1" ht="16.5" customHeight="1">
      <c r="A341" s="40"/>
      <c r="B341" s="41"/>
      <c r="C341" s="215" t="s">
        <v>1399</v>
      </c>
      <c r="D341" s="215" t="s">
        <v>183</v>
      </c>
      <c r="E341" s="216" t="s">
        <v>2160</v>
      </c>
      <c r="F341" s="217" t="s">
        <v>2161</v>
      </c>
      <c r="G341" s="218" t="s">
        <v>1661</v>
      </c>
      <c r="H341" s="219">
        <v>1</v>
      </c>
      <c r="I341" s="220"/>
      <c r="J341" s="221">
        <f>ROUND(I341*H341,2)</f>
        <v>0</v>
      </c>
      <c r="K341" s="217" t="s">
        <v>19</v>
      </c>
      <c r="L341" s="46"/>
      <c r="M341" s="222" t="s">
        <v>19</v>
      </c>
      <c r="N341" s="223" t="s">
        <v>47</v>
      </c>
      <c r="O341" s="86"/>
      <c r="P341" s="224">
        <f>O341*H341</f>
        <v>0</v>
      </c>
      <c r="Q341" s="224">
        <v>0</v>
      </c>
      <c r="R341" s="224">
        <f>Q341*H341</f>
        <v>0</v>
      </c>
      <c r="S341" s="224">
        <v>0</v>
      </c>
      <c r="T341" s="225">
        <f>S341*H341</f>
        <v>0</v>
      </c>
      <c r="U341" s="40"/>
      <c r="V341" s="40"/>
      <c r="W341" s="40"/>
      <c r="X341" s="40"/>
      <c r="Y341" s="40"/>
      <c r="Z341" s="40"/>
      <c r="AA341" s="40"/>
      <c r="AB341" s="40"/>
      <c r="AC341" s="40"/>
      <c r="AD341" s="40"/>
      <c r="AE341" s="40"/>
      <c r="AR341" s="226" t="s">
        <v>198</v>
      </c>
      <c r="AT341" s="226" t="s">
        <v>183</v>
      </c>
      <c r="AU341" s="226" t="s">
        <v>83</v>
      </c>
      <c r="AY341" s="19" t="s">
        <v>180</v>
      </c>
      <c r="BE341" s="227">
        <f>IF(N341="základní",J341,0)</f>
        <v>0</v>
      </c>
      <c r="BF341" s="227">
        <f>IF(N341="snížená",J341,0)</f>
        <v>0</v>
      </c>
      <c r="BG341" s="227">
        <f>IF(N341="zákl. přenesená",J341,0)</f>
        <v>0</v>
      </c>
      <c r="BH341" s="227">
        <f>IF(N341="sníž. přenesená",J341,0)</f>
        <v>0</v>
      </c>
      <c r="BI341" s="227">
        <f>IF(N341="nulová",J341,0)</f>
        <v>0</v>
      </c>
      <c r="BJ341" s="19" t="s">
        <v>83</v>
      </c>
      <c r="BK341" s="227">
        <f>ROUND(I341*H341,2)</f>
        <v>0</v>
      </c>
      <c r="BL341" s="19" t="s">
        <v>198</v>
      </c>
      <c r="BM341" s="226" t="s">
        <v>2162</v>
      </c>
    </row>
    <row r="342" s="2" customFormat="1">
      <c r="A342" s="40"/>
      <c r="B342" s="41"/>
      <c r="C342" s="42"/>
      <c r="D342" s="228" t="s">
        <v>190</v>
      </c>
      <c r="E342" s="42"/>
      <c r="F342" s="229" t="s">
        <v>2161</v>
      </c>
      <c r="G342" s="42"/>
      <c r="H342" s="42"/>
      <c r="I342" s="230"/>
      <c r="J342" s="42"/>
      <c r="K342" s="42"/>
      <c r="L342" s="46"/>
      <c r="M342" s="231"/>
      <c r="N342" s="232"/>
      <c r="O342" s="86"/>
      <c r="P342" s="86"/>
      <c r="Q342" s="86"/>
      <c r="R342" s="86"/>
      <c r="S342" s="86"/>
      <c r="T342" s="87"/>
      <c r="U342" s="40"/>
      <c r="V342" s="40"/>
      <c r="W342" s="40"/>
      <c r="X342" s="40"/>
      <c r="Y342" s="40"/>
      <c r="Z342" s="40"/>
      <c r="AA342" s="40"/>
      <c r="AB342" s="40"/>
      <c r="AC342" s="40"/>
      <c r="AD342" s="40"/>
      <c r="AE342" s="40"/>
      <c r="AT342" s="19" t="s">
        <v>190</v>
      </c>
      <c r="AU342" s="19" t="s">
        <v>83</v>
      </c>
    </row>
    <row r="343" s="2" customFormat="1" ht="16.5" customHeight="1">
      <c r="A343" s="40"/>
      <c r="B343" s="41"/>
      <c r="C343" s="215" t="s">
        <v>1403</v>
      </c>
      <c r="D343" s="215" t="s">
        <v>183</v>
      </c>
      <c r="E343" s="216" t="s">
        <v>2163</v>
      </c>
      <c r="F343" s="217" t="s">
        <v>2164</v>
      </c>
      <c r="G343" s="218" t="s">
        <v>1661</v>
      </c>
      <c r="H343" s="219">
        <v>1</v>
      </c>
      <c r="I343" s="220"/>
      <c r="J343" s="221">
        <f>ROUND(I343*H343,2)</f>
        <v>0</v>
      </c>
      <c r="K343" s="217" t="s">
        <v>19</v>
      </c>
      <c r="L343" s="46"/>
      <c r="M343" s="222" t="s">
        <v>19</v>
      </c>
      <c r="N343" s="223" t="s">
        <v>47</v>
      </c>
      <c r="O343" s="86"/>
      <c r="P343" s="224">
        <f>O343*H343</f>
        <v>0</v>
      </c>
      <c r="Q343" s="224">
        <v>0</v>
      </c>
      <c r="R343" s="224">
        <f>Q343*H343</f>
        <v>0</v>
      </c>
      <c r="S343" s="224">
        <v>0</v>
      </c>
      <c r="T343" s="225">
        <f>S343*H343</f>
        <v>0</v>
      </c>
      <c r="U343" s="40"/>
      <c r="V343" s="40"/>
      <c r="W343" s="40"/>
      <c r="X343" s="40"/>
      <c r="Y343" s="40"/>
      <c r="Z343" s="40"/>
      <c r="AA343" s="40"/>
      <c r="AB343" s="40"/>
      <c r="AC343" s="40"/>
      <c r="AD343" s="40"/>
      <c r="AE343" s="40"/>
      <c r="AR343" s="226" t="s">
        <v>198</v>
      </c>
      <c r="AT343" s="226" t="s">
        <v>183</v>
      </c>
      <c r="AU343" s="226" t="s">
        <v>83</v>
      </c>
      <c r="AY343" s="19" t="s">
        <v>180</v>
      </c>
      <c r="BE343" s="227">
        <f>IF(N343="základní",J343,0)</f>
        <v>0</v>
      </c>
      <c r="BF343" s="227">
        <f>IF(N343="snížená",J343,0)</f>
        <v>0</v>
      </c>
      <c r="BG343" s="227">
        <f>IF(N343="zákl. přenesená",J343,0)</f>
        <v>0</v>
      </c>
      <c r="BH343" s="227">
        <f>IF(N343="sníž. přenesená",J343,0)</f>
        <v>0</v>
      </c>
      <c r="BI343" s="227">
        <f>IF(N343="nulová",J343,0)</f>
        <v>0</v>
      </c>
      <c r="BJ343" s="19" t="s">
        <v>83</v>
      </c>
      <c r="BK343" s="227">
        <f>ROUND(I343*H343,2)</f>
        <v>0</v>
      </c>
      <c r="BL343" s="19" t="s">
        <v>198</v>
      </c>
      <c r="BM343" s="226" t="s">
        <v>2165</v>
      </c>
    </row>
    <row r="344" s="2" customFormat="1">
      <c r="A344" s="40"/>
      <c r="B344" s="41"/>
      <c r="C344" s="42"/>
      <c r="D344" s="228" t="s">
        <v>190</v>
      </c>
      <c r="E344" s="42"/>
      <c r="F344" s="229" t="s">
        <v>2164</v>
      </c>
      <c r="G344" s="42"/>
      <c r="H344" s="42"/>
      <c r="I344" s="230"/>
      <c r="J344" s="42"/>
      <c r="K344" s="42"/>
      <c r="L344" s="46"/>
      <c r="M344" s="231"/>
      <c r="N344" s="232"/>
      <c r="O344" s="86"/>
      <c r="P344" s="86"/>
      <c r="Q344" s="86"/>
      <c r="R344" s="86"/>
      <c r="S344" s="86"/>
      <c r="T344" s="87"/>
      <c r="U344" s="40"/>
      <c r="V344" s="40"/>
      <c r="W344" s="40"/>
      <c r="X344" s="40"/>
      <c r="Y344" s="40"/>
      <c r="Z344" s="40"/>
      <c r="AA344" s="40"/>
      <c r="AB344" s="40"/>
      <c r="AC344" s="40"/>
      <c r="AD344" s="40"/>
      <c r="AE344" s="40"/>
      <c r="AT344" s="19" t="s">
        <v>190</v>
      </c>
      <c r="AU344" s="19" t="s">
        <v>83</v>
      </c>
    </row>
    <row r="345" s="2" customFormat="1" ht="16.5" customHeight="1">
      <c r="A345" s="40"/>
      <c r="B345" s="41"/>
      <c r="C345" s="215" t="s">
        <v>1407</v>
      </c>
      <c r="D345" s="215" t="s">
        <v>183</v>
      </c>
      <c r="E345" s="216" t="s">
        <v>2166</v>
      </c>
      <c r="F345" s="217" t="s">
        <v>2167</v>
      </c>
      <c r="G345" s="218" t="s">
        <v>1661</v>
      </c>
      <c r="H345" s="219">
        <v>1</v>
      </c>
      <c r="I345" s="220"/>
      <c r="J345" s="221">
        <f>ROUND(I345*H345,2)</f>
        <v>0</v>
      </c>
      <c r="K345" s="217" t="s">
        <v>19</v>
      </c>
      <c r="L345" s="46"/>
      <c r="M345" s="222" t="s">
        <v>19</v>
      </c>
      <c r="N345" s="223" t="s">
        <v>47</v>
      </c>
      <c r="O345" s="86"/>
      <c r="P345" s="224">
        <f>O345*H345</f>
        <v>0</v>
      </c>
      <c r="Q345" s="224">
        <v>0</v>
      </c>
      <c r="R345" s="224">
        <f>Q345*H345</f>
        <v>0</v>
      </c>
      <c r="S345" s="224">
        <v>0</v>
      </c>
      <c r="T345" s="225">
        <f>S345*H345</f>
        <v>0</v>
      </c>
      <c r="U345" s="40"/>
      <c r="V345" s="40"/>
      <c r="W345" s="40"/>
      <c r="X345" s="40"/>
      <c r="Y345" s="40"/>
      <c r="Z345" s="40"/>
      <c r="AA345" s="40"/>
      <c r="AB345" s="40"/>
      <c r="AC345" s="40"/>
      <c r="AD345" s="40"/>
      <c r="AE345" s="40"/>
      <c r="AR345" s="226" t="s">
        <v>198</v>
      </c>
      <c r="AT345" s="226" t="s">
        <v>183</v>
      </c>
      <c r="AU345" s="226" t="s">
        <v>83</v>
      </c>
      <c r="AY345" s="19" t="s">
        <v>180</v>
      </c>
      <c r="BE345" s="227">
        <f>IF(N345="základní",J345,0)</f>
        <v>0</v>
      </c>
      <c r="BF345" s="227">
        <f>IF(N345="snížená",J345,0)</f>
        <v>0</v>
      </c>
      <c r="BG345" s="227">
        <f>IF(N345="zákl. přenesená",J345,0)</f>
        <v>0</v>
      </c>
      <c r="BH345" s="227">
        <f>IF(N345="sníž. přenesená",J345,0)</f>
        <v>0</v>
      </c>
      <c r="BI345" s="227">
        <f>IF(N345="nulová",J345,0)</f>
        <v>0</v>
      </c>
      <c r="BJ345" s="19" t="s">
        <v>83</v>
      </c>
      <c r="BK345" s="227">
        <f>ROUND(I345*H345,2)</f>
        <v>0</v>
      </c>
      <c r="BL345" s="19" t="s">
        <v>198</v>
      </c>
      <c r="BM345" s="226" t="s">
        <v>2168</v>
      </c>
    </row>
    <row r="346" s="2" customFormat="1">
      <c r="A346" s="40"/>
      <c r="B346" s="41"/>
      <c r="C346" s="42"/>
      <c r="D346" s="228" t="s">
        <v>190</v>
      </c>
      <c r="E346" s="42"/>
      <c r="F346" s="229" t="s">
        <v>2167</v>
      </c>
      <c r="G346" s="42"/>
      <c r="H346" s="42"/>
      <c r="I346" s="230"/>
      <c r="J346" s="42"/>
      <c r="K346" s="42"/>
      <c r="L346" s="46"/>
      <c r="M346" s="231"/>
      <c r="N346" s="232"/>
      <c r="O346" s="86"/>
      <c r="P346" s="86"/>
      <c r="Q346" s="86"/>
      <c r="R346" s="86"/>
      <c r="S346" s="86"/>
      <c r="T346" s="87"/>
      <c r="U346" s="40"/>
      <c r="V346" s="40"/>
      <c r="W346" s="40"/>
      <c r="X346" s="40"/>
      <c r="Y346" s="40"/>
      <c r="Z346" s="40"/>
      <c r="AA346" s="40"/>
      <c r="AB346" s="40"/>
      <c r="AC346" s="40"/>
      <c r="AD346" s="40"/>
      <c r="AE346" s="40"/>
      <c r="AT346" s="19" t="s">
        <v>190</v>
      </c>
      <c r="AU346" s="19" t="s">
        <v>83</v>
      </c>
    </row>
    <row r="347" s="2" customFormat="1" ht="16.5" customHeight="1">
      <c r="A347" s="40"/>
      <c r="B347" s="41"/>
      <c r="C347" s="215" t="s">
        <v>1411</v>
      </c>
      <c r="D347" s="215" t="s">
        <v>183</v>
      </c>
      <c r="E347" s="216" t="s">
        <v>2169</v>
      </c>
      <c r="F347" s="217" t="s">
        <v>2170</v>
      </c>
      <c r="G347" s="218" t="s">
        <v>19</v>
      </c>
      <c r="H347" s="219">
        <v>0</v>
      </c>
      <c r="I347" s="220"/>
      <c r="J347" s="221">
        <f>ROUND(I347*H347,2)</f>
        <v>0</v>
      </c>
      <c r="K347" s="217" t="s">
        <v>19</v>
      </c>
      <c r="L347" s="46"/>
      <c r="M347" s="222" t="s">
        <v>19</v>
      </c>
      <c r="N347" s="223" t="s">
        <v>47</v>
      </c>
      <c r="O347" s="86"/>
      <c r="P347" s="224">
        <f>O347*H347</f>
        <v>0</v>
      </c>
      <c r="Q347" s="224">
        <v>0</v>
      </c>
      <c r="R347" s="224">
        <f>Q347*H347</f>
        <v>0</v>
      </c>
      <c r="S347" s="224">
        <v>0</v>
      </c>
      <c r="T347" s="225">
        <f>S347*H347</f>
        <v>0</v>
      </c>
      <c r="U347" s="40"/>
      <c r="V347" s="40"/>
      <c r="W347" s="40"/>
      <c r="X347" s="40"/>
      <c r="Y347" s="40"/>
      <c r="Z347" s="40"/>
      <c r="AA347" s="40"/>
      <c r="AB347" s="40"/>
      <c r="AC347" s="40"/>
      <c r="AD347" s="40"/>
      <c r="AE347" s="40"/>
      <c r="AR347" s="226" t="s">
        <v>198</v>
      </c>
      <c r="AT347" s="226" t="s">
        <v>183</v>
      </c>
      <c r="AU347" s="226" t="s">
        <v>83</v>
      </c>
      <c r="AY347" s="19" t="s">
        <v>180</v>
      </c>
      <c r="BE347" s="227">
        <f>IF(N347="základní",J347,0)</f>
        <v>0</v>
      </c>
      <c r="BF347" s="227">
        <f>IF(N347="snížená",J347,0)</f>
        <v>0</v>
      </c>
      <c r="BG347" s="227">
        <f>IF(N347="zákl. přenesená",J347,0)</f>
        <v>0</v>
      </c>
      <c r="BH347" s="227">
        <f>IF(N347="sníž. přenesená",J347,0)</f>
        <v>0</v>
      </c>
      <c r="BI347" s="227">
        <f>IF(N347="nulová",J347,0)</f>
        <v>0</v>
      </c>
      <c r="BJ347" s="19" t="s">
        <v>83</v>
      </c>
      <c r="BK347" s="227">
        <f>ROUND(I347*H347,2)</f>
        <v>0</v>
      </c>
      <c r="BL347" s="19" t="s">
        <v>198</v>
      </c>
      <c r="BM347" s="226" t="s">
        <v>2171</v>
      </c>
    </row>
    <row r="348" s="2" customFormat="1">
      <c r="A348" s="40"/>
      <c r="B348" s="41"/>
      <c r="C348" s="42"/>
      <c r="D348" s="228" t="s">
        <v>190</v>
      </c>
      <c r="E348" s="42"/>
      <c r="F348" s="229" t="s">
        <v>2170</v>
      </c>
      <c r="G348" s="42"/>
      <c r="H348" s="42"/>
      <c r="I348" s="230"/>
      <c r="J348" s="42"/>
      <c r="K348" s="42"/>
      <c r="L348" s="46"/>
      <c r="M348" s="231"/>
      <c r="N348" s="232"/>
      <c r="O348" s="86"/>
      <c r="P348" s="86"/>
      <c r="Q348" s="86"/>
      <c r="R348" s="86"/>
      <c r="S348" s="86"/>
      <c r="T348" s="87"/>
      <c r="U348" s="40"/>
      <c r="V348" s="40"/>
      <c r="W348" s="40"/>
      <c r="X348" s="40"/>
      <c r="Y348" s="40"/>
      <c r="Z348" s="40"/>
      <c r="AA348" s="40"/>
      <c r="AB348" s="40"/>
      <c r="AC348" s="40"/>
      <c r="AD348" s="40"/>
      <c r="AE348" s="40"/>
      <c r="AT348" s="19" t="s">
        <v>190</v>
      </c>
      <c r="AU348" s="19" t="s">
        <v>83</v>
      </c>
    </row>
    <row r="349" s="2" customFormat="1" ht="16.5" customHeight="1">
      <c r="A349" s="40"/>
      <c r="B349" s="41"/>
      <c r="C349" s="215" t="s">
        <v>1415</v>
      </c>
      <c r="D349" s="215" t="s">
        <v>183</v>
      </c>
      <c r="E349" s="216" t="s">
        <v>2172</v>
      </c>
      <c r="F349" s="217" t="s">
        <v>2173</v>
      </c>
      <c r="G349" s="218" t="s">
        <v>1661</v>
      </c>
      <c r="H349" s="219">
        <v>1</v>
      </c>
      <c r="I349" s="220"/>
      <c r="J349" s="221">
        <f>ROUND(I349*H349,2)</f>
        <v>0</v>
      </c>
      <c r="K349" s="217" t="s">
        <v>19</v>
      </c>
      <c r="L349" s="46"/>
      <c r="M349" s="222" t="s">
        <v>19</v>
      </c>
      <c r="N349" s="223" t="s">
        <v>47</v>
      </c>
      <c r="O349" s="86"/>
      <c r="P349" s="224">
        <f>O349*H349</f>
        <v>0</v>
      </c>
      <c r="Q349" s="224">
        <v>0</v>
      </c>
      <c r="R349" s="224">
        <f>Q349*H349</f>
        <v>0</v>
      </c>
      <c r="S349" s="224">
        <v>0</v>
      </c>
      <c r="T349" s="225">
        <f>S349*H349</f>
        <v>0</v>
      </c>
      <c r="U349" s="40"/>
      <c r="V349" s="40"/>
      <c r="W349" s="40"/>
      <c r="X349" s="40"/>
      <c r="Y349" s="40"/>
      <c r="Z349" s="40"/>
      <c r="AA349" s="40"/>
      <c r="AB349" s="40"/>
      <c r="AC349" s="40"/>
      <c r="AD349" s="40"/>
      <c r="AE349" s="40"/>
      <c r="AR349" s="226" t="s">
        <v>198</v>
      </c>
      <c r="AT349" s="226" t="s">
        <v>183</v>
      </c>
      <c r="AU349" s="226" t="s">
        <v>83</v>
      </c>
      <c r="AY349" s="19" t="s">
        <v>180</v>
      </c>
      <c r="BE349" s="227">
        <f>IF(N349="základní",J349,0)</f>
        <v>0</v>
      </c>
      <c r="BF349" s="227">
        <f>IF(N349="snížená",J349,0)</f>
        <v>0</v>
      </c>
      <c r="BG349" s="227">
        <f>IF(N349="zákl. přenesená",J349,0)</f>
        <v>0</v>
      </c>
      <c r="BH349" s="227">
        <f>IF(N349="sníž. přenesená",J349,0)</f>
        <v>0</v>
      </c>
      <c r="BI349" s="227">
        <f>IF(N349="nulová",J349,0)</f>
        <v>0</v>
      </c>
      <c r="BJ349" s="19" t="s">
        <v>83</v>
      </c>
      <c r="BK349" s="227">
        <f>ROUND(I349*H349,2)</f>
        <v>0</v>
      </c>
      <c r="BL349" s="19" t="s">
        <v>198</v>
      </c>
      <c r="BM349" s="226" t="s">
        <v>2174</v>
      </c>
    </row>
    <row r="350" s="2" customFormat="1">
      <c r="A350" s="40"/>
      <c r="B350" s="41"/>
      <c r="C350" s="42"/>
      <c r="D350" s="228" t="s">
        <v>190</v>
      </c>
      <c r="E350" s="42"/>
      <c r="F350" s="229" t="s">
        <v>2173</v>
      </c>
      <c r="G350" s="42"/>
      <c r="H350" s="42"/>
      <c r="I350" s="230"/>
      <c r="J350" s="42"/>
      <c r="K350" s="42"/>
      <c r="L350" s="46"/>
      <c r="M350" s="231"/>
      <c r="N350" s="232"/>
      <c r="O350" s="86"/>
      <c r="P350" s="86"/>
      <c r="Q350" s="86"/>
      <c r="R350" s="86"/>
      <c r="S350" s="86"/>
      <c r="T350" s="87"/>
      <c r="U350" s="40"/>
      <c r="V350" s="40"/>
      <c r="W350" s="40"/>
      <c r="X350" s="40"/>
      <c r="Y350" s="40"/>
      <c r="Z350" s="40"/>
      <c r="AA350" s="40"/>
      <c r="AB350" s="40"/>
      <c r="AC350" s="40"/>
      <c r="AD350" s="40"/>
      <c r="AE350" s="40"/>
      <c r="AT350" s="19" t="s">
        <v>190</v>
      </c>
      <c r="AU350" s="19" t="s">
        <v>83</v>
      </c>
    </row>
    <row r="351" s="12" customFormat="1" ht="25.92" customHeight="1">
      <c r="A351" s="12"/>
      <c r="B351" s="199"/>
      <c r="C351" s="200"/>
      <c r="D351" s="201" t="s">
        <v>75</v>
      </c>
      <c r="E351" s="202" t="s">
        <v>487</v>
      </c>
      <c r="F351" s="202" t="s">
        <v>2175</v>
      </c>
      <c r="G351" s="200"/>
      <c r="H351" s="200"/>
      <c r="I351" s="203"/>
      <c r="J351" s="204">
        <f>BK351</f>
        <v>0</v>
      </c>
      <c r="K351" s="200"/>
      <c r="L351" s="205"/>
      <c r="M351" s="206"/>
      <c r="N351" s="207"/>
      <c r="O351" s="207"/>
      <c r="P351" s="208">
        <f>P352+P359+P364+P373+P392+P399+P408</f>
        <v>0</v>
      </c>
      <c r="Q351" s="207"/>
      <c r="R351" s="208">
        <f>R352+R359+R364+R373+R392+R399+R408</f>
        <v>0</v>
      </c>
      <c r="S351" s="207"/>
      <c r="T351" s="209">
        <f>T352+T359+T364+T373+T392+T399+T408</f>
        <v>0</v>
      </c>
      <c r="U351" s="12"/>
      <c r="V351" s="12"/>
      <c r="W351" s="12"/>
      <c r="X351" s="12"/>
      <c r="Y351" s="12"/>
      <c r="Z351" s="12"/>
      <c r="AA351" s="12"/>
      <c r="AB351" s="12"/>
      <c r="AC351" s="12"/>
      <c r="AD351" s="12"/>
      <c r="AE351" s="12"/>
      <c r="AR351" s="210" t="s">
        <v>83</v>
      </c>
      <c r="AT351" s="211" t="s">
        <v>75</v>
      </c>
      <c r="AU351" s="211" t="s">
        <v>76</v>
      </c>
      <c r="AY351" s="210" t="s">
        <v>180</v>
      </c>
      <c r="BK351" s="212">
        <f>BK352+BK359+BK364+BK373+BK392+BK399+BK408</f>
        <v>0</v>
      </c>
    </row>
    <row r="352" s="12" customFormat="1" ht="22.8" customHeight="1">
      <c r="A352" s="12"/>
      <c r="B352" s="199"/>
      <c r="C352" s="200"/>
      <c r="D352" s="201" t="s">
        <v>75</v>
      </c>
      <c r="E352" s="213" t="s">
        <v>499</v>
      </c>
      <c r="F352" s="213" t="s">
        <v>1955</v>
      </c>
      <c r="G352" s="200"/>
      <c r="H352" s="200"/>
      <c r="I352" s="203"/>
      <c r="J352" s="214">
        <f>BK352</f>
        <v>0</v>
      </c>
      <c r="K352" s="200"/>
      <c r="L352" s="205"/>
      <c r="M352" s="206"/>
      <c r="N352" s="207"/>
      <c r="O352" s="207"/>
      <c r="P352" s="208">
        <f>SUM(P353:P358)</f>
        <v>0</v>
      </c>
      <c r="Q352" s="207"/>
      <c r="R352" s="208">
        <f>SUM(R353:R358)</f>
        <v>0</v>
      </c>
      <c r="S352" s="207"/>
      <c r="T352" s="209">
        <f>SUM(T353:T358)</f>
        <v>0</v>
      </c>
      <c r="U352" s="12"/>
      <c r="V352" s="12"/>
      <c r="W352" s="12"/>
      <c r="X352" s="12"/>
      <c r="Y352" s="12"/>
      <c r="Z352" s="12"/>
      <c r="AA352" s="12"/>
      <c r="AB352" s="12"/>
      <c r="AC352" s="12"/>
      <c r="AD352" s="12"/>
      <c r="AE352" s="12"/>
      <c r="AR352" s="210" t="s">
        <v>83</v>
      </c>
      <c r="AT352" s="211" t="s">
        <v>75</v>
      </c>
      <c r="AU352" s="211" t="s">
        <v>83</v>
      </c>
      <c r="AY352" s="210" t="s">
        <v>180</v>
      </c>
      <c r="BK352" s="212">
        <f>SUM(BK353:BK358)</f>
        <v>0</v>
      </c>
    </row>
    <row r="353" s="2" customFormat="1">
      <c r="A353" s="40"/>
      <c r="B353" s="41"/>
      <c r="C353" s="215" t="s">
        <v>380</v>
      </c>
      <c r="D353" s="215" t="s">
        <v>183</v>
      </c>
      <c r="E353" s="216" t="s">
        <v>506</v>
      </c>
      <c r="F353" s="217" t="s">
        <v>2176</v>
      </c>
      <c r="G353" s="218" t="s">
        <v>1661</v>
      </c>
      <c r="H353" s="219">
        <v>1</v>
      </c>
      <c r="I353" s="220"/>
      <c r="J353" s="221">
        <f>ROUND(I353*H353,2)</f>
        <v>0</v>
      </c>
      <c r="K353" s="217" t="s">
        <v>19</v>
      </c>
      <c r="L353" s="46"/>
      <c r="M353" s="222" t="s">
        <v>19</v>
      </c>
      <c r="N353" s="223" t="s">
        <v>47</v>
      </c>
      <c r="O353" s="86"/>
      <c r="P353" s="224">
        <f>O353*H353</f>
        <v>0</v>
      </c>
      <c r="Q353" s="224">
        <v>0</v>
      </c>
      <c r="R353" s="224">
        <f>Q353*H353</f>
        <v>0</v>
      </c>
      <c r="S353" s="224">
        <v>0</v>
      </c>
      <c r="T353" s="225">
        <f>S353*H353</f>
        <v>0</v>
      </c>
      <c r="U353" s="40"/>
      <c r="V353" s="40"/>
      <c r="W353" s="40"/>
      <c r="X353" s="40"/>
      <c r="Y353" s="40"/>
      <c r="Z353" s="40"/>
      <c r="AA353" s="40"/>
      <c r="AB353" s="40"/>
      <c r="AC353" s="40"/>
      <c r="AD353" s="40"/>
      <c r="AE353" s="40"/>
      <c r="AR353" s="226" t="s">
        <v>198</v>
      </c>
      <c r="AT353" s="226" t="s">
        <v>183</v>
      </c>
      <c r="AU353" s="226" t="s">
        <v>85</v>
      </c>
      <c r="AY353" s="19" t="s">
        <v>180</v>
      </c>
      <c r="BE353" s="227">
        <f>IF(N353="základní",J353,0)</f>
        <v>0</v>
      </c>
      <c r="BF353" s="227">
        <f>IF(N353="snížená",J353,0)</f>
        <v>0</v>
      </c>
      <c r="BG353" s="227">
        <f>IF(N353="zákl. přenesená",J353,0)</f>
        <v>0</v>
      </c>
      <c r="BH353" s="227">
        <f>IF(N353="sníž. přenesená",J353,0)</f>
        <v>0</v>
      </c>
      <c r="BI353" s="227">
        <f>IF(N353="nulová",J353,0)</f>
        <v>0</v>
      </c>
      <c r="BJ353" s="19" t="s">
        <v>83</v>
      </c>
      <c r="BK353" s="227">
        <f>ROUND(I353*H353,2)</f>
        <v>0</v>
      </c>
      <c r="BL353" s="19" t="s">
        <v>198</v>
      </c>
      <c r="BM353" s="226" t="s">
        <v>2177</v>
      </c>
    </row>
    <row r="354" s="2" customFormat="1">
      <c r="A354" s="40"/>
      <c r="B354" s="41"/>
      <c r="C354" s="42"/>
      <c r="D354" s="228" t="s">
        <v>190</v>
      </c>
      <c r="E354" s="42"/>
      <c r="F354" s="229" t="s">
        <v>2178</v>
      </c>
      <c r="G354" s="42"/>
      <c r="H354" s="42"/>
      <c r="I354" s="230"/>
      <c r="J354" s="42"/>
      <c r="K354" s="42"/>
      <c r="L354" s="46"/>
      <c r="M354" s="231"/>
      <c r="N354" s="232"/>
      <c r="O354" s="86"/>
      <c r="P354" s="86"/>
      <c r="Q354" s="86"/>
      <c r="R354" s="86"/>
      <c r="S354" s="86"/>
      <c r="T354" s="87"/>
      <c r="U354" s="40"/>
      <c r="V354" s="40"/>
      <c r="W354" s="40"/>
      <c r="X354" s="40"/>
      <c r="Y354" s="40"/>
      <c r="Z354" s="40"/>
      <c r="AA354" s="40"/>
      <c r="AB354" s="40"/>
      <c r="AC354" s="40"/>
      <c r="AD354" s="40"/>
      <c r="AE354" s="40"/>
      <c r="AT354" s="19" t="s">
        <v>190</v>
      </c>
      <c r="AU354" s="19" t="s">
        <v>85</v>
      </c>
    </row>
    <row r="355" s="2" customFormat="1" ht="16.5" customHeight="1">
      <c r="A355" s="40"/>
      <c r="B355" s="41"/>
      <c r="C355" s="215" t="s">
        <v>385</v>
      </c>
      <c r="D355" s="215" t="s">
        <v>183</v>
      </c>
      <c r="E355" s="216" t="s">
        <v>514</v>
      </c>
      <c r="F355" s="217" t="s">
        <v>2179</v>
      </c>
      <c r="G355" s="218" t="s">
        <v>1661</v>
      </c>
      <c r="H355" s="219">
        <v>2</v>
      </c>
      <c r="I355" s="220"/>
      <c r="J355" s="221">
        <f>ROUND(I355*H355,2)</f>
        <v>0</v>
      </c>
      <c r="K355" s="217" t="s">
        <v>19</v>
      </c>
      <c r="L355" s="46"/>
      <c r="M355" s="222" t="s">
        <v>19</v>
      </c>
      <c r="N355" s="223" t="s">
        <v>47</v>
      </c>
      <c r="O355" s="86"/>
      <c r="P355" s="224">
        <f>O355*H355</f>
        <v>0</v>
      </c>
      <c r="Q355" s="224">
        <v>0</v>
      </c>
      <c r="R355" s="224">
        <f>Q355*H355</f>
        <v>0</v>
      </c>
      <c r="S355" s="224">
        <v>0</v>
      </c>
      <c r="T355" s="225">
        <f>S355*H355</f>
        <v>0</v>
      </c>
      <c r="U355" s="40"/>
      <c r="V355" s="40"/>
      <c r="W355" s="40"/>
      <c r="X355" s="40"/>
      <c r="Y355" s="40"/>
      <c r="Z355" s="40"/>
      <c r="AA355" s="40"/>
      <c r="AB355" s="40"/>
      <c r="AC355" s="40"/>
      <c r="AD355" s="40"/>
      <c r="AE355" s="40"/>
      <c r="AR355" s="226" t="s">
        <v>198</v>
      </c>
      <c r="AT355" s="226" t="s">
        <v>183</v>
      </c>
      <c r="AU355" s="226" t="s">
        <v>85</v>
      </c>
      <c r="AY355" s="19" t="s">
        <v>180</v>
      </c>
      <c r="BE355" s="227">
        <f>IF(N355="základní",J355,0)</f>
        <v>0</v>
      </c>
      <c r="BF355" s="227">
        <f>IF(N355="snížená",J355,0)</f>
        <v>0</v>
      </c>
      <c r="BG355" s="227">
        <f>IF(N355="zákl. přenesená",J355,0)</f>
        <v>0</v>
      </c>
      <c r="BH355" s="227">
        <f>IF(N355="sníž. přenesená",J355,0)</f>
        <v>0</v>
      </c>
      <c r="BI355" s="227">
        <f>IF(N355="nulová",J355,0)</f>
        <v>0</v>
      </c>
      <c r="BJ355" s="19" t="s">
        <v>83</v>
      </c>
      <c r="BK355" s="227">
        <f>ROUND(I355*H355,2)</f>
        <v>0</v>
      </c>
      <c r="BL355" s="19" t="s">
        <v>198</v>
      </c>
      <c r="BM355" s="226" t="s">
        <v>2180</v>
      </c>
    </row>
    <row r="356" s="2" customFormat="1">
      <c r="A356" s="40"/>
      <c r="B356" s="41"/>
      <c r="C356" s="42"/>
      <c r="D356" s="228" t="s">
        <v>190</v>
      </c>
      <c r="E356" s="42"/>
      <c r="F356" s="229" t="s">
        <v>2179</v>
      </c>
      <c r="G356" s="42"/>
      <c r="H356" s="42"/>
      <c r="I356" s="230"/>
      <c r="J356" s="42"/>
      <c r="K356" s="42"/>
      <c r="L356" s="46"/>
      <c r="M356" s="231"/>
      <c r="N356" s="232"/>
      <c r="O356" s="86"/>
      <c r="P356" s="86"/>
      <c r="Q356" s="86"/>
      <c r="R356" s="86"/>
      <c r="S356" s="86"/>
      <c r="T356" s="87"/>
      <c r="U356" s="40"/>
      <c r="V356" s="40"/>
      <c r="W356" s="40"/>
      <c r="X356" s="40"/>
      <c r="Y356" s="40"/>
      <c r="Z356" s="40"/>
      <c r="AA356" s="40"/>
      <c r="AB356" s="40"/>
      <c r="AC356" s="40"/>
      <c r="AD356" s="40"/>
      <c r="AE356" s="40"/>
      <c r="AT356" s="19" t="s">
        <v>190</v>
      </c>
      <c r="AU356" s="19" t="s">
        <v>85</v>
      </c>
    </row>
    <row r="357" s="2" customFormat="1" ht="16.5" customHeight="1">
      <c r="A357" s="40"/>
      <c r="B357" s="41"/>
      <c r="C357" s="215" t="s">
        <v>390</v>
      </c>
      <c r="D357" s="215" t="s">
        <v>183</v>
      </c>
      <c r="E357" s="216" t="s">
        <v>521</v>
      </c>
      <c r="F357" s="217" t="s">
        <v>1959</v>
      </c>
      <c r="G357" s="218" t="s">
        <v>1661</v>
      </c>
      <c r="H357" s="219">
        <v>2</v>
      </c>
      <c r="I357" s="220"/>
      <c r="J357" s="221">
        <f>ROUND(I357*H357,2)</f>
        <v>0</v>
      </c>
      <c r="K357" s="217" t="s">
        <v>19</v>
      </c>
      <c r="L357" s="46"/>
      <c r="M357" s="222" t="s">
        <v>19</v>
      </c>
      <c r="N357" s="223" t="s">
        <v>47</v>
      </c>
      <c r="O357" s="86"/>
      <c r="P357" s="224">
        <f>O357*H357</f>
        <v>0</v>
      </c>
      <c r="Q357" s="224">
        <v>0</v>
      </c>
      <c r="R357" s="224">
        <f>Q357*H357</f>
        <v>0</v>
      </c>
      <c r="S357" s="224">
        <v>0</v>
      </c>
      <c r="T357" s="225">
        <f>S357*H357</f>
        <v>0</v>
      </c>
      <c r="U357" s="40"/>
      <c r="V357" s="40"/>
      <c r="W357" s="40"/>
      <c r="X357" s="40"/>
      <c r="Y357" s="40"/>
      <c r="Z357" s="40"/>
      <c r="AA357" s="40"/>
      <c r="AB357" s="40"/>
      <c r="AC357" s="40"/>
      <c r="AD357" s="40"/>
      <c r="AE357" s="40"/>
      <c r="AR357" s="226" t="s">
        <v>198</v>
      </c>
      <c r="AT357" s="226" t="s">
        <v>183</v>
      </c>
      <c r="AU357" s="226" t="s">
        <v>85</v>
      </c>
      <c r="AY357" s="19" t="s">
        <v>180</v>
      </c>
      <c r="BE357" s="227">
        <f>IF(N357="základní",J357,0)</f>
        <v>0</v>
      </c>
      <c r="BF357" s="227">
        <f>IF(N357="snížená",J357,0)</f>
        <v>0</v>
      </c>
      <c r="BG357" s="227">
        <f>IF(N357="zákl. přenesená",J357,0)</f>
        <v>0</v>
      </c>
      <c r="BH357" s="227">
        <f>IF(N357="sníž. přenesená",J357,0)</f>
        <v>0</v>
      </c>
      <c r="BI357" s="227">
        <f>IF(N357="nulová",J357,0)</f>
        <v>0</v>
      </c>
      <c r="BJ357" s="19" t="s">
        <v>83</v>
      </c>
      <c r="BK357" s="227">
        <f>ROUND(I357*H357,2)</f>
        <v>0</v>
      </c>
      <c r="BL357" s="19" t="s">
        <v>198</v>
      </c>
      <c r="BM357" s="226" t="s">
        <v>2181</v>
      </c>
    </row>
    <row r="358" s="2" customFormat="1">
      <c r="A358" s="40"/>
      <c r="B358" s="41"/>
      <c r="C358" s="42"/>
      <c r="D358" s="228" t="s">
        <v>190</v>
      </c>
      <c r="E358" s="42"/>
      <c r="F358" s="229" t="s">
        <v>1959</v>
      </c>
      <c r="G358" s="42"/>
      <c r="H358" s="42"/>
      <c r="I358" s="230"/>
      <c r="J358" s="42"/>
      <c r="K358" s="42"/>
      <c r="L358" s="46"/>
      <c r="M358" s="231"/>
      <c r="N358" s="232"/>
      <c r="O358" s="86"/>
      <c r="P358" s="86"/>
      <c r="Q358" s="86"/>
      <c r="R358" s="86"/>
      <c r="S358" s="86"/>
      <c r="T358" s="87"/>
      <c r="U358" s="40"/>
      <c r="V358" s="40"/>
      <c r="W358" s="40"/>
      <c r="X358" s="40"/>
      <c r="Y358" s="40"/>
      <c r="Z358" s="40"/>
      <c r="AA358" s="40"/>
      <c r="AB358" s="40"/>
      <c r="AC358" s="40"/>
      <c r="AD358" s="40"/>
      <c r="AE358" s="40"/>
      <c r="AT358" s="19" t="s">
        <v>190</v>
      </c>
      <c r="AU358" s="19" t="s">
        <v>85</v>
      </c>
    </row>
    <row r="359" s="12" customFormat="1" ht="22.8" customHeight="1">
      <c r="A359" s="12"/>
      <c r="B359" s="199"/>
      <c r="C359" s="200"/>
      <c r="D359" s="201" t="s">
        <v>75</v>
      </c>
      <c r="E359" s="213" t="s">
        <v>907</v>
      </c>
      <c r="F359" s="213" t="s">
        <v>1963</v>
      </c>
      <c r="G359" s="200"/>
      <c r="H359" s="200"/>
      <c r="I359" s="203"/>
      <c r="J359" s="214">
        <f>BK359</f>
        <v>0</v>
      </c>
      <c r="K359" s="200"/>
      <c r="L359" s="205"/>
      <c r="M359" s="206"/>
      <c r="N359" s="207"/>
      <c r="O359" s="207"/>
      <c r="P359" s="208">
        <f>SUM(P360:P363)</f>
        <v>0</v>
      </c>
      <c r="Q359" s="207"/>
      <c r="R359" s="208">
        <f>SUM(R360:R363)</f>
        <v>0</v>
      </c>
      <c r="S359" s="207"/>
      <c r="T359" s="209">
        <f>SUM(T360:T363)</f>
        <v>0</v>
      </c>
      <c r="U359" s="12"/>
      <c r="V359" s="12"/>
      <c r="W359" s="12"/>
      <c r="X359" s="12"/>
      <c r="Y359" s="12"/>
      <c r="Z359" s="12"/>
      <c r="AA359" s="12"/>
      <c r="AB359" s="12"/>
      <c r="AC359" s="12"/>
      <c r="AD359" s="12"/>
      <c r="AE359" s="12"/>
      <c r="AR359" s="210" t="s">
        <v>83</v>
      </c>
      <c r="AT359" s="211" t="s">
        <v>75</v>
      </c>
      <c r="AU359" s="211" t="s">
        <v>83</v>
      </c>
      <c r="AY359" s="210" t="s">
        <v>180</v>
      </c>
      <c r="BK359" s="212">
        <f>SUM(BK360:BK363)</f>
        <v>0</v>
      </c>
    </row>
    <row r="360" s="2" customFormat="1" ht="16.5" customHeight="1">
      <c r="A360" s="40"/>
      <c r="B360" s="41"/>
      <c r="C360" s="215" t="s">
        <v>399</v>
      </c>
      <c r="D360" s="215" t="s">
        <v>183</v>
      </c>
      <c r="E360" s="216" t="s">
        <v>911</v>
      </c>
      <c r="F360" s="217" t="s">
        <v>2182</v>
      </c>
      <c r="G360" s="218" t="s">
        <v>1661</v>
      </c>
      <c r="H360" s="219">
        <v>2</v>
      </c>
      <c r="I360" s="220"/>
      <c r="J360" s="221">
        <f>ROUND(I360*H360,2)</f>
        <v>0</v>
      </c>
      <c r="K360" s="217" t="s">
        <v>19</v>
      </c>
      <c r="L360" s="46"/>
      <c r="M360" s="222" t="s">
        <v>19</v>
      </c>
      <c r="N360" s="223" t="s">
        <v>47</v>
      </c>
      <c r="O360" s="86"/>
      <c r="P360" s="224">
        <f>O360*H360</f>
        <v>0</v>
      </c>
      <c r="Q360" s="224">
        <v>0</v>
      </c>
      <c r="R360" s="224">
        <f>Q360*H360</f>
        <v>0</v>
      </c>
      <c r="S360" s="224">
        <v>0</v>
      </c>
      <c r="T360" s="225">
        <f>S360*H360</f>
        <v>0</v>
      </c>
      <c r="U360" s="40"/>
      <c r="V360" s="40"/>
      <c r="W360" s="40"/>
      <c r="X360" s="40"/>
      <c r="Y360" s="40"/>
      <c r="Z360" s="40"/>
      <c r="AA360" s="40"/>
      <c r="AB360" s="40"/>
      <c r="AC360" s="40"/>
      <c r="AD360" s="40"/>
      <c r="AE360" s="40"/>
      <c r="AR360" s="226" t="s">
        <v>198</v>
      </c>
      <c r="AT360" s="226" t="s">
        <v>183</v>
      </c>
      <c r="AU360" s="226" t="s">
        <v>85</v>
      </c>
      <c r="AY360" s="19" t="s">
        <v>180</v>
      </c>
      <c r="BE360" s="227">
        <f>IF(N360="základní",J360,0)</f>
        <v>0</v>
      </c>
      <c r="BF360" s="227">
        <f>IF(N360="snížená",J360,0)</f>
        <v>0</v>
      </c>
      <c r="BG360" s="227">
        <f>IF(N360="zákl. přenesená",J360,0)</f>
        <v>0</v>
      </c>
      <c r="BH360" s="227">
        <f>IF(N360="sníž. přenesená",J360,0)</f>
        <v>0</v>
      </c>
      <c r="BI360" s="227">
        <f>IF(N360="nulová",J360,0)</f>
        <v>0</v>
      </c>
      <c r="BJ360" s="19" t="s">
        <v>83</v>
      </c>
      <c r="BK360" s="227">
        <f>ROUND(I360*H360,2)</f>
        <v>0</v>
      </c>
      <c r="BL360" s="19" t="s">
        <v>198</v>
      </c>
      <c r="BM360" s="226" t="s">
        <v>2183</v>
      </c>
    </row>
    <row r="361" s="2" customFormat="1">
      <c r="A361" s="40"/>
      <c r="B361" s="41"/>
      <c r="C361" s="42"/>
      <c r="D361" s="228" t="s">
        <v>190</v>
      </c>
      <c r="E361" s="42"/>
      <c r="F361" s="229" t="s">
        <v>2182</v>
      </c>
      <c r="G361" s="42"/>
      <c r="H361" s="42"/>
      <c r="I361" s="230"/>
      <c r="J361" s="42"/>
      <c r="K361" s="42"/>
      <c r="L361" s="46"/>
      <c r="M361" s="231"/>
      <c r="N361" s="232"/>
      <c r="O361" s="86"/>
      <c r="P361" s="86"/>
      <c r="Q361" s="86"/>
      <c r="R361" s="86"/>
      <c r="S361" s="86"/>
      <c r="T361" s="87"/>
      <c r="U361" s="40"/>
      <c r="V361" s="40"/>
      <c r="W361" s="40"/>
      <c r="X361" s="40"/>
      <c r="Y361" s="40"/>
      <c r="Z361" s="40"/>
      <c r="AA361" s="40"/>
      <c r="AB361" s="40"/>
      <c r="AC361" s="40"/>
      <c r="AD361" s="40"/>
      <c r="AE361" s="40"/>
      <c r="AT361" s="19" t="s">
        <v>190</v>
      </c>
      <c r="AU361" s="19" t="s">
        <v>85</v>
      </c>
    </row>
    <row r="362" s="2" customFormat="1" ht="16.5" customHeight="1">
      <c r="A362" s="40"/>
      <c r="B362" s="41"/>
      <c r="C362" s="215" t="s">
        <v>405</v>
      </c>
      <c r="D362" s="215" t="s">
        <v>183</v>
      </c>
      <c r="E362" s="216" t="s">
        <v>915</v>
      </c>
      <c r="F362" s="217" t="s">
        <v>2098</v>
      </c>
      <c r="G362" s="218" t="s">
        <v>1661</v>
      </c>
      <c r="H362" s="219">
        <v>1</v>
      </c>
      <c r="I362" s="220"/>
      <c r="J362" s="221">
        <f>ROUND(I362*H362,2)</f>
        <v>0</v>
      </c>
      <c r="K362" s="217" t="s">
        <v>19</v>
      </c>
      <c r="L362" s="46"/>
      <c r="M362" s="222" t="s">
        <v>19</v>
      </c>
      <c r="N362" s="223" t="s">
        <v>47</v>
      </c>
      <c r="O362" s="86"/>
      <c r="P362" s="224">
        <f>O362*H362</f>
        <v>0</v>
      </c>
      <c r="Q362" s="224">
        <v>0</v>
      </c>
      <c r="R362" s="224">
        <f>Q362*H362</f>
        <v>0</v>
      </c>
      <c r="S362" s="224">
        <v>0</v>
      </c>
      <c r="T362" s="225">
        <f>S362*H362</f>
        <v>0</v>
      </c>
      <c r="U362" s="40"/>
      <c r="V362" s="40"/>
      <c r="W362" s="40"/>
      <c r="X362" s="40"/>
      <c r="Y362" s="40"/>
      <c r="Z362" s="40"/>
      <c r="AA362" s="40"/>
      <c r="AB362" s="40"/>
      <c r="AC362" s="40"/>
      <c r="AD362" s="40"/>
      <c r="AE362" s="40"/>
      <c r="AR362" s="226" t="s">
        <v>198</v>
      </c>
      <c r="AT362" s="226" t="s">
        <v>183</v>
      </c>
      <c r="AU362" s="226" t="s">
        <v>85</v>
      </c>
      <c r="AY362" s="19" t="s">
        <v>180</v>
      </c>
      <c r="BE362" s="227">
        <f>IF(N362="základní",J362,0)</f>
        <v>0</v>
      </c>
      <c r="BF362" s="227">
        <f>IF(N362="snížená",J362,0)</f>
        <v>0</v>
      </c>
      <c r="BG362" s="227">
        <f>IF(N362="zákl. přenesená",J362,0)</f>
        <v>0</v>
      </c>
      <c r="BH362" s="227">
        <f>IF(N362="sníž. přenesená",J362,0)</f>
        <v>0</v>
      </c>
      <c r="BI362" s="227">
        <f>IF(N362="nulová",J362,0)</f>
        <v>0</v>
      </c>
      <c r="BJ362" s="19" t="s">
        <v>83</v>
      </c>
      <c r="BK362" s="227">
        <f>ROUND(I362*H362,2)</f>
        <v>0</v>
      </c>
      <c r="BL362" s="19" t="s">
        <v>198</v>
      </c>
      <c r="BM362" s="226" t="s">
        <v>2184</v>
      </c>
    </row>
    <row r="363" s="2" customFormat="1">
      <c r="A363" s="40"/>
      <c r="B363" s="41"/>
      <c r="C363" s="42"/>
      <c r="D363" s="228" t="s">
        <v>190</v>
      </c>
      <c r="E363" s="42"/>
      <c r="F363" s="229" t="s">
        <v>2098</v>
      </c>
      <c r="G363" s="42"/>
      <c r="H363" s="42"/>
      <c r="I363" s="230"/>
      <c r="J363" s="42"/>
      <c r="K363" s="42"/>
      <c r="L363" s="46"/>
      <c r="M363" s="231"/>
      <c r="N363" s="232"/>
      <c r="O363" s="86"/>
      <c r="P363" s="86"/>
      <c r="Q363" s="86"/>
      <c r="R363" s="86"/>
      <c r="S363" s="86"/>
      <c r="T363" s="87"/>
      <c r="U363" s="40"/>
      <c r="V363" s="40"/>
      <c r="W363" s="40"/>
      <c r="X363" s="40"/>
      <c r="Y363" s="40"/>
      <c r="Z363" s="40"/>
      <c r="AA363" s="40"/>
      <c r="AB363" s="40"/>
      <c r="AC363" s="40"/>
      <c r="AD363" s="40"/>
      <c r="AE363" s="40"/>
      <c r="AT363" s="19" t="s">
        <v>190</v>
      </c>
      <c r="AU363" s="19" t="s">
        <v>85</v>
      </c>
    </row>
    <row r="364" s="12" customFormat="1" ht="22.8" customHeight="1">
      <c r="A364" s="12"/>
      <c r="B364" s="199"/>
      <c r="C364" s="200"/>
      <c r="D364" s="201" t="s">
        <v>75</v>
      </c>
      <c r="E364" s="213" t="s">
        <v>1817</v>
      </c>
      <c r="F364" s="213" t="s">
        <v>2101</v>
      </c>
      <c r="G364" s="200"/>
      <c r="H364" s="200"/>
      <c r="I364" s="203"/>
      <c r="J364" s="214">
        <f>BK364</f>
        <v>0</v>
      </c>
      <c r="K364" s="200"/>
      <c r="L364" s="205"/>
      <c r="M364" s="206"/>
      <c r="N364" s="207"/>
      <c r="O364" s="207"/>
      <c r="P364" s="208">
        <f>SUM(P365:P372)</f>
        <v>0</v>
      </c>
      <c r="Q364" s="207"/>
      <c r="R364" s="208">
        <f>SUM(R365:R372)</f>
        <v>0</v>
      </c>
      <c r="S364" s="207"/>
      <c r="T364" s="209">
        <f>SUM(T365:T372)</f>
        <v>0</v>
      </c>
      <c r="U364" s="12"/>
      <c r="V364" s="12"/>
      <c r="W364" s="12"/>
      <c r="X364" s="12"/>
      <c r="Y364" s="12"/>
      <c r="Z364" s="12"/>
      <c r="AA364" s="12"/>
      <c r="AB364" s="12"/>
      <c r="AC364" s="12"/>
      <c r="AD364" s="12"/>
      <c r="AE364" s="12"/>
      <c r="AR364" s="210" t="s">
        <v>83</v>
      </c>
      <c r="AT364" s="211" t="s">
        <v>75</v>
      </c>
      <c r="AU364" s="211" t="s">
        <v>83</v>
      </c>
      <c r="AY364" s="210" t="s">
        <v>180</v>
      </c>
      <c r="BK364" s="212">
        <f>SUM(BK365:BK372)</f>
        <v>0</v>
      </c>
    </row>
    <row r="365" s="2" customFormat="1" ht="16.5" customHeight="1">
      <c r="A365" s="40"/>
      <c r="B365" s="41"/>
      <c r="C365" s="215" t="s">
        <v>410</v>
      </c>
      <c r="D365" s="215" t="s">
        <v>183</v>
      </c>
      <c r="E365" s="216" t="s">
        <v>1821</v>
      </c>
      <c r="F365" s="217" t="s">
        <v>2185</v>
      </c>
      <c r="G365" s="218" t="s">
        <v>1661</v>
      </c>
      <c r="H365" s="219">
        <v>1</v>
      </c>
      <c r="I365" s="220"/>
      <c r="J365" s="221">
        <f>ROUND(I365*H365,2)</f>
        <v>0</v>
      </c>
      <c r="K365" s="217" t="s">
        <v>19</v>
      </c>
      <c r="L365" s="46"/>
      <c r="M365" s="222" t="s">
        <v>19</v>
      </c>
      <c r="N365" s="223" t="s">
        <v>47</v>
      </c>
      <c r="O365" s="86"/>
      <c r="P365" s="224">
        <f>O365*H365</f>
        <v>0</v>
      </c>
      <c r="Q365" s="224">
        <v>0</v>
      </c>
      <c r="R365" s="224">
        <f>Q365*H365</f>
        <v>0</v>
      </c>
      <c r="S365" s="224">
        <v>0</v>
      </c>
      <c r="T365" s="225">
        <f>S365*H365</f>
        <v>0</v>
      </c>
      <c r="U365" s="40"/>
      <c r="V365" s="40"/>
      <c r="W365" s="40"/>
      <c r="X365" s="40"/>
      <c r="Y365" s="40"/>
      <c r="Z365" s="40"/>
      <c r="AA365" s="40"/>
      <c r="AB365" s="40"/>
      <c r="AC365" s="40"/>
      <c r="AD365" s="40"/>
      <c r="AE365" s="40"/>
      <c r="AR365" s="226" t="s">
        <v>198</v>
      </c>
      <c r="AT365" s="226" t="s">
        <v>183</v>
      </c>
      <c r="AU365" s="226" t="s">
        <v>85</v>
      </c>
      <c r="AY365" s="19" t="s">
        <v>180</v>
      </c>
      <c r="BE365" s="227">
        <f>IF(N365="základní",J365,0)</f>
        <v>0</v>
      </c>
      <c r="BF365" s="227">
        <f>IF(N365="snížená",J365,0)</f>
        <v>0</v>
      </c>
      <c r="BG365" s="227">
        <f>IF(N365="zákl. přenesená",J365,0)</f>
        <v>0</v>
      </c>
      <c r="BH365" s="227">
        <f>IF(N365="sníž. přenesená",J365,0)</f>
        <v>0</v>
      </c>
      <c r="BI365" s="227">
        <f>IF(N365="nulová",J365,0)</f>
        <v>0</v>
      </c>
      <c r="BJ365" s="19" t="s">
        <v>83</v>
      </c>
      <c r="BK365" s="227">
        <f>ROUND(I365*H365,2)</f>
        <v>0</v>
      </c>
      <c r="BL365" s="19" t="s">
        <v>198</v>
      </c>
      <c r="BM365" s="226" t="s">
        <v>2186</v>
      </c>
    </row>
    <row r="366" s="2" customFormat="1">
      <c r="A366" s="40"/>
      <c r="B366" s="41"/>
      <c r="C366" s="42"/>
      <c r="D366" s="228" t="s">
        <v>190</v>
      </c>
      <c r="E366" s="42"/>
      <c r="F366" s="229" t="s">
        <v>2185</v>
      </c>
      <c r="G366" s="42"/>
      <c r="H366" s="42"/>
      <c r="I366" s="230"/>
      <c r="J366" s="42"/>
      <c r="K366" s="42"/>
      <c r="L366" s="46"/>
      <c r="M366" s="231"/>
      <c r="N366" s="232"/>
      <c r="O366" s="86"/>
      <c r="P366" s="86"/>
      <c r="Q366" s="86"/>
      <c r="R366" s="86"/>
      <c r="S366" s="86"/>
      <c r="T366" s="87"/>
      <c r="U366" s="40"/>
      <c r="V366" s="40"/>
      <c r="W366" s="40"/>
      <c r="X366" s="40"/>
      <c r="Y366" s="40"/>
      <c r="Z366" s="40"/>
      <c r="AA366" s="40"/>
      <c r="AB366" s="40"/>
      <c r="AC366" s="40"/>
      <c r="AD366" s="40"/>
      <c r="AE366" s="40"/>
      <c r="AT366" s="19" t="s">
        <v>190</v>
      </c>
      <c r="AU366" s="19" t="s">
        <v>85</v>
      </c>
    </row>
    <row r="367" s="2" customFormat="1" ht="16.5" customHeight="1">
      <c r="A367" s="40"/>
      <c r="B367" s="41"/>
      <c r="C367" s="215" t="s">
        <v>417</v>
      </c>
      <c r="D367" s="215" t="s">
        <v>183</v>
      </c>
      <c r="E367" s="216" t="s">
        <v>923</v>
      </c>
      <c r="F367" s="217" t="s">
        <v>2187</v>
      </c>
      <c r="G367" s="218" t="s">
        <v>1661</v>
      </c>
      <c r="H367" s="219">
        <v>2</v>
      </c>
      <c r="I367" s="220"/>
      <c r="J367" s="221">
        <f>ROUND(I367*H367,2)</f>
        <v>0</v>
      </c>
      <c r="K367" s="217" t="s">
        <v>19</v>
      </c>
      <c r="L367" s="46"/>
      <c r="M367" s="222" t="s">
        <v>19</v>
      </c>
      <c r="N367" s="223" t="s">
        <v>47</v>
      </c>
      <c r="O367" s="86"/>
      <c r="P367" s="224">
        <f>O367*H367</f>
        <v>0</v>
      </c>
      <c r="Q367" s="224">
        <v>0</v>
      </c>
      <c r="R367" s="224">
        <f>Q367*H367</f>
        <v>0</v>
      </c>
      <c r="S367" s="224">
        <v>0</v>
      </c>
      <c r="T367" s="225">
        <f>S367*H367</f>
        <v>0</v>
      </c>
      <c r="U367" s="40"/>
      <c r="V367" s="40"/>
      <c r="W367" s="40"/>
      <c r="X367" s="40"/>
      <c r="Y367" s="40"/>
      <c r="Z367" s="40"/>
      <c r="AA367" s="40"/>
      <c r="AB367" s="40"/>
      <c r="AC367" s="40"/>
      <c r="AD367" s="40"/>
      <c r="AE367" s="40"/>
      <c r="AR367" s="226" t="s">
        <v>198</v>
      </c>
      <c r="AT367" s="226" t="s">
        <v>183</v>
      </c>
      <c r="AU367" s="226" t="s">
        <v>85</v>
      </c>
      <c r="AY367" s="19" t="s">
        <v>180</v>
      </c>
      <c r="BE367" s="227">
        <f>IF(N367="základní",J367,0)</f>
        <v>0</v>
      </c>
      <c r="BF367" s="227">
        <f>IF(N367="snížená",J367,0)</f>
        <v>0</v>
      </c>
      <c r="BG367" s="227">
        <f>IF(N367="zákl. přenesená",J367,0)</f>
        <v>0</v>
      </c>
      <c r="BH367" s="227">
        <f>IF(N367="sníž. přenesená",J367,0)</f>
        <v>0</v>
      </c>
      <c r="BI367" s="227">
        <f>IF(N367="nulová",J367,0)</f>
        <v>0</v>
      </c>
      <c r="BJ367" s="19" t="s">
        <v>83</v>
      </c>
      <c r="BK367" s="227">
        <f>ROUND(I367*H367,2)</f>
        <v>0</v>
      </c>
      <c r="BL367" s="19" t="s">
        <v>198</v>
      </c>
      <c r="BM367" s="226" t="s">
        <v>2188</v>
      </c>
    </row>
    <row r="368" s="2" customFormat="1">
      <c r="A368" s="40"/>
      <c r="B368" s="41"/>
      <c r="C368" s="42"/>
      <c r="D368" s="228" t="s">
        <v>190</v>
      </c>
      <c r="E368" s="42"/>
      <c r="F368" s="229" t="s">
        <v>2187</v>
      </c>
      <c r="G368" s="42"/>
      <c r="H368" s="42"/>
      <c r="I368" s="230"/>
      <c r="J368" s="42"/>
      <c r="K368" s="42"/>
      <c r="L368" s="46"/>
      <c r="M368" s="231"/>
      <c r="N368" s="232"/>
      <c r="O368" s="86"/>
      <c r="P368" s="86"/>
      <c r="Q368" s="86"/>
      <c r="R368" s="86"/>
      <c r="S368" s="86"/>
      <c r="T368" s="87"/>
      <c r="U368" s="40"/>
      <c r="V368" s="40"/>
      <c r="W368" s="40"/>
      <c r="X368" s="40"/>
      <c r="Y368" s="40"/>
      <c r="Z368" s="40"/>
      <c r="AA368" s="40"/>
      <c r="AB368" s="40"/>
      <c r="AC368" s="40"/>
      <c r="AD368" s="40"/>
      <c r="AE368" s="40"/>
      <c r="AT368" s="19" t="s">
        <v>190</v>
      </c>
      <c r="AU368" s="19" t="s">
        <v>85</v>
      </c>
    </row>
    <row r="369" s="2" customFormat="1" ht="16.5" customHeight="1">
      <c r="A369" s="40"/>
      <c r="B369" s="41"/>
      <c r="C369" s="215" t="s">
        <v>424</v>
      </c>
      <c r="D369" s="215" t="s">
        <v>183</v>
      </c>
      <c r="E369" s="216" t="s">
        <v>1828</v>
      </c>
      <c r="F369" s="217" t="s">
        <v>2189</v>
      </c>
      <c r="G369" s="218" t="s">
        <v>1661</v>
      </c>
      <c r="H369" s="219">
        <v>1</v>
      </c>
      <c r="I369" s="220"/>
      <c r="J369" s="221">
        <f>ROUND(I369*H369,2)</f>
        <v>0</v>
      </c>
      <c r="K369" s="217" t="s">
        <v>19</v>
      </c>
      <c r="L369" s="46"/>
      <c r="M369" s="222" t="s">
        <v>19</v>
      </c>
      <c r="N369" s="223" t="s">
        <v>47</v>
      </c>
      <c r="O369" s="86"/>
      <c r="P369" s="224">
        <f>O369*H369</f>
        <v>0</v>
      </c>
      <c r="Q369" s="224">
        <v>0</v>
      </c>
      <c r="R369" s="224">
        <f>Q369*H369</f>
        <v>0</v>
      </c>
      <c r="S369" s="224">
        <v>0</v>
      </c>
      <c r="T369" s="225">
        <f>S369*H369</f>
        <v>0</v>
      </c>
      <c r="U369" s="40"/>
      <c r="V369" s="40"/>
      <c r="W369" s="40"/>
      <c r="X369" s="40"/>
      <c r="Y369" s="40"/>
      <c r="Z369" s="40"/>
      <c r="AA369" s="40"/>
      <c r="AB369" s="40"/>
      <c r="AC369" s="40"/>
      <c r="AD369" s="40"/>
      <c r="AE369" s="40"/>
      <c r="AR369" s="226" t="s">
        <v>198</v>
      </c>
      <c r="AT369" s="226" t="s">
        <v>183</v>
      </c>
      <c r="AU369" s="226" t="s">
        <v>85</v>
      </c>
      <c r="AY369" s="19" t="s">
        <v>180</v>
      </c>
      <c r="BE369" s="227">
        <f>IF(N369="základní",J369,0)</f>
        <v>0</v>
      </c>
      <c r="BF369" s="227">
        <f>IF(N369="snížená",J369,0)</f>
        <v>0</v>
      </c>
      <c r="BG369" s="227">
        <f>IF(N369="zákl. přenesená",J369,0)</f>
        <v>0</v>
      </c>
      <c r="BH369" s="227">
        <f>IF(N369="sníž. přenesená",J369,0)</f>
        <v>0</v>
      </c>
      <c r="BI369" s="227">
        <f>IF(N369="nulová",J369,0)</f>
        <v>0</v>
      </c>
      <c r="BJ369" s="19" t="s">
        <v>83</v>
      </c>
      <c r="BK369" s="227">
        <f>ROUND(I369*H369,2)</f>
        <v>0</v>
      </c>
      <c r="BL369" s="19" t="s">
        <v>198</v>
      </c>
      <c r="BM369" s="226" t="s">
        <v>2190</v>
      </c>
    </row>
    <row r="370" s="2" customFormat="1">
      <c r="A370" s="40"/>
      <c r="B370" s="41"/>
      <c r="C370" s="42"/>
      <c r="D370" s="228" t="s">
        <v>190</v>
      </c>
      <c r="E370" s="42"/>
      <c r="F370" s="229" t="s">
        <v>2189</v>
      </c>
      <c r="G370" s="42"/>
      <c r="H370" s="42"/>
      <c r="I370" s="230"/>
      <c r="J370" s="42"/>
      <c r="K370" s="42"/>
      <c r="L370" s="46"/>
      <c r="M370" s="231"/>
      <c r="N370" s="232"/>
      <c r="O370" s="86"/>
      <c r="P370" s="86"/>
      <c r="Q370" s="86"/>
      <c r="R370" s="86"/>
      <c r="S370" s="86"/>
      <c r="T370" s="87"/>
      <c r="U370" s="40"/>
      <c r="V370" s="40"/>
      <c r="W370" s="40"/>
      <c r="X370" s="40"/>
      <c r="Y370" s="40"/>
      <c r="Z370" s="40"/>
      <c r="AA370" s="40"/>
      <c r="AB370" s="40"/>
      <c r="AC370" s="40"/>
      <c r="AD370" s="40"/>
      <c r="AE370" s="40"/>
      <c r="AT370" s="19" t="s">
        <v>190</v>
      </c>
      <c r="AU370" s="19" t="s">
        <v>85</v>
      </c>
    </row>
    <row r="371" s="2" customFormat="1" ht="16.5" customHeight="1">
      <c r="A371" s="40"/>
      <c r="B371" s="41"/>
      <c r="C371" s="215" t="s">
        <v>429</v>
      </c>
      <c r="D371" s="215" t="s">
        <v>183</v>
      </c>
      <c r="E371" s="216" t="s">
        <v>927</v>
      </c>
      <c r="F371" s="217" t="s">
        <v>2191</v>
      </c>
      <c r="G371" s="218" t="s">
        <v>1661</v>
      </c>
      <c r="H371" s="219">
        <v>1</v>
      </c>
      <c r="I371" s="220"/>
      <c r="J371" s="221">
        <f>ROUND(I371*H371,2)</f>
        <v>0</v>
      </c>
      <c r="K371" s="217" t="s">
        <v>19</v>
      </c>
      <c r="L371" s="46"/>
      <c r="M371" s="222" t="s">
        <v>19</v>
      </c>
      <c r="N371" s="223" t="s">
        <v>47</v>
      </c>
      <c r="O371" s="86"/>
      <c r="P371" s="224">
        <f>O371*H371</f>
        <v>0</v>
      </c>
      <c r="Q371" s="224">
        <v>0</v>
      </c>
      <c r="R371" s="224">
        <f>Q371*H371</f>
        <v>0</v>
      </c>
      <c r="S371" s="224">
        <v>0</v>
      </c>
      <c r="T371" s="225">
        <f>S371*H371</f>
        <v>0</v>
      </c>
      <c r="U371" s="40"/>
      <c r="V371" s="40"/>
      <c r="W371" s="40"/>
      <c r="X371" s="40"/>
      <c r="Y371" s="40"/>
      <c r="Z371" s="40"/>
      <c r="AA371" s="40"/>
      <c r="AB371" s="40"/>
      <c r="AC371" s="40"/>
      <c r="AD371" s="40"/>
      <c r="AE371" s="40"/>
      <c r="AR371" s="226" t="s">
        <v>198</v>
      </c>
      <c r="AT371" s="226" t="s">
        <v>183</v>
      </c>
      <c r="AU371" s="226" t="s">
        <v>85</v>
      </c>
      <c r="AY371" s="19" t="s">
        <v>180</v>
      </c>
      <c r="BE371" s="227">
        <f>IF(N371="základní",J371,0)</f>
        <v>0</v>
      </c>
      <c r="BF371" s="227">
        <f>IF(N371="snížená",J371,0)</f>
        <v>0</v>
      </c>
      <c r="BG371" s="227">
        <f>IF(N371="zákl. přenesená",J371,0)</f>
        <v>0</v>
      </c>
      <c r="BH371" s="227">
        <f>IF(N371="sníž. přenesená",J371,0)</f>
        <v>0</v>
      </c>
      <c r="BI371" s="227">
        <f>IF(N371="nulová",J371,0)</f>
        <v>0</v>
      </c>
      <c r="BJ371" s="19" t="s">
        <v>83</v>
      </c>
      <c r="BK371" s="227">
        <f>ROUND(I371*H371,2)</f>
        <v>0</v>
      </c>
      <c r="BL371" s="19" t="s">
        <v>198</v>
      </c>
      <c r="BM371" s="226" t="s">
        <v>2192</v>
      </c>
    </row>
    <row r="372" s="2" customFormat="1">
      <c r="A372" s="40"/>
      <c r="B372" s="41"/>
      <c r="C372" s="42"/>
      <c r="D372" s="228" t="s">
        <v>190</v>
      </c>
      <c r="E372" s="42"/>
      <c r="F372" s="229" t="s">
        <v>2191</v>
      </c>
      <c r="G372" s="42"/>
      <c r="H372" s="42"/>
      <c r="I372" s="230"/>
      <c r="J372" s="42"/>
      <c r="K372" s="42"/>
      <c r="L372" s="46"/>
      <c r="M372" s="231"/>
      <c r="N372" s="232"/>
      <c r="O372" s="86"/>
      <c r="P372" s="86"/>
      <c r="Q372" s="86"/>
      <c r="R372" s="86"/>
      <c r="S372" s="86"/>
      <c r="T372" s="87"/>
      <c r="U372" s="40"/>
      <c r="V372" s="40"/>
      <c r="W372" s="40"/>
      <c r="X372" s="40"/>
      <c r="Y372" s="40"/>
      <c r="Z372" s="40"/>
      <c r="AA372" s="40"/>
      <c r="AB372" s="40"/>
      <c r="AC372" s="40"/>
      <c r="AD372" s="40"/>
      <c r="AE372" s="40"/>
      <c r="AT372" s="19" t="s">
        <v>190</v>
      </c>
      <c r="AU372" s="19" t="s">
        <v>85</v>
      </c>
    </row>
    <row r="373" s="12" customFormat="1" ht="22.8" customHeight="1">
      <c r="A373" s="12"/>
      <c r="B373" s="199"/>
      <c r="C373" s="200"/>
      <c r="D373" s="201" t="s">
        <v>75</v>
      </c>
      <c r="E373" s="213" t="s">
        <v>935</v>
      </c>
      <c r="F373" s="213" t="s">
        <v>1968</v>
      </c>
      <c r="G373" s="200"/>
      <c r="H373" s="200"/>
      <c r="I373" s="203"/>
      <c r="J373" s="214">
        <f>BK373</f>
        <v>0</v>
      </c>
      <c r="K373" s="200"/>
      <c r="L373" s="205"/>
      <c r="M373" s="206"/>
      <c r="N373" s="207"/>
      <c r="O373" s="207"/>
      <c r="P373" s="208">
        <f>SUM(P374:P391)</f>
        <v>0</v>
      </c>
      <c r="Q373" s="207"/>
      <c r="R373" s="208">
        <f>SUM(R374:R391)</f>
        <v>0</v>
      </c>
      <c r="S373" s="207"/>
      <c r="T373" s="209">
        <f>SUM(T374:T391)</f>
        <v>0</v>
      </c>
      <c r="U373" s="12"/>
      <c r="V373" s="12"/>
      <c r="W373" s="12"/>
      <c r="X373" s="12"/>
      <c r="Y373" s="12"/>
      <c r="Z373" s="12"/>
      <c r="AA373" s="12"/>
      <c r="AB373" s="12"/>
      <c r="AC373" s="12"/>
      <c r="AD373" s="12"/>
      <c r="AE373" s="12"/>
      <c r="AR373" s="210" t="s">
        <v>83</v>
      </c>
      <c r="AT373" s="211" t="s">
        <v>75</v>
      </c>
      <c r="AU373" s="211" t="s">
        <v>83</v>
      </c>
      <c r="AY373" s="210" t="s">
        <v>180</v>
      </c>
      <c r="BK373" s="212">
        <f>SUM(BK374:BK391)</f>
        <v>0</v>
      </c>
    </row>
    <row r="374" s="2" customFormat="1" ht="16.5" customHeight="1">
      <c r="A374" s="40"/>
      <c r="B374" s="41"/>
      <c r="C374" s="215" t="s">
        <v>436</v>
      </c>
      <c r="D374" s="215" t="s">
        <v>183</v>
      </c>
      <c r="E374" s="216" t="s">
        <v>939</v>
      </c>
      <c r="F374" s="217" t="s">
        <v>1975</v>
      </c>
      <c r="G374" s="218" t="s">
        <v>1661</v>
      </c>
      <c r="H374" s="219">
        <v>1</v>
      </c>
      <c r="I374" s="220"/>
      <c r="J374" s="221">
        <f>ROUND(I374*H374,2)</f>
        <v>0</v>
      </c>
      <c r="K374" s="217" t="s">
        <v>19</v>
      </c>
      <c r="L374" s="46"/>
      <c r="M374" s="222" t="s">
        <v>19</v>
      </c>
      <c r="N374" s="223" t="s">
        <v>47</v>
      </c>
      <c r="O374" s="86"/>
      <c r="P374" s="224">
        <f>O374*H374</f>
        <v>0</v>
      </c>
      <c r="Q374" s="224">
        <v>0</v>
      </c>
      <c r="R374" s="224">
        <f>Q374*H374</f>
        <v>0</v>
      </c>
      <c r="S374" s="224">
        <v>0</v>
      </c>
      <c r="T374" s="225">
        <f>S374*H374</f>
        <v>0</v>
      </c>
      <c r="U374" s="40"/>
      <c r="V374" s="40"/>
      <c r="W374" s="40"/>
      <c r="X374" s="40"/>
      <c r="Y374" s="40"/>
      <c r="Z374" s="40"/>
      <c r="AA374" s="40"/>
      <c r="AB374" s="40"/>
      <c r="AC374" s="40"/>
      <c r="AD374" s="40"/>
      <c r="AE374" s="40"/>
      <c r="AR374" s="226" t="s">
        <v>198</v>
      </c>
      <c r="AT374" s="226" t="s">
        <v>183</v>
      </c>
      <c r="AU374" s="226" t="s">
        <v>85</v>
      </c>
      <c r="AY374" s="19" t="s">
        <v>180</v>
      </c>
      <c r="BE374" s="227">
        <f>IF(N374="základní",J374,0)</f>
        <v>0</v>
      </c>
      <c r="BF374" s="227">
        <f>IF(N374="snížená",J374,0)</f>
        <v>0</v>
      </c>
      <c r="BG374" s="227">
        <f>IF(N374="zákl. přenesená",J374,0)</f>
        <v>0</v>
      </c>
      <c r="BH374" s="227">
        <f>IF(N374="sníž. přenesená",J374,0)</f>
        <v>0</v>
      </c>
      <c r="BI374" s="227">
        <f>IF(N374="nulová",J374,0)</f>
        <v>0</v>
      </c>
      <c r="BJ374" s="19" t="s">
        <v>83</v>
      </c>
      <c r="BK374" s="227">
        <f>ROUND(I374*H374,2)</f>
        <v>0</v>
      </c>
      <c r="BL374" s="19" t="s">
        <v>198</v>
      </c>
      <c r="BM374" s="226" t="s">
        <v>2193</v>
      </c>
    </row>
    <row r="375" s="2" customFormat="1">
      <c r="A375" s="40"/>
      <c r="B375" s="41"/>
      <c r="C375" s="42"/>
      <c r="D375" s="228" t="s">
        <v>190</v>
      </c>
      <c r="E375" s="42"/>
      <c r="F375" s="229" t="s">
        <v>1977</v>
      </c>
      <c r="G375" s="42"/>
      <c r="H375" s="42"/>
      <c r="I375" s="230"/>
      <c r="J375" s="42"/>
      <c r="K375" s="42"/>
      <c r="L375" s="46"/>
      <c r="M375" s="231"/>
      <c r="N375" s="232"/>
      <c r="O375" s="86"/>
      <c r="P375" s="86"/>
      <c r="Q375" s="86"/>
      <c r="R375" s="86"/>
      <c r="S375" s="86"/>
      <c r="T375" s="87"/>
      <c r="U375" s="40"/>
      <c r="V375" s="40"/>
      <c r="W375" s="40"/>
      <c r="X375" s="40"/>
      <c r="Y375" s="40"/>
      <c r="Z375" s="40"/>
      <c r="AA375" s="40"/>
      <c r="AB375" s="40"/>
      <c r="AC375" s="40"/>
      <c r="AD375" s="40"/>
      <c r="AE375" s="40"/>
      <c r="AT375" s="19" t="s">
        <v>190</v>
      </c>
      <c r="AU375" s="19" t="s">
        <v>85</v>
      </c>
    </row>
    <row r="376" s="2" customFormat="1" ht="16.5" customHeight="1">
      <c r="A376" s="40"/>
      <c r="B376" s="41"/>
      <c r="C376" s="215" t="s">
        <v>444</v>
      </c>
      <c r="D376" s="215" t="s">
        <v>183</v>
      </c>
      <c r="E376" s="216" t="s">
        <v>1844</v>
      </c>
      <c r="F376" s="217" t="s">
        <v>1969</v>
      </c>
      <c r="G376" s="218" t="s">
        <v>1661</v>
      </c>
      <c r="H376" s="219">
        <v>1</v>
      </c>
      <c r="I376" s="220"/>
      <c r="J376" s="221">
        <f>ROUND(I376*H376,2)</f>
        <v>0</v>
      </c>
      <c r="K376" s="217" t="s">
        <v>19</v>
      </c>
      <c r="L376" s="46"/>
      <c r="M376" s="222" t="s">
        <v>19</v>
      </c>
      <c r="N376" s="223" t="s">
        <v>47</v>
      </c>
      <c r="O376" s="86"/>
      <c r="P376" s="224">
        <f>O376*H376</f>
        <v>0</v>
      </c>
      <c r="Q376" s="224">
        <v>0</v>
      </c>
      <c r="R376" s="224">
        <f>Q376*H376</f>
        <v>0</v>
      </c>
      <c r="S376" s="224">
        <v>0</v>
      </c>
      <c r="T376" s="225">
        <f>S376*H376</f>
        <v>0</v>
      </c>
      <c r="U376" s="40"/>
      <c r="V376" s="40"/>
      <c r="W376" s="40"/>
      <c r="X376" s="40"/>
      <c r="Y376" s="40"/>
      <c r="Z376" s="40"/>
      <c r="AA376" s="40"/>
      <c r="AB376" s="40"/>
      <c r="AC376" s="40"/>
      <c r="AD376" s="40"/>
      <c r="AE376" s="40"/>
      <c r="AR376" s="226" t="s">
        <v>198</v>
      </c>
      <c r="AT376" s="226" t="s">
        <v>183</v>
      </c>
      <c r="AU376" s="226" t="s">
        <v>85</v>
      </c>
      <c r="AY376" s="19" t="s">
        <v>180</v>
      </c>
      <c r="BE376" s="227">
        <f>IF(N376="základní",J376,0)</f>
        <v>0</v>
      </c>
      <c r="BF376" s="227">
        <f>IF(N376="snížená",J376,0)</f>
        <v>0</v>
      </c>
      <c r="BG376" s="227">
        <f>IF(N376="zákl. přenesená",J376,0)</f>
        <v>0</v>
      </c>
      <c r="BH376" s="227">
        <f>IF(N376="sníž. přenesená",J376,0)</f>
        <v>0</v>
      </c>
      <c r="BI376" s="227">
        <f>IF(N376="nulová",J376,0)</f>
        <v>0</v>
      </c>
      <c r="BJ376" s="19" t="s">
        <v>83</v>
      </c>
      <c r="BK376" s="227">
        <f>ROUND(I376*H376,2)</f>
        <v>0</v>
      </c>
      <c r="BL376" s="19" t="s">
        <v>198</v>
      </c>
      <c r="BM376" s="226" t="s">
        <v>2194</v>
      </c>
    </row>
    <row r="377" s="2" customFormat="1">
      <c r="A377" s="40"/>
      <c r="B377" s="41"/>
      <c r="C377" s="42"/>
      <c r="D377" s="228" t="s">
        <v>190</v>
      </c>
      <c r="E377" s="42"/>
      <c r="F377" s="229" t="s">
        <v>1971</v>
      </c>
      <c r="G377" s="42"/>
      <c r="H377" s="42"/>
      <c r="I377" s="230"/>
      <c r="J377" s="42"/>
      <c r="K377" s="42"/>
      <c r="L377" s="46"/>
      <c r="M377" s="231"/>
      <c r="N377" s="232"/>
      <c r="O377" s="86"/>
      <c r="P377" s="86"/>
      <c r="Q377" s="86"/>
      <c r="R377" s="86"/>
      <c r="S377" s="86"/>
      <c r="T377" s="87"/>
      <c r="U377" s="40"/>
      <c r="V377" s="40"/>
      <c r="W377" s="40"/>
      <c r="X377" s="40"/>
      <c r="Y377" s="40"/>
      <c r="Z377" s="40"/>
      <c r="AA377" s="40"/>
      <c r="AB377" s="40"/>
      <c r="AC377" s="40"/>
      <c r="AD377" s="40"/>
      <c r="AE377" s="40"/>
      <c r="AT377" s="19" t="s">
        <v>190</v>
      </c>
      <c r="AU377" s="19" t="s">
        <v>85</v>
      </c>
    </row>
    <row r="378" s="2" customFormat="1" ht="16.5" customHeight="1">
      <c r="A378" s="40"/>
      <c r="B378" s="41"/>
      <c r="C378" s="215" t="s">
        <v>455</v>
      </c>
      <c r="D378" s="215" t="s">
        <v>183</v>
      </c>
      <c r="E378" s="216" t="s">
        <v>943</v>
      </c>
      <c r="F378" s="217" t="s">
        <v>2195</v>
      </c>
      <c r="G378" s="218" t="s">
        <v>1661</v>
      </c>
      <c r="H378" s="219">
        <v>1</v>
      </c>
      <c r="I378" s="220"/>
      <c r="J378" s="221">
        <f>ROUND(I378*H378,2)</f>
        <v>0</v>
      </c>
      <c r="K378" s="217" t="s">
        <v>19</v>
      </c>
      <c r="L378" s="46"/>
      <c r="M378" s="222" t="s">
        <v>19</v>
      </c>
      <c r="N378" s="223" t="s">
        <v>47</v>
      </c>
      <c r="O378" s="86"/>
      <c r="P378" s="224">
        <f>O378*H378</f>
        <v>0</v>
      </c>
      <c r="Q378" s="224">
        <v>0</v>
      </c>
      <c r="R378" s="224">
        <f>Q378*H378</f>
        <v>0</v>
      </c>
      <c r="S378" s="224">
        <v>0</v>
      </c>
      <c r="T378" s="225">
        <f>S378*H378</f>
        <v>0</v>
      </c>
      <c r="U378" s="40"/>
      <c r="V378" s="40"/>
      <c r="W378" s="40"/>
      <c r="X378" s="40"/>
      <c r="Y378" s="40"/>
      <c r="Z378" s="40"/>
      <c r="AA378" s="40"/>
      <c r="AB378" s="40"/>
      <c r="AC378" s="40"/>
      <c r="AD378" s="40"/>
      <c r="AE378" s="40"/>
      <c r="AR378" s="226" t="s">
        <v>198</v>
      </c>
      <c r="AT378" s="226" t="s">
        <v>183</v>
      </c>
      <c r="AU378" s="226" t="s">
        <v>85</v>
      </c>
      <c r="AY378" s="19" t="s">
        <v>180</v>
      </c>
      <c r="BE378" s="227">
        <f>IF(N378="základní",J378,0)</f>
        <v>0</v>
      </c>
      <c r="BF378" s="227">
        <f>IF(N378="snížená",J378,0)</f>
        <v>0</v>
      </c>
      <c r="BG378" s="227">
        <f>IF(N378="zákl. přenesená",J378,0)</f>
        <v>0</v>
      </c>
      <c r="BH378" s="227">
        <f>IF(N378="sníž. přenesená",J378,0)</f>
        <v>0</v>
      </c>
      <c r="BI378" s="227">
        <f>IF(N378="nulová",J378,0)</f>
        <v>0</v>
      </c>
      <c r="BJ378" s="19" t="s">
        <v>83</v>
      </c>
      <c r="BK378" s="227">
        <f>ROUND(I378*H378,2)</f>
        <v>0</v>
      </c>
      <c r="BL378" s="19" t="s">
        <v>198</v>
      </c>
      <c r="BM378" s="226" t="s">
        <v>2196</v>
      </c>
    </row>
    <row r="379" s="2" customFormat="1">
      <c r="A379" s="40"/>
      <c r="B379" s="41"/>
      <c r="C379" s="42"/>
      <c r="D379" s="228" t="s">
        <v>190</v>
      </c>
      <c r="E379" s="42"/>
      <c r="F379" s="229" t="s">
        <v>2197</v>
      </c>
      <c r="G379" s="42"/>
      <c r="H379" s="42"/>
      <c r="I379" s="230"/>
      <c r="J379" s="42"/>
      <c r="K379" s="42"/>
      <c r="L379" s="46"/>
      <c r="M379" s="231"/>
      <c r="N379" s="232"/>
      <c r="O379" s="86"/>
      <c r="P379" s="86"/>
      <c r="Q379" s="86"/>
      <c r="R379" s="86"/>
      <c r="S379" s="86"/>
      <c r="T379" s="87"/>
      <c r="U379" s="40"/>
      <c r="V379" s="40"/>
      <c r="W379" s="40"/>
      <c r="X379" s="40"/>
      <c r="Y379" s="40"/>
      <c r="Z379" s="40"/>
      <c r="AA379" s="40"/>
      <c r="AB379" s="40"/>
      <c r="AC379" s="40"/>
      <c r="AD379" s="40"/>
      <c r="AE379" s="40"/>
      <c r="AT379" s="19" t="s">
        <v>190</v>
      </c>
      <c r="AU379" s="19" t="s">
        <v>85</v>
      </c>
    </row>
    <row r="380" s="2" customFormat="1" ht="16.5" customHeight="1">
      <c r="A380" s="40"/>
      <c r="B380" s="41"/>
      <c r="C380" s="215" t="s">
        <v>459</v>
      </c>
      <c r="D380" s="215" t="s">
        <v>183</v>
      </c>
      <c r="E380" s="216" t="s">
        <v>947</v>
      </c>
      <c r="F380" s="217" t="s">
        <v>2198</v>
      </c>
      <c r="G380" s="218" t="s">
        <v>1661</v>
      </c>
      <c r="H380" s="219">
        <v>1</v>
      </c>
      <c r="I380" s="220"/>
      <c r="J380" s="221">
        <f>ROUND(I380*H380,2)</f>
        <v>0</v>
      </c>
      <c r="K380" s="217" t="s">
        <v>19</v>
      </c>
      <c r="L380" s="46"/>
      <c r="M380" s="222" t="s">
        <v>19</v>
      </c>
      <c r="N380" s="223" t="s">
        <v>47</v>
      </c>
      <c r="O380" s="86"/>
      <c r="P380" s="224">
        <f>O380*H380</f>
        <v>0</v>
      </c>
      <c r="Q380" s="224">
        <v>0</v>
      </c>
      <c r="R380" s="224">
        <f>Q380*H380</f>
        <v>0</v>
      </c>
      <c r="S380" s="224">
        <v>0</v>
      </c>
      <c r="T380" s="225">
        <f>S380*H380</f>
        <v>0</v>
      </c>
      <c r="U380" s="40"/>
      <c r="V380" s="40"/>
      <c r="W380" s="40"/>
      <c r="X380" s="40"/>
      <c r="Y380" s="40"/>
      <c r="Z380" s="40"/>
      <c r="AA380" s="40"/>
      <c r="AB380" s="40"/>
      <c r="AC380" s="40"/>
      <c r="AD380" s="40"/>
      <c r="AE380" s="40"/>
      <c r="AR380" s="226" t="s">
        <v>198</v>
      </c>
      <c r="AT380" s="226" t="s">
        <v>183</v>
      </c>
      <c r="AU380" s="226" t="s">
        <v>85</v>
      </c>
      <c r="AY380" s="19" t="s">
        <v>180</v>
      </c>
      <c r="BE380" s="227">
        <f>IF(N380="základní",J380,0)</f>
        <v>0</v>
      </c>
      <c r="BF380" s="227">
        <f>IF(N380="snížená",J380,0)</f>
        <v>0</v>
      </c>
      <c r="BG380" s="227">
        <f>IF(N380="zákl. přenesená",J380,0)</f>
        <v>0</v>
      </c>
      <c r="BH380" s="227">
        <f>IF(N380="sníž. přenesená",J380,0)</f>
        <v>0</v>
      </c>
      <c r="BI380" s="227">
        <f>IF(N380="nulová",J380,0)</f>
        <v>0</v>
      </c>
      <c r="BJ380" s="19" t="s">
        <v>83</v>
      </c>
      <c r="BK380" s="227">
        <f>ROUND(I380*H380,2)</f>
        <v>0</v>
      </c>
      <c r="BL380" s="19" t="s">
        <v>198</v>
      </c>
      <c r="BM380" s="226" t="s">
        <v>2199</v>
      </c>
    </row>
    <row r="381" s="2" customFormat="1">
      <c r="A381" s="40"/>
      <c r="B381" s="41"/>
      <c r="C381" s="42"/>
      <c r="D381" s="228" t="s">
        <v>190</v>
      </c>
      <c r="E381" s="42"/>
      <c r="F381" s="229" t="s">
        <v>2200</v>
      </c>
      <c r="G381" s="42"/>
      <c r="H381" s="42"/>
      <c r="I381" s="230"/>
      <c r="J381" s="42"/>
      <c r="K381" s="42"/>
      <c r="L381" s="46"/>
      <c r="M381" s="231"/>
      <c r="N381" s="232"/>
      <c r="O381" s="86"/>
      <c r="P381" s="86"/>
      <c r="Q381" s="86"/>
      <c r="R381" s="86"/>
      <c r="S381" s="86"/>
      <c r="T381" s="87"/>
      <c r="U381" s="40"/>
      <c r="V381" s="40"/>
      <c r="W381" s="40"/>
      <c r="X381" s="40"/>
      <c r="Y381" s="40"/>
      <c r="Z381" s="40"/>
      <c r="AA381" s="40"/>
      <c r="AB381" s="40"/>
      <c r="AC381" s="40"/>
      <c r="AD381" s="40"/>
      <c r="AE381" s="40"/>
      <c r="AT381" s="19" t="s">
        <v>190</v>
      </c>
      <c r="AU381" s="19" t="s">
        <v>85</v>
      </c>
    </row>
    <row r="382" s="2" customFormat="1" ht="16.5" customHeight="1">
      <c r="A382" s="40"/>
      <c r="B382" s="41"/>
      <c r="C382" s="215" t="s">
        <v>465</v>
      </c>
      <c r="D382" s="215" t="s">
        <v>183</v>
      </c>
      <c r="E382" s="216" t="s">
        <v>951</v>
      </c>
      <c r="F382" s="217" t="s">
        <v>2201</v>
      </c>
      <c r="G382" s="218" t="s">
        <v>1661</v>
      </c>
      <c r="H382" s="219">
        <v>1</v>
      </c>
      <c r="I382" s="220"/>
      <c r="J382" s="221">
        <f>ROUND(I382*H382,2)</f>
        <v>0</v>
      </c>
      <c r="K382" s="217" t="s">
        <v>19</v>
      </c>
      <c r="L382" s="46"/>
      <c r="M382" s="222" t="s">
        <v>19</v>
      </c>
      <c r="N382" s="223" t="s">
        <v>47</v>
      </c>
      <c r="O382" s="86"/>
      <c r="P382" s="224">
        <f>O382*H382</f>
        <v>0</v>
      </c>
      <c r="Q382" s="224">
        <v>0</v>
      </c>
      <c r="R382" s="224">
        <f>Q382*H382</f>
        <v>0</v>
      </c>
      <c r="S382" s="224">
        <v>0</v>
      </c>
      <c r="T382" s="225">
        <f>S382*H382</f>
        <v>0</v>
      </c>
      <c r="U382" s="40"/>
      <c r="V382" s="40"/>
      <c r="W382" s="40"/>
      <c r="X382" s="40"/>
      <c r="Y382" s="40"/>
      <c r="Z382" s="40"/>
      <c r="AA382" s="40"/>
      <c r="AB382" s="40"/>
      <c r="AC382" s="40"/>
      <c r="AD382" s="40"/>
      <c r="AE382" s="40"/>
      <c r="AR382" s="226" t="s">
        <v>198</v>
      </c>
      <c r="AT382" s="226" t="s">
        <v>183</v>
      </c>
      <c r="AU382" s="226" t="s">
        <v>85</v>
      </c>
      <c r="AY382" s="19" t="s">
        <v>180</v>
      </c>
      <c r="BE382" s="227">
        <f>IF(N382="základní",J382,0)</f>
        <v>0</v>
      </c>
      <c r="BF382" s="227">
        <f>IF(N382="snížená",J382,0)</f>
        <v>0</v>
      </c>
      <c r="BG382" s="227">
        <f>IF(N382="zákl. přenesená",J382,0)</f>
        <v>0</v>
      </c>
      <c r="BH382" s="227">
        <f>IF(N382="sníž. přenesená",J382,0)</f>
        <v>0</v>
      </c>
      <c r="BI382" s="227">
        <f>IF(N382="nulová",J382,0)</f>
        <v>0</v>
      </c>
      <c r="BJ382" s="19" t="s">
        <v>83</v>
      </c>
      <c r="BK382" s="227">
        <f>ROUND(I382*H382,2)</f>
        <v>0</v>
      </c>
      <c r="BL382" s="19" t="s">
        <v>198</v>
      </c>
      <c r="BM382" s="226" t="s">
        <v>2202</v>
      </c>
    </row>
    <row r="383" s="2" customFormat="1">
      <c r="A383" s="40"/>
      <c r="B383" s="41"/>
      <c r="C383" s="42"/>
      <c r="D383" s="228" t="s">
        <v>190</v>
      </c>
      <c r="E383" s="42"/>
      <c r="F383" s="229" t="s">
        <v>2201</v>
      </c>
      <c r="G383" s="42"/>
      <c r="H383" s="42"/>
      <c r="I383" s="230"/>
      <c r="J383" s="42"/>
      <c r="K383" s="42"/>
      <c r="L383" s="46"/>
      <c r="M383" s="231"/>
      <c r="N383" s="232"/>
      <c r="O383" s="86"/>
      <c r="P383" s="86"/>
      <c r="Q383" s="86"/>
      <c r="R383" s="86"/>
      <c r="S383" s="86"/>
      <c r="T383" s="87"/>
      <c r="U383" s="40"/>
      <c r="V383" s="40"/>
      <c r="W383" s="40"/>
      <c r="X383" s="40"/>
      <c r="Y383" s="40"/>
      <c r="Z383" s="40"/>
      <c r="AA383" s="40"/>
      <c r="AB383" s="40"/>
      <c r="AC383" s="40"/>
      <c r="AD383" s="40"/>
      <c r="AE383" s="40"/>
      <c r="AT383" s="19" t="s">
        <v>190</v>
      </c>
      <c r="AU383" s="19" t="s">
        <v>85</v>
      </c>
    </row>
    <row r="384" s="2" customFormat="1" ht="16.5" customHeight="1">
      <c r="A384" s="40"/>
      <c r="B384" s="41"/>
      <c r="C384" s="215" t="s">
        <v>470</v>
      </c>
      <c r="D384" s="215" t="s">
        <v>183</v>
      </c>
      <c r="E384" s="216" t="s">
        <v>955</v>
      </c>
      <c r="F384" s="217" t="s">
        <v>2203</v>
      </c>
      <c r="G384" s="218" t="s">
        <v>1661</v>
      </c>
      <c r="H384" s="219">
        <v>3</v>
      </c>
      <c r="I384" s="220"/>
      <c r="J384" s="221">
        <f>ROUND(I384*H384,2)</f>
        <v>0</v>
      </c>
      <c r="K384" s="217" t="s">
        <v>19</v>
      </c>
      <c r="L384" s="46"/>
      <c r="M384" s="222" t="s">
        <v>19</v>
      </c>
      <c r="N384" s="223" t="s">
        <v>47</v>
      </c>
      <c r="O384" s="86"/>
      <c r="P384" s="224">
        <f>O384*H384</f>
        <v>0</v>
      </c>
      <c r="Q384" s="224">
        <v>0</v>
      </c>
      <c r="R384" s="224">
        <f>Q384*H384</f>
        <v>0</v>
      </c>
      <c r="S384" s="224">
        <v>0</v>
      </c>
      <c r="T384" s="225">
        <f>S384*H384</f>
        <v>0</v>
      </c>
      <c r="U384" s="40"/>
      <c r="V384" s="40"/>
      <c r="W384" s="40"/>
      <c r="X384" s="40"/>
      <c r="Y384" s="40"/>
      <c r="Z384" s="40"/>
      <c r="AA384" s="40"/>
      <c r="AB384" s="40"/>
      <c r="AC384" s="40"/>
      <c r="AD384" s="40"/>
      <c r="AE384" s="40"/>
      <c r="AR384" s="226" t="s">
        <v>198</v>
      </c>
      <c r="AT384" s="226" t="s">
        <v>183</v>
      </c>
      <c r="AU384" s="226" t="s">
        <v>85</v>
      </c>
      <c r="AY384" s="19" t="s">
        <v>180</v>
      </c>
      <c r="BE384" s="227">
        <f>IF(N384="základní",J384,0)</f>
        <v>0</v>
      </c>
      <c r="BF384" s="227">
        <f>IF(N384="snížená",J384,0)</f>
        <v>0</v>
      </c>
      <c r="BG384" s="227">
        <f>IF(N384="zákl. přenesená",J384,0)</f>
        <v>0</v>
      </c>
      <c r="BH384" s="227">
        <f>IF(N384="sníž. přenesená",J384,0)</f>
        <v>0</v>
      </c>
      <c r="BI384" s="227">
        <f>IF(N384="nulová",J384,0)</f>
        <v>0</v>
      </c>
      <c r="BJ384" s="19" t="s">
        <v>83</v>
      </c>
      <c r="BK384" s="227">
        <f>ROUND(I384*H384,2)</f>
        <v>0</v>
      </c>
      <c r="BL384" s="19" t="s">
        <v>198</v>
      </c>
      <c r="BM384" s="226" t="s">
        <v>2204</v>
      </c>
    </row>
    <row r="385" s="2" customFormat="1">
      <c r="A385" s="40"/>
      <c r="B385" s="41"/>
      <c r="C385" s="42"/>
      <c r="D385" s="228" t="s">
        <v>190</v>
      </c>
      <c r="E385" s="42"/>
      <c r="F385" s="229" t="s">
        <v>2203</v>
      </c>
      <c r="G385" s="42"/>
      <c r="H385" s="42"/>
      <c r="I385" s="230"/>
      <c r="J385" s="42"/>
      <c r="K385" s="42"/>
      <c r="L385" s="46"/>
      <c r="M385" s="231"/>
      <c r="N385" s="232"/>
      <c r="O385" s="86"/>
      <c r="P385" s="86"/>
      <c r="Q385" s="86"/>
      <c r="R385" s="86"/>
      <c r="S385" s="86"/>
      <c r="T385" s="87"/>
      <c r="U385" s="40"/>
      <c r="V385" s="40"/>
      <c r="W385" s="40"/>
      <c r="X385" s="40"/>
      <c r="Y385" s="40"/>
      <c r="Z385" s="40"/>
      <c r="AA385" s="40"/>
      <c r="AB385" s="40"/>
      <c r="AC385" s="40"/>
      <c r="AD385" s="40"/>
      <c r="AE385" s="40"/>
      <c r="AT385" s="19" t="s">
        <v>190</v>
      </c>
      <c r="AU385" s="19" t="s">
        <v>85</v>
      </c>
    </row>
    <row r="386" s="2" customFormat="1" ht="16.5" customHeight="1">
      <c r="A386" s="40"/>
      <c r="B386" s="41"/>
      <c r="C386" s="215" t="s">
        <v>475</v>
      </c>
      <c r="D386" s="215" t="s">
        <v>183</v>
      </c>
      <c r="E386" s="216" t="s">
        <v>959</v>
      </c>
      <c r="F386" s="217" t="s">
        <v>1978</v>
      </c>
      <c r="G386" s="218" t="s">
        <v>1661</v>
      </c>
      <c r="H386" s="219">
        <v>1</v>
      </c>
      <c r="I386" s="220"/>
      <c r="J386" s="221">
        <f>ROUND(I386*H386,2)</f>
        <v>0</v>
      </c>
      <c r="K386" s="217" t="s">
        <v>19</v>
      </c>
      <c r="L386" s="46"/>
      <c r="M386" s="222" t="s">
        <v>19</v>
      </c>
      <c r="N386" s="223" t="s">
        <v>47</v>
      </c>
      <c r="O386" s="86"/>
      <c r="P386" s="224">
        <f>O386*H386</f>
        <v>0</v>
      </c>
      <c r="Q386" s="224">
        <v>0</v>
      </c>
      <c r="R386" s="224">
        <f>Q386*H386</f>
        <v>0</v>
      </c>
      <c r="S386" s="224">
        <v>0</v>
      </c>
      <c r="T386" s="225">
        <f>S386*H386</f>
        <v>0</v>
      </c>
      <c r="U386" s="40"/>
      <c r="V386" s="40"/>
      <c r="W386" s="40"/>
      <c r="X386" s="40"/>
      <c r="Y386" s="40"/>
      <c r="Z386" s="40"/>
      <c r="AA386" s="40"/>
      <c r="AB386" s="40"/>
      <c r="AC386" s="40"/>
      <c r="AD386" s="40"/>
      <c r="AE386" s="40"/>
      <c r="AR386" s="226" t="s">
        <v>198</v>
      </c>
      <c r="AT386" s="226" t="s">
        <v>183</v>
      </c>
      <c r="AU386" s="226" t="s">
        <v>85</v>
      </c>
      <c r="AY386" s="19" t="s">
        <v>180</v>
      </c>
      <c r="BE386" s="227">
        <f>IF(N386="základní",J386,0)</f>
        <v>0</v>
      </c>
      <c r="BF386" s="227">
        <f>IF(N386="snížená",J386,0)</f>
        <v>0</v>
      </c>
      <c r="BG386" s="227">
        <f>IF(N386="zákl. přenesená",J386,0)</f>
        <v>0</v>
      </c>
      <c r="BH386" s="227">
        <f>IF(N386="sníž. přenesená",J386,0)</f>
        <v>0</v>
      </c>
      <c r="BI386" s="227">
        <f>IF(N386="nulová",J386,0)</f>
        <v>0</v>
      </c>
      <c r="BJ386" s="19" t="s">
        <v>83</v>
      </c>
      <c r="BK386" s="227">
        <f>ROUND(I386*H386,2)</f>
        <v>0</v>
      </c>
      <c r="BL386" s="19" t="s">
        <v>198</v>
      </c>
      <c r="BM386" s="226" t="s">
        <v>2205</v>
      </c>
    </row>
    <row r="387" s="2" customFormat="1">
      <c r="A387" s="40"/>
      <c r="B387" s="41"/>
      <c r="C387" s="42"/>
      <c r="D387" s="228" t="s">
        <v>190</v>
      </c>
      <c r="E387" s="42"/>
      <c r="F387" s="229" t="s">
        <v>1978</v>
      </c>
      <c r="G387" s="42"/>
      <c r="H387" s="42"/>
      <c r="I387" s="230"/>
      <c r="J387" s="42"/>
      <c r="K387" s="42"/>
      <c r="L387" s="46"/>
      <c r="M387" s="231"/>
      <c r="N387" s="232"/>
      <c r="O387" s="86"/>
      <c r="P387" s="86"/>
      <c r="Q387" s="86"/>
      <c r="R387" s="86"/>
      <c r="S387" s="86"/>
      <c r="T387" s="87"/>
      <c r="U387" s="40"/>
      <c r="V387" s="40"/>
      <c r="W387" s="40"/>
      <c r="X387" s="40"/>
      <c r="Y387" s="40"/>
      <c r="Z387" s="40"/>
      <c r="AA387" s="40"/>
      <c r="AB387" s="40"/>
      <c r="AC387" s="40"/>
      <c r="AD387" s="40"/>
      <c r="AE387" s="40"/>
      <c r="AT387" s="19" t="s">
        <v>190</v>
      </c>
      <c r="AU387" s="19" t="s">
        <v>85</v>
      </c>
    </row>
    <row r="388" s="2" customFormat="1" ht="16.5" customHeight="1">
      <c r="A388" s="40"/>
      <c r="B388" s="41"/>
      <c r="C388" s="215" t="s">
        <v>482</v>
      </c>
      <c r="D388" s="215" t="s">
        <v>183</v>
      </c>
      <c r="E388" s="216" t="s">
        <v>963</v>
      </c>
      <c r="F388" s="217" t="s">
        <v>2206</v>
      </c>
      <c r="G388" s="218" t="s">
        <v>1661</v>
      </c>
      <c r="H388" s="219">
        <v>1</v>
      </c>
      <c r="I388" s="220"/>
      <c r="J388" s="221">
        <f>ROUND(I388*H388,2)</f>
        <v>0</v>
      </c>
      <c r="K388" s="217" t="s">
        <v>19</v>
      </c>
      <c r="L388" s="46"/>
      <c r="M388" s="222" t="s">
        <v>19</v>
      </c>
      <c r="N388" s="223" t="s">
        <v>47</v>
      </c>
      <c r="O388" s="86"/>
      <c r="P388" s="224">
        <f>O388*H388</f>
        <v>0</v>
      </c>
      <c r="Q388" s="224">
        <v>0</v>
      </c>
      <c r="R388" s="224">
        <f>Q388*H388</f>
        <v>0</v>
      </c>
      <c r="S388" s="224">
        <v>0</v>
      </c>
      <c r="T388" s="225">
        <f>S388*H388</f>
        <v>0</v>
      </c>
      <c r="U388" s="40"/>
      <c r="V388" s="40"/>
      <c r="W388" s="40"/>
      <c r="X388" s="40"/>
      <c r="Y388" s="40"/>
      <c r="Z388" s="40"/>
      <c r="AA388" s="40"/>
      <c r="AB388" s="40"/>
      <c r="AC388" s="40"/>
      <c r="AD388" s="40"/>
      <c r="AE388" s="40"/>
      <c r="AR388" s="226" t="s">
        <v>198</v>
      </c>
      <c r="AT388" s="226" t="s">
        <v>183</v>
      </c>
      <c r="AU388" s="226" t="s">
        <v>85</v>
      </c>
      <c r="AY388" s="19" t="s">
        <v>180</v>
      </c>
      <c r="BE388" s="227">
        <f>IF(N388="základní",J388,0)</f>
        <v>0</v>
      </c>
      <c r="BF388" s="227">
        <f>IF(N388="snížená",J388,0)</f>
        <v>0</v>
      </c>
      <c r="BG388" s="227">
        <f>IF(N388="zákl. přenesená",J388,0)</f>
        <v>0</v>
      </c>
      <c r="BH388" s="227">
        <f>IF(N388="sníž. přenesená",J388,0)</f>
        <v>0</v>
      </c>
      <c r="BI388" s="227">
        <f>IF(N388="nulová",J388,0)</f>
        <v>0</v>
      </c>
      <c r="BJ388" s="19" t="s">
        <v>83</v>
      </c>
      <c r="BK388" s="227">
        <f>ROUND(I388*H388,2)</f>
        <v>0</v>
      </c>
      <c r="BL388" s="19" t="s">
        <v>198</v>
      </c>
      <c r="BM388" s="226" t="s">
        <v>2207</v>
      </c>
    </row>
    <row r="389" s="2" customFormat="1">
      <c r="A389" s="40"/>
      <c r="B389" s="41"/>
      <c r="C389" s="42"/>
      <c r="D389" s="228" t="s">
        <v>190</v>
      </c>
      <c r="E389" s="42"/>
      <c r="F389" s="229" t="s">
        <v>2206</v>
      </c>
      <c r="G389" s="42"/>
      <c r="H389" s="42"/>
      <c r="I389" s="230"/>
      <c r="J389" s="42"/>
      <c r="K389" s="42"/>
      <c r="L389" s="46"/>
      <c r="M389" s="231"/>
      <c r="N389" s="232"/>
      <c r="O389" s="86"/>
      <c r="P389" s="86"/>
      <c r="Q389" s="86"/>
      <c r="R389" s="86"/>
      <c r="S389" s="86"/>
      <c r="T389" s="87"/>
      <c r="U389" s="40"/>
      <c r="V389" s="40"/>
      <c r="W389" s="40"/>
      <c r="X389" s="40"/>
      <c r="Y389" s="40"/>
      <c r="Z389" s="40"/>
      <c r="AA389" s="40"/>
      <c r="AB389" s="40"/>
      <c r="AC389" s="40"/>
      <c r="AD389" s="40"/>
      <c r="AE389" s="40"/>
      <c r="AT389" s="19" t="s">
        <v>190</v>
      </c>
      <c r="AU389" s="19" t="s">
        <v>85</v>
      </c>
    </row>
    <row r="390" s="2" customFormat="1" ht="16.5" customHeight="1">
      <c r="A390" s="40"/>
      <c r="B390" s="41"/>
      <c r="C390" s="215" t="s">
        <v>487</v>
      </c>
      <c r="D390" s="215" t="s">
        <v>183</v>
      </c>
      <c r="E390" s="216" t="s">
        <v>967</v>
      </c>
      <c r="F390" s="217" t="s">
        <v>2208</v>
      </c>
      <c r="G390" s="218" t="s">
        <v>1661</v>
      </c>
      <c r="H390" s="219">
        <v>1</v>
      </c>
      <c r="I390" s="220"/>
      <c r="J390" s="221">
        <f>ROUND(I390*H390,2)</f>
        <v>0</v>
      </c>
      <c r="K390" s="217" t="s">
        <v>19</v>
      </c>
      <c r="L390" s="46"/>
      <c r="M390" s="222" t="s">
        <v>19</v>
      </c>
      <c r="N390" s="223" t="s">
        <v>47</v>
      </c>
      <c r="O390" s="86"/>
      <c r="P390" s="224">
        <f>O390*H390</f>
        <v>0</v>
      </c>
      <c r="Q390" s="224">
        <v>0</v>
      </c>
      <c r="R390" s="224">
        <f>Q390*H390</f>
        <v>0</v>
      </c>
      <c r="S390" s="224">
        <v>0</v>
      </c>
      <c r="T390" s="225">
        <f>S390*H390</f>
        <v>0</v>
      </c>
      <c r="U390" s="40"/>
      <c r="V390" s="40"/>
      <c r="W390" s="40"/>
      <c r="X390" s="40"/>
      <c r="Y390" s="40"/>
      <c r="Z390" s="40"/>
      <c r="AA390" s="40"/>
      <c r="AB390" s="40"/>
      <c r="AC390" s="40"/>
      <c r="AD390" s="40"/>
      <c r="AE390" s="40"/>
      <c r="AR390" s="226" t="s">
        <v>198</v>
      </c>
      <c r="AT390" s="226" t="s">
        <v>183</v>
      </c>
      <c r="AU390" s="226" t="s">
        <v>85</v>
      </c>
      <c r="AY390" s="19" t="s">
        <v>180</v>
      </c>
      <c r="BE390" s="227">
        <f>IF(N390="základní",J390,0)</f>
        <v>0</v>
      </c>
      <c r="BF390" s="227">
        <f>IF(N390="snížená",J390,0)</f>
        <v>0</v>
      </c>
      <c r="BG390" s="227">
        <f>IF(N390="zákl. přenesená",J390,0)</f>
        <v>0</v>
      </c>
      <c r="BH390" s="227">
        <f>IF(N390="sníž. přenesená",J390,0)</f>
        <v>0</v>
      </c>
      <c r="BI390" s="227">
        <f>IF(N390="nulová",J390,0)</f>
        <v>0</v>
      </c>
      <c r="BJ390" s="19" t="s">
        <v>83</v>
      </c>
      <c r="BK390" s="227">
        <f>ROUND(I390*H390,2)</f>
        <v>0</v>
      </c>
      <c r="BL390" s="19" t="s">
        <v>198</v>
      </c>
      <c r="BM390" s="226" t="s">
        <v>2209</v>
      </c>
    </row>
    <row r="391" s="2" customFormat="1">
      <c r="A391" s="40"/>
      <c r="B391" s="41"/>
      <c r="C391" s="42"/>
      <c r="D391" s="228" t="s">
        <v>190</v>
      </c>
      <c r="E391" s="42"/>
      <c r="F391" s="229" t="s">
        <v>2208</v>
      </c>
      <c r="G391" s="42"/>
      <c r="H391" s="42"/>
      <c r="I391" s="230"/>
      <c r="J391" s="42"/>
      <c r="K391" s="42"/>
      <c r="L391" s="46"/>
      <c r="M391" s="231"/>
      <c r="N391" s="232"/>
      <c r="O391" s="86"/>
      <c r="P391" s="86"/>
      <c r="Q391" s="86"/>
      <c r="R391" s="86"/>
      <c r="S391" s="86"/>
      <c r="T391" s="87"/>
      <c r="U391" s="40"/>
      <c r="V391" s="40"/>
      <c r="W391" s="40"/>
      <c r="X391" s="40"/>
      <c r="Y391" s="40"/>
      <c r="Z391" s="40"/>
      <c r="AA391" s="40"/>
      <c r="AB391" s="40"/>
      <c r="AC391" s="40"/>
      <c r="AD391" s="40"/>
      <c r="AE391" s="40"/>
      <c r="AT391" s="19" t="s">
        <v>190</v>
      </c>
      <c r="AU391" s="19" t="s">
        <v>85</v>
      </c>
    </row>
    <row r="392" s="12" customFormat="1" ht="22.8" customHeight="1">
      <c r="A392" s="12"/>
      <c r="B392" s="199"/>
      <c r="C392" s="200"/>
      <c r="D392" s="201" t="s">
        <v>75</v>
      </c>
      <c r="E392" s="213" t="s">
        <v>1873</v>
      </c>
      <c r="F392" s="213" t="s">
        <v>1984</v>
      </c>
      <c r="G392" s="200"/>
      <c r="H392" s="200"/>
      <c r="I392" s="203"/>
      <c r="J392" s="214">
        <f>BK392</f>
        <v>0</v>
      </c>
      <c r="K392" s="200"/>
      <c r="L392" s="205"/>
      <c r="M392" s="206"/>
      <c r="N392" s="207"/>
      <c r="O392" s="207"/>
      <c r="P392" s="208">
        <f>SUM(P393:P398)</f>
        <v>0</v>
      </c>
      <c r="Q392" s="207"/>
      <c r="R392" s="208">
        <f>SUM(R393:R398)</f>
        <v>0</v>
      </c>
      <c r="S392" s="207"/>
      <c r="T392" s="209">
        <f>SUM(T393:T398)</f>
        <v>0</v>
      </c>
      <c r="U392" s="12"/>
      <c r="V392" s="12"/>
      <c r="W392" s="12"/>
      <c r="X392" s="12"/>
      <c r="Y392" s="12"/>
      <c r="Z392" s="12"/>
      <c r="AA392" s="12"/>
      <c r="AB392" s="12"/>
      <c r="AC392" s="12"/>
      <c r="AD392" s="12"/>
      <c r="AE392" s="12"/>
      <c r="AR392" s="210" t="s">
        <v>83</v>
      </c>
      <c r="AT392" s="211" t="s">
        <v>75</v>
      </c>
      <c r="AU392" s="211" t="s">
        <v>83</v>
      </c>
      <c r="AY392" s="210" t="s">
        <v>180</v>
      </c>
      <c r="BK392" s="212">
        <f>SUM(BK393:BK398)</f>
        <v>0</v>
      </c>
    </row>
    <row r="393" s="2" customFormat="1" ht="16.5" customHeight="1">
      <c r="A393" s="40"/>
      <c r="B393" s="41"/>
      <c r="C393" s="215" t="s">
        <v>495</v>
      </c>
      <c r="D393" s="215" t="s">
        <v>183</v>
      </c>
      <c r="E393" s="216" t="s">
        <v>978</v>
      </c>
      <c r="F393" s="217" t="s">
        <v>2210</v>
      </c>
      <c r="G393" s="218" t="s">
        <v>249</v>
      </c>
      <c r="H393" s="219">
        <v>5</v>
      </c>
      <c r="I393" s="220"/>
      <c r="J393" s="221">
        <f>ROUND(I393*H393,2)</f>
        <v>0</v>
      </c>
      <c r="K393" s="217" t="s">
        <v>19</v>
      </c>
      <c r="L393" s="46"/>
      <c r="M393" s="222" t="s">
        <v>19</v>
      </c>
      <c r="N393" s="223" t="s">
        <v>47</v>
      </c>
      <c r="O393" s="86"/>
      <c r="P393" s="224">
        <f>O393*H393</f>
        <v>0</v>
      </c>
      <c r="Q393" s="224">
        <v>0</v>
      </c>
      <c r="R393" s="224">
        <f>Q393*H393</f>
        <v>0</v>
      </c>
      <c r="S393" s="224">
        <v>0</v>
      </c>
      <c r="T393" s="225">
        <f>S393*H393</f>
        <v>0</v>
      </c>
      <c r="U393" s="40"/>
      <c r="V393" s="40"/>
      <c r="W393" s="40"/>
      <c r="X393" s="40"/>
      <c r="Y393" s="40"/>
      <c r="Z393" s="40"/>
      <c r="AA393" s="40"/>
      <c r="AB393" s="40"/>
      <c r="AC393" s="40"/>
      <c r="AD393" s="40"/>
      <c r="AE393" s="40"/>
      <c r="AR393" s="226" t="s">
        <v>198</v>
      </c>
      <c r="AT393" s="226" t="s">
        <v>183</v>
      </c>
      <c r="AU393" s="226" t="s">
        <v>85</v>
      </c>
      <c r="AY393" s="19" t="s">
        <v>180</v>
      </c>
      <c r="BE393" s="227">
        <f>IF(N393="základní",J393,0)</f>
        <v>0</v>
      </c>
      <c r="BF393" s="227">
        <f>IF(N393="snížená",J393,0)</f>
        <v>0</v>
      </c>
      <c r="BG393" s="227">
        <f>IF(N393="zákl. přenesená",J393,0)</f>
        <v>0</v>
      </c>
      <c r="BH393" s="227">
        <f>IF(N393="sníž. přenesená",J393,0)</f>
        <v>0</v>
      </c>
      <c r="BI393" s="227">
        <f>IF(N393="nulová",J393,0)</f>
        <v>0</v>
      </c>
      <c r="BJ393" s="19" t="s">
        <v>83</v>
      </c>
      <c r="BK393" s="227">
        <f>ROUND(I393*H393,2)</f>
        <v>0</v>
      </c>
      <c r="BL393" s="19" t="s">
        <v>198</v>
      </c>
      <c r="BM393" s="226" t="s">
        <v>2211</v>
      </c>
    </row>
    <row r="394" s="2" customFormat="1">
      <c r="A394" s="40"/>
      <c r="B394" s="41"/>
      <c r="C394" s="42"/>
      <c r="D394" s="228" t="s">
        <v>190</v>
      </c>
      <c r="E394" s="42"/>
      <c r="F394" s="229" t="s">
        <v>2210</v>
      </c>
      <c r="G394" s="42"/>
      <c r="H394" s="42"/>
      <c r="I394" s="230"/>
      <c r="J394" s="42"/>
      <c r="K394" s="42"/>
      <c r="L394" s="46"/>
      <c r="M394" s="231"/>
      <c r="N394" s="232"/>
      <c r="O394" s="86"/>
      <c r="P394" s="86"/>
      <c r="Q394" s="86"/>
      <c r="R394" s="86"/>
      <c r="S394" s="86"/>
      <c r="T394" s="87"/>
      <c r="U394" s="40"/>
      <c r="V394" s="40"/>
      <c r="W394" s="40"/>
      <c r="X394" s="40"/>
      <c r="Y394" s="40"/>
      <c r="Z394" s="40"/>
      <c r="AA394" s="40"/>
      <c r="AB394" s="40"/>
      <c r="AC394" s="40"/>
      <c r="AD394" s="40"/>
      <c r="AE394" s="40"/>
      <c r="AT394" s="19" t="s">
        <v>190</v>
      </c>
      <c r="AU394" s="19" t="s">
        <v>85</v>
      </c>
    </row>
    <row r="395" s="2" customFormat="1" ht="16.5" customHeight="1">
      <c r="A395" s="40"/>
      <c r="B395" s="41"/>
      <c r="C395" s="215" t="s">
        <v>499</v>
      </c>
      <c r="D395" s="215" t="s">
        <v>183</v>
      </c>
      <c r="E395" s="216" t="s">
        <v>982</v>
      </c>
      <c r="F395" s="217" t="s">
        <v>1985</v>
      </c>
      <c r="G395" s="218" t="s">
        <v>249</v>
      </c>
      <c r="H395" s="219">
        <v>0.5</v>
      </c>
      <c r="I395" s="220"/>
      <c r="J395" s="221">
        <f>ROUND(I395*H395,2)</f>
        <v>0</v>
      </c>
      <c r="K395" s="217" t="s">
        <v>19</v>
      </c>
      <c r="L395" s="46"/>
      <c r="M395" s="222" t="s">
        <v>19</v>
      </c>
      <c r="N395" s="223" t="s">
        <v>47</v>
      </c>
      <c r="O395" s="86"/>
      <c r="P395" s="224">
        <f>O395*H395</f>
        <v>0</v>
      </c>
      <c r="Q395" s="224">
        <v>0</v>
      </c>
      <c r="R395" s="224">
        <f>Q395*H395</f>
        <v>0</v>
      </c>
      <c r="S395" s="224">
        <v>0</v>
      </c>
      <c r="T395" s="225">
        <f>S395*H395</f>
        <v>0</v>
      </c>
      <c r="U395" s="40"/>
      <c r="V395" s="40"/>
      <c r="W395" s="40"/>
      <c r="X395" s="40"/>
      <c r="Y395" s="40"/>
      <c r="Z395" s="40"/>
      <c r="AA395" s="40"/>
      <c r="AB395" s="40"/>
      <c r="AC395" s="40"/>
      <c r="AD395" s="40"/>
      <c r="AE395" s="40"/>
      <c r="AR395" s="226" t="s">
        <v>198</v>
      </c>
      <c r="AT395" s="226" t="s">
        <v>183</v>
      </c>
      <c r="AU395" s="226" t="s">
        <v>85</v>
      </c>
      <c r="AY395" s="19" t="s">
        <v>180</v>
      </c>
      <c r="BE395" s="227">
        <f>IF(N395="základní",J395,0)</f>
        <v>0</v>
      </c>
      <c r="BF395" s="227">
        <f>IF(N395="snížená",J395,0)</f>
        <v>0</v>
      </c>
      <c r="BG395" s="227">
        <f>IF(N395="zákl. přenesená",J395,0)</f>
        <v>0</v>
      </c>
      <c r="BH395" s="227">
        <f>IF(N395="sníž. přenesená",J395,0)</f>
        <v>0</v>
      </c>
      <c r="BI395" s="227">
        <f>IF(N395="nulová",J395,0)</f>
        <v>0</v>
      </c>
      <c r="BJ395" s="19" t="s">
        <v>83</v>
      </c>
      <c r="BK395" s="227">
        <f>ROUND(I395*H395,2)</f>
        <v>0</v>
      </c>
      <c r="BL395" s="19" t="s">
        <v>198</v>
      </c>
      <c r="BM395" s="226" t="s">
        <v>2212</v>
      </c>
    </row>
    <row r="396" s="2" customFormat="1">
      <c r="A396" s="40"/>
      <c r="B396" s="41"/>
      <c r="C396" s="42"/>
      <c r="D396" s="228" t="s">
        <v>190</v>
      </c>
      <c r="E396" s="42"/>
      <c r="F396" s="229" t="s">
        <v>1985</v>
      </c>
      <c r="G396" s="42"/>
      <c r="H396" s="42"/>
      <c r="I396" s="230"/>
      <c r="J396" s="42"/>
      <c r="K396" s="42"/>
      <c r="L396" s="46"/>
      <c r="M396" s="231"/>
      <c r="N396" s="232"/>
      <c r="O396" s="86"/>
      <c r="P396" s="86"/>
      <c r="Q396" s="86"/>
      <c r="R396" s="86"/>
      <c r="S396" s="86"/>
      <c r="T396" s="87"/>
      <c r="U396" s="40"/>
      <c r="V396" s="40"/>
      <c r="W396" s="40"/>
      <c r="X396" s="40"/>
      <c r="Y396" s="40"/>
      <c r="Z396" s="40"/>
      <c r="AA396" s="40"/>
      <c r="AB396" s="40"/>
      <c r="AC396" s="40"/>
      <c r="AD396" s="40"/>
      <c r="AE396" s="40"/>
      <c r="AT396" s="19" t="s">
        <v>190</v>
      </c>
      <c r="AU396" s="19" t="s">
        <v>85</v>
      </c>
    </row>
    <row r="397" s="2" customFormat="1" ht="16.5" customHeight="1">
      <c r="A397" s="40"/>
      <c r="B397" s="41"/>
      <c r="C397" s="215" t="s">
        <v>506</v>
      </c>
      <c r="D397" s="215" t="s">
        <v>183</v>
      </c>
      <c r="E397" s="216" t="s">
        <v>986</v>
      </c>
      <c r="F397" s="217" t="s">
        <v>2213</v>
      </c>
      <c r="G397" s="218" t="s">
        <v>249</v>
      </c>
      <c r="H397" s="219">
        <v>0.5</v>
      </c>
      <c r="I397" s="220"/>
      <c r="J397" s="221">
        <f>ROUND(I397*H397,2)</f>
        <v>0</v>
      </c>
      <c r="K397" s="217" t="s">
        <v>19</v>
      </c>
      <c r="L397" s="46"/>
      <c r="M397" s="222" t="s">
        <v>19</v>
      </c>
      <c r="N397" s="223" t="s">
        <v>47</v>
      </c>
      <c r="O397" s="86"/>
      <c r="P397" s="224">
        <f>O397*H397</f>
        <v>0</v>
      </c>
      <c r="Q397" s="224">
        <v>0</v>
      </c>
      <c r="R397" s="224">
        <f>Q397*H397</f>
        <v>0</v>
      </c>
      <c r="S397" s="224">
        <v>0</v>
      </c>
      <c r="T397" s="225">
        <f>S397*H397</f>
        <v>0</v>
      </c>
      <c r="U397" s="40"/>
      <c r="V397" s="40"/>
      <c r="W397" s="40"/>
      <c r="X397" s="40"/>
      <c r="Y397" s="40"/>
      <c r="Z397" s="40"/>
      <c r="AA397" s="40"/>
      <c r="AB397" s="40"/>
      <c r="AC397" s="40"/>
      <c r="AD397" s="40"/>
      <c r="AE397" s="40"/>
      <c r="AR397" s="226" t="s">
        <v>198</v>
      </c>
      <c r="AT397" s="226" t="s">
        <v>183</v>
      </c>
      <c r="AU397" s="226" t="s">
        <v>85</v>
      </c>
      <c r="AY397" s="19" t="s">
        <v>180</v>
      </c>
      <c r="BE397" s="227">
        <f>IF(N397="základní",J397,0)</f>
        <v>0</v>
      </c>
      <c r="BF397" s="227">
        <f>IF(N397="snížená",J397,0)</f>
        <v>0</v>
      </c>
      <c r="BG397" s="227">
        <f>IF(N397="zákl. přenesená",J397,0)</f>
        <v>0</v>
      </c>
      <c r="BH397" s="227">
        <f>IF(N397="sníž. přenesená",J397,0)</f>
        <v>0</v>
      </c>
      <c r="BI397" s="227">
        <f>IF(N397="nulová",J397,0)</f>
        <v>0</v>
      </c>
      <c r="BJ397" s="19" t="s">
        <v>83</v>
      </c>
      <c r="BK397" s="227">
        <f>ROUND(I397*H397,2)</f>
        <v>0</v>
      </c>
      <c r="BL397" s="19" t="s">
        <v>198</v>
      </c>
      <c r="BM397" s="226" t="s">
        <v>2214</v>
      </c>
    </row>
    <row r="398" s="2" customFormat="1">
      <c r="A398" s="40"/>
      <c r="B398" s="41"/>
      <c r="C398" s="42"/>
      <c r="D398" s="228" t="s">
        <v>190</v>
      </c>
      <c r="E398" s="42"/>
      <c r="F398" s="229" t="s">
        <v>2213</v>
      </c>
      <c r="G398" s="42"/>
      <c r="H398" s="42"/>
      <c r="I398" s="230"/>
      <c r="J398" s="42"/>
      <c r="K398" s="42"/>
      <c r="L398" s="46"/>
      <c r="M398" s="231"/>
      <c r="N398" s="232"/>
      <c r="O398" s="86"/>
      <c r="P398" s="86"/>
      <c r="Q398" s="86"/>
      <c r="R398" s="86"/>
      <c r="S398" s="86"/>
      <c r="T398" s="87"/>
      <c r="U398" s="40"/>
      <c r="V398" s="40"/>
      <c r="W398" s="40"/>
      <c r="X398" s="40"/>
      <c r="Y398" s="40"/>
      <c r="Z398" s="40"/>
      <c r="AA398" s="40"/>
      <c r="AB398" s="40"/>
      <c r="AC398" s="40"/>
      <c r="AD398" s="40"/>
      <c r="AE398" s="40"/>
      <c r="AT398" s="19" t="s">
        <v>190</v>
      </c>
      <c r="AU398" s="19" t="s">
        <v>85</v>
      </c>
    </row>
    <row r="399" s="12" customFormat="1" ht="22.8" customHeight="1">
      <c r="A399" s="12"/>
      <c r="B399" s="199"/>
      <c r="C399" s="200"/>
      <c r="D399" s="201" t="s">
        <v>75</v>
      </c>
      <c r="E399" s="213" t="s">
        <v>995</v>
      </c>
      <c r="F399" s="213" t="s">
        <v>1989</v>
      </c>
      <c r="G399" s="200"/>
      <c r="H399" s="200"/>
      <c r="I399" s="203"/>
      <c r="J399" s="214">
        <f>BK399</f>
        <v>0</v>
      </c>
      <c r="K399" s="200"/>
      <c r="L399" s="205"/>
      <c r="M399" s="206"/>
      <c r="N399" s="207"/>
      <c r="O399" s="207"/>
      <c r="P399" s="208">
        <f>SUM(P400:P407)</f>
        <v>0</v>
      </c>
      <c r="Q399" s="207"/>
      <c r="R399" s="208">
        <f>SUM(R400:R407)</f>
        <v>0</v>
      </c>
      <c r="S399" s="207"/>
      <c r="T399" s="209">
        <f>SUM(T400:T407)</f>
        <v>0</v>
      </c>
      <c r="U399" s="12"/>
      <c r="V399" s="12"/>
      <c r="W399" s="12"/>
      <c r="X399" s="12"/>
      <c r="Y399" s="12"/>
      <c r="Z399" s="12"/>
      <c r="AA399" s="12"/>
      <c r="AB399" s="12"/>
      <c r="AC399" s="12"/>
      <c r="AD399" s="12"/>
      <c r="AE399" s="12"/>
      <c r="AR399" s="210" t="s">
        <v>83</v>
      </c>
      <c r="AT399" s="211" t="s">
        <v>75</v>
      </c>
      <c r="AU399" s="211" t="s">
        <v>83</v>
      </c>
      <c r="AY399" s="210" t="s">
        <v>180</v>
      </c>
      <c r="BK399" s="212">
        <f>SUM(BK400:BK407)</f>
        <v>0</v>
      </c>
    </row>
    <row r="400" s="2" customFormat="1">
      <c r="A400" s="40"/>
      <c r="B400" s="41"/>
      <c r="C400" s="215" t="s">
        <v>514</v>
      </c>
      <c r="D400" s="215" t="s">
        <v>183</v>
      </c>
      <c r="E400" s="216" t="s">
        <v>999</v>
      </c>
      <c r="F400" s="217" t="s">
        <v>2215</v>
      </c>
      <c r="G400" s="218" t="s">
        <v>249</v>
      </c>
      <c r="H400" s="219">
        <v>2</v>
      </c>
      <c r="I400" s="220"/>
      <c r="J400" s="221">
        <f>ROUND(I400*H400,2)</f>
        <v>0</v>
      </c>
      <c r="K400" s="217" t="s">
        <v>19</v>
      </c>
      <c r="L400" s="46"/>
      <c r="M400" s="222" t="s">
        <v>19</v>
      </c>
      <c r="N400" s="223" t="s">
        <v>47</v>
      </c>
      <c r="O400" s="86"/>
      <c r="P400" s="224">
        <f>O400*H400</f>
        <v>0</v>
      </c>
      <c r="Q400" s="224">
        <v>0</v>
      </c>
      <c r="R400" s="224">
        <f>Q400*H400</f>
        <v>0</v>
      </c>
      <c r="S400" s="224">
        <v>0</v>
      </c>
      <c r="T400" s="225">
        <f>S400*H400</f>
        <v>0</v>
      </c>
      <c r="U400" s="40"/>
      <c r="V400" s="40"/>
      <c r="W400" s="40"/>
      <c r="X400" s="40"/>
      <c r="Y400" s="40"/>
      <c r="Z400" s="40"/>
      <c r="AA400" s="40"/>
      <c r="AB400" s="40"/>
      <c r="AC400" s="40"/>
      <c r="AD400" s="40"/>
      <c r="AE400" s="40"/>
      <c r="AR400" s="226" t="s">
        <v>198</v>
      </c>
      <c r="AT400" s="226" t="s">
        <v>183</v>
      </c>
      <c r="AU400" s="226" t="s">
        <v>85</v>
      </c>
      <c r="AY400" s="19" t="s">
        <v>180</v>
      </c>
      <c r="BE400" s="227">
        <f>IF(N400="základní",J400,0)</f>
        <v>0</v>
      </c>
      <c r="BF400" s="227">
        <f>IF(N400="snížená",J400,0)</f>
        <v>0</v>
      </c>
      <c r="BG400" s="227">
        <f>IF(N400="zákl. přenesená",J400,0)</f>
        <v>0</v>
      </c>
      <c r="BH400" s="227">
        <f>IF(N400="sníž. přenesená",J400,0)</f>
        <v>0</v>
      </c>
      <c r="BI400" s="227">
        <f>IF(N400="nulová",J400,0)</f>
        <v>0</v>
      </c>
      <c r="BJ400" s="19" t="s">
        <v>83</v>
      </c>
      <c r="BK400" s="227">
        <f>ROUND(I400*H400,2)</f>
        <v>0</v>
      </c>
      <c r="BL400" s="19" t="s">
        <v>198</v>
      </c>
      <c r="BM400" s="226" t="s">
        <v>2216</v>
      </c>
    </row>
    <row r="401" s="2" customFormat="1">
      <c r="A401" s="40"/>
      <c r="B401" s="41"/>
      <c r="C401" s="42"/>
      <c r="D401" s="228" t="s">
        <v>190</v>
      </c>
      <c r="E401" s="42"/>
      <c r="F401" s="229" t="s">
        <v>2215</v>
      </c>
      <c r="G401" s="42"/>
      <c r="H401" s="42"/>
      <c r="I401" s="230"/>
      <c r="J401" s="42"/>
      <c r="K401" s="42"/>
      <c r="L401" s="46"/>
      <c r="M401" s="231"/>
      <c r="N401" s="232"/>
      <c r="O401" s="86"/>
      <c r="P401" s="86"/>
      <c r="Q401" s="86"/>
      <c r="R401" s="86"/>
      <c r="S401" s="86"/>
      <c r="T401" s="87"/>
      <c r="U401" s="40"/>
      <c r="V401" s="40"/>
      <c r="W401" s="40"/>
      <c r="X401" s="40"/>
      <c r="Y401" s="40"/>
      <c r="Z401" s="40"/>
      <c r="AA401" s="40"/>
      <c r="AB401" s="40"/>
      <c r="AC401" s="40"/>
      <c r="AD401" s="40"/>
      <c r="AE401" s="40"/>
      <c r="AT401" s="19" t="s">
        <v>190</v>
      </c>
      <c r="AU401" s="19" t="s">
        <v>85</v>
      </c>
    </row>
    <row r="402" s="2" customFormat="1">
      <c r="A402" s="40"/>
      <c r="B402" s="41"/>
      <c r="C402" s="215" t="s">
        <v>521</v>
      </c>
      <c r="D402" s="215" t="s">
        <v>183</v>
      </c>
      <c r="E402" s="216" t="s">
        <v>1003</v>
      </c>
      <c r="F402" s="217" t="s">
        <v>1990</v>
      </c>
      <c r="G402" s="218" t="s">
        <v>249</v>
      </c>
      <c r="H402" s="219">
        <v>2</v>
      </c>
      <c r="I402" s="220"/>
      <c r="J402" s="221">
        <f>ROUND(I402*H402,2)</f>
        <v>0</v>
      </c>
      <c r="K402" s="217" t="s">
        <v>19</v>
      </c>
      <c r="L402" s="46"/>
      <c r="M402" s="222" t="s">
        <v>19</v>
      </c>
      <c r="N402" s="223" t="s">
        <v>47</v>
      </c>
      <c r="O402" s="86"/>
      <c r="P402" s="224">
        <f>O402*H402</f>
        <v>0</v>
      </c>
      <c r="Q402" s="224">
        <v>0</v>
      </c>
      <c r="R402" s="224">
        <f>Q402*H402</f>
        <v>0</v>
      </c>
      <c r="S402" s="224">
        <v>0</v>
      </c>
      <c r="T402" s="225">
        <f>S402*H402</f>
        <v>0</v>
      </c>
      <c r="U402" s="40"/>
      <c r="V402" s="40"/>
      <c r="W402" s="40"/>
      <c r="X402" s="40"/>
      <c r="Y402" s="40"/>
      <c r="Z402" s="40"/>
      <c r="AA402" s="40"/>
      <c r="AB402" s="40"/>
      <c r="AC402" s="40"/>
      <c r="AD402" s="40"/>
      <c r="AE402" s="40"/>
      <c r="AR402" s="226" t="s">
        <v>198</v>
      </c>
      <c r="AT402" s="226" t="s">
        <v>183</v>
      </c>
      <c r="AU402" s="226" t="s">
        <v>85</v>
      </c>
      <c r="AY402" s="19" t="s">
        <v>180</v>
      </c>
      <c r="BE402" s="227">
        <f>IF(N402="základní",J402,0)</f>
        <v>0</v>
      </c>
      <c r="BF402" s="227">
        <f>IF(N402="snížená",J402,0)</f>
        <v>0</v>
      </c>
      <c r="BG402" s="227">
        <f>IF(N402="zákl. přenesená",J402,0)</f>
        <v>0</v>
      </c>
      <c r="BH402" s="227">
        <f>IF(N402="sníž. přenesená",J402,0)</f>
        <v>0</v>
      </c>
      <c r="BI402" s="227">
        <f>IF(N402="nulová",J402,0)</f>
        <v>0</v>
      </c>
      <c r="BJ402" s="19" t="s">
        <v>83</v>
      </c>
      <c r="BK402" s="227">
        <f>ROUND(I402*H402,2)</f>
        <v>0</v>
      </c>
      <c r="BL402" s="19" t="s">
        <v>198</v>
      </c>
      <c r="BM402" s="226" t="s">
        <v>2217</v>
      </c>
    </row>
    <row r="403" s="2" customFormat="1">
      <c r="A403" s="40"/>
      <c r="B403" s="41"/>
      <c r="C403" s="42"/>
      <c r="D403" s="228" t="s">
        <v>190</v>
      </c>
      <c r="E403" s="42"/>
      <c r="F403" s="229" t="s">
        <v>1990</v>
      </c>
      <c r="G403" s="42"/>
      <c r="H403" s="42"/>
      <c r="I403" s="230"/>
      <c r="J403" s="42"/>
      <c r="K403" s="42"/>
      <c r="L403" s="46"/>
      <c r="M403" s="231"/>
      <c r="N403" s="232"/>
      <c r="O403" s="86"/>
      <c r="P403" s="86"/>
      <c r="Q403" s="86"/>
      <c r="R403" s="86"/>
      <c r="S403" s="86"/>
      <c r="T403" s="87"/>
      <c r="U403" s="40"/>
      <c r="V403" s="40"/>
      <c r="W403" s="40"/>
      <c r="X403" s="40"/>
      <c r="Y403" s="40"/>
      <c r="Z403" s="40"/>
      <c r="AA403" s="40"/>
      <c r="AB403" s="40"/>
      <c r="AC403" s="40"/>
      <c r="AD403" s="40"/>
      <c r="AE403" s="40"/>
      <c r="AT403" s="19" t="s">
        <v>190</v>
      </c>
      <c r="AU403" s="19" t="s">
        <v>85</v>
      </c>
    </row>
    <row r="404" s="2" customFormat="1">
      <c r="A404" s="40"/>
      <c r="B404" s="41"/>
      <c r="C404" s="215" t="s">
        <v>529</v>
      </c>
      <c r="D404" s="215" t="s">
        <v>183</v>
      </c>
      <c r="E404" s="216" t="s">
        <v>1021</v>
      </c>
      <c r="F404" s="217" t="s">
        <v>2218</v>
      </c>
      <c r="G404" s="218" t="s">
        <v>249</v>
      </c>
      <c r="H404" s="219">
        <v>0.5</v>
      </c>
      <c r="I404" s="220"/>
      <c r="J404" s="221">
        <f>ROUND(I404*H404,2)</f>
        <v>0</v>
      </c>
      <c r="K404" s="217" t="s">
        <v>19</v>
      </c>
      <c r="L404" s="46"/>
      <c r="M404" s="222" t="s">
        <v>19</v>
      </c>
      <c r="N404" s="223" t="s">
        <v>47</v>
      </c>
      <c r="O404" s="86"/>
      <c r="P404" s="224">
        <f>O404*H404</f>
        <v>0</v>
      </c>
      <c r="Q404" s="224">
        <v>0</v>
      </c>
      <c r="R404" s="224">
        <f>Q404*H404</f>
        <v>0</v>
      </c>
      <c r="S404" s="224">
        <v>0</v>
      </c>
      <c r="T404" s="225">
        <f>S404*H404</f>
        <v>0</v>
      </c>
      <c r="U404" s="40"/>
      <c r="V404" s="40"/>
      <c r="W404" s="40"/>
      <c r="X404" s="40"/>
      <c r="Y404" s="40"/>
      <c r="Z404" s="40"/>
      <c r="AA404" s="40"/>
      <c r="AB404" s="40"/>
      <c r="AC404" s="40"/>
      <c r="AD404" s="40"/>
      <c r="AE404" s="40"/>
      <c r="AR404" s="226" t="s">
        <v>198</v>
      </c>
      <c r="AT404" s="226" t="s">
        <v>183</v>
      </c>
      <c r="AU404" s="226" t="s">
        <v>85</v>
      </c>
      <c r="AY404" s="19" t="s">
        <v>180</v>
      </c>
      <c r="BE404" s="227">
        <f>IF(N404="základní",J404,0)</f>
        <v>0</v>
      </c>
      <c r="BF404" s="227">
        <f>IF(N404="snížená",J404,0)</f>
        <v>0</v>
      </c>
      <c r="BG404" s="227">
        <f>IF(N404="zákl. přenesená",J404,0)</f>
        <v>0</v>
      </c>
      <c r="BH404" s="227">
        <f>IF(N404="sníž. přenesená",J404,0)</f>
        <v>0</v>
      </c>
      <c r="BI404" s="227">
        <f>IF(N404="nulová",J404,0)</f>
        <v>0</v>
      </c>
      <c r="BJ404" s="19" t="s">
        <v>83</v>
      </c>
      <c r="BK404" s="227">
        <f>ROUND(I404*H404,2)</f>
        <v>0</v>
      </c>
      <c r="BL404" s="19" t="s">
        <v>198</v>
      </c>
      <c r="BM404" s="226" t="s">
        <v>2219</v>
      </c>
    </row>
    <row r="405" s="2" customFormat="1">
      <c r="A405" s="40"/>
      <c r="B405" s="41"/>
      <c r="C405" s="42"/>
      <c r="D405" s="228" t="s">
        <v>190</v>
      </c>
      <c r="E405" s="42"/>
      <c r="F405" s="229" t="s">
        <v>2218</v>
      </c>
      <c r="G405" s="42"/>
      <c r="H405" s="42"/>
      <c r="I405" s="230"/>
      <c r="J405" s="42"/>
      <c r="K405" s="42"/>
      <c r="L405" s="46"/>
      <c r="M405" s="231"/>
      <c r="N405" s="232"/>
      <c r="O405" s="86"/>
      <c r="P405" s="86"/>
      <c r="Q405" s="86"/>
      <c r="R405" s="86"/>
      <c r="S405" s="86"/>
      <c r="T405" s="87"/>
      <c r="U405" s="40"/>
      <c r="V405" s="40"/>
      <c r="W405" s="40"/>
      <c r="X405" s="40"/>
      <c r="Y405" s="40"/>
      <c r="Z405" s="40"/>
      <c r="AA405" s="40"/>
      <c r="AB405" s="40"/>
      <c r="AC405" s="40"/>
      <c r="AD405" s="40"/>
      <c r="AE405" s="40"/>
      <c r="AT405" s="19" t="s">
        <v>190</v>
      </c>
      <c r="AU405" s="19" t="s">
        <v>85</v>
      </c>
    </row>
    <row r="406" s="2" customFormat="1">
      <c r="A406" s="40"/>
      <c r="B406" s="41"/>
      <c r="C406" s="215" t="s">
        <v>907</v>
      </c>
      <c r="D406" s="215" t="s">
        <v>183</v>
      </c>
      <c r="E406" s="216" t="s">
        <v>1031</v>
      </c>
      <c r="F406" s="217" t="s">
        <v>2069</v>
      </c>
      <c r="G406" s="218" t="s">
        <v>249</v>
      </c>
      <c r="H406" s="219">
        <v>0.5</v>
      </c>
      <c r="I406" s="220"/>
      <c r="J406" s="221">
        <f>ROUND(I406*H406,2)</f>
        <v>0</v>
      </c>
      <c r="K406" s="217" t="s">
        <v>19</v>
      </c>
      <c r="L406" s="46"/>
      <c r="M406" s="222" t="s">
        <v>19</v>
      </c>
      <c r="N406" s="223" t="s">
        <v>47</v>
      </c>
      <c r="O406" s="86"/>
      <c r="P406" s="224">
        <f>O406*H406</f>
        <v>0</v>
      </c>
      <c r="Q406" s="224">
        <v>0</v>
      </c>
      <c r="R406" s="224">
        <f>Q406*H406</f>
        <v>0</v>
      </c>
      <c r="S406" s="224">
        <v>0</v>
      </c>
      <c r="T406" s="225">
        <f>S406*H406</f>
        <v>0</v>
      </c>
      <c r="U406" s="40"/>
      <c r="V406" s="40"/>
      <c r="W406" s="40"/>
      <c r="X406" s="40"/>
      <c r="Y406" s="40"/>
      <c r="Z406" s="40"/>
      <c r="AA406" s="40"/>
      <c r="AB406" s="40"/>
      <c r="AC406" s="40"/>
      <c r="AD406" s="40"/>
      <c r="AE406" s="40"/>
      <c r="AR406" s="226" t="s">
        <v>198</v>
      </c>
      <c r="AT406" s="226" t="s">
        <v>183</v>
      </c>
      <c r="AU406" s="226" t="s">
        <v>85</v>
      </c>
      <c r="AY406" s="19" t="s">
        <v>180</v>
      </c>
      <c r="BE406" s="227">
        <f>IF(N406="základní",J406,0)</f>
        <v>0</v>
      </c>
      <c r="BF406" s="227">
        <f>IF(N406="snížená",J406,0)</f>
        <v>0</v>
      </c>
      <c r="BG406" s="227">
        <f>IF(N406="zákl. přenesená",J406,0)</f>
        <v>0</v>
      </c>
      <c r="BH406" s="227">
        <f>IF(N406="sníž. přenesená",J406,0)</f>
        <v>0</v>
      </c>
      <c r="BI406" s="227">
        <f>IF(N406="nulová",J406,0)</f>
        <v>0</v>
      </c>
      <c r="BJ406" s="19" t="s">
        <v>83</v>
      </c>
      <c r="BK406" s="227">
        <f>ROUND(I406*H406,2)</f>
        <v>0</v>
      </c>
      <c r="BL406" s="19" t="s">
        <v>198</v>
      </c>
      <c r="BM406" s="226" t="s">
        <v>2220</v>
      </c>
    </row>
    <row r="407" s="2" customFormat="1">
      <c r="A407" s="40"/>
      <c r="B407" s="41"/>
      <c r="C407" s="42"/>
      <c r="D407" s="228" t="s">
        <v>190</v>
      </c>
      <c r="E407" s="42"/>
      <c r="F407" s="229" t="s">
        <v>2069</v>
      </c>
      <c r="G407" s="42"/>
      <c r="H407" s="42"/>
      <c r="I407" s="230"/>
      <c r="J407" s="42"/>
      <c r="K407" s="42"/>
      <c r="L407" s="46"/>
      <c r="M407" s="231"/>
      <c r="N407" s="232"/>
      <c r="O407" s="86"/>
      <c r="P407" s="86"/>
      <c r="Q407" s="86"/>
      <c r="R407" s="86"/>
      <c r="S407" s="86"/>
      <c r="T407" s="87"/>
      <c r="U407" s="40"/>
      <c r="V407" s="40"/>
      <c r="W407" s="40"/>
      <c r="X407" s="40"/>
      <c r="Y407" s="40"/>
      <c r="Z407" s="40"/>
      <c r="AA407" s="40"/>
      <c r="AB407" s="40"/>
      <c r="AC407" s="40"/>
      <c r="AD407" s="40"/>
      <c r="AE407" s="40"/>
      <c r="AT407" s="19" t="s">
        <v>190</v>
      </c>
      <c r="AU407" s="19" t="s">
        <v>85</v>
      </c>
    </row>
    <row r="408" s="12" customFormat="1" ht="22.8" customHeight="1">
      <c r="A408" s="12"/>
      <c r="B408" s="199"/>
      <c r="C408" s="200"/>
      <c r="D408" s="201" t="s">
        <v>75</v>
      </c>
      <c r="E408" s="213" t="s">
        <v>1041</v>
      </c>
      <c r="F408" s="213" t="s">
        <v>1992</v>
      </c>
      <c r="G408" s="200"/>
      <c r="H408" s="200"/>
      <c r="I408" s="203"/>
      <c r="J408" s="214">
        <f>BK408</f>
        <v>0</v>
      </c>
      <c r="K408" s="200"/>
      <c r="L408" s="205"/>
      <c r="M408" s="206"/>
      <c r="N408" s="207"/>
      <c r="O408" s="207"/>
      <c r="P408" s="208">
        <f>SUM(P409:P412)</f>
        <v>0</v>
      </c>
      <c r="Q408" s="207"/>
      <c r="R408" s="208">
        <f>SUM(R409:R412)</f>
        <v>0</v>
      </c>
      <c r="S408" s="207"/>
      <c r="T408" s="209">
        <f>SUM(T409:T412)</f>
        <v>0</v>
      </c>
      <c r="U408" s="12"/>
      <c r="V408" s="12"/>
      <c r="W408" s="12"/>
      <c r="X408" s="12"/>
      <c r="Y408" s="12"/>
      <c r="Z408" s="12"/>
      <c r="AA408" s="12"/>
      <c r="AB408" s="12"/>
      <c r="AC408" s="12"/>
      <c r="AD408" s="12"/>
      <c r="AE408" s="12"/>
      <c r="AR408" s="210" t="s">
        <v>83</v>
      </c>
      <c r="AT408" s="211" t="s">
        <v>75</v>
      </c>
      <c r="AU408" s="211" t="s">
        <v>83</v>
      </c>
      <c r="AY408" s="210" t="s">
        <v>180</v>
      </c>
      <c r="BK408" s="212">
        <f>SUM(BK409:BK412)</f>
        <v>0</v>
      </c>
    </row>
    <row r="409" s="2" customFormat="1" ht="16.5" customHeight="1">
      <c r="A409" s="40"/>
      <c r="B409" s="41"/>
      <c r="C409" s="215" t="s">
        <v>911</v>
      </c>
      <c r="D409" s="215" t="s">
        <v>183</v>
      </c>
      <c r="E409" s="216" t="s">
        <v>1051</v>
      </c>
      <c r="F409" s="217" t="s">
        <v>1993</v>
      </c>
      <c r="G409" s="218" t="s">
        <v>1994</v>
      </c>
      <c r="H409" s="219">
        <v>3</v>
      </c>
      <c r="I409" s="220"/>
      <c r="J409" s="221">
        <f>ROUND(I409*H409,2)</f>
        <v>0</v>
      </c>
      <c r="K409" s="217" t="s">
        <v>19</v>
      </c>
      <c r="L409" s="46"/>
      <c r="M409" s="222" t="s">
        <v>19</v>
      </c>
      <c r="N409" s="223" t="s">
        <v>47</v>
      </c>
      <c r="O409" s="86"/>
      <c r="P409" s="224">
        <f>O409*H409</f>
        <v>0</v>
      </c>
      <c r="Q409" s="224">
        <v>0</v>
      </c>
      <c r="R409" s="224">
        <f>Q409*H409</f>
        <v>0</v>
      </c>
      <c r="S409" s="224">
        <v>0</v>
      </c>
      <c r="T409" s="225">
        <f>S409*H409</f>
        <v>0</v>
      </c>
      <c r="U409" s="40"/>
      <c r="V409" s="40"/>
      <c r="W409" s="40"/>
      <c r="X409" s="40"/>
      <c r="Y409" s="40"/>
      <c r="Z409" s="40"/>
      <c r="AA409" s="40"/>
      <c r="AB409" s="40"/>
      <c r="AC409" s="40"/>
      <c r="AD409" s="40"/>
      <c r="AE409" s="40"/>
      <c r="AR409" s="226" t="s">
        <v>198</v>
      </c>
      <c r="AT409" s="226" t="s">
        <v>183</v>
      </c>
      <c r="AU409" s="226" t="s">
        <v>85</v>
      </c>
      <c r="AY409" s="19" t="s">
        <v>180</v>
      </c>
      <c r="BE409" s="227">
        <f>IF(N409="základní",J409,0)</f>
        <v>0</v>
      </c>
      <c r="BF409" s="227">
        <f>IF(N409="snížená",J409,0)</f>
        <v>0</v>
      </c>
      <c r="BG409" s="227">
        <f>IF(N409="zákl. přenesená",J409,0)</f>
        <v>0</v>
      </c>
      <c r="BH409" s="227">
        <f>IF(N409="sníž. přenesená",J409,0)</f>
        <v>0</v>
      </c>
      <c r="BI409" s="227">
        <f>IF(N409="nulová",J409,0)</f>
        <v>0</v>
      </c>
      <c r="BJ409" s="19" t="s">
        <v>83</v>
      </c>
      <c r="BK409" s="227">
        <f>ROUND(I409*H409,2)</f>
        <v>0</v>
      </c>
      <c r="BL409" s="19" t="s">
        <v>198</v>
      </c>
      <c r="BM409" s="226" t="s">
        <v>2221</v>
      </c>
    </row>
    <row r="410" s="2" customFormat="1">
      <c r="A410" s="40"/>
      <c r="B410" s="41"/>
      <c r="C410" s="42"/>
      <c r="D410" s="228" t="s">
        <v>190</v>
      </c>
      <c r="E410" s="42"/>
      <c r="F410" s="229" t="s">
        <v>1993</v>
      </c>
      <c r="G410" s="42"/>
      <c r="H410" s="42"/>
      <c r="I410" s="230"/>
      <c r="J410" s="42"/>
      <c r="K410" s="42"/>
      <c r="L410" s="46"/>
      <c r="M410" s="231"/>
      <c r="N410" s="232"/>
      <c r="O410" s="86"/>
      <c r="P410" s="86"/>
      <c r="Q410" s="86"/>
      <c r="R410" s="86"/>
      <c r="S410" s="86"/>
      <c r="T410" s="87"/>
      <c r="U410" s="40"/>
      <c r="V410" s="40"/>
      <c r="W410" s="40"/>
      <c r="X410" s="40"/>
      <c r="Y410" s="40"/>
      <c r="Z410" s="40"/>
      <c r="AA410" s="40"/>
      <c r="AB410" s="40"/>
      <c r="AC410" s="40"/>
      <c r="AD410" s="40"/>
      <c r="AE410" s="40"/>
      <c r="AT410" s="19" t="s">
        <v>190</v>
      </c>
      <c r="AU410" s="19" t="s">
        <v>85</v>
      </c>
    </row>
    <row r="411" s="2" customFormat="1" ht="16.5" customHeight="1">
      <c r="A411" s="40"/>
      <c r="B411" s="41"/>
      <c r="C411" s="215" t="s">
        <v>915</v>
      </c>
      <c r="D411" s="215" t="s">
        <v>183</v>
      </c>
      <c r="E411" s="216" t="s">
        <v>1055</v>
      </c>
      <c r="F411" s="217" t="s">
        <v>1996</v>
      </c>
      <c r="G411" s="218" t="s">
        <v>1661</v>
      </c>
      <c r="H411" s="219">
        <v>1</v>
      </c>
      <c r="I411" s="220"/>
      <c r="J411" s="221">
        <f>ROUND(I411*H411,2)</f>
        <v>0</v>
      </c>
      <c r="K411" s="217" t="s">
        <v>19</v>
      </c>
      <c r="L411" s="46"/>
      <c r="M411" s="222" t="s">
        <v>19</v>
      </c>
      <c r="N411" s="223" t="s">
        <v>47</v>
      </c>
      <c r="O411" s="86"/>
      <c r="P411" s="224">
        <f>O411*H411</f>
        <v>0</v>
      </c>
      <c r="Q411" s="224">
        <v>0</v>
      </c>
      <c r="R411" s="224">
        <f>Q411*H411</f>
        <v>0</v>
      </c>
      <c r="S411" s="224">
        <v>0</v>
      </c>
      <c r="T411" s="225">
        <f>S411*H411</f>
        <v>0</v>
      </c>
      <c r="U411" s="40"/>
      <c r="V411" s="40"/>
      <c r="W411" s="40"/>
      <c r="X411" s="40"/>
      <c r="Y411" s="40"/>
      <c r="Z411" s="40"/>
      <c r="AA411" s="40"/>
      <c r="AB411" s="40"/>
      <c r="AC411" s="40"/>
      <c r="AD411" s="40"/>
      <c r="AE411" s="40"/>
      <c r="AR411" s="226" t="s">
        <v>198</v>
      </c>
      <c r="AT411" s="226" t="s">
        <v>183</v>
      </c>
      <c r="AU411" s="226" t="s">
        <v>85</v>
      </c>
      <c r="AY411" s="19" t="s">
        <v>180</v>
      </c>
      <c r="BE411" s="227">
        <f>IF(N411="základní",J411,0)</f>
        <v>0</v>
      </c>
      <c r="BF411" s="227">
        <f>IF(N411="snížená",J411,0)</f>
        <v>0</v>
      </c>
      <c r="BG411" s="227">
        <f>IF(N411="zákl. přenesená",J411,0)</f>
        <v>0</v>
      </c>
      <c r="BH411" s="227">
        <f>IF(N411="sníž. přenesená",J411,0)</f>
        <v>0</v>
      </c>
      <c r="BI411" s="227">
        <f>IF(N411="nulová",J411,0)</f>
        <v>0</v>
      </c>
      <c r="BJ411" s="19" t="s">
        <v>83</v>
      </c>
      <c r="BK411" s="227">
        <f>ROUND(I411*H411,2)</f>
        <v>0</v>
      </c>
      <c r="BL411" s="19" t="s">
        <v>198</v>
      </c>
      <c r="BM411" s="226" t="s">
        <v>2222</v>
      </c>
    </row>
    <row r="412" s="2" customFormat="1">
      <c r="A412" s="40"/>
      <c r="B412" s="41"/>
      <c r="C412" s="42"/>
      <c r="D412" s="228" t="s">
        <v>190</v>
      </c>
      <c r="E412" s="42"/>
      <c r="F412" s="229" t="s">
        <v>1996</v>
      </c>
      <c r="G412" s="42"/>
      <c r="H412" s="42"/>
      <c r="I412" s="230"/>
      <c r="J412" s="42"/>
      <c r="K412" s="42"/>
      <c r="L412" s="46"/>
      <c r="M412" s="231"/>
      <c r="N412" s="232"/>
      <c r="O412" s="86"/>
      <c r="P412" s="86"/>
      <c r="Q412" s="86"/>
      <c r="R412" s="86"/>
      <c r="S412" s="86"/>
      <c r="T412" s="87"/>
      <c r="U412" s="40"/>
      <c r="V412" s="40"/>
      <c r="W412" s="40"/>
      <c r="X412" s="40"/>
      <c r="Y412" s="40"/>
      <c r="Z412" s="40"/>
      <c r="AA412" s="40"/>
      <c r="AB412" s="40"/>
      <c r="AC412" s="40"/>
      <c r="AD412" s="40"/>
      <c r="AE412" s="40"/>
      <c r="AT412" s="19" t="s">
        <v>190</v>
      </c>
      <c r="AU412" s="19" t="s">
        <v>85</v>
      </c>
    </row>
    <row r="413" s="12" customFormat="1" ht="25.92" customHeight="1">
      <c r="A413" s="12"/>
      <c r="B413" s="199"/>
      <c r="C413" s="200"/>
      <c r="D413" s="201" t="s">
        <v>75</v>
      </c>
      <c r="E413" s="202" t="s">
        <v>1082</v>
      </c>
      <c r="F413" s="202" t="s">
        <v>2223</v>
      </c>
      <c r="G413" s="200"/>
      <c r="H413" s="200"/>
      <c r="I413" s="203"/>
      <c r="J413" s="204">
        <f>BK413</f>
        <v>0</v>
      </c>
      <c r="K413" s="200"/>
      <c r="L413" s="205"/>
      <c r="M413" s="206"/>
      <c r="N413" s="207"/>
      <c r="O413" s="207"/>
      <c r="P413" s="208">
        <f>P414+P421+P442+P449+P454+P461</f>
        <v>0</v>
      </c>
      <c r="Q413" s="207"/>
      <c r="R413" s="208">
        <f>R414+R421+R442+R449+R454+R461</f>
        <v>0</v>
      </c>
      <c r="S413" s="207"/>
      <c r="T413" s="209">
        <f>T414+T421+T442+T449+T454+T461</f>
        <v>0</v>
      </c>
      <c r="U413" s="12"/>
      <c r="V413" s="12"/>
      <c r="W413" s="12"/>
      <c r="X413" s="12"/>
      <c r="Y413" s="12"/>
      <c r="Z413" s="12"/>
      <c r="AA413" s="12"/>
      <c r="AB413" s="12"/>
      <c r="AC413" s="12"/>
      <c r="AD413" s="12"/>
      <c r="AE413" s="12"/>
      <c r="AR413" s="210" t="s">
        <v>83</v>
      </c>
      <c r="AT413" s="211" t="s">
        <v>75</v>
      </c>
      <c r="AU413" s="211" t="s">
        <v>76</v>
      </c>
      <c r="AY413" s="210" t="s">
        <v>180</v>
      </c>
      <c r="BK413" s="212">
        <f>BK414+BK421+BK442+BK449+BK454+BK461</f>
        <v>0</v>
      </c>
    </row>
    <row r="414" s="12" customFormat="1" ht="22.8" customHeight="1">
      <c r="A414" s="12"/>
      <c r="B414" s="199"/>
      <c r="C414" s="200"/>
      <c r="D414" s="201" t="s">
        <v>75</v>
      </c>
      <c r="E414" s="213" t="s">
        <v>1115</v>
      </c>
      <c r="F414" s="213" t="s">
        <v>1963</v>
      </c>
      <c r="G414" s="200"/>
      <c r="H414" s="200"/>
      <c r="I414" s="203"/>
      <c r="J414" s="214">
        <f>BK414</f>
        <v>0</v>
      </c>
      <c r="K414" s="200"/>
      <c r="L414" s="205"/>
      <c r="M414" s="206"/>
      <c r="N414" s="207"/>
      <c r="O414" s="207"/>
      <c r="P414" s="208">
        <f>SUM(P415:P420)</f>
        <v>0</v>
      </c>
      <c r="Q414" s="207"/>
      <c r="R414" s="208">
        <f>SUM(R415:R420)</f>
        <v>0</v>
      </c>
      <c r="S414" s="207"/>
      <c r="T414" s="209">
        <f>SUM(T415:T420)</f>
        <v>0</v>
      </c>
      <c r="U414" s="12"/>
      <c r="V414" s="12"/>
      <c r="W414" s="12"/>
      <c r="X414" s="12"/>
      <c r="Y414" s="12"/>
      <c r="Z414" s="12"/>
      <c r="AA414" s="12"/>
      <c r="AB414" s="12"/>
      <c r="AC414" s="12"/>
      <c r="AD414" s="12"/>
      <c r="AE414" s="12"/>
      <c r="AR414" s="210" t="s">
        <v>83</v>
      </c>
      <c r="AT414" s="211" t="s">
        <v>75</v>
      </c>
      <c r="AU414" s="211" t="s">
        <v>83</v>
      </c>
      <c r="AY414" s="210" t="s">
        <v>180</v>
      </c>
      <c r="BK414" s="212">
        <f>SUM(BK415:BK420)</f>
        <v>0</v>
      </c>
    </row>
    <row r="415" s="2" customFormat="1" ht="16.5" customHeight="1">
      <c r="A415" s="40"/>
      <c r="B415" s="41"/>
      <c r="C415" s="215" t="s">
        <v>923</v>
      </c>
      <c r="D415" s="215" t="s">
        <v>183</v>
      </c>
      <c r="E415" s="216" t="s">
        <v>1120</v>
      </c>
      <c r="F415" s="217" t="s">
        <v>1964</v>
      </c>
      <c r="G415" s="218" t="s">
        <v>1661</v>
      </c>
      <c r="H415" s="219">
        <v>2</v>
      </c>
      <c r="I415" s="220"/>
      <c r="J415" s="221">
        <f>ROUND(I415*H415,2)</f>
        <v>0</v>
      </c>
      <c r="K415" s="217" t="s">
        <v>19</v>
      </c>
      <c r="L415" s="46"/>
      <c r="M415" s="222" t="s">
        <v>19</v>
      </c>
      <c r="N415" s="223" t="s">
        <v>47</v>
      </c>
      <c r="O415" s="86"/>
      <c r="P415" s="224">
        <f>O415*H415</f>
        <v>0</v>
      </c>
      <c r="Q415" s="224">
        <v>0</v>
      </c>
      <c r="R415" s="224">
        <f>Q415*H415</f>
        <v>0</v>
      </c>
      <c r="S415" s="224">
        <v>0</v>
      </c>
      <c r="T415" s="225">
        <f>S415*H415</f>
        <v>0</v>
      </c>
      <c r="U415" s="40"/>
      <c r="V415" s="40"/>
      <c r="W415" s="40"/>
      <c r="X415" s="40"/>
      <c r="Y415" s="40"/>
      <c r="Z415" s="40"/>
      <c r="AA415" s="40"/>
      <c r="AB415" s="40"/>
      <c r="AC415" s="40"/>
      <c r="AD415" s="40"/>
      <c r="AE415" s="40"/>
      <c r="AR415" s="226" t="s">
        <v>198</v>
      </c>
      <c r="AT415" s="226" t="s">
        <v>183</v>
      </c>
      <c r="AU415" s="226" t="s">
        <v>85</v>
      </c>
      <c r="AY415" s="19" t="s">
        <v>180</v>
      </c>
      <c r="BE415" s="227">
        <f>IF(N415="základní",J415,0)</f>
        <v>0</v>
      </c>
      <c r="BF415" s="227">
        <f>IF(N415="snížená",J415,0)</f>
        <v>0</v>
      </c>
      <c r="BG415" s="227">
        <f>IF(N415="zákl. přenesená",J415,0)</f>
        <v>0</v>
      </c>
      <c r="BH415" s="227">
        <f>IF(N415="sníž. přenesená",J415,0)</f>
        <v>0</v>
      </c>
      <c r="BI415" s="227">
        <f>IF(N415="nulová",J415,0)</f>
        <v>0</v>
      </c>
      <c r="BJ415" s="19" t="s">
        <v>83</v>
      </c>
      <c r="BK415" s="227">
        <f>ROUND(I415*H415,2)</f>
        <v>0</v>
      </c>
      <c r="BL415" s="19" t="s">
        <v>198</v>
      </c>
      <c r="BM415" s="226" t="s">
        <v>2224</v>
      </c>
    </row>
    <row r="416" s="2" customFormat="1">
      <c r="A416" s="40"/>
      <c r="B416" s="41"/>
      <c r="C416" s="42"/>
      <c r="D416" s="228" t="s">
        <v>190</v>
      </c>
      <c r="E416" s="42"/>
      <c r="F416" s="229" t="s">
        <v>1964</v>
      </c>
      <c r="G416" s="42"/>
      <c r="H416" s="42"/>
      <c r="I416" s="230"/>
      <c r="J416" s="42"/>
      <c r="K416" s="42"/>
      <c r="L416" s="46"/>
      <c r="M416" s="231"/>
      <c r="N416" s="232"/>
      <c r="O416" s="86"/>
      <c r="P416" s="86"/>
      <c r="Q416" s="86"/>
      <c r="R416" s="86"/>
      <c r="S416" s="86"/>
      <c r="T416" s="87"/>
      <c r="U416" s="40"/>
      <c r="V416" s="40"/>
      <c r="W416" s="40"/>
      <c r="X416" s="40"/>
      <c r="Y416" s="40"/>
      <c r="Z416" s="40"/>
      <c r="AA416" s="40"/>
      <c r="AB416" s="40"/>
      <c r="AC416" s="40"/>
      <c r="AD416" s="40"/>
      <c r="AE416" s="40"/>
      <c r="AT416" s="19" t="s">
        <v>190</v>
      </c>
      <c r="AU416" s="19" t="s">
        <v>85</v>
      </c>
    </row>
    <row r="417" s="2" customFormat="1" ht="16.5" customHeight="1">
      <c r="A417" s="40"/>
      <c r="B417" s="41"/>
      <c r="C417" s="215" t="s">
        <v>1828</v>
      </c>
      <c r="D417" s="215" t="s">
        <v>183</v>
      </c>
      <c r="E417" s="216" t="s">
        <v>1126</v>
      </c>
      <c r="F417" s="217" t="s">
        <v>1966</v>
      </c>
      <c r="G417" s="218" t="s">
        <v>1661</v>
      </c>
      <c r="H417" s="219">
        <v>1</v>
      </c>
      <c r="I417" s="220"/>
      <c r="J417" s="221">
        <f>ROUND(I417*H417,2)</f>
        <v>0</v>
      </c>
      <c r="K417" s="217" t="s">
        <v>19</v>
      </c>
      <c r="L417" s="46"/>
      <c r="M417" s="222" t="s">
        <v>19</v>
      </c>
      <c r="N417" s="223" t="s">
        <v>47</v>
      </c>
      <c r="O417" s="86"/>
      <c r="P417" s="224">
        <f>O417*H417</f>
        <v>0</v>
      </c>
      <c r="Q417" s="224">
        <v>0</v>
      </c>
      <c r="R417" s="224">
        <f>Q417*H417</f>
        <v>0</v>
      </c>
      <c r="S417" s="224">
        <v>0</v>
      </c>
      <c r="T417" s="225">
        <f>S417*H417</f>
        <v>0</v>
      </c>
      <c r="U417" s="40"/>
      <c r="V417" s="40"/>
      <c r="W417" s="40"/>
      <c r="X417" s="40"/>
      <c r="Y417" s="40"/>
      <c r="Z417" s="40"/>
      <c r="AA417" s="40"/>
      <c r="AB417" s="40"/>
      <c r="AC417" s="40"/>
      <c r="AD417" s="40"/>
      <c r="AE417" s="40"/>
      <c r="AR417" s="226" t="s">
        <v>198</v>
      </c>
      <c r="AT417" s="226" t="s">
        <v>183</v>
      </c>
      <c r="AU417" s="226" t="s">
        <v>85</v>
      </c>
      <c r="AY417" s="19" t="s">
        <v>180</v>
      </c>
      <c r="BE417" s="227">
        <f>IF(N417="základní",J417,0)</f>
        <v>0</v>
      </c>
      <c r="BF417" s="227">
        <f>IF(N417="snížená",J417,0)</f>
        <v>0</v>
      </c>
      <c r="BG417" s="227">
        <f>IF(N417="zákl. přenesená",J417,0)</f>
        <v>0</v>
      </c>
      <c r="BH417" s="227">
        <f>IF(N417="sníž. přenesená",J417,0)</f>
        <v>0</v>
      </c>
      <c r="BI417" s="227">
        <f>IF(N417="nulová",J417,0)</f>
        <v>0</v>
      </c>
      <c r="BJ417" s="19" t="s">
        <v>83</v>
      </c>
      <c r="BK417" s="227">
        <f>ROUND(I417*H417,2)</f>
        <v>0</v>
      </c>
      <c r="BL417" s="19" t="s">
        <v>198</v>
      </c>
      <c r="BM417" s="226" t="s">
        <v>2225</v>
      </c>
    </row>
    <row r="418" s="2" customFormat="1">
      <c r="A418" s="40"/>
      <c r="B418" s="41"/>
      <c r="C418" s="42"/>
      <c r="D418" s="228" t="s">
        <v>190</v>
      </c>
      <c r="E418" s="42"/>
      <c r="F418" s="229" t="s">
        <v>1966</v>
      </c>
      <c r="G418" s="42"/>
      <c r="H418" s="42"/>
      <c r="I418" s="230"/>
      <c r="J418" s="42"/>
      <c r="K418" s="42"/>
      <c r="L418" s="46"/>
      <c r="M418" s="231"/>
      <c r="N418" s="232"/>
      <c r="O418" s="86"/>
      <c r="P418" s="86"/>
      <c r="Q418" s="86"/>
      <c r="R418" s="86"/>
      <c r="S418" s="86"/>
      <c r="T418" s="87"/>
      <c r="U418" s="40"/>
      <c r="V418" s="40"/>
      <c r="W418" s="40"/>
      <c r="X418" s="40"/>
      <c r="Y418" s="40"/>
      <c r="Z418" s="40"/>
      <c r="AA418" s="40"/>
      <c r="AB418" s="40"/>
      <c r="AC418" s="40"/>
      <c r="AD418" s="40"/>
      <c r="AE418" s="40"/>
      <c r="AT418" s="19" t="s">
        <v>190</v>
      </c>
      <c r="AU418" s="19" t="s">
        <v>85</v>
      </c>
    </row>
    <row r="419" s="2" customFormat="1" ht="16.5" customHeight="1">
      <c r="A419" s="40"/>
      <c r="B419" s="41"/>
      <c r="C419" s="215" t="s">
        <v>927</v>
      </c>
      <c r="D419" s="215" t="s">
        <v>183</v>
      </c>
      <c r="E419" s="216" t="s">
        <v>1133</v>
      </c>
      <c r="F419" s="217" t="s">
        <v>2013</v>
      </c>
      <c r="G419" s="218" t="s">
        <v>1661</v>
      </c>
      <c r="H419" s="219">
        <v>1</v>
      </c>
      <c r="I419" s="220"/>
      <c r="J419" s="221">
        <f>ROUND(I419*H419,2)</f>
        <v>0</v>
      </c>
      <c r="K419" s="217" t="s">
        <v>19</v>
      </c>
      <c r="L419" s="46"/>
      <c r="M419" s="222" t="s">
        <v>19</v>
      </c>
      <c r="N419" s="223" t="s">
        <v>47</v>
      </c>
      <c r="O419" s="86"/>
      <c r="P419" s="224">
        <f>O419*H419</f>
        <v>0</v>
      </c>
      <c r="Q419" s="224">
        <v>0</v>
      </c>
      <c r="R419" s="224">
        <f>Q419*H419</f>
        <v>0</v>
      </c>
      <c r="S419" s="224">
        <v>0</v>
      </c>
      <c r="T419" s="225">
        <f>S419*H419</f>
        <v>0</v>
      </c>
      <c r="U419" s="40"/>
      <c r="V419" s="40"/>
      <c r="W419" s="40"/>
      <c r="X419" s="40"/>
      <c r="Y419" s="40"/>
      <c r="Z419" s="40"/>
      <c r="AA419" s="40"/>
      <c r="AB419" s="40"/>
      <c r="AC419" s="40"/>
      <c r="AD419" s="40"/>
      <c r="AE419" s="40"/>
      <c r="AR419" s="226" t="s">
        <v>198</v>
      </c>
      <c r="AT419" s="226" t="s">
        <v>183</v>
      </c>
      <c r="AU419" s="226" t="s">
        <v>85</v>
      </c>
      <c r="AY419" s="19" t="s">
        <v>180</v>
      </c>
      <c r="BE419" s="227">
        <f>IF(N419="základní",J419,0)</f>
        <v>0</v>
      </c>
      <c r="BF419" s="227">
        <f>IF(N419="snížená",J419,0)</f>
        <v>0</v>
      </c>
      <c r="BG419" s="227">
        <f>IF(N419="zákl. přenesená",J419,0)</f>
        <v>0</v>
      </c>
      <c r="BH419" s="227">
        <f>IF(N419="sníž. přenesená",J419,0)</f>
        <v>0</v>
      </c>
      <c r="BI419" s="227">
        <f>IF(N419="nulová",J419,0)</f>
        <v>0</v>
      </c>
      <c r="BJ419" s="19" t="s">
        <v>83</v>
      </c>
      <c r="BK419" s="227">
        <f>ROUND(I419*H419,2)</f>
        <v>0</v>
      </c>
      <c r="BL419" s="19" t="s">
        <v>198</v>
      </c>
      <c r="BM419" s="226" t="s">
        <v>2226</v>
      </c>
    </row>
    <row r="420" s="2" customFormat="1">
      <c r="A420" s="40"/>
      <c r="B420" s="41"/>
      <c r="C420" s="42"/>
      <c r="D420" s="228" t="s">
        <v>190</v>
      </c>
      <c r="E420" s="42"/>
      <c r="F420" s="229" t="s">
        <v>2013</v>
      </c>
      <c r="G420" s="42"/>
      <c r="H420" s="42"/>
      <c r="I420" s="230"/>
      <c r="J420" s="42"/>
      <c r="K420" s="42"/>
      <c r="L420" s="46"/>
      <c r="M420" s="231"/>
      <c r="N420" s="232"/>
      <c r="O420" s="86"/>
      <c r="P420" s="86"/>
      <c r="Q420" s="86"/>
      <c r="R420" s="86"/>
      <c r="S420" s="86"/>
      <c r="T420" s="87"/>
      <c r="U420" s="40"/>
      <c r="V420" s="40"/>
      <c r="W420" s="40"/>
      <c r="X420" s="40"/>
      <c r="Y420" s="40"/>
      <c r="Z420" s="40"/>
      <c r="AA420" s="40"/>
      <c r="AB420" s="40"/>
      <c r="AC420" s="40"/>
      <c r="AD420" s="40"/>
      <c r="AE420" s="40"/>
      <c r="AT420" s="19" t="s">
        <v>190</v>
      </c>
      <c r="AU420" s="19" t="s">
        <v>85</v>
      </c>
    </row>
    <row r="421" s="12" customFormat="1" ht="22.8" customHeight="1">
      <c r="A421" s="12"/>
      <c r="B421" s="199"/>
      <c r="C421" s="200"/>
      <c r="D421" s="201" t="s">
        <v>75</v>
      </c>
      <c r="E421" s="213" t="s">
        <v>1146</v>
      </c>
      <c r="F421" s="213" t="s">
        <v>1968</v>
      </c>
      <c r="G421" s="200"/>
      <c r="H421" s="200"/>
      <c r="I421" s="203"/>
      <c r="J421" s="214">
        <f>BK421</f>
        <v>0</v>
      </c>
      <c r="K421" s="200"/>
      <c r="L421" s="205"/>
      <c r="M421" s="206"/>
      <c r="N421" s="207"/>
      <c r="O421" s="207"/>
      <c r="P421" s="208">
        <f>SUM(P422:P441)</f>
        <v>0</v>
      </c>
      <c r="Q421" s="207"/>
      <c r="R421" s="208">
        <f>SUM(R422:R441)</f>
        <v>0</v>
      </c>
      <c r="S421" s="207"/>
      <c r="T421" s="209">
        <f>SUM(T422:T441)</f>
        <v>0</v>
      </c>
      <c r="U421" s="12"/>
      <c r="V421" s="12"/>
      <c r="W421" s="12"/>
      <c r="X421" s="12"/>
      <c r="Y421" s="12"/>
      <c r="Z421" s="12"/>
      <c r="AA421" s="12"/>
      <c r="AB421" s="12"/>
      <c r="AC421" s="12"/>
      <c r="AD421" s="12"/>
      <c r="AE421" s="12"/>
      <c r="AR421" s="210" t="s">
        <v>83</v>
      </c>
      <c r="AT421" s="211" t="s">
        <v>75</v>
      </c>
      <c r="AU421" s="211" t="s">
        <v>83</v>
      </c>
      <c r="AY421" s="210" t="s">
        <v>180</v>
      </c>
      <c r="BK421" s="212">
        <f>SUM(BK422:BK441)</f>
        <v>0</v>
      </c>
    </row>
    <row r="422" s="2" customFormat="1" ht="16.5" customHeight="1">
      <c r="A422" s="40"/>
      <c r="B422" s="41"/>
      <c r="C422" s="215" t="s">
        <v>931</v>
      </c>
      <c r="D422" s="215" t="s">
        <v>183</v>
      </c>
      <c r="E422" s="216" t="s">
        <v>1151</v>
      </c>
      <c r="F422" s="217" t="s">
        <v>1969</v>
      </c>
      <c r="G422" s="218" t="s">
        <v>1661</v>
      </c>
      <c r="H422" s="219">
        <v>2</v>
      </c>
      <c r="I422" s="220"/>
      <c r="J422" s="221">
        <f>ROUND(I422*H422,2)</f>
        <v>0</v>
      </c>
      <c r="K422" s="217" t="s">
        <v>19</v>
      </c>
      <c r="L422" s="46"/>
      <c r="M422" s="222" t="s">
        <v>19</v>
      </c>
      <c r="N422" s="223" t="s">
        <v>47</v>
      </c>
      <c r="O422" s="86"/>
      <c r="P422" s="224">
        <f>O422*H422</f>
        <v>0</v>
      </c>
      <c r="Q422" s="224">
        <v>0</v>
      </c>
      <c r="R422" s="224">
        <f>Q422*H422</f>
        <v>0</v>
      </c>
      <c r="S422" s="224">
        <v>0</v>
      </c>
      <c r="T422" s="225">
        <f>S422*H422</f>
        <v>0</v>
      </c>
      <c r="U422" s="40"/>
      <c r="V422" s="40"/>
      <c r="W422" s="40"/>
      <c r="X422" s="40"/>
      <c r="Y422" s="40"/>
      <c r="Z422" s="40"/>
      <c r="AA422" s="40"/>
      <c r="AB422" s="40"/>
      <c r="AC422" s="40"/>
      <c r="AD422" s="40"/>
      <c r="AE422" s="40"/>
      <c r="AR422" s="226" t="s">
        <v>198</v>
      </c>
      <c r="AT422" s="226" t="s">
        <v>183</v>
      </c>
      <c r="AU422" s="226" t="s">
        <v>85</v>
      </c>
      <c r="AY422" s="19" t="s">
        <v>180</v>
      </c>
      <c r="BE422" s="227">
        <f>IF(N422="základní",J422,0)</f>
        <v>0</v>
      </c>
      <c r="BF422" s="227">
        <f>IF(N422="snížená",J422,0)</f>
        <v>0</v>
      </c>
      <c r="BG422" s="227">
        <f>IF(N422="zákl. přenesená",J422,0)</f>
        <v>0</v>
      </c>
      <c r="BH422" s="227">
        <f>IF(N422="sníž. přenesená",J422,0)</f>
        <v>0</v>
      </c>
      <c r="BI422" s="227">
        <f>IF(N422="nulová",J422,0)</f>
        <v>0</v>
      </c>
      <c r="BJ422" s="19" t="s">
        <v>83</v>
      </c>
      <c r="BK422" s="227">
        <f>ROUND(I422*H422,2)</f>
        <v>0</v>
      </c>
      <c r="BL422" s="19" t="s">
        <v>198</v>
      </c>
      <c r="BM422" s="226" t="s">
        <v>2227</v>
      </c>
    </row>
    <row r="423" s="2" customFormat="1">
      <c r="A423" s="40"/>
      <c r="B423" s="41"/>
      <c r="C423" s="42"/>
      <c r="D423" s="228" t="s">
        <v>190</v>
      </c>
      <c r="E423" s="42"/>
      <c r="F423" s="229" t="s">
        <v>1971</v>
      </c>
      <c r="G423" s="42"/>
      <c r="H423" s="42"/>
      <c r="I423" s="230"/>
      <c r="J423" s="42"/>
      <c r="K423" s="42"/>
      <c r="L423" s="46"/>
      <c r="M423" s="231"/>
      <c r="N423" s="232"/>
      <c r="O423" s="86"/>
      <c r="P423" s="86"/>
      <c r="Q423" s="86"/>
      <c r="R423" s="86"/>
      <c r="S423" s="86"/>
      <c r="T423" s="87"/>
      <c r="U423" s="40"/>
      <c r="V423" s="40"/>
      <c r="W423" s="40"/>
      <c r="X423" s="40"/>
      <c r="Y423" s="40"/>
      <c r="Z423" s="40"/>
      <c r="AA423" s="40"/>
      <c r="AB423" s="40"/>
      <c r="AC423" s="40"/>
      <c r="AD423" s="40"/>
      <c r="AE423" s="40"/>
      <c r="AT423" s="19" t="s">
        <v>190</v>
      </c>
      <c r="AU423" s="19" t="s">
        <v>85</v>
      </c>
    </row>
    <row r="424" s="2" customFormat="1" ht="16.5" customHeight="1">
      <c r="A424" s="40"/>
      <c r="B424" s="41"/>
      <c r="C424" s="215" t="s">
        <v>935</v>
      </c>
      <c r="D424" s="215" t="s">
        <v>183</v>
      </c>
      <c r="E424" s="216" t="s">
        <v>1156</v>
      </c>
      <c r="F424" s="217" t="s">
        <v>1972</v>
      </c>
      <c r="G424" s="218" t="s">
        <v>1661</v>
      </c>
      <c r="H424" s="219">
        <v>1</v>
      </c>
      <c r="I424" s="220"/>
      <c r="J424" s="221">
        <f>ROUND(I424*H424,2)</f>
        <v>0</v>
      </c>
      <c r="K424" s="217" t="s">
        <v>19</v>
      </c>
      <c r="L424" s="46"/>
      <c r="M424" s="222" t="s">
        <v>19</v>
      </c>
      <c r="N424" s="223" t="s">
        <v>47</v>
      </c>
      <c r="O424" s="86"/>
      <c r="P424" s="224">
        <f>O424*H424</f>
        <v>0</v>
      </c>
      <c r="Q424" s="224">
        <v>0</v>
      </c>
      <c r="R424" s="224">
        <f>Q424*H424</f>
        <v>0</v>
      </c>
      <c r="S424" s="224">
        <v>0</v>
      </c>
      <c r="T424" s="225">
        <f>S424*H424</f>
        <v>0</v>
      </c>
      <c r="U424" s="40"/>
      <c r="V424" s="40"/>
      <c r="W424" s="40"/>
      <c r="X424" s="40"/>
      <c r="Y424" s="40"/>
      <c r="Z424" s="40"/>
      <c r="AA424" s="40"/>
      <c r="AB424" s="40"/>
      <c r="AC424" s="40"/>
      <c r="AD424" s="40"/>
      <c r="AE424" s="40"/>
      <c r="AR424" s="226" t="s">
        <v>198</v>
      </c>
      <c r="AT424" s="226" t="s">
        <v>183</v>
      </c>
      <c r="AU424" s="226" t="s">
        <v>85</v>
      </c>
      <c r="AY424" s="19" t="s">
        <v>180</v>
      </c>
      <c r="BE424" s="227">
        <f>IF(N424="základní",J424,0)</f>
        <v>0</v>
      </c>
      <c r="BF424" s="227">
        <f>IF(N424="snížená",J424,0)</f>
        <v>0</v>
      </c>
      <c r="BG424" s="227">
        <f>IF(N424="zákl. přenesená",J424,0)</f>
        <v>0</v>
      </c>
      <c r="BH424" s="227">
        <f>IF(N424="sníž. přenesená",J424,0)</f>
        <v>0</v>
      </c>
      <c r="BI424" s="227">
        <f>IF(N424="nulová",J424,0)</f>
        <v>0</v>
      </c>
      <c r="BJ424" s="19" t="s">
        <v>83</v>
      </c>
      <c r="BK424" s="227">
        <f>ROUND(I424*H424,2)</f>
        <v>0</v>
      </c>
      <c r="BL424" s="19" t="s">
        <v>198</v>
      </c>
      <c r="BM424" s="226" t="s">
        <v>2228</v>
      </c>
    </row>
    <row r="425" s="2" customFormat="1">
      <c r="A425" s="40"/>
      <c r="B425" s="41"/>
      <c r="C425" s="42"/>
      <c r="D425" s="228" t="s">
        <v>190</v>
      </c>
      <c r="E425" s="42"/>
      <c r="F425" s="229" t="s">
        <v>1974</v>
      </c>
      <c r="G425" s="42"/>
      <c r="H425" s="42"/>
      <c r="I425" s="230"/>
      <c r="J425" s="42"/>
      <c r="K425" s="42"/>
      <c r="L425" s="46"/>
      <c r="M425" s="231"/>
      <c r="N425" s="232"/>
      <c r="O425" s="86"/>
      <c r="P425" s="86"/>
      <c r="Q425" s="86"/>
      <c r="R425" s="86"/>
      <c r="S425" s="86"/>
      <c r="T425" s="87"/>
      <c r="U425" s="40"/>
      <c r="V425" s="40"/>
      <c r="W425" s="40"/>
      <c r="X425" s="40"/>
      <c r="Y425" s="40"/>
      <c r="Z425" s="40"/>
      <c r="AA425" s="40"/>
      <c r="AB425" s="40"/>
      <c r="AC425" s="40"/>
      <c r="AD425" s="40"/>
      <c r="AE425" s="40"/>
      <c r="AT425" s="19" t="s">
        <v>190</v>
      </c>
      <c r="AU425" s="19" t="s">
        <v>85</v>
      </c>
    </row>
    <row r="426" s="2" customFormat="1" ht="16.5" customHeight="1">
      <c r="A426" s="40"/>
      <c r="B426" s="41"/>
      <c r="C426" s="215" t="s">
        <v>939</v>
      </c>
      <c r="D426" s="215" t="s">
        <v>183</v>
      </c>
      <c r="E426" s="216" t="s">
        <v>1163</v>
      </c>
      <c r="F426" s="217" t="s">
        <v>2229</v>
      </c>
      <c r="G426" s="218" t="s">
        <v>1661</v>
      </c>
      <c r="H426" s="219">
        <v>1</v>
      </c>
      <c r="I426" s="220"/>
      <c r="J426" s="221">
        <f>ROUND(I426*H426,2)</f>
        <v>0</v>
      </c>
      <c r="K426" s="217" t="s">
        <v>19</v>
      </c>
      <c r="L426" s="46"/>
      <c r="M426" s="222" t="s">
        <v>19</v>
      </c>
      <c r="N426" s="223" t="s">
        <v>47</v>
      </c>
      <c r="O426" s="86"/>
      <c r="P426" s="224">
        <f>O426*H426</f>
        <v>0</v>
      </c>
      <c r="Q426" s="224">
        <v>0</v>
      </c>
      <c r="R426" s="224">
        <f>Q426*H426</f>
        <v>0</v>
      </c>
      <c r="S426" s="224">
        <v>0</v>
      </c>
      <c r="T426" s="225">
        <f>S426*H426</f>
        <v>0</v>
      </c>
      <c r="U426" s="40"/>
      <c r="V426" s="40"/>
      <c r="W426" s="40"/>
      <c r="X426" s="40"/>
      <c r="Y426" s="40"/>
      <c r="Z426" s="40"/>
      <c r="AA426" s="40"/>
      <c r="AB426" s="40"/>
      <c r="AC426" s="40"/>
      <c r="AD426" s="40"/>
      <c r="AE426" s="40"/>
      <c r="AR426" s="226" t="s">
        <v>198</v>
      </c>
      <c r="AT426" s="226" t="s">
        <v>183</v>
      </c>
      <c r="AU426" s="226" t="s">
        <v>85</v>
      </c>
      <c r="AY426" s="19" t="s">
        <v>180</v>
      </c>
      <c r="BE426" s="227">
        <f>IF(N426="základní",J426,0)</f>
        <v>0</v>
      </c>
      <c r="BF426" s="227">
        <f>IF(N426="snížená",J426,0)</f>
        <v>0</v>
      </c>
      <c r="BG426" s="227">
        <f>IF(N426="zákl. přenesená",J426,0)</f>
        <v>0</v>
      </c>
      <c r="BH426" s="227">
        <f>IF(N426="sníž. přenesená",J426,0)</f>
        <v>0</v>
      </c>
      <c r="BI426" s="227">
        <f>IF(N426="nulová",J426,0)</f>
        <v>0</v>
      </c>
      <c r="BJ426" s="19" t="s">
        <v>83</v>
      </c>
      <c r="BK426" s="227">
        <f>ROUND(I426*H426,2)</f>
        <v>0</v>
      </c>
      <c r="BL426" s="19" t="s">
        <v>198</v>
      </c>
      <c r="BM426" s="226" t="s">
        <v>2230</v>
      </c>
    </row>
    <row r="427" s="2" customFormat="1">
      <c r="A427" s="40"/>
      <c r="B427" s="41"/>
      <c r="C427" s="42"/>
      <c r="D427" s="228" t="s">
        <v>190</v>
      </c>
      <c r="E427" s="42"/>
      <c r="F427" s="229" t="s">
        <v>2231</v>
      </c>
      <c r="G427" s="42"/>
      <c r="H427" s="42"/>
      <c r="I427" s="230"/>
      <c r="J427" s="42"/>
      <c r="K427" s="42"/>
      <c r="L427" s="46"/>
      <c r="M427" s="231"/>
      <c r="N427" s="232"/>
      <c r="O427" s="86"/>
      <c r="P427" s="86"/>
      <c r="Q427" s="86"/>
      <c r="R427" s="86"/>
      <c r="S427" s="86"/>
      <c r="T427" s="87"/>
      <c r="U427" s="40"/>
      <c r="V427" s="40"/>
      <c r="W427" s="40"/>
      <c r="X427" s="40"/>
      <c r="Y427" s="40"/>
      <c r="Z427" s="40"/>
      <c r="AA427" s="40"/>
      <c r="AB427" s="40"/>
      <c r="AC427" s="40"/>
      <c r="AD427" s="40"/>
      <c r="AE427" s="40"/>
      <c r="AT427" s="19" t="s">
        <v>190</v>
      </c>
      <c r="AU427" s="19" t="s">
        <v>85</v>
      </c>
    </row>
    <row r="428" s="2" customFormat="1" ht="16.5" customHeight="1">
      <c r="A428" s="40"/>
      <c r="B428" s="41"/>
      <c r="C428" s="215" t="s">
        <v>1844</v>
      </c>
      <c r="D428" s="215" t="s">
        <v>183</v>
      </c>
      <c r="E428" s="216" t="s">
        <v>1168</v>
      </c>
      <c r="F428" s="217" t="s">
        <v>2017</v>
      </c>
      <c r="G428" s="218" t="s">
        <v>1661</v>
      </c>
      <c r="H428" s="219">
        <v>1</v>
      </c>
      <c r="I428" s="220"/>
      <c r="J428" s="221">
        <f>ROUND(I428*H428,2)</f>
        <v>0</v>
      </c>
      <c r="K428" s="217" t="s">
        <v>19</v>
      </c>
      <c r="L428" s="46"/>
      <c r="M428" s="222" t="s">
        <v>19</v>
      </c>
      <c r="N428" s="223" t="s">
        <v>47</v>
      </c>
      <c r="O428" s="86"/>
      <c r="P428" s="224">
        <f>O428*H428</f>
        <v>0</v>
      </c>
      <c r="Q428" s="224">
        <v>0</v>
      </c>
      <c r="R428" s="224">
        <f>Q428*H428</f>
        <v>0</v>
      </c>
      <c r="S428" s="224">
        <v>0</v>
      </c>
      <c r="T428" s="225">
        <f>S428*H428</f>
        <v>0</v>
      </c>
      <c r="U428" s="40"/>
      <c r="V428" s="40"/>
      <c r="W428" s="40"/>
      <c r="X428" s="40"/>
      <c r="Y428" s="40"/>
      <c r="Z428" s="40"/>
      <c r="AA428" s="40"/>
      <c r="AB428" s="40"/>
      <c r="AC428" s="40"/>
      <c r="AD428" s="40"/>
      <c r="AE428" s="40"/>
      <c r="AR428" s="226" t="s">
        <v>198</v>
      </c>
      <c r="AT428" s="226" t="s">
        <v>183</v>
      </c>
      <c r="AU428" s="226" t="s">
        <v>85</v>
      </c>
      <c r="AY428" s="19" t="s">
        <v>180</v>
      </c>
      <c r="BE428" s="227">
        <f>IF(N428="základní",J428,0)</f>
        <v>0</v>
      </c>
      <c r="BF428" s="227">
        <f>IF(N428="snížená",J428,0)</f>
        <v>0</v>
      </c>
      <c r="BG428" s="227">
        <f>IF(N428="zákl. přenesená",J428,0)</f>
        <v>0</v>
      </c>
      <c r="BH428" s="227">
        <f>IF(N428="sníž. přenesená",J428,0)</f>
        <v>0</v>
      </c>
      <c r="BI428" s="227">
        <f>IF(N428="nulová",J428,0)</f>
        <v>0</v>
      </c>
      <c r="BJ428" s="19" t="s">
        <v>83</v>
      </c>
      <c r="BK428" s="227">
        <f>ROUND(I428*H428,2)</f>
        <v>0</v>
      </c>
      <c r="BL428" s="19" t="s">
        <v>198</v>
      </c>
      <c r="BM428" s="226" t="s">
        <v>2232</v>
      </c>
    </row>
    <row r="429" s="2" customFormat="1">
      <c r="A429" s="40"/>
      <c r="B429" s="41"/>
      <c r="C429" s="42"/>
      <c r="D429" s="228" t="s">
        <v>190</v>
      </c>
      <c r="E429" s="42"/>
      <c r="F429" s="229" t="s">
        <v>2019</v>
      </c>
      <c r="G429" s="42"/>
      <c r="H429" s="42"/>
      <c r="I429" s="230"/>
      <c r="J429" s="42"/>
      <c r="K429" s="42"/>
      <c r="L429" s="46"/>
      <c r="M429" s="231"/>
      <c r="N429" s="232"/>
      <c r="O429" s="86"/>
      <c r="P429" s="86"/>
      <c r="Q429" s="86"/>
      <c r="R429" s="86"/>
      <c r="S429" s="86"/>
      <c r="T429" s="87"/>
      <c r="U429" s="40"/>
      <c r="V429" s="40"/>
      <c r="W429" s="40"/>
      <c r="X429" s="40"/>
      <c r="Y429" s="40"/>
      <c r="Z429" s="40"/>
      <c r="AA429" s="40"/>
      <c r="AB429" s="40"/>
      <c r="AC429" s="40"/>
      <c r="AD429" s="40"/>
      <c r="AE429" s="40"/>
      <c r="AT429" s="19" t="s">
        <v>190</v>
      </c>
      <c r="AU429" s="19" t="s">
        <v>85</v>
      </c>
    </row>
    <row r="430" s="2" customFormat="1" ht="16.5" customHeight="1">
      <c r="A430" s="40"/>
      <c r="B430" s="41"/>
      <c r="C430" s="215" t="s">
        <v>943</v>
      </c>
      <c r="D430" s="215" t="s">
        <v>183</v>
      </c>
      <c r="E430" s="216" t="s">
        <v>1173</v>
      </c>
      <c r="F430" s="217" t="s">
        <v>2023</v>
      </c>
      <c r="G430" s="218" t="s">
        <v>1661</v>
      </c>
      <c r="H430" s="219">
        <v>1</v>
      </c>
      <c r="I430" s="220"/>
      <c r="J430" s="221">
        <f>ROUND(I430*H430,2)</f>
        <v>0</v>
      </c>
      <c r="K430" s="217" t="s">
        <v>19</v>
      </c>
      <c r="L430" s="46"/>
      <c r="M430" s="222" t="s">
        <v>19</v>
      </c>
      <c r="N430" s="223" t="s">
        <v>47</v>
      </c>
      <c r="O430" s="86"/>
      <c r="P430" s="224">
        <f>O430*H430</f>
        <v>0</v>
      </c>
      <c r="Q430" s="224">
        <v>0</v>
      </c>
      <c r="R430" s="224">
        <f>Q430*H430</f>
        <v>0</v>
      </c>
      <c r="S430" s="224">
        <v>0</v>
      </c>
      <c r="T430" s="225">
        <f>S430*H430</f>
        <v>0</v>
      </c>
      <c r="U430" s="40"/>
      <c r="V430" s="40"/>
      <c r="W430" s="40"/>
      <c r="X430" s="40"/>
      <c r="Y430" s="40"/>
      <c r="Z430" s="40"/>
      <c r="AA430" s="40"/>
      <c r="AB430" s="40"/>
      <c r="AC430" s="40"/>
      <c r="AD430" s="40"/>
      <c r="AE430" s="40"/>
      <c r="AR430" s="226" t="s">
        <v>198</v>
      </c>
      <c r="AT430" s="226" t="s">
        <v>183</v>
      </c>
      <c r="AU430" s="226" t="s">
        <v>85</v>
      </c>
      <c r="AY430" s="19" t="s">
        <v>180</v>
      </c>
      <c r="BE430" s="227">
        <f>IF(N430="základní",J430,0)</f>
        <v>0</v>
      </c>
      <c r="BF430" s="227">
        <f>IF(N430="snížená",J430,0)</f>
        <v>0</v>
      </c>
      <c r="BG430" s="227">
        <f>IF(N430="zákl. přenesená",J430,0)</f>
        <v>0</v>
      </c>
      <c r="BH430" s="227">
        <f>IF(N430="sníž. přenesená",J430,0)</f>
        <v>0</v>
      </c>
      <c r="BI430" s="227">
        <f>IF(N430="nulová",J430,0)</f>
        <v>0</v>
      </c>
      <c r="BJ430" s="19" t="s">
        <v>83</v>
      </c>
      <c r="BK430" s="227">
        <f>ROUND(I430*H430,2)</f>
        <v>0</v>
      </c>
      <c r="BL430" s="19" t="s">
        <v>198</v>
      </c>
      <c r="BM430" s="226" t="s">
        <v>2233</v>
      </c>
    </row>
    <row r="431" s="2" customFormat="1">
      <c r="A431" s="40"/>
      <c r="B431" s="41"/>
      <c r="C431" s="42"/>
      <c r="D431" s="228" t="s">
        <v>190</v>
      </c>
      <c r="E431" s="42"/>
      <c r="F431" s="229" t="s">
        <v>2025</v>
      </c>
      <c r="G431" s="42"/>
      <c r="H431" s="42"/>
      <c r="I431" s="230"/>
      <c r="J431" s="42"/>
      <c r="K431" s="42"/>
      <c r="L431" s="46"/>
      <c r="M431" s="231"/>
      <c r="N431" s="232"/>
      <c r="O431" s="86"/>
      <c r="P431" s="86"/>
      <c r="Q431" s="86"/>
      <c r="R431" s="86"/>
      <c r="S431" s="86"/>
      <c r="T431" s="87"/>
      <c r="U431" s="40"/>
      <c r="V431" s="40"/>
      <c r="W431" s="40"/>
      <c r="X431" s="40"/>
      <c r="Y431" s="40"/>
      <c r="Z431" s="40"/>
      <c r="AA431" s="40"/>
      <c r="AB431" s="40"/>
      <c r="AC431" s="40"/>
      <c r="AD431" s="40"/>
      <c r="AE431" s="40"/>
      <c r="AT431" s="19" t="s">
        <v>190</v>
      </c>
      <c r="AU431" s="19" t="s">
        <v>85</v>
      </c>
    </row>
    <row r="432" s="2" customFormat="1" ht="16.5" customHeight="1">
      <c r="A432" s="40"/>
      <c r="B432" s="41"/>
      <c r="C432" s="215" t="s">
        <v>947</v>
      </c>
      <c r="D432" s="215" t="s">
        <v>183</v>
      </c>
      <c r="E432" s="216" t="s">
        <v>1178</v>
      </c>
      <c r="F432" s="217" t="s">
        <v>1982</v>
      </c>
      <c r="G432" s="218" t="s">
        <v>1661</v>
      </c>
      <c r="H432" s="219">
        <v>1</v>
      </c>
      <c r="I432" s="220"/>
      <c r="J432" s="221">
        <f>ROUND(I432*H432,2)</f>
        <v>0</v>
      </c>
      <c r="K432" s="217" t="s">
        <v>19</v>
      </c>
      <c r="L432" s="46"/>
      <c r="M432" s="222" t="s">
        <v>19</v>
      </c>
      <c r="N432" s="223" t="s">
        <v>47</v>
      </c>
      <c r="O432" s="86"/>
      <c r="P432" s="224">
        <f>O432*H432</f>
        <v>0</v>
      </c>
      <c r="Q432" s="224">
        <v>0</v>
      </c>
      <c r="R432" s="224">
        <f>Q432*H432</f>
        <v>0</v>
      </c>
      <c r="S432" s="224">
        <v>0</v>
      </c>
      <c r="T432" s="225">
        <f>S432*H432</f>
        <v>0</v>
      </c>
      <c r="U432" s="40"/>
      <c r="V432" s="40"/>
      <c r="W432" s="40"/>
      <c r="X432" s="40"/>
      <c r="Y432" s="40"/>
      <c r="Z432" s="40"/>
      <c r="AA432" s="40"/>
      <c r="AB432" s="40"/>
      <c r="AC432" s="40"/>
      <c r="AD432" s="40"/>
      <c r="AE432" s="40"/>
      <c r="AR432" s="226" t="s">
        <v>198</v>
      </c>
      <c r="AT432" s="226" t="s">
        <v>183</v>
      </c>
      <c r="AU432" s="226" t="s">
        <v>85</v>
      </c>
      <c r="AY432" s="19" t="s">
        <v>180</v>
      </c>
      <c r="BE432" s="227">
        <f>IF(N432="základní",J432,0)</f>
        <v>0</v>
      </c>
      <c r="BF432" s="227">
        <f>IF(N432="snížená",J432,0)</f>
        <v>0</v>
      </c>
      <c r="BG432" s="227">
        <f>IF(N432="zákl. přenesená",J432,0)</f>
        <v>0</v>
      </c>
      <c r="BH432" s="227">
        <f>IF(N432="sníž. přenesená",J432,0)</f>
        <v>0</v>
      </c>
      <c r="BI432" s="227">
        <f>IF(N432="nulová",J432,0)</f>
        <v>0</v>
      </c>
      <c r="BJ432" s="19" t="s">
        <v>83</v>
      </c>
      <c r="BK432" s="227">
        <f>ROUND(I432*H432,2)</f>
        <v>0</v>
      </c>
      <c r="BL432" s="19" t="s">
        <v>198</v>
      </c>
      <c r="BM432" s="226" t="s">
        <v>2234</v>
      </c>
    </row>
    <row r="433" s="2" customFormat="1">
      <c r="A433" s="40"/>
      <c r="B433" s="41"/>
      <c r="C433" s="42"/>
      <c r="D433" s="228" t="s">
        <v>190</v>
      </c>
      <c r="E433" s="42"/>
      <c r="F433" s="229" t="s">
        <v>1982</v>
      </c>
      <c r="G433" s="42"/>
      <c r="H433" s="42"/>
      <c r="I433" s="230"/>
      <c r="J433" s="42"/>
      <c r="K433" s="42"/>
      <c r="L433" s="46"/>
      <c r="M433" s="231"/>
      <c r="N433" s="232"/>
      <c r="O433" s="86"/>
      <c r="P433" s="86"/>
      <c r="Q433" s="86"/>
      <c r="R433" s="86"/>
      <c r="S433" s="86"/>
      <c r="T433" s="87"/>
      <c r="U433" s="40"/>
      <c r="V433" s="40"/>
      <c r="W433" s="40"/>
      <c r="X433" s="40"/>
      <c r="Y433" s="40"/>
      <c r="Z433" s="40"/>
      <c r="AA433" s="40"/>
      <c r="AB433" s="40"/>
      <c r="AC433" s="40"/>
      <c r="AD433" s="40"/>
      <c r="AE433" s="40"/>
      <c r="AT433" s="19" t="s">
        <v>190</v>
      </c>
      <c r="AU433" s="19" t="s">
        <v>85</v>
      </c>
    </row>
    <row r="434" s="2" customFormat="1" ht="16.5" customHeight="1">
      <c r="A434" s="40"/>
      <c r="B434" s="41"/>
      <c r="C434" s="215" t="s">
        <v>951</v>
      </c>
      <c r="D434" s="215" t="s">
        <v>183</v>
      </c>
      <c r="E434" s="216" t="s">
        <v>1183</v>
      </c>
      <c r="F434" s="217" t="s">
        <v>2029</v>
      </c>
      <c r="G434" s="218" t="s">
        <v>1661</v>
      </c>
      <c r="H434" s="219">
        <v>1</v>
      </c>
      <c r="I434" s="220"/>
      <c r="J434" s="221">
        <f>ROUND(I434*H434,2)</f>
        <v>0</v>
      </c>
      <c r="K434" s="217" t="s">
        <v>19</v>
      </c>
      <c r="L434" s="46"/>
      <c r="M434" s="222" t="s">
        <v>19</v>
      </c>
      <c r="N434" s="223" t="s">
        <v>47</v>
      </c>
      <c r="O434" s="86"/>
      <c r="P434" s="224">
        <f>O434*H434</f>
        <v>0</v>
      </c>
      <c r="Q434" s="224">
        <v>0</v>
      </c>
      <c r="R434" s="224">
        <f>Q434*H434</f>
        <v>0</v>
      </c>
      <c r="S434" s="224">
        <v>0</v>
      </c>
      <c r="T434" s="225">
        <f>S434*H434</f>
        <v>0</v>
      </c>
      <c r="U434" s="40"/>
      <c r="V434" s="40"/>
      <c r="W434" s="40"/>
      <c r="X434" s="40"/>
      <c r="Y434" s="40"/>
      <c r="Z434" s="40"/>
      <c r="AA434" s="40"/>
      <c r="AB434" s="40"/>
      <c r="AC434" s="40"/>
      <c r="AD434" s="40"/>
      <c r="AE434" s="40"/>
      <c r="AR434" s="226" t="s">
        <v>198</v>
      </c>
      <c r="AT434" s="226" t="s">
        <v>183</v>
      </c>
      <c r="AU434" s="226" t="s">
        <v>85</v>
      </c>
      <c r="AY434" s="19" t="s">
        <v>180</v>
      </c>
      <c r="BE434" s="227">
        <f>IF(N434="základní",J434,0)</f>
        <v>0</v>
      </c>
      <c r="BF434" s="227">
        <f>IF(N434="snížená",J434,0)</f>
        <v>0</v>
      </c>
      <c r="BG434" s="227">
        <f>IF(N434="zákl. přenesená",J434,0)</f>
        <v>0</v>
      </c>
      <c r="BH434" s="227">
        <f>IF(N434="sníž. přenesená",J434,0)</f>
        <v>0</v>
      </c>
      <c r="BI434" s="227">
        <f>IF(N434="nulová",J434,0)</f>
        <v>0</v>
      </c>
      <c r="BJ434" s="19" t="s">
        <v>83</v>
      </c>
      <c r="BK434" s="227">
        <f>ROUND(I434*H434,2)</f>
        <v>0</v>
      </c>
      <c r="BL434" s="19" t="s">
        <v>198</v>
      </c>
      <c r="BM434" s="226" t="s">
        <v>2235</v>
      </c>
    </row>
    <row r="435" s="2" customFormat="1">
      <c r="A435" s="40"/>
      <c r="B435" s="41"/>
      <c r="C435" s="42"/>
      <c r="D435" s="228" t="s">
        <v>190</v>
      </c>
      <c r="E435" s="42"/>
      <c r="F435" s="229" t="s">
        <v>2029</v>
      </c>
      <c r="G435" s="42"/>
      <c r="H435" s="42"/>
      <c r="I435" s="230"/>
      <c r="J435" s="42"/>
      <c r="K435" s="42"/>
      <c r="L435" s="46"/>
      <c r="M435" s="231"/>
      <c r="N435" s="232"/>
      <c r="O435" s="86"/>
      <c r="P435" s="86"/>
      <c r="Q435" s="86"/>
      <c r="R435" s="86"/>
      <c r="S435" s="86"/>
      <c r="T435" s="87"/>
      <c r="U435" s="40"/>
      <c r="V435" s="40"/>
      <c r="W435" s="40"/>
      <c r="X435" s="40"/>
      <c r="Y435" s="40"/>
      <c r="Z435" s="40"/>
      <c r="AA435" s="40"/>
      <c r="AB435" s="40"/>
      <c r="AC435" s="40"/>
      <c r="AD435" s="40"/>
      <c r="AE435" s="40"/>
      <c r="AT435" s="19" t="s">
        <v>190</v>
      </c>
      <c r="AU435" s="19" t="s">
        <v>85</v>
      </c>
    </row>
    <row r="436" s="2" customFormat="1" ht="16.5" customHeight="1">
      <c r="A436" s="40"/>
      <c r="B436" s="41"/>
      <c r="C436" s="215" t="s">
        <v>955</v>
      </c>
      <c r="D436" s="215" t="s">
        <v>183</v>
      </c>
      <c r="E436" s="216" t="s">
        <v>1190</v>
      </c>
      <c r="F436" s="217" t="s">
        <v>2236</v>
      </c>
      <c r="G436" s="218" t="s">
        <v>1661</v>
      </c>
      <c r="H436" s="219">
        <v>1</v>
      </c>
      <c r="I436" s="220"/>
      <c r="J436" s="221">
        <f>ROUND(I436*H436,2)</f>
        <v>0</v>
      </c>
      <c r="K436" s="217" t="s">
        <v>19</v>
      </c>
      <c r="L436" s="46"/>
      <c r="M436" s="222" t="s">
        <v>19</v>
      </c>
      <c r="N436" s="223" t="s">
        <v>47</v>
      </c>
      <c r="O436" s="86"/>
      <c r="P436" s="224">
        <f>O436*H436</f>
        <v>0</v>
      </c>
      <c r="Q436" s="224">
        <v>0</v>
      </c>
      <c r="R436" s="224">
        <f>Q436*H436</f>
        <v>0</v>
      </c>
      <c r="S436" s="224">
        <v>0</v>
      </c>
      <c r="T436" s="225">
        <f>S436*H436</f>
        <v>0</v>
      </c>
      <c r="U436" s="40"/>
      <c r="V436" s="40"/>
      <c r="W436" s="40"/>
      <c r="X436" s="40"/>
      <c r="Y436" s="40"/>
      <c r="Z436" s="40"/>
      <c r="AA436" s="40"/>
      <c r="AB436" s="40"/>
      <c r="AC436" s="40"/>
      <c r="AD436" s="40"/>
      <c r="AE436" s="40"/>
      <c r="AR436" s="226" t="s">
        <v>198</v>
      </c>
      <c r="AT436" s="226" t="s">
        <v>183</v>
      </c>
      <c r="AU436" s="226" t="s">
        <v>85</v>
      </c>
      <c r="AY436" s="19" t="s">
        <v>180</v>
      </c>
      <c r="BE436" s="227">
        <f>IF(N436="základní",J436,0)</f>
        <v>0</v>
      </c>
      <c r="BF436" s="227">
        <f>IF(N436="snížená",J436,0)</f>
        <v>0</v>
      </c>
      <c r="BG436" s="227">
        <f>IF(N436="zákl. přenesená",J436,0)</f>
        <v>0</v>
      </c>
      <c r="BH436" s="227">
        <f>IF(N436="sníž. přenesená",J436,0)</f>
        <v>0</v>
      </c>
      <c r="BI436" s="227">
        <f>IF(N436="nulová",J436,0)</f>
        <v>0</v>
      </c>
      <c r="BJ436" s="19" t="s">
        <v>83</v>
      </c>
      <c r="BK436" s="227">
        <f>ROUND(I436*H436,2)</f>
        <v>0</v>
      </c>
      <c r="BL436" s="19" t="s">
        <v>198</v>
      </c>
      <c r="BM436" s="226" t="s">
        <v>2237</v>
      </c>
    </row>
    <row r="437" s="2" customFormat="1">
      <c r="A437" s="40"/>
      <c r="B437" s="41"/>
      <c r="C437" s="42"/>
      <c r="D437" s="228" t="s">
        <v>190</v>
      </c>
      <c r="E437" s="42"/>
      <c r="F437" s="229" t="s">
        <v>2236</v>
      </c>
      <c r="G437" s="42"/>
      <c r="H437" s="42"/>
      <c r="I437" s="230"/>
      <c r="J437" s="42"/>
      <c r="K437" s="42"/>
      <c r="L437" s="46"/>
      <c r="M437" s="231"/>
      <c r="N437" s="232"/>
      <c r="O437" s="86"/>
      <c r="P437" s="86"/>
      <c r="Q437" s="86"/>
      <c r="R437" s="86"/>
      <c r="S437" s="86"/>
      <c r="T437" s="87"/>
      <c r="U437" s="40"/>
      <c r="V437" s="40"/>
      <c r="W437" s="40"/>
      <c r="X437" s="40"/>
      <c r="Y437" s="40"/>
      <c r="Z437" s="40"/>
      <c r="AA437" s="40"/>
      <c r="AB437" s="40"/>
      <c r="AC437" s="40"/>
      <c r="AD437" s="40"/>
      <c r="AE437" s="40"/>
      <c r="AT437" s="19" t="s">
        <v>190</v>
      </c>
      <c r="AU437" s="19" t="s">
        <v>85</v>
      </c>
    </row>
    <row r="438" s="2" customFormat="1" ht="16.5" customHeight="1">
      <c r="A438" s="40"/>
      <c r="B438" s="41"/>
      <c r="C438" s="215" t="s">
        <v>959</v>
      </c>
      <c r="D438" s="215" t="s">
        <v>183</v>
      </c>
      <c r="E438" s="216" t="s">
        <v>1195</v>
      </c>
      <c r="F438" s="217" t="s">
        <v>1978</v>
      </c>
      <c r="G438" s="218" t="s">
        <v>1661</v>
      </c>
      <c r="H438" s="219">
        <v>7</v>
      </c>
      <c r="I438" s="220"/>
      <c r="J438" s="221">
        <f>ROUND(I438*H438,2)</f>
        <v>0</v>
      </c>
      <c r="K438" s="217" t="s">
        <v>19</v>
      </c>
      <c r="L438" s="46"/>
      <c r="M438" s="222" t="s">
        <v>19</v>
      </c>
      <c r="N438" s="223" t="s">
        <v>47</v>
      </c>
      <c r="O438" s="86"/>
      <c r="P438" s="224">
        <f>O438*H438</f>
        <v>0</v>
      </c>
      <c r="Q438" s="224">
        <v>0</v>
      </c>
      <c r="R438" s="224">
        <f>Q438*H438</f>
        <v>0</v>
      </c>
      <c r="S438" s="224">
        <v>0</v>
      </c>
      <c r="T438" s="225">
        <f>S438*H438</f>
        <v>0</v>
      </c>
      <c r="U438" s="40"/>
      <c r="V438" s="40"/>
      <c r="W438" s="40"/>
      <c r="X438" s="40"/>
      <c r="Y438" s="40"/>
      <c r="Z438" s="40"/>
      <c r="AA438" s="40"/>
      <c r="AB438" s="40"/>
      <c r="AC438" s="40"/>
      <c r="AD438" s="40"/>
      <c r="AE438" s="40"/>
      <c r="AR438" s="226" t="s">
        <v>198</v>
      </c>
      <c r="AT438" s="226" t="s">
        <v>183</v>
      </c>
      <c r="AU438" s="226" t="s">
        <v>85</v>
      </c>
      <c r="AY438" s="19" t="s">
        <v>180</v>
      </c>
      <c r="BE438" s="227">
        <f>IF(N438="základní",J438,0)</f>
        <v>0</v>
      </c>
      <c r="BF438" s="227">
        <f>IF(N438="snížená",J438,0)</f>
        <v>0</v>
      </c>
      <c r="BG438" s="227">
        <f>IF(N438="zákl. přenesená",J438,0)</f>
        <v>0</v>
      </c>
      <c r="BH438" s="227">
        <f>IF(N438="sníž. přenesená",J438,0)</f>
        <v>0</v>
      </c>
      <c r="BI438" s="227">
        <f>IF(N438="nulová",J438,0)</f>
        <v>0</v>
      </c>
      <c r="BJ438" s="19" t="s">
        <v>83</v>
      </c>
      <c r="BK438" s="227">
        <f>ROUND(I438*H438,2)</f>
        <v>0</v>
      </c>
      <c r="BL438" s="19" t="s">
        <v>198</v>
      </c>
      <c r="BM438" s="226" t="s">
        <v>2238</v>
      </c>
    </row>
    <row r="439" s="2" customFormat="1">
      <c r="A439" s="40"/>
      <c r="B439" s="41"/>
      <c r="C439" s="42"/>
      <c r="D439" s="228" t="s">
        <v>190</v>
      </c>
      <c r="E439" s="42"/>
      <c r="F439" s="229" t="s">
        <v>1978</v>
      </c>
      <c r="G439" s="42"/>
      <c r="H439" s="42"/>
      <c r="I439" s="230"/>
      <c r="J439" s="42"/>
      <c r="K439" s="42"/>
      <c r="L439" s="46"/>
      <c r="M439" s="231"/>
      <c r="N439" s="232"/>
      <c r="O439" s="86"/>
      <c r="P439" s="86"/>
      <c r="Q439" s="86"/>
      <c r="R439" s="86"/>
      <c r="S439" s="86"/>
      <c r="T439" s="87"/>
      <c r="U439" s="40"/>
      <c r="V439" s="40"/>
      <c r="W439" s="40"/>
      <c r="X439" s="40"/>
      <c r="Y439" s="40"/>
      <c r="Z439" s="40"/>
      <c r="AA439" s="40"/>
      <c r="AB439" s="40"/>
      <c r="AC439" s="40"/>
      <c r="AD439" s="40"/>
      <c r="AE439" s="40"/>
      <c r="AT439" s="19" t="s">
        <v>190</v>
      </c>
      <c r="AU439" s="19" t="s">
        <v>85</v>
      </c>
    </row>
    <row r="440" s="2" customFormat="1" ht="16.5" customHeight="1">
      <c r="A440" s="40"/>
      <c r="B440" s="41"/>
      <c r="C440" s="215" t="s">
        <v>963</v>
      </c>
      <c r="D440" s="215" t="s">
        <v>183</v>
      </c>
      <c r="E440" s="216" t="s">
        <v>1200</v>
      </c>
      <c r="F440" s="217" t="s">
        <v>2059</v>
      </c>
      <c r="G440" s="218" t="s">
        <v>1661</v>
      </c>
      <c r="H440" s="219">
        <v>1</v>
      </c>
      <c r="I440" s="220"/>
      <c r="J440" s="221">
        <f>ROUND(I440*H440,2)</f>
        <v>0</v>
      </c>
      <c r="K440" s="217" t="s">
        <v>19</v>
      </c>
      <c r="L440" s="46"/>
      <c r="M440" s="222" t="s">
        <v>19</v>
      </c>
      <c r="N440" s="223" t="s">
        <v>47</v>
      </c>
      <c r="O440" s="86"/>
      <c r="P440" s="224">
        <f>O440*H440</f>
        <v>0</v>
      </c>
      <c r="Q440" s="224">
        <v>0</v>
      </c>
      <c r="R440" s="224">
        <f>Q440*H440</f>
        <v>0</v>
      </c>
      <c r="S440" s="224">
        <v>0</v>
      </c>
      <c r="T440" s="225">
        <f>S440*H440</f>
        <v>0</v>
      </c>
      <c r="U440" s="40"/>
      <c r="V440" s="40"/>
      <c r="W440" s="40"/>
      <c r="X440" s="40"/>
      <c r="Y440" s="40"/>
      <c r="Z440" s="40"/>
      <c r="AA440" s="40"/>
      <c r="AB440" s="40"/>
      <c r="AC440" s="40"/>
      <c r="AD440" s="40"/>
      <c r="AE440" s="40"/>
      <c r="AR440" s="226" t="s">
        <v>198</v>
      </c>
      <c r="AT440" s="226" t="s">
        <v>183</v>
      </c>
      <c r="AU440" s="226" t="s">
        <v>85</v>
      </c>
      <c r="AY440" s="19" t="s">
        <v>180</v>
      </c>
      <c r="BE440" s="227">
        <f>IF(N440="základní",J440,0)</f>
        <v>0</v>
      </c>
      <c r="BF440" s="227">
        <f>IF(N440="snížená",J440,0)</f>
        <v>0</v>
      </c>
      <c r="BG440" s="227">
        <f>IF(N440="zákl. přenesená",J440,0)</f>
        <v>0</v>
      </c>
      <c r="BH440" s="227">
        <f>IF(N440="sníž. přenesená",J440,0)</f>
        <v>0</v>
      </c>
      <c r="BI440" s="227">
        <f>IF(N440="nulová",J440,0)</f>
        <v>0</v>
      </c>
      <c r="BJ440" s="19" t="s">
        <v>83</v>
      </c>
      <c r="BK440" s="227">
        <f>ROUND(I440*H440,2)</f>
        <v>0</v>
      </c>
      <c r="BL440" s="19" t="s">
        <v>198</v>
      </c>
      <c r="BM440" s="226" t="s">
        <v>2239</v>
      </c>
    </row>
    <row r="441" s="2" customFormat="1">
      <c r="A441" s="40"/>
      <c r="B441" s="41"/>
      <c r="C441" s="42"/>
      <c r="D441" s="228" t="s">
        <v>190</v>
      </c>
      <c r="E441" s="42"/>
      <c r="F441" s="229" t="s">
        <v>2059</v>
      </c>
      <c r="G441" s="42"/>
      <c r="H441" s="42"/>
      <c r="I441" s="230"/>
      <c r="J441" s="42"/>
      <c r="K441" s="42"/>
      <c r="L441" s="46"/>
      <c r="M441" s="231"/>
      <c r="N441" s="232"/>
      <c r="O441" s="86"/>
      <c r="P441" s="86"/>
      <c r="Q441" s="86"/>
      <c r="R441" s="86"/>
      <c r="S441" s="86"/>
      <c r="T441" s="87"/>
      <c r="U441" s="40"/>
      <c r="V441" s="40"/>
      <c r="W441" s="40"/>
      <c r="X441" s="40"/>
      <c r="Y441" s="40"/>
      <c r="Z441" s="40"/>
      <c r="AA441" s="40"/>
      <c r="AB441" s="40"/>
      <c r="AC441" s="40"/>
      <c r="AD441" s="40"/>
      <c r="AE441" s="40"/>
      <c r="AT441" s="19" t="s">
        <v>190</v>
      </c>
      <c r="AU441" s="19" t="s">
        <v>85</v>
      </c>
    </row>
    <row r="442" s="12" customFormat="1" ht="22.8" customHeight="1">
      <c r="A442" s="12"/>
      <c r="B442" s="199"/>
      <c r="C442" s="200"/>
      <c r="D442" s="201" t="s">
        <v>75</v>
      </c>
      <c r="E442" s="213" t="s">
        <v>1207</v>
      </c>
      <c r="F442" s="213" t="s">
        <v>1984</v>
      </c>
      <c r="G442" s="200"/>
      <c r="H442" s="200"/>
      <c r="I442" s="203"/>
      <c r="J442" s="214">
        <f>BK442</f>
        <v>0</v>
      </c>
      <c r="K442" s="200"/>
      <c r="L442" s="205"/>
      <c r="M442" s="206"/>
      <c r="N442" s="207"/>
      <c r="O442" s="207"/>
      <c r="P442" s="208">
        <f>SUM(P443:P448)</f>
        <v>0</v>
      </c>
      <c r="Q442" s="207"/>
      <c r="R442" s="208">
        <f>SUM(R443:R448)</f>
        <v>0</v>
      </c>
      <c r="S442" s="207"/>
      <c r="T442" s="209">
        <f>SUM(T443:T448)</f>
        <v>0</v>
      </c>
      <c r="U442" s="12"/>
      <c r="V442" s="12"/>
      <c r="W442" s="12"/>
      <c r="X442" s="12"/>
      <c r="Y442" s="12"/>
      <c r="Z442" s="12"/>
      <c r="AA442" s="12"/>
      <c r="AB442" s="12"/>
      <c r="AC442" s="12"/>
      <c r="AD442" s="12"/>
      <c r="AE442" s="12"/>
      <c r="AR442" s="210" t="s">
        <v>83</v>
      </c>
      <c r="AT442" s="211" t="s">
        <v>75</v>
      </c>
      <c r="AU442" s="211" t="s">
        <v>83</v>
      </c>
      <c r="AY442" s="210" t="s">
        <v>180</v>
      </c>
      <c r="BK442" s="212">
        <f>SUM(BK443:BK448)</f>
        <v>0</v>
      </c>
    </row>
    <row r="443" s="2" customFormat="1" ht="16.5" customHeight="1">
      <c r="A443" s="40"/>
      <c r="B443" s="41"/>
      <c r="C443" s="215" t="s">
        <v>967</v>
      </c>
      <c r="D443" s="215" t="s">
        <v>183</v>
      </c>
      <c r="E443" s="216" t="s">
        <v>1210</v>
      </c>
      <c r="F443" s="217" t="s">
        <v>1985</v>
      </c>
      <c r="G443" s="218" t="s">
        <v>249</v>
      </c>
      <c r="H443" s="219">
        <v>12</v>
      </c>
      <c r="I443" s="220"/>
      <c r="J443" s="221">
        <f>ROUND(I443*H443,2)</f>
        <v>0</v>
      </c>
      <c r="K443" s="217" t="s">
        <v>19</v>
      </c>
      <c r="L443" s="46"/>
      <c r="M443" s="222" t="s">
        <v>19</v>
      </c>
      <c r="N443" s="223" t="s">
        <v>47</v>
      </c>
      <c r="O443" s="86"/>
      <c r="P443" s="224">
        <f>O443*H443</f>
        <v>0</v>
      </c>
      <c r="Q443" s="224">
        <v>0</v>
      </c>
      <c r="R443" s="224">
        <f>Q443*H443</f>
        <v>0</v>
      </c>
      <c r="S443" s="224">
        <v>0</v>
      </c>
      <c r="T443" s="225">
        <f>S443*H443</f>
        <v>0</v>
      </c>
      <c r="U443" s="40"/>
      <c r="V443" s="40"/>
      <c r="W443" s="40"/>
      <c r="X443" s="40"/>
      <c r="Y443" s="40"/>
      <c r="Z443" s="40"/>
      <c r="AA443" s="40"/>
      <c r="AB443" s="40"/>
      <c r="AC443" s="40"/>
      <c r="AD443" s="40"/>
      <c r="AE443" s="40"/>
      <c r="AR443" s="226" t="s">
        <v>198</v>
      </c>
      <c r="AT443" s="226" t="s">
        <v>183</v>
      </c>
      <c r="AU443" s="226" t="s">
        <v>85</v>
      </c>
      <c r="AY443" s="19" t="s">
        <v>180</v>
      </c>
      <c r="BE443" s="227">
        <f>IF(N443="základní",J443,0)</f>
        <v>0</v>
      </c>
      <c r="BF443" s="227">
        <f>IF(N443="snížená",J443,0)</f>
        <v>0</v>
      </c>
      <c r="BG443" s="227">
        <f>IF(N443="zákl. přenesená",J443,0)</f>
        <v>0</v>
      </c>
      <c r="BH443" s="227">
        <f>IF(N443="sníž. přenesená",J443,0)</f>
        <v>0</v>
      </c>
      <c r="BI443" s="227">
        <f>IF(N443="nulová",J443,0)</f>
        <v>0</v>
      </c>
      <c r="BJ443" s="19" t="s">
        <v>83</v>
      </c>
      <c r="BK443" s="227">
        <f>ROUND(I443*H443,2)</f>
        <v>0</v>
      </c>
      <c r="BL443" s="19" t="s">
        <v>198</v>
      </c>
      <c r="BM443" s="226" t="s">
        <v>2240</v>
      </c>
    </row>
    <row r="444" s="2" customFormat="1">
      <c r="A444" s="40"/>
      <c r="B444" s="41"/>
      <c r="C444" s="42"/>
      <c r="D444" s="228" t="s">
        <v>190</v>
      </c>
      <c r="E444" s="42"/>
      <c r="F444" s="229" t="s">
        <v>1985</v>
      </c>
      <c r="G444" s="42"/>
      <c r="H444" s="42"/>
      <c r="I444" s="230"/>
      <c r="J444" s="42"/>
      <c r="K444" s="42"/>
      <c r="L444" s="46"/>
      <c r="M444" s="231"/>
      <c r="N444" s="232"/>
      <c r="O444" s="86"/>
      <c r="P444" s="86"/>
      <c r="Q444" s="86"/>
      <c r="R444" s="86"/>
      <c r="S444" s="86"/>
      <c r="T444" s="87"/>
      <c r="U444" s="40"/>
      <c r="V444" s="40"/>
      <c r="W444" s="40"/>
      <c r="X444" s="40"/>
      <c r="Y444" s="40"/>
      <c r="Z444" s="40"/>
      <c r="AA444" s="40"/>
      <c r="AB444" s="40"/>
      <c r="AC444" s="40"/>
      <c r="AD444" s="40"/>
      <c r="AE444" s="40"/>
      <c r="AT444" s="19" t="s">
        <v>190</v>
      </c>
      <c r="AU444" s="19" t="s">
        <v>85</v>
      </c>
    </row>
    <row r="445" s="2" customFormat="1" ht="16.5" customHeight="1">
      <c r="A445" s="40"/>
      <c r="B445" s="41"/>
      <c r="C445" s="215" t="s">
        <v>971</v>
      </c>
      <c r="D445" s="215" t="s">
        <v>183</v>
      </c>
      <c r="E445" s="216" t="s">
        <v>1214</v>
      </c>
      <c r="F445" s="217" t="s">
        <v>1987</v>
      </c>
      <c r="G445" s="218" t="s">
        <v>249</v>
      </c>
      <c r="H445" s="219">
        <v>2</v>
      </c>
      <c r="I445" s="220"/>
      <c r="J445" s="221">
        <f>ROUND(I445*H445,2)</f>
        <v>0</v>
      </c>
      <c r="K445" s="217" t="s">
        <v>19</v>
      </c>
      <c r="L445" s="46"/>
      <c r="M445" s="222" t="s">
        <v>19</v>
      </c>
      <c r="N445" s="223" t="s">
        <v>47</v>
      </c>
      <c r="O445" s="86"/>
      <c r="P445" s="224">
        <f>O445*H445</f>
        <v>0</v>
      </c>
      <c r="Q445" s="224">
        <v>0</v>
      </c>
      <c r="R445" s="224">
        <f>Q445*H445</f>
        <v>0</v>
      </c>
      <c r="S445" s="224">
        <v>0</v>
      </c>
      <c r="T445" s="225">
        <f>S445*H445</f>
        <v>0</v>
      </c>
      <c r="U445" s="40"/>
      <c r="V445" s="40"/>
      <c r="W445" s="40"/>
      <c r="X445" s="40"/>
      <c r="Y445" s="40"/>
      <c r="Z445" s="40"/>
      <c r="AA445" s="40"/>
      <c r="AB445" s="40"/>
      <c r="AC445" s="40"/>
      <c r="AD445" s="40"/>
      <c r="AE445" s="40"/>
      <c r="AR445" s="226" t="s">
        <v>198</v>
      </c>
      <c r="AT445" s="226" t="s">
        <v>183</v>
      </c>
      <c r="AU445" s="226" t="s">
        <v>85</v>
      </c>
      <c r="AY445" s="19" t="s">
        <v>180</v>
      </c>
      <c r="BE445" s="227">
        <f>IF(N445="základní",J445,0)</f>
        <v>0</v>
      </c>
      <c r="BF445" s="227">
        <f>IF(N445="snížená",J445,0)</f>
        <v>0</v>
      </c>
      <c r="BG445" s="227">
        <f>IF(N445="zákl. přenesená",J445,0)</f>
        <v>0</v>
      </c>
      <c r="BH445" s="227">
        <f>IF(N445="sníž. přenesená",J445,0)</f>
        <v>0</v>
      </c>
      <c r="BI445" s="227">
        <f>IF(N445="nulová",J445,0)</f>
        <v>0</v>
      </c>
      <c r="BJ445" s="19" t="s">
        <v>83</v>
      </c>
      <c r="BK445" s="227">
        <f>ROUND(I445*H445,2)</f>
        <v>0</v>
      </c>
      <c r="BL445" s="19" t="s">
        <v>198</v>
      </c>
      <c r="BM445" s="226" t="s">
        <v>2241</v>
      </c>
    </row>
    <row r="446" s="2" customFormat="1">
      <c r="A446" s="40"/>
      <c r="B446" s="41"/>
      <c r="C446" s="42"/>
      <c r="D446" s="228" t="s">
        <v>190</v>
      </c>
      <c r="E446" s="42"/>
      <c r="F446" s="229" t="s">
        <v>1987</v>
      </c>
      <c r="G446" s="42"/>
      <c r="H446" s="42"/>
      <c r="I446" s="230"/>
      <c r="J446" s="42"/>
      <c r="K446" s="42"/>
      <c r="L446" s="46"/>
      <c r="M446" s="231"/>
      <c r="N446" s="232"/>
      <c r="O446" s="86"/>
      <c r="P446" s="86"/>
      <c r="Q446" s="86"/>
      <c r="R446" s="86"/>
      <c r="S446" s="86"/>
      <c r="T446" s="87"/>
      <c r="U446" s="40"/>
      <c r="V446" s="40"/>
      <c r="W446" s="40"/>
      <c r="X446" s="40"/>
      <c r="Y446" s="40"/>
      <c r="Z446" s="40"/>
      <c r="AA446" s="40"/>
      <c r="AB446" s="40"/>
      <c r="AC446" s="40"/>
      <c r="AD446" s="40"/>
      <c r="AE446" s="40"/>
      <c r="AT446" s="19" t="s">
        <v>190</v>
      </c>
      <c r="AU446" s="19" t="s">
        <v>85</v>
      </c>
    </row>
    <row r="447" s="2" customFormat="1" ht="16.5" customHeight="1">
      <c r="A447" s="40"/>
      <c r="B447" s="41"/>
      <c r="C447" s="215" t="s">
        <v>1873</v>
      </c>
      <c r="D447" s="215" t="s">
        <v>183</v>
      </c>
      <c r="E447" s="216" t="s">
        <v>1218</v>
      </c>
      <c r="F447" s="217" t="s">
        <v>2036</v>
      </c>
      <c r="G447" s="218" t="s">
        <v>249</v>
      </c>
      <c r="H447" s="219">
        <v>4.5</v>
      </c>
      <c r="I447" s="220"/>
      <c r="J447" s="221">
        <f>ROUND(I447*H447,2)</f>
        <v>0</v>
      </c>
      <c r="K447" s="217" t="s">
        <v>19</v>
      </c>
      <c r="L447" s="46"/>
      <c r="M447" s="222" t="s">
        <v>19</v>
      </c>
      <c r="N447" s="223" t="s">
        <v>47</v>
      </c>
      <c r="O447" s="86"/>
      <c r="P447" s="224">
        <f>O447*H447</f>
        <v>0</v>
      </c>
      <c r="Q447" s="224">
        <v>0</v>
      </c>
      <c r="R447" s="224">
        <f>Q447*H447</f>
        <v>0</v>
      </c>
      <c r="S447" s="224">
        <v>0</v>
      </c>
      <c r="T447" s="225">
        <f>S447*H447</f>
        <v>0</v>
      </c>
      <c r="U447" s="40"/>
      <c r="V447" s="40"/>
      <c r="W447" s="40"/>
      <c r="X447" s="40"/>
      <c r="Y447" s="40"/>
      <c r="Z447" s="40"/>
      <c r="AA447" s="40"/>
      <c r="AB447" s="40"/>
      <c r="AC447" s="40"/>
      <c r="AD447" s="40"/>
      <c r="AE447" s="40"/>
      <c r="AR447" s="226" t="s">
        <v>198</v>
      </c>
      <c r="AT447" s="226" t="s">
        <v>183</v>
      </c>
      <c r="AU447" s="226" t="s">
        <v>85</v>
      </c>
      <c r="AY447" s="19" t="s">
        <v>180</v>
      </c>
      <c r="BE447" s="227">
        <f>IF(N447="základní",J447,0)</f>
        <v>0</v>
      </c>
      <c r="BF447" s="227">
        <f>IF(N447="snížená",J447,0)</f>
        <v>0</v>
      </c>
      <c r="BG447" s="227">
        <f>IF(N447="zákl. přenesená",J447,0)</f>
        <v>0</v>
      </c>
      <c r="BH447" s="227">
        <f>IF(N447="sníž. přenesená",J447,0)</f>
        <v>0</v>
      </c>
      <c r="BI447" s="227">
        <f>IF(N447="nulová",J447,0)</f>
        <v>0</v>
      </c>
      <c r="BJ447" s="19" t="s">
        <v>83</v>
      </c>
      <c r="BK447" s="227">
        <f>ROUND(I447*H447,2)</f>
        <v>0</v>
      </c>
      <c r="BL447" s="19" t="s">
        <v>198</v>
      </c>
      <c r="BM447" s="226" t="s">
        <v>2242</v>
      </c>
    </row>
    <row r="448" s="2" customFormat="1">
      <c r="A448" s="40"/>
      <c r="B448" s="41"/>
      <c r="C448" s="42"/>
      <c r="D448" s="228" t="s">
        <v>190</v>
      </c>
      <c r="E448" s="42"/>
      <c r="F448" s="229" t="s">
        <v>2036</v>
      </c>
      <c r="G448" s="42"/>
      <c r="H448" s="42"/>
      <c r="I448" s="230"/>
      <c r="J448" s="42"/>
      <c r="K448" s="42"/>
      <c r="L448" s="46"/>
      <c r="M448" s="231"/>
      <c r="N448" s="232"/>
      <c r="O448" s="86"/>
      <c r="P448" s="86"/>
      <c r="Q448" s="86"/>
      <c r="R448" s="86"/>
      <c r="S448" s="86"/>
      <c r="T448" s="87"/>
      <c r="U448" s="40"/>
      <c r="V448" s="40"/>
      <c r="W448" s="40"/>
      <c r="X448" s="40"/>
      <c r="Y448" s="40"/>
      <c r="Z448" s="40"/>
      <c r="AA448" s="40"/>
      <c r="AB448" s="40"/>
      <c r="AC448" s="40"/>
      <c r="AD448" s="40"/>
      <c r="AE448" s="40"/>
      <c r="AT448" s="19" t="s">
        <v>190</v>
      </c>
      <c r="AU448" s="19" t="s">
        <v>85</v>
      </c>
    </row>
    <row r="449" s="12" customFormat="1" ht="22.8" customHeight="1">
      <c r="A449" s="12"/>
      <c r="B449" s="199"/>
      <c r="C449" s="200"/>
      <c r="D449" s="201" t="s">
        <v>75</v>
      </c>
      <c r="E449" s="213" t="s">
        <v>1225</v>
      </c>
      <c r="F449" s="213" t="s">
        <v>1989</v>
      </c>
      <c r="G449" s="200"/>
      <c r="H449" s="200"/>
      <c r="I449" s="203"/>
      <c r="J449" s="214">
        <f>BK449</f>
        <v>0</v>
      </c>
      <c r="K449" s="200"/>
      <c r="L449" s="205"/>
      <c r="M449" s="206"/>
      <c r="N449" s="207"/>
      <c r="O449" s="207"/>
      <c r="P449" s="208">
        <f>SUM(P450:P453)</f>
        <v>0</v>
      </c>
      <c r="Q449" s="207"/>
      <c r="R449" s="208">
        <f>SUM(R450:R453)</f>
        <v>0</v>
      </c>
      <c r="S449" s="207"/>
      <c r="T449" s="209">
        <f>SUM(T450:T453)</f>
        <v>0</v>
      </c>
      <c r="U449" s="12"/>
      <c r="V449" s="12"/>
      <c r="W449" s="12"/>
      <c r="X449" s="12"/>
      <c r="Y449" s="12"/>
      <c r="Z449" s="12"/>
      <c r="AA449" s="12"/>
      <c r="AB449" s="12"/>
      <c r="AC449" s="12"/>
      <c r="AD449" s="12"/>
      <c r="AE449" s="12"/>
      <c r="AR449" s="210" t="s">
        <v>83</v>
      </c>
      <c r="AT449" s="211" t="s">
        <v>75</v>
      </c>
      <c r="AU449" s="211" t="s">
        <v>83</v>
      </c>
      <c r="AY449" s="210" t="s">
        <v>180</v>
      </c>
      <c r="BK449" s="212">
        <f>SUM(BK450:BK453)</f>
        <v>0</v>
      </c>
    </row>
    <row r="450" s="2" customFormat="1">
      <c r="A450" s="40"/>
      <c r="B450" s="41"/>
      <c r="C450" s="215" t="s">
        <v>978</v>
      </c>
      <c r="D450" s="215" t="s">
        <v>183</v>
      </c>
      <c r="E450" s="216" t="s">
        <v>1228</v>
      </c>
      <c r="F450" s="217" t="s">
        <v>1990</v>
      </c>
      <c r="G450" s="218" t="s">
        <v>249</v>
      </c>
      <c r="H450" s="219">
        <v>1</v>
      </c>
      <c r="I450" s="220"/>
      <c r="J450" s="221">
        <f>ROUND(I450*H450,2)</f>
        <v>0</v>
      </c>
      <c r="K450" s="217" t="s">
        <v>19</v>
      </c>
      <c r="L450" s="46"/>
      <c r="M450" s="222" t="s">
        <v>19</v>
      </c>
      <c r="N450" s="223" t="s">
        <v>47</v>
      </c>
      <c r="O450" s="86"/>
      <c r="P450" s="224">
        <f>O450*H450</f>
        <v>0</v>
      </c>
      <c r="Q450" s="224">
        <v>0</v>
      </c>
      <c r="R450" s="224">
        <f>Q450*H450</f>
        <v>0</v>
      </c>
      <c r="S450" s="224">
        <v>0</v>
      </c>
      <c r="T450" s="225">
        <f>S450*H450</f>
        <v>0</v>
      </c>
      <c r="U450" s="40"/>
      <c r="V450" s="40"/>
      <c r="W450" s="40"/>
      <c r="X450" s="40"/>
      <c r="Y450" s="40"/>
      <c r="Z450" s="40"/>
      <c r="AA450" s="40"/>
      <c r="AB450" s="40"/>
      <c r="AC450" s="40"/>
      <c r="AD450" s="40"/>
      <c r="AE450" s="40"/>
      <c r="AR450" s="226" t="s">
        <v>198</v>
      </c>
      <c r="AT450" s="226" t="s">
        <v>183</v>
      </c>
      <c r="AU450" s="226" t="s">
        <v>85</v>
      </c>
      <c r="AY450" s="19" t="s">
        <v>180</v>
      </c>
      <c r="BE450" s="227">
        <f>IF(N450="základní",J450,0)</f>
        <v>0</v>
      </c>
      <c r="BF450" s="227">
        <f>IF(N450="snížená",J450,0)</f>
        <v>0</v>
      </c>
      <c r="BG450" s="227">
        <f>IF(N450="zákl. přenesená",J450,0)</f>
        <v>0</v>
      </c>
      <c r="BH450" s="227">
        <f>IF(N450="sníž. přenesená",J450,0)</f>
        <v>0</v>
      </c>
      <c r="BI450" s="227">
        <f>IF(N450="nulová",J450,0)</f>
        <v>0</v>
      </c>
      <c r="BJ450" s="19" t="s">
        <v>83</v>
      </c>
      <c r="BK450" s="227">
        <f>ROUND(I450*H450,2)</f>
        <v>0</v>
      </c>
      <c r="BL450" s="19" t="s">
        <v>198</v>
      </c>
      <c r="BM450" s="226" t="s">
        <v>2243</v>
      </c>
    </row>
    <row r="451" s="2" customFormat="1">
      <c r="A451" s="40"/>
      <c r="B451" s="41"/>
      <c r="C451" s="42"/>
      <c r="D451" s="228" t="s">
        <v>190</v>
      </c>
      <c r="E451" s="42"/>
      <c r="F451" s="229" t="s">
        <v>1990</v>
      </c>
      <c r="G451" s="42"/>
      <c r="H451" s="42"/>
      <c r="I451" s="230"/>
      <c r="J451" s="42"/>
      <c r="K451" s="42"/>
      <c r="L451" s="46"/>
      <c r="M451" s="231"/>
      <c r="N451" s="232"/>
      <c r="O451" s="86"/>
      <c r="P451" s="86"/>
      <c r="Q451" s="86"/>
      <c r="R451" s="86"/>
      <c r="S451" s="86"/>
      <c r="T451" s="87"/>
      <c r="U451" s="40"/>
      <c r="V451" s="40"/>
      <c r="W451" s="40"/>
      <c r="X451" s="40"/>
      <c r="Y451" s="40"/>
      <c r="Z451" s="40"/>
      <c r="AA451" s="40"/>
      <c r="AB451" s="40"/>
      <c r="AC451" s="40"/>
      <c r="AD451" s="40"/>
      <c r="AE451" s="40"/>
      <c r="AT451" s="19" t="s">
        <v>190</v>
      </c>
      <c r="AU451" s="19" t="s">
        <v>85</v>
      </c>
    </row>
    <row r="452" s="2" customFormat="1" ht="16.5" customHeight="1">
      <c r="A452" s="40"/>
      <c r="B452" s="41"/>
      <c r="C452" s="215" t="s">
        <v>982</v>
      </c>
      <c r="D452" s="215" t="s">
        <v>183</v>
      </c>
      <c r="E452" s="216" t="s">
        <v>1232</v>
      </c>
      <c r="F452" s="217" t="s">
        <v>2244</v>
      </c>
      <c r="G452" s="218" t="s">
        <v>249</v>
      </c>
      <c r="H452" s="219">
        <v>2</v>
      </c>
      <c r="I452" s="220"/>
      <c r="J452" s="221">
        <f>ROUND(I452*H452,2)</f>
        <v>0</v>
      </c>
      <c r="K452" s="217" t="s">
        <v>19</v>
      </c>
      <c r="L452" s="46"/>
      <c r="M452" s="222" t="s">
        <v>19</v>
      </c>
      <c r="N452" s="223" t="s">
        <v>47</v>
      </c>
      <c r="O452" s="86"/>
      <c r="P452" s="224">
        <f>O452*H452</f>
        <v>0</v>
      </c>
      <c r="Q452" s="224">
        <v>0</v>
      </c>
      <c r="R452" s="224">
        <f>Q452*H452</f>
        <v>0</v>
      </c>
      <c r="S452" s="224">
        <v>0</v>
      </c>
      <c r="T452" s="225">
        <f>S452*H452</f>
        <v>0</v>
      </c>
      <c r="U452" s="40"/>
      <c r="V452" s="40"/>
      <c r="W452" s="40"/>
      <c r="X452" s="40"/>
      <c r="Y452" s="40"/>
      <c r="Z452" s="40"/>
      <c r="AA452" s="40"/>
      <c r="AB452" s="40"/>
      <c r="AC452" s="40"/>
      <c r="AD452" s="40"/>
      <c r="AE452" s="40"/>
      <c r="AR452" s="226" t="s">
        <v>198</v>
      </c>
      <c r="AT452" s="226" t="s">
        <v>183</v>
      </c>
      <c r="AU452" s="226" t="s">
        <v>85</v>
      </c>
      <c r="AY452" s="19" t="s">
        <v>180</v>
      </c>
      <c r="BE452" s="227">
        <f>IF(N452="základní",J452,0)</f>
        <v>0</v>
      </c>
      <c r="BF452" s="227">
        <f>IF(N452="snížená",J452,0)</f>
        <v>0</v>
      </c>
      <c r="BG452" s="227">
        <f>IF(N452="zákl. přenesená",J452,0)</f>
        <v>0</v>
      </c>
      <c r="BH452" s="227">
        <f>IF(N452="sníž. přenesená",J452,0)</f>
        <v>0</v>
      </c>
      <c r="BI452" s="227">
        <f>IF(N452="nulová",J452,0)</f>
        <v>0</v>
      </c>
      <c r="BJ452" s="19" t="s">
        <v>83</v>
      </c>
      <c r="BK452" s="227">
        <f>ROUND(I452*H452,2)</f>
        <v>0</v>
      </c>
      <c r="BL452" s="19" t="s">
        <v>198</v>
      </c>
      <c r="BM452" s="226" t="s">
        <v>2245</v>
      </c>
    </row>
    <row r="453" s="2" customFormat="1">
      <c r="A453" s="40"/>
      <c r="B453" s="41"/>
      <c r="C453" s="42"/>
      <c r="D453" s="228" t="s">
        <v>190</v>
      </c>
      <c r="E453" s="42"/>
      <c r="F453" s="229" t="s">
        <v>2244</v>
      </c>
      <c r="G453" s="42"/>
      <c r="H453" s="42"/>
      <c r="I453" s="230"/>
      <c r="J453" s="42"/>
      <c r="K453" s="42"/>
      <c r="L453" s="46"/>
      <c r="M453" s="231"/>
      <c r="N453" s="232"/>
      <c r="O453" s="86"/>
      <c r="P453" s="86"/>
      <c r="Q453" s="86"/>
      <c r="R453" s="86"/>
      <c r="S453" s="86"/>
      <c r="T453" s="87"/>
      <c r="U453" s="40"/>
      <c r="V453" s="40"/>
      <c r="W453" s="40"/>
      <c r="X453" s="40"/>
      <c r="Y453" s="40"/>
      <c r="Z453" s="40"/>
      <c r="AA453" s="40"/>
      <c r="AB453" s="40"/>
      <c r="AC453" s="40"/>
      <c r="AD453" s="40"/>
      <c r="AE453" s="40"/>
      <c r="AT453" s="19" t="s">
        <v>190</v>
      </c>
      <c r="AU453" s="19" t="s">
        <v>85</v>
      </c>
    </row>
    <row r="454" s="12" customFormat="1" ht="22.8" customHeight="1">
      <c r="A454" s="12"/>
      <c r="B454" s="199"/>
      <c r="C454" s="200"/>
      <c r="D454" s="201" t="s">
        <v>75</v>
      </c>
      <c r="E454" s="213" t="s">
        <v>1240</v>
      </c>
      <c r="F454" s="213" t="s">
        <v>1992</v>
      </c>
      <c r="G454" s="200"/>
      <c r="H454" s="200"/>
      <c r="I454" s="203"/>
      <c r="J454" s="214">
        <f>BK454</f>
        <v>0</v>
      </c>
      <c r="K454" s="200"/>
      <c r="L454" s="205"/>
      <c r="M454" s="206"/>
      <c r="N454" s="207"/>
      <c r="O454" s="207"/>
      <c r="P454" s="208">
        <f>SUM(P455:P460)</f>
        <v>0</v>
      </c>
      <c r="Q454" s="207"/>
      <c r="R454" s="208">
        <f>SUM(R455:R460)</f>
        <v>0</v>
      </c>
      <c r="S454" s="207"/>
      <c r="T454" s="209">
        <f>SUM(T455:T460)</f>
        <v>0</v>
      </c>
      <c r="U454" s="12"/>
      <c r="V454" s="12"/>
      <c r="W454" s="12"/>
      <c r="X454" s="12"/>
      <c r="Y454" s="12"/>
      <c r="Z454" s="12"/>
      <c r="AA454" s="12"/>
      <c r="AB454" s="12"/>
      <c r="AC454" s="12"/>
      <c r="AD454" s="12"/>
      <c r="AE454" s="12"/>
      <c r="AR454" s="210" t="s">
        <v>83</v>
      </c>
      <c r="AT454" s="211" t="s">
        <v>75</v>
      </c>
      <c r="AU454" s="211" t="s">
        <v>83</v>
      </c>
      <c r="AY454" s="210" t="s">
        <v>180</v>
      </c>
      <c r="BK454" s="212">
        <f>SUM(BK455:BK460)</f>
        <v>0</v>
      </c>
    </row>
    <row r="455" s="2" customFormat="1" ht="16.5" customHeight="1">
      <c r="A455" s="40"/>
      <c r="B455" s="41"/>
      <c r="C455" s="215" t="s">
        <v>986</v>
      </c>
      <c r="D455" s="215" t="s">
        <v>183</v>
      </c>
      <c r="E455" s="216" t="s">
        <v>1248</v>
      </c>
      <c r="F455" s="217" t="s">
        <v>1993</v>
      </c>
      <c r="G455" s="218" t="s">
        <v>1994</v>
      </c>
      <c r="H455" s="219">
        <v>3</v>
      </c>
      <c r="I455" s="220"/>
      <c r="J455" s="221">
        <f>ROUND(I455*H455,2)</f>
        <v>0</v>
      </c>
      <c r="K455" s="217" t="s">
        <v>19</v>
      </c>
      <c r="L455" s="46"/>
      <c r="M455" s="222" t="s">
        <v>19</v>
      </c>
      <c r="N455" s="223" t="s">
        <v>47</v>
      </c>
      <c r="O455" s="86"/>
      <c r="P455" s="224">
        <f>O455*H455</f>
        <v>0</v>
      </c>
      <c r="Q455" s="224">
        <v>0</v>
      </c>
      <c r="R455" s="224">
        <f>Q455*H455</f>
        <v>0</v>
      </c>
      <c r="S455" s="224">
        <v>0</v>
      </c>
      <c r="T455" s="225">
        <f>S455*H455</f>
        <v>0</v>
      </c>
      <c r="U455" s="40"/>
      <c r="V455" s="40"/>
      <c r="W455" s="40"/>
      <c r="X455" s="40"/>
      <c r="Y455" s="40"/>
      <c r="Z455" s="40"/>
      <c r="AA455" s="40"/>
      <c r="AB455" s="40"/>
      <c r="AC455" s="40"/>
      <c r="AD455" s="40"/>
      <c r="AE455" s="40"/>
      <c r="AR455" s="226" t="s">
        <v>198</v>
      </c>
      <c r="AT455" s="226" t="s">
        <v>183</v>
      </c>
      <c r="AU455" s="226" t="s">
        <v>85</v>
      </c>
      <c r="AY455" s="19" t="s">
        <v>180</v>
      </c>
      <c r="BE455" s="227">
        <f>IF(N455="základní",J455,0)</f>
        <v>0</v>
      </c>
      <c r="BF455" s="227">
        <f>IF(N455="snížená",J455,0)</f>
        <v>0</v>
      </c>
      <c r="BG455" s="227">
        <f>IF(N455="zákl. přenesená",J455,0)</f>
        <v>0</v>
      </c>
      <c r="BH455" s="227">
        <f>IF(N455="sníž. přenesená",J455,0)</f>
        <v>0</v>
      </c>
      <c r="BI455" s="227">
        <f>IF(N455="nulová",J455,0)</f>
        <v>0</v>
      </c>
      <c r="BJ455" s="19" t="s">
        <v>83</v>
      </c>
      <c r="BK455" s="227">
        <f>ROUND(I455*H455,2)</f>
        <v>0</v>
      </c>
      <c r="BL455" s="19" t="s">
        <v>198</v>
      </c>
      <c r="BM455" s="226" t="s">
        <v>2246</v>
      </c>
    </row>
    <row r="456" s="2" customFormat="1">
      <c r="A456" s="40"/>
      <c r="B456" s="41"/>
      <c r="C456" s="42"/>
      <c r="D456" s="228" t="s">
        <v>190</v>
      </c>
      <c r="E456" s="42"/>
      <c r="F456" s="229" t="s">
        <v>1993</v>
      </c>
      <c r="G456" s="42"/>
      <c r="H456" s="42"/>
      <c r="I456" s="230"/>
      <c r="J456" s="42"/>
      <c r="K456" s="42"/>
      <c r="L456" s="46"/>
      <c r="M456" s="231"/>
      <c r="N456" s="232"/>
      <c r="O456" s="86"/>
      <c r="P456" s="86"/>
      <c r="Q456" s="86"/>
      <c r="R456" s="86"/>
      <c r="S456" s="86"/>
      <c r="T456" s="87"/>
      <c r="U456" s="40"/>
      <c r="V456" s="40"/>
      <c r="W456" s="40"/>
      <c r="X456" s="40"/>
      <c r="Y456" s="40"/>
      <c r="Z456" s="40"/>
      <c r="AA456" s="40"/>
      <c r="AB456" s="40"/>
      <c r="AC456" s="40"/>
      <c r="AD456" s="40"/>
      <c r="AE456" s="40"/>
      <c r="AT456" s="19" t="s">
        <v>190</v>
      </c>
      <c r="AU456" s="19" t="s">
        <v>85</v>
      </c>
    </row>
    <row r="457" s="2" customFormat="1" ht="16.5" customHeight="1">
      <c r="A457" s="40"/>
      <c r="B457" s="41"/>
      <c r="C457" s="215" t="s">
        <v>990</v>
      </c>
      <c r="D457" s="215" t="s">
        <v>183</v>
      </c>
      <c r="E457" s="216" t="s">
        <v>1252</v>
      </c>
      <c r="F457" s="217" t="s">
        <v>1996</v>
      </c>
      <c r="G457" s="218" t="s">
        <v>1661</v>
      </c>
      <c r="H457" s="219">
        <v>1</v>
      </c>
      <c r="I457" s="220"/>
      <c r="J457" s="221">
        <f>ROUND(I457*H457,2)</f>
        <v>0</v>
      </c>
      <c r="K457" s="217" t="s">
        <v>19</v>
      </c>
      <c r="L457" s="46"/>
      <c r="M457" s="222" t="s">
        <v>19</v>
      </c>
      <c r="N457" s="223" t="s">
        <v>47</v>
      </c>
      <c r="O457" s="86"/>
      <c r="P457" s="224">
        <f>O457*H457</f>
        <v>0</v>
      </c>
      <c r="Q457" s="224">
        <v>0</v>
      </c>
      <c r="R457" s="224">
        <f>Q457*H457</f>
        <v>0</v>
      </c>
      <c r="S457" s="224">
        <v>0</v>
      </c>
      <c r="T457" s="225">
        <f>S457*H457</f>
        <v>0</v>
      </c>
      <c r="U457" s="40"/>
      <c r="V457" s="40"/>
      <c r="W457" s="40"/>
      <c r="X457" s="40"/>
      <c r="Y457" s="40"/>
      <c r="Z457" s="40"/>
      <c r="AA457" s="40"/>
      <c r="AB457" s="40"/>
      <c r="AC457" s="40"/>
      <c r="AD457" s="40"/>
      <c r="AE457" s="40"/>
      <c r="AR457" s="226" t="s">
        <v>198</v>
      </c>
      <c r="AT457" s="226" t="s">
        <v>183</v>
      </c>
      <c r="AU457" s="226" t="s">
        <v>85</v>
      </c>
      <c r="AY457" s="19" t="s">
        <v>180</v>
      </c>
      <c r="BE457" s="227">
        <f>IF(N457="základní",J457,0)</f>
        <v>0</v>
      </c>
      <c r="BF457" s="227">
        <f>IF(N457="snížená",J457,0)</f>
        <v>0</v>
      </c>
      <c r="BG457" s="227">
        <f>IF(N457="zákl. přenesená",J457,0)</f>
        <v>0</v>
      </c>
      <c r="BH457" s="227">
        <f>IF(N457="sníž. přenesená",J457,0)</f>
        <v>0</v>
      </c>
      <c r="BI457" s="227">
        <f>IF(N457="nulová",J457,0)</f>
        <v>0</v>
      </c>
      <c r="BJ457" s="19" t="s">
        <v>83</v>
      </c>
      <c r="BK457" s="227">
        <f>ROUND(I457*H457,2)</f>
        <v>0</v>
      </c>
      <c r="BL457" s="19" t="s">
        <v>198</v>
      </c>
      <c r="BM457" s="226" t="s">
        <v>2247</v>
      </c>
    </row>
    <row r="458" s="2" customFormat="1">
      <c r="A458" s="40"/>
      <c r="B458" s="41"/>
      <c r="C458" s="42"/>
      <c r="D458" s="228" t="s">
        <v>190</v>
      </c>
      <c r="E458" s="42"/>
      <c r="F458" s="229" t="s">
        <v>1996</v>
      </c>
      <c r="G458" s="42"/>
      <c r="H458" s="42"/>
      <c r="I458" s="230"/>
      <c r="J458" s="42"/>
      <c r="K458" s="42"/>
      <c r="L458" s="46"/>
      <c r="M458" s="231"/>
      <c r="N458" s="232"/>
      <c r="O458" s="86"/>
      <c r="P458" s="86"/>
      <c r="Q458" s="86"/>
      <c r="R458" s="86"/>
      <c r="S458" s="86"/>
      <c r="T458" s="87"/>
      <c r="U458" s="40"/>
      <c r="V458" s="40"/>
      <c r="W458" s="40"/>
      <c r="X458" s="40"/>
      <c r="Y458" s="40"/>
      <c r="Z458" s="40"/>
      <c r="AA458" s="40"/>
      <c r="AB458" s="40"/>
      <c r="AC458" s="40"/>
      <c r="AD458" s="40"/>
      <c r="AE458" s="40"/>
      <c r="AT458" s="19" t="s">
        <v>190</v>
      </c>
      <c r="AU458" s="19" t="s">
        <v>85</v>
      </c>
    </row>
    <row r="459" s="2" customFormat="1" ht="16.5" customHeight="1">
      <c r="A459" s="40"/>
      <c r="B459" s="41"/>
      <c r="C459" s="215" t="s">
        <v>995</v>
      </c>
      <c r="D459" s="215" t="s">
        <v>183</v>
      </c>
      <c r="E459" s="216" t="s">
        <v>1258</v>
      </c>
      <c r="F459" s="217" t="s">
        <v>2043</v>
      </c>
      <c r="G459" s="218" t="s">
        <v>1661</v>
      </c>
      <c r="H459" s="219">
        <v>1</v>
      </c>
      <c r="I459" s="220"/>
      <c r="J459" s="221">
        <f>ROUND(I459*H459,2)</f>
        <v>0</v>
      </c>
      <c r="K459" s="217" t="s">
        <v>19</v>
      </c>
      <c r="L459" s="46"/>
      <c r="M459" s="222" t="s">
        <v>19</v>
      </c>
      <c r="N459" s="223" t="s">
        <v>47</v>
      </c>
      <c r="O459" s="86"/>
      <c r="P459" s="224">
        <f>O459*H459</f>
        <v>0</v>
      </c>
      <c r="Q459" s="224">
        <v>0</v>
      </c>
      <c r="R459" s="224">
        <f>Q459*H459</f>
        <v>0</v>
      </c>
      <c r="S459" s="224">
        <v>0</v>
      </c>
      <c r="T459" s="225">
        <f>S459*H459</f>
        <v>0</v>
      </c>
      <c r="U459" s="40"/>
      <c r="V459" s="40"/>
      <c r="W459" s="40"/>
      <c r="X459" s="40"/>
      <c r="Y459" s="40"/>
      <c r="Z459" s="40"/>
      <c r="AA459" s="40"/>
      <c r="AB459" s="40"/>
      <c r="AC459" s="40"/>
      <c r="AD459" s="40"/>
      <c r="AE459" s="40"/>
      <c r="AR459" s="226" t="s">
        <v>198</v>
      </c>
      <c r="AT459" s="226" t="s">
        <v>183</v>
      </c>
      <c r="AU459" s="226" t="s">
        <v>85</v>
      </c>
      <c r="AY459" s="19" t="s">
        <v>180</v>
      </c>
      <c r="BE459" s="227">
        <f>IF(N459="základní",J459,0)</f>
        <v>0</v>
      </c>
      <c r="BF459" s="227">
        <f>IF(N459="snížená",J459,0)</f>
        <v>0</v>
      </c>
      <c r="BG459" s="227">
        <f>IF(N459="zákl. přenesená",J459,0)</f>
        <v>0</v>
      </c>
      <c r="BH459" s="227">
        <f>IF(N459="sníž. přenesená",J459,0)</f>
        <v>0</v>
      </c>
      <c r="BI459" s="227">
        <f>IF(N459="nulová",J459,0)</f>
        <v>0</v>
      </c>
      <c r="BJ459" s="19" t="s">
        <v>83</v>
      </c>
      <c r="BK459" s="227">
        <f>ROUND(I459*H459,2)</f>
        <v>0</v>
      </c>
      <c r="BL459" s="19" t="s">
        <v>198</v>
      </c>
      <c r="BM459" s="226" t="s">
        <v>2248</v>
      </c>
    </row>
    <row r="460" s="2" customFormat="1">
      <c r="A460" s="40"/>
      <c r="B460" s="41"/>
      <c r="C460" s="42"/>
      <c r="D460" s="228" t="s">
        <v>190</v>
      </c>
      <c r="E460" s="42"/>
      <c r="F460" s="229" t="s">
        <v>2043</v>
      </c>
      <c r="G460" s="42"/>
      <c r="H460" s="42"/>
      <c r="I460" s="230"/>
      <c r="J460" s="42"/>
      <c r="K460" s="42"/>
      <c r="L460" s="46"/>
      <c r="M460" s="231"/>
      <c r="N460" s="232"/>
      <c r="O460" s="86"/>
      <c r="P460" s="86"/>
      <c r="Q460" s="86"/>
      <c r="R460" s="86"/>
      <c r="S460" s="86"/>
      <c r="T460" s="87"/>
      <c r="U460" s="40"/>
      <c r="V460" s="40"/>
      <c r="W460" s="40"/>
      <c r="X460" s="40"/>
      <c r="Y460" s="40"/>
      <c r="Z460" s="40"/>
      <c r="AA460" s="40"/>
      <c r="AB460" s="40"/>
      <c r="AC460" s="40"/>
      <c r="AD460" s="40"/>
      <c r="AE460" s="40"/>
      <c r="AT460" s="19" t="s">
        <v>190</v>
      </c>
      <c r="AU460" s="19" t="s">
        <v>85</v>
      </c>
    </row>
    <row r="461" s="12" customFormat="1" ht="22.8" customHeight="1">
      <c r="A461" s="12"/>
      <c r="B461" s="199"/>
      <c r="C461" s="200"/>
      <c r="D461" s="201" t="s">
        <v>75</v>
      </c>
      <c r="E461" s="213" t="s">
        <v>1092</v>
      </c>
      <c r="F461" s="213" t="s">
        <v>1955</v>
      </c>
      <c r="G461" s="200"/>
      <c r="H461" s="200"/>
      <c r="I461" s="203"/>
      <c r="J461" s="214">
        <f>BK461</f>
        <v>0</v>
      </c>
      <c r="K461" s="200"/>
      <c r="L461" s="205"/>
      <c r="M461" s="206"/>
      <c r="N461" s="207"/>
      <c r="O461" s="207"/>
      <c r="P461" s="208">
        <f>SUM(P462:P467)</f>
        <v>0</v>
      </c>
      <c r="Q461" s="207"/>
      <c r="R461" s="208">
        <f>SUM(R462:R467)</f>
        <v>0</v>
      </c>
      <c r="S461" s="207"/>
      <c r="T461" s="209">
        <f>SUM(T462:T467)</f>
        <v>0</v>
      </c>
      <c r="U461" s="12"/>
      <c r="V461" s="12"/>
      <c r="W461" s="12"/>
      <c r="X461" s="12"/>
      <c r="Y461" s="12"/>
      <c r="Z461" s="12"/>
      <c r="AA461" s="12"/>
      <c r="AB461" s="12"/>
      <c r="AC461" s="12"/>
      <c r="AD461" s="12"/>
      <c r="AE461" s="12"/>
      <c r="AR461" s="210" t="s">
        <v>83</v>
      </c>
      <c r="AT461" s="211" t="s">
        <v>75</v>
      </c>
      <c r="AU461" s="211" t="s">
        <v>83</v>
      </c>
      <c r="AY461" s="210" t="s">
        <v>180</v>
      </c>
      <c r="BK461" s="212">
        <f>SUM(BK462:BK467)</f>
        <v>0</v>
      </c>
    </row>
    <row r="462" s="2" customFormat="1">
      <c r="A462" s="40"/>
      <c r="B462" s="41"/>
      <c r="C462" s="215" t="s">
        <v>919</v>
      </c>
      <c r="D462" s="215" t="s">
        <v>183</v>
      </c>
      <c r="E462" s="216" t="s">
        <v>1097</v>
      </c>
      <c r="F462" s="217" t="s">
        <v>2249</v>
      </c>
      <c r="G462" s="218" t="s">
        <v>1661</v>
      </c>
      <c r="H462" s="219">
        <v>1</v>
      </c>
      <c r="I462" s="220"/>
      <c r="J462" s="221">
        <f>ROUND(I462*H462,2)</f>
        <v>0</v>
      </c>
      <c r="K462" s="217" t="s">
        <v>19</v>
      </c>
      <c r="L462" s="46"/>
      <c r="M462" s="222" t="s">
        <v>19</v>
      </c>
      <c r="N462" s="223" t="s">
        <v>47</v>
      </c>
      <c r="O462" s="86"/>
      <c r="P462" s="224">
        <f>O462*H462</f>
        <v>0</v>
      </c>
      <c r="Q462" s="224">
        <v>0</v>
      </c>
      <c r="R462" s="224">
        <f>Q462*H462</f>
        <v>0</v>
      </c>
      <c r="S462" s="224">
        <v>0</v>
      </c>
      <c r="T462" s="225">
        <f>S462*H462</f>
        <v>0</v>
      </c>
      <c r="U462" s="40"/>
      <c r="V462" s="40"/>
      <c r="W462" s="40"/>
      <c r="X462" s="40"/>
      <c r="Y462" s="40"/>
      <c r="Z462" s="40"/>
      <c r="AA462" s="40"/>
      <c r="AB462" s="40"/>
      <c r="AC462" s="40"/>
      <c r="AD462" s="40"/>
      <c r="AE462" s="40"/>
      <c r="AR462" s="226" t="s">
        <v>198</v>
      </c>
      <c r="AT462" s="226" t="s">
        <v>183</v>
      </c>
      <c r="AU462" s="226" t="s">
        <v>85</v>
      </c>
      <c r="AY462" s="19" t="s">
        <v>180</v>
      </c>
      <c r="BE462" s="227">
        <f>IF(N462="základní",J462,0)</f>
        <v>0</v>
      </c>
      <c r="BF462" s="227">
        <f>IF(N462="snížená",J462,0)</f>
        <v>0</v>
      </c>
      <c r="BG462" s="227">
        <f>IF(N462="zákl. přenesená",J462,0)</f>
        <v>0</v>
      </c>
      <c r="BH462" s="227">
        <f>IF(N462="sníž. přenesená",J462,0)</f>
        <v>0</v>
      </c>
      <c r="BI462" s="227">
        <f>IF(N462="nulová",J462,0)</f>
        <v>0</v>
      </c>
      <c r="BJ462" s="19" t="s">
        <v>83</v>
      </c>
      <c r="BK462" s="227">
        <f>ROUND(I462*H462,2)</f>
        <v>0</v>
      </c>
      <c r="BL462" s="19" t="s">
        <v>198</v>
      </c>
      <c r="BM462" s="226" t="s">
        <v>2250</v>
      </c>
    </row>
    <row r="463" s="2" customFormat="1">
      <c r="A463" s="40"/>
      <c r="B463" s="41"/>
      <c r="C463" s="42"/>
      <c r="D463" s="228" t="s">
        <v>190</v>
      </c>
      <c r="E463" s="42"/>
      <c r="F463" s="229" t="s">
        <v>2251</v>
      </c>
      <c r="G463" s="42"/>
      <c r="H463" s="42"/>
      <c r="I463" s="230"/>
      <c r="J463" s="42"/>
      <c r="K463" s="42"/>
      <c r="L463" s="46"/>
      <c r="M463" s="231"/>
      <c r="N463" s="232"/>
      <c r="O463" s="86"/>
      <c r="P463" s="86"/>
      <c r="Q463" s="86"/>
      <c r="R463" s="86"/>
      <c r="S463" s="86"/>
      <c r="T463" s="87"/>
      <c r="U463" s="40"/>
      <c r="V463" s="40"/>
      <c r="W463" s="40"/>
      <c r="X463" s="40"/>
      <c r="Y463" s="40"/>
      <c r="Z463" s="40"/>
      <c r="AA463" s="40"/>
      <c r="AB463" s="40"/>
      <c r="AC463" s="40"/>
      <c r="AD463" s="40"/>
      <c r="AE463" s="40"/>
      <c r="AT463" s="19" t="s">
        <v>190</v>
      </c>
      <c r="AU463" s="19" t="s">
        <v>85</v>
      </c>
    </row>
    <row r="464" s="2" customFormat="1" ht="16.5" customHeight="1">
      <c r="A464" s="40"/>
      <c r="B464" s="41"/>
      <c r="C464" s="215" t="s">
        <v>1817</v>
      </c>
      <c r="D464" s="215" t="s">
        <v>183</v>
      </c>
      <c r="E464" s="216" t="s">
        <v>1101</v>
      </c>
      <c r="F464" s="217" t="s">
        <v>1959</v>
      </c>
      <c r="G464" s="218" t="s">
        <v>1661</v>
      </c>
      <c r="H464" s="219">
        <v>5</v>
      </c>
      <c r="I464" s="220"/>
      <c r="J464" s="221">
        <f>ROUND(I464*H464,2)</f>
        <v>0</v>
      </c>
      <c r="K464" s="217" t="s">
        <v>19</v>
      </c>
      <c r="L464" s="46"/>
      <c r="M464" s="222" t="s">
        <v>19</v>
      </c>
      <c r="N464" s="223" t="s">
        <v>47</v>
      </c>
      <c r="O464" s="86"/>
      <c r="P464" s="224">
        <f>O464*H464</f>
        <v>0</v>
      </c>
      <c r="Q464" s="224">
        <v>0</v>
      </c>
      <c r="R464" s="224">
        <f>Q464*H464</f>
        <v>0</v>
      </c>
      <c r="S464" s="224">
        <v>0</v>
      </c>
      <c r="T464" s="225">
        <f>S464*H464</f>
        <v>0</v>
      </c>
      <c r="U464" s="40"/>
      <c r="V464" s="40"/>
      <c r="W464" s="40"/>
      <c r="X464" s="40"/>
      <c r="Y464" s="40"/>
      <c r="Z464" s="40"/>
      <c r="AA464" s="40"/>
      <c r="AB464" s="40"/>
      <c r="AC464" s="40"/>
      <c r="AD464" s="40"/>
      <c r="AE464" s="40"/>
      <c r="AR464" s="226" t="s">
        <v>198</v>
      </c>
      <c r="AT464" s="226" t="s">
        <v>183</v>
      </c>
      <c r="AU464" s="226" t="s">
        <v>85</v>
      </c>
      <c r="AY464" s="19" t="s">
        <v>180</v>
      </c>
      <c r="BE464" s="227">
        <f>IF(N464="základní",J464,0)</f>
        <v>0</v>
      </c>
      <c r="BF464" s="227">
        <f>IF(N464="snížená",J464,0)</f>
        <v>0</v>
      </c>
      <c r="BG464" s="227">
        <f>IF(N464="zákl. přenesená",J464,0)</f>
        <v>0</v>
      </c>
      <c r="BH464" s="227">
        <f>IF(N464="sníž. přenesená",J464,0)</f>
        <v>0</v>
      </c>
      <c r="BI464" s="227">
        <f>IF(N464="nulová",J464,0)</f>
        <v>0</v>
      </c>
      <c r="BJ464" s="19" t="s">
        <v>83</v>
      </c>
      <c r="BK464" s="227">
        <f>ROUND(I464*H464,2)</f>
        <v>0</v>
      </c>
      <c r="BL464" s="19" t="s">
        <v>198</v>
      </c>
      <c r="BM464" s="226" t="s">
        <v>2252</v>
      </c>
    </row>
    <row r="465" s="2" customFormat="1">
      <c r="A465" s="40"/>
      <c r="B465" s="41"/>
      <c r="C465" s="42"/>
      <c r="D465" s="228" t="s">
        <v>190</v>
      </c>
      <c r="E465" s="42"/>
      <c r="F465" s="229" t="s">
        <v>1959</v>
      </c>
      <c r="G465" s="42"/>
      <c r="H465" s="42"/>
      <c r="I465" s="230"/>
      <c r="J465" s="42"/>
      <c r="K465" s="42"/>
      <c r="L465" s="46"/>
      <c r="M465" s="231"/>
      <c r="N465" s="232"/>
      <c r="O465" s="86"/>
      <c r="P465" s="86"/>
      <c r="Q465" s="86"/>
      <c r="R465" s="86"/>
      <c r="S465" s="86"/>
      <c r="T465" s="87"/>
      <c r="U465" s="40"/>
      <c r="V465" s="40"/>
      <c r="W465" s="40"/>
      <c r="X465" s="40"/>
      <c r="Y465" s="40"/>
      <c r="Z465" s="40"/>
      <c r="AA465" s="40"/>
      <c r="AB465" s="40"/>
      <c r="AC465" s="40"/>
      <c r="AD465" s="40"/>
      <c r="AE465" s="40"/>
      <c r="AT465" s="19" t="s">
        <v>190</v>
      </c>
      <c r="AU465" s="19" t="s">
        <v>85</v>
      </c>
    </row>
    <row r="466" s="2" customFormat="1" ht="16.5" customHeight="1">
      <c r="A466" s="40"/>
      <c r="B466" s="41"/>
      <c r="C466" s="215" t="s">
        <v>1821</v>
      </c>
      <c r="D466" s="215" t="s">
        <v>183</v>
      </c>
      <c r="E466" s="216" t="s">
        <v>491</v>
      </c>
      <c r="F466" s="217" t="s">
        <v>2005</v>
      </c>
      <c r="G466" s="218" t="s">
        <v>1661</v>
      </c>
      <c r="H466" s="219">
        <v>1</v>
      </c>
      <c r="I466" s="220"/>
      <c r="J466" s="221">
        <f>ROUND(I466*H466,2)</f>
        <v>0</v>
      </c>
      <c r="K466" s="217" t="s">
        <v>19</v>
      </c>
      <c r="L466" s="46"/>
      <c r="M466" s="222" t="s">
        <v>19</v>
      </c>
      <c r="N466" s="223" t="s">
        <v>47</v>
      </c>
      <c r="O466" s="86"/>
      <c r="P466" s="224">
        <f>O466*H466</f>
        <v>0</v>
      </c>
      <c r="Q466" s="224">
        <v>0</v>
      </c>
      <c r="R466" s="224">
        <f>Q466*H466</f>
        <v>0</v>
      </c>
      <c r="S466" s="224">
        <v>0</v>
      </c>
      <c r="T466" s="225">
        <f>S466*H466</f>
        <v>0</v>
      </c>
      <c r="U466" s="40"/>
      <c r="V466" s="40"/>
      <c r="W466" s="40"/>
      <c r="X466" s="40"/>
      <c r="Y466" s="40"/>
      <c r="Z466" s="40"/>
      <c r="AA466" s="40"/>
      <c r="AB466" s="40"/>
      <c r="AC466" s="40"/>
      <c r="AD466" s="40"/>
      <c r="AE466" s="40"/>
      <c r="AR466" s="226" t="s">
        <v>198</v>
      </c>
      <c r="AT466" s="226" t="s">
        <v>183</v>
      </c>
      <c r="AU466" s="226" t="s">
        <v>85</v>
      </c>
      <c r="AY466" s="19" t="s">
        <v>180</v>
      </c>
      <c r="BE466" s="227">
        <f>IF(N466="základní",J466,0)</f>
        <v>0</v>
      </c>
      <c r="BF466" s="227">
        <f>IF(N466="snížená",J466,0)</f>
        <v>0</v>
      </c>
      <c r="BG466" s="227">
        <f>IF(N466="zákl. přenesená",J466,0)</f>
        <v>0</v>
      </c>
      <c r="BH466" s="227">
        <f>IF(N466="sníž. přenesená",J466,0)</f>
        <v>0</v>
      </c>
      <c r="BI466" s="227">
        <f>IF(N466="nulová",J466,0)</f>
        <v>0</v>
      </c>
      <c r="BJ466" s="19" t="s">
        <v>83</v>
      </c>
      <c r="BK466" s="227">
        <f>ROUND(I466*H466,2)</f>
        <v>0</v>
      </c>
      <c r="BL466" s="19" t="s">
        <v>198</v>
      </c>
      <c r="BM466" s="226" t="s">
        <v>2253</v>
      </c>
    </row>
    <row r="467" s="2" customFormat="1">
      <c r="A467" s="40"/>
      <c r="B467" s="41"/>
      <c r="C467" s="42"/>
      <c r="D467" s="228" t="s">
        <v>190</v>
      </c>
      <c r="E467" s="42"/>
      <c r="F467" s="229" t="s">
        <v>2005</v>
      </c>
      <c r="G467" s="42"/>
      <c r="H467" s="42"/>
      <c r="I467" s="230"/>
      <c r="J467" s="42"/>
      <c r="K467" s="42"/>
      <c r="L467" s="46"/>
      <c r="M467" s="231"/>
      <c r="N467" s="232"/>
      <c r="O467" s="86"/>
      <c r="P467" s="86"/>
      <c r="Q467" s="86"/>
      <c r="R467" s="86"/>
      <c r="S467" s="86"/>
      <c r="T467" s="87"/>
      <c r="U467" s="40"/>
      <c r="V467" s="40"/>
      <c r="W467" s="40"/>
      <c r="X467" s="40"/>
      <c r="Y467" s="40"/>
      <c r="Z467" s="40"/>
      <c r="AA467" s="40"/>
      <c r="AB467" s="40"/>
      <c r="AC467" s="40"/>
      <c r="AD467" s="40"/>
      <c r="AE467" s="40"/>
      <c r="AT467" s="19" t="s">
        <v>190</v>
      </c>
      <c r="AU467" s="19" t="s">
        <v>85</v>
      </c>
    </row>
    <row r="468" s="12" customFormat="1" ht="25.92" customHeight="1">
      <c r="A468" s="12"/>
      <c r="B468" s="199"/>
      <c r="C468" s="200"/>
      <c r="D468" s="201" t="s">
        <v>75</v>
      </c>
      <c r="E468" s="202" t="s">
        <v>1651</v>
      </c>
      <c r="F468" s="202" t="s">
        <v>2254</v>
      </c>
      <c r="G468" s="200"/>
      <c r="H468" s="200"/>
      <c r="I468" s="203"/>
      <c r="J468" s="204">
        <f>BK468</f>
        <v>0</v>
      </c>
      <c r="K468" s="200"/>
      <c r="L468" s="205"/>
      <c r="M468" s="206"/>
      <c r="N468" s="207"/>
      <c r="O468" s="207"/>
      <c r="P468" s="208">
        <f>P469+P490+P501+P506+P509+P516+P523</f>
        <v>0</v>
      </c>
      <c r="Q468" s="207"/>
      <c r="R468" s="208">
        <f>R469+R490+R501+R506+R509+R516+R523</f>
        <v>0</v>
      </c>
      <c r="S468" s="207"/>
      <c r="T468" s="209">
        <f>T469+T490+T501+T506+T509+T516+T523</f>
        <v>0</v>
      </c>
      <c r="U468" s="12"/>
      <c r="V468" s="12"/>
      <c r="W468" s="12"/>
      <c r="X468" s="12"/>
      <c r="Y468" s="12"/>
      <c r="Z468" s="12"/>
      <c r="AA468" s="12"/>
      <c r="AB468" s="12"/>
      <c r="AC468" s="12"/>
      <c r="AD468" s="12"/>
      <c r="AE468" s="12"/>
      <c r="AR468" s="210" t="s">
        <v>83</v>
      </c>
      <c r="AT468" s="211" t="s">
        <v>75</v>
      </c>
      <c r="AU468" s="211" t="s">
        <v>76</v>
      </c>
      <c r="AY468" s="210" t="s">
        <v>180</v>
      </c>
      <c r="BK468" s="212">
        <f>BK469+BK490+BK501+BK506+BK509+BK516+BK523</f>
        <v>0</v>
      </c>
    </row>
    <row r="469" s="12" customFormat="1" ht="22.8" customHeight="1">
      <c r="A469" s="12"/>
      <c r="B469" s="199"/>
      <c r="C469" s="200"/>
      <c r="D469" s="201" t="s">
        <v>75</v>
      </c>
      <c r="E469" s="213" t="s">
        <v>266</v>
      </c>
      <c r="F469" s="213" t="s">
        <v>2101</v>
      </c>
      <c r="G469" s="200"/>
      <c r="H469" s="200"/>
      <c r="I469" s="203"/>
      <c r="J469" s="214">
        <f>BK469</f>
        <v>0</v>
      </c>
      <c r="K469" s="200"/>
      <c r="L469" s="205"/>
      <c r="M469" s="206"/>
      <c r="N469" s="207"/>
      <c r="O469" s="207"/>
      <c r="P469" s="208">
        <f>SUM(P470:P489)</f>
        <v>0</v>
      </c>
      <c r="Q469" s="207"/>
      <c r="R469" s="208">
        <f>SUM(R470:R489)</f>
        <v>0</v>
      </c>
      <c r="S469" s="207"/>
      <c r="T469" s="209">
        <f>SUM(T470:T489)</f>
        <v>0</v>
      </c>
      <c r="U469" s="12"/>
      <c r="V469" s="12"/>
      <c r="W469" s="12"/>
      <c r="X469" s="12"/>
      <c r="Y469" s="12"/>
      <c r="Z469" s="12"/>
      <c r="AA469" s="12"/>
      <c r="AB469" s="12"/>
      <c r="AC469" s="12"/>
      <c r="AD469" s="12"/>
      <c r="AE469" s="12"/>
      <c r="AR469" s="210" t="s">
        <v>83</v>
      </c>
      <c r="AT469" s="211" t="s">
        <v>75</v>
      </c>
      <c r="AU469" s="211" t="s">
        <v>83</v>
      </c>
      <c r="AY469" s="210" t="s">
        <v>180</v>
      </c>
      <c r="BK469" s="212">
        <f>SUM(BK470:BK489)</f>
        <v>0</v>
      </c>
    </row>
    <row r="470" s="2" customFormat="1" ht="16.5" customHeight="1">
      <c r="A470" s="40"/>
      <c r="B470" s="41"/>
      <c r="C470" s="215" t="s">
        <v>246</v>
      </c>
      <c r="D470" s="215" t="s">
        <v>183</v>
      </c>
      <c r="E470" s="216" t="s">
        <v>274</v>
      </c>
      <c r="F470" s="217" t="s">
        <v>2255</v>
      </c>
      <c r="G470" s="218" t="s">
        <v>1661</v>
      </c>
      <c r="H470" s="219">
        <v>1</v>
      </c>
      <c r="I470" s="220"/>
      <c r="J470" s="221">
        <f>ROUND(I470*H470,2)</f>
        <v>0</v>
      </c>
      <c r="K470" s="217" t="s">
        <v>19</v>
      </c>
      <c r="L470" s="46"/>
      <c r="M470" s="222" t="s">
        <v>19</v>
      </c>
      <c r="N470" s="223" t="s">
        <v>47</v>
      </c>
      <c r="O470" s="86"/>
      <c r="P470" s="224">
        <f>O470*H470</f>
        <v>0</v>
      </c>
      <c r="Q470" s="224">
        <v>0</v>
      </c>
      <c r="R470" s="224">
        <f>Q470*H470</f>
        <v>0</v>
      </c>
      <c r="S470" s="224">
        <v>0</v>
      </c>
      <c r="T470" s="225">
        <f>S470*H470</f>
        <v>0</v>
      </c>
      <c r="U470" s="40"/>
      <c r="V470" s="40"/>
      <c r="W470" s="40"/>
      <c r="X470" s="40"/>
      <c r="Y470" s="40"/>
      <c r="Z470" s="40"/>
      <c r="AA470" s="40"/>
      <c r="AB470" s="40"/>
      <c r="AC470" s="40"/>
      <c r="AD470" s="40"/>
      <c r="AE470" s="40"/>
      <c r="AR470" s="226" t="s">
        <v>198</v>
      </c>
      <c r="AT470" s="226" t="s">
        <v>183</v>
      </c>
      <c r="AU470" s="226" t="s">
        <v>85</v>
      </c>
      <c r="AY470" s="19" t="s">
        <v>180</v>
      </c>
      <c r="BE470" s="227">
        <f>IF(N470="základní",J470,0)</f>
        <v>0</v>
      </c>
      <c r="BF470" s="227">
        <f>IF(N470="snížená",J470,0)</f>
        <v>0</v>
      </c>
      <c r="BG470" s="227">
        <f>IF(N470="zákl. přenesená",J470,0)</f>
        <v>0</v>
      </c>
      <c r="BH470" s="227">
        <f>IF(N470="sníž. přenesená",J470,0)</f>
        <v>0</v>
      </c>
      <c r="BI470" s="227">
        <f>IF(N470="nulová",J470,0)</f>
        <v>0</v>
      </c>
      <c r="BJ470" s="19" t="s">
        <v>83</v>
      </c>
      <c r="BK470" s="227">
        <f>ROUND(I470*H470,2)</f>
        <v>0</v>
      </c>
      <c r="BL470" s="19" t="s">
        <v>198</v>
      </c>
      <c r="BM470" s="226" t="s">
        <v>2256</v>
      </c>
    </row>
    <row r="471" s="2" customFormat="1">
      <c r="A471" s="40"/>
      <c r="B471" s="41"/>
      <c r="C471" s="42"/>
      <c r="D471" s="228" t="s">
        <v>190</v>
      </c>
      <c r="E471" s="42"/>
      <c r="F471" s="229" t="s">
        <v>2255</v>
      </c>
      <c r="G471" s="42"/>
      <c r="H471" s="42"/>
      <c r="I471" s="230"/>
      <c r="J471" s="42"/>
      <c r="K471" s="42"/>
      <c r="L471" s="46"/>
      <c r="M471" s="231"/>
      <c r="N471" s="232"/>
      <c r="O471" s="86"/>
      <c r="P471" s="86"/>
      <c r="Q471" s="86"/>
      <c r="R471" s="86"/>
      <c r="S471" s="86"/>
      <c r="T471" s="87"/>
      <c r="U471" s="40"/>
      <c r="V471" s="40"/>
      <c r="W471" s="40"/>
      <c r="X471" s="40"/>
      <c r="Y471" s="40"/>
      <c r="Z471" s="40"/>
      <c r="AA471" s="40"/>
      <c r="AB471" s="40"/>
      <c r="AC471" s="40"/>
      <c r="AD471" s="40"/>
      <c r="AE471" s="40"/>
      <c r="AT471" s="19" t="s">
        <v>190</v>
      </c>
      <c r="AU471" s="19" t="s">
        <v>85</v>
      </c>
    </row>
    <row r="472" s="2" customFormat="1" ht="16.5" customHeight="1">
      <c r="A472" s="40"/>
      <c r="B472" s="41"/>
      <c r="C472" s="215" t="s">
        <v>252</v>
      </c>
      <c r="D472" s="215" t="s">
        <v>183</v>
      </c>
      <c r="E472" s="216" t="s">
        <v>282</v>
      </c>
      <c r="F472" s="217" t="s">
        <v>2257</v>
      </c>
      <c r="G472" s="218" t="s">
        <v>1661</v>
      </c>
      <c r="H472" s="219">
        <v>2</v>
      </c>
      <c r="I472" s="220"/>
      <c r="J472" s="221">
        <f>ROUND(I472*H472,2)</f>
        <v>0</v>
      </c>
      <c r="K472" s="217" t="s">
        <v>19</v>
      </c>
      <c r="L472" s="46"/>
      <c r="M472" s="222" t="s">
        <v>19</v>
      </c>
      <c r="N472" s="223" t="s">
        <v>47</v>
      </c>
      <c r="O472" s="86"/>
      <c r="P472" s="224">
        <f>O472*H472</f>
        <v>0</v>
      </c>
      <c r="Q472" s="224">
        <v>0</v>
      </c>
      <c r="R472" s="224">
        <f>Q472*H472</f>
        <v>0</v>
      </c>
      <c r="S472" s="224">
        <v>0</v>
      </c>
      <c r="T472" s="225">
        <f>S472*H472</f>
        <v>0</v>
      </c>
      <c r="U472" s="40"/>
      <c r="V472" s="40"/>
      <c r="W472" s="40"/>
      <c r="X472" s="40"/>
      <c r="Y472" s="40"/>
      <c r="Z472" s="40"/>
      <c r="AA472" s="40"/>
      <c r="AB472" s="40"/>
      <c r="AC472" s="40"/>
      <c r="AD472" s="40"/>
      <c r="AE472" s="40"/>
      <c r="AR472" s="226" t="s">
        <v>198</v>
      </c>
      <c r="AT472" s="226" t="s">
        <v>183</v>
      </c>
      <c r="AU472" s="226" t="s">
        <v>85</v>
      </c>
      <c r="AY472" s="19" t="s">
        <v>180</v>
      </c>
      <c r="BE472" s="227">
        <f>IF(N472="základní",J472,0)</f>
        <v>0</v>
      </c>
      <c r="BF472" s="227">
        <f>IF(N472="snížená",J472,0)</f>
        <v>0</v>
      </c>
      <c r="BG472" s="227">
        <f>IF(N472="zákl. přenesená",J472,0)</f>
        <v>0</v>
      </c>
      <c r="BH472" s="227">
        <f>IF(N472="sníž. přenesená",J472,0)</f>
        <v>0</v>
      </c>
      <c r="BI472" s="227">
        <f>IF(N472="nulová",J472,0)</f>
        <v>0</v>
      </c>
      <c r="BJ472" s="19" t="s">
        <v>83</v>
      </c>
      <c r="BK472" s="227">
        <f>ROUND(I472*H472,2)</f>
        <v>0</v>
      </c>
      <c r="BL472" s="19" t="s">
        <v>198</v>
      </c>
      <c r="BM472" s="226" t="s">
        <v>2258</v>
      </c>
    </row>
    <row r="473" s="2" customFormat="1">
      <c r="A473" s="40"/>
      <c r="B473" s="41"/>
      <c r="C473" s="42"/>
      <c r="D473" s="228" t="s">
        <v>190</v>
      </c>
      <c r="E473" s="42"/>
      <c r="F473" s="229" t="s">
        <v>2257</v>
      </c>
      <c r="G473" s="42"/>
      <c r="H473" s="42"/>
      <c r="I473" s="230"/>
      <c r="J473" s="42"/>
      <c r="K473" s="42"/>
      <c r="L473" s="46"/>
      <c r="M473" s="231"/>
      <c r="N473" s="232"/>
      <c r="O473" s="86"/>
      <c r="P473" s="86"/>
      <c r="Q473" s="86"/>
      <c r="R473" s="86"/>
      <c r="S473" s="86"/>
      <c r="T473" s="87"/>
      <c r="U473" s="40"/>
      <c r="V473" s="40"/>
      <c r="W473" s="40"/>
      <c r="X473" s="40"/>
      <c r="Y473" s="40"/>
      <c r="Z473" s="40"/>
      <c r="AA473" s="40"/>
      <c r="AB473" s="40"/>
      <c r="AC473" s="40"/>
      <c r="AD473" s="40"/>
      <c r="AE473" s="40"/>
      <c r="AT473" s="19" t="s">
        <v>190</v>
      </c>
      <c r="AU473" s="19" t="s">
        <v>85</v>
      </c>
    </row>
    <row r="474" s="2" customFormat="1" ht="16.5" customHeight="1">
      <c r="A474" s="40"/>
      <c r="B474" s="41"/>
      <c r="C474" s="215" t="s">
        <v>181</v>
      </c>
      <c r="D474" s="215" t="s">
        <v>183</v>
      </c>
      <c r="E474" s="216" t="s">
        <v>290</v>
      </c>
      <c r="F474" s="217" t="s">
        <v>2259</v>
      </c>
      <c r="G474" s="218" t="s">
        <v>1661</v>
      </c>
      <c r="H474" s="219">
        <v>1</v>
      </c>
      <c r="I474" s="220"/>
      <c r="J474" s="221">
        <f>ROUND(I474*H474,2)</f>
        <v>0</v>
      </c>
      <c r="K474" s="217" t="s">
        <v>19</v>
      </c>
      <c r="L474" s="46"/>
      <c r="M474" s="222" t="s">
        <v>19</v>
      </c>
      <c r="N474" s="223" t="s">
        <v>47</v>
      </c>
      <c r="O474" s="86"/>
      <c r="P474" s="224">
        <f>O474*H474</f>
        <v>0</v>
      </c>
      <c r="Q474" s="224">
        <v>0</v>
      </c>
      <c r="R474" s="224">
        <f>Q474*H474</f>
        <v>0</v>
      </c>
      <c r="S474" s="224">
        <v>0</v>
      </c>
      <c r="T474" s="225">
        <f>S474*H474</f>
        <v>0</v>
      </c>
      <c r="U474" s="40"/>
      <c r="V474" s="40"/>
      <c r="W474" s="40"/>
      <c r="X474" s="40"/>
      <c r="Y474" s="40"/>
      <c r="Z474" s="40"/>
      <c r="AA474" s="40"/>
      <c r="AB474" s="40"/>
      <c r="AC474" s="40"/>
      <c r="AD474" s="40"/>
      <c r="AE474" s="40"/>
      <c r="AR474" s="226" t="s">
        <v>198</v>
      </c>
      <c r="AT474" s="226" t="s">
        <v>183</v>
      </c>
      <c r="AU474" s="226" t="s">
        <v>85</v>
      </c>
      <c r="AY474" s="19" t="s">
        <v>180</v>
      </c>
      <c r="BE474" s="227">
        <f>IF(N474="základní",J474,0)</f>
        <v>0</v>
      </c>
      <c r="BF474" s="227">
        <f>IF(N474="snížená",J474,0)</f>
        <v>0</v>
      </c>
      <c r="BG474" s="227">
        <f>IF(N474="zákl. přenesená",J474,0)</f>
        <v>0</v>
      </c>
      <c r="BH474" s="227">
        <f>IF(N474="sníž. přenesená",J474,0)</f>
        <v>0</v>
      </c>
      <c r="BI474" s="227">
        <f>IF(N474="nulová",J474,0)</f>
        <v>0</v>
      </c>
      <c r="BJ474" s="19" t="s">
        <v>83</v>
      </c>
      <c r="BK474" s="227">
        <f>ROUND(I474*H474,2)</f>
        <v>0</v>
      </c>
      <c r="BL474" s="19" t="s">
        <v>198</v>
      </c>
      <c r="BM474" s="226" t="s">
        <v>2260</v>
      </c>
    </row>
    <row r="475" s="2" customFormat="1">
      <c r="A475" s="40"/>
      <c r="B475" s="41"/>
      <c r="C475" s="42"/>
      <c r="D475" s="228" t="s">
        <v>190</v>
      </c>
      <c r="E475" s="42"/>
      <c r="F475" s="229" t="s">
        <v>2259</v>
      </c>
      <c r="G475" s="42"/>
      <c r="H475" s="42"/>
      <c r="I475" s="230"/>
      <c r="J475" s="42"/>
      <c r="K475" s="42"/>
      <c r="L475" s="46"/>
      <c r="M475" s="231"/>
      <c r="N475" s="232"/>
      <c r="O475" s="86"/>
      <c r="P475" s="86"/>
      <c r="Q475" s="86"/>
      <c r="R475" s="86"/>
      <c r="S475" s="86"/>
      <c r="T475" s="87"/>
      <c r="U475" s="40"/>
      <c r="V475" s="40"/>
      <c r="W475" s="40"/>
      <c r="X475" s="40"/>
      <c r="Y475" s="40"/>
      <c r="Z475" s="40"/>
      <c r="AA475" s="40"/>
      <c r="AB475" s="40"/>
      <c r="AC475" s="40"/>
      <c r="AD475" s="40"/>
      <c r="AE475" s="40"/>
      <c r="AT475" s="19" t="s">
        <v>190</v>
      </c>
      <c r="AU475" s="19" t="s">
        <v>85</v>
      </c>
    </row>
    <row r="476" s="2" customFormat="1" ht="16.5" customHeight="1">
      <c r="A476" s="40"/>
      <c r="B476" s="41"/>
      <c r="C476" s="215" t="s">
        <v>266</v>
      </c>
      <c r="D476" s="215" t="s">
        <v>183</v>
      </c>
      <c r="E476" s="216" t="s">
        <v>295</v>
      </c>
      <c r="F476" s="217" t="s">
        <v>2261</v>
      </c>
      <c r="G476" s="218" t="s">
        <v>1661</v>
      </c>
      <c r="H476" s="219">
        <v>1</v>
      </c>
      <c r="I476" s="220"/>
      <c r="J476" s="221">
        <f>ROUND(I476*H476,2)</f>
        <v>0</v>
      </c>
      <c r="K476" s="217" t="s">
        <v>19</v>
      </c>
      <c r="L476" s="46"/>
      <c r="M476" s="222" t="s">
        <v>19</v>
      </c>
      <c r="N476" s="223" t="s">
        <v>47</v>
      </c>
      <c r="O476" s="86"/>
      <c r="P476" s="224">
        <f>O476*H476</f>
        <v>0</v>
      </c>
      <c r="Q476" s="224">
        <v>0</v>
      </c>
      <c r="R476" s="224">
        <f>Q476*H476</f>
        <v>0</v>
      </c>
      <c r="S476" s="224">
        <v>0</v>
      </c>
      <c r="T476" s="225">
        <f>S476*H476</f>
        <v>0</v>
      </c>
      <c r="U476" s="40"/>
      <c r="V476" s="40"/>
      <c r="W476" s="40"/>
      <c r="X476" s="40"/>
      <c r="Y476" s="40"/>
      <c r="Z476" s="40"/>
      <c r="AA476" s="40"/>
      <c r="AB476" s="40"/>
      <c r="AC476" s="40"/>
      <c r="AD476" s="40"/>
      <c r="AE476" s="40"/>
      <c r="AR476" s="226" t="s">
        <v>198</v>
      </c>
      <c r="AT476" s="226" t="s">
        <v>183</v>
      </c>
      <c r="AU476" s="226" t="s">
        <v>85</v>
      </c>
      <c r="AY476" s="19" t="s">
        <v>180</v>
      </c>
      <c r="BE476" s="227">
        <f>IF(N476="základní",J476,0)</f>
        <v>0</v>
      </c>
      <c r="BF476" s="227">
        <f>IF(N476="snížená",J476,0)</f>
        <v>0</v>
      </c>
      <c r="BG476" s="227">
        <f>IF(N476="zákl. přenesená",J476,0)</f>
        <v>0</v>
      </c>
      <c r="BH476" s="227">
        <f>IF(N476="sníž. přenesená",J476,0)</f>
        <v>0</v>
      </c>
      <c r="BI476" s="227">
        <f>IF(N476="nulová",J476,0)</f>
        <v>0</v>
      </c>
      <c r="BJ476" s="19" t="s">
        <v>83</v>
      </c>
      <c r="BK476" s="227">
        <f>ROUND(I476*H476,2)</f>
        <v>0</v>
      </c>
      <c r="BL476" s="19" t="s">
        <v>198</v>
      </c>
      <c r="BM476" s="226" t="s">
        <v>2262</v>
      </c>
    </row>
    <row r="477" s="2" customFormat="1">
      <c r="A477" s="40"/>
      <c r="B477" s="41"/>
      <c r="C477" s="42"/>
      <c r="D477" s="228" t="s">
        <v>190</v>
      </c>
      <c r="E477" s="42"/>
      <c r="F477" s="229" t="s">
        <v>2263</v>
      </c>
      <c r="G477" s="42"/>
      <c r="H477" s="42"/>
      <c r="I477" s="230"/>
      <c r="J477" s="42"/>
      <c r="K477" s="42"/>
      <c r="L477" s="46"/>
      <c r="M477" s="231"/>
      <c r="N477" s="232"/>
      <c r="O477" s="86"/>
      <c r="P477" s="86"/>
      <c r="Q477" s="86"/>
      <c r="R477" s="86"/>
      <c r="S477" s="86"/>
      <c r="T477" s="87"/>
      <c r="U477" s="40"/>
      <c r="V477" s="40"/>
      <c r="W477" s="40"/>
      <c r="X477" s="40"/>
      <c r="Y477" s="40"/>
      <c r="Z477" s="40"/>
      <c r="AA477" s="40"/>
      <c r="AB477" s="40"/>
      <c r="AC477" s="40"/>
      <c r="AD477" s="40"/>
      <c r="AE477" s="40"/>
      <c r="AT477" s="19" t="s">
        <v>190</v>
      </c>
      <c r="AU477" s="19" t="s">
        <v>85</v>
      </c>
    </row>
    <row r="478" s="2" customFormat="1" ht="16.5" customHeight="1">
      <c r="A478" s="40"/>
      <c r="B478" s="41"/>
      <c r="C478" s="215" t="s">
        <v>274</v>
      </c>
      <c r="D478" s="215" t="s">
        <v>183</v>
      </c>
      <c r="E478" s="216" t="s">
        <v>8</v>
      </c>
      <c r="F478" s="217" t="s">
        <v>2264</v>
      </c>
      <c r="G478" s="218" t="s">
        <v>1661</v>
      </c>
      <c r="H478" s="219">
        <v>1</v>
      </c>
      <c r="I478" s="220"/>
      <c r="J478" s="221">
        <f>ROUND(I478*H478,2)</f>
        <v>0</v>
      </c>
      <c r="K478" s="217" t="s">
        <v>19</v>
      </c>
      <c r="L478" s="46"/>
      <c r="M478" s="222" t="s">
        <v>19</v>
      </c>
      <c r="N478" s="223" t="s">
        <v>47</v>
      </c>
      <c r="O478" s="86"/>
      <c r="P478" s="224">
        <f>O478*H478</f>
        <v>0</v>
      </c>
      <c r="Q478" s="224">
        <v>0</v>
      </c>
      <c r="R478" s="224">
        <f>Q478*H478</f>
        <v>0</v>
      </c>
      <c r="S478" s="224">
        <v>0</v>
      </c>
      <c r="T478" s="225">
        <f>S478*H478</f>
        <v>0</v>
      </c>
      <c r="U478" s="40"/>
      <c r="V478" s="40"/>
      <c r="W478" s="40"/>
      <c r="X478" s="40"/>
      <c r="Y478" s="40"/>
      <c r="Z478" s="40"/>
      <c r="AA478" s="40"/>
      <c r="AB478" s="40"/>
      <c r="AC478" s="40"/>
      <c r="AD478" s="40"/>
      <c r="AE478" s="40"/>
      <c r="AR478" s="226" t="s">
        <v>198</v>
      </c>
      <c r="AT478" s="226" t="s">
        <v>183</v>
      </c>
      <c r="AU478" s="226" t="s">
        <v>85</v>
      </c>
      <c r="AY478" s="19" t="s">
        <v>180</v>
      </c>
      <c r="BE478" s="227">
        <f>IF(N478="základní",J478,0)</f>
        <v>0</v>
      </c>
      <c r="BF478" s="227">
        <f>IF(N478="snížená",J478,0)</f>
        <v>0</v>
      </c>
      <c r="BG478" s="227">
        <f>IF(N478="zákl. přenesená",J478,0)</f>
        <v>0</v>
      </c>
      <c r="BH478" s="227">
        <f>IF(N478="sníž. přenesená",J478,0)</f>
        <v>0</v>
      </c>
      <c r="BI478" s="227">
        <f>IF(N478="nulová",J478,0)</f>
        <v>0</v>
      </c>
      <c r="BJ478" s="19" t="s">
        <v>83</v>
      </c>
      <c r="BK478" s="227">
        <f>ROUND(I478*H478,2)</f>
        <v>0</v>
      </c>
      <c r="BL478" s="19" t="s">
        <v>198</v>
      </c>
      <c r="BM478" s="226" t="s">
        <v>2265</v>
      </c>
    </row>
    <row r="479" s="2" customFormat="1">
      <c r="A479" s="40"/>
      <c r="B479" s="41"/>
      <c r="C479" s="42"/>
      <c r="D479" s="228" t="s">
        <v>190</v>
      </c>
      <c r="E479" s="42"/>
      <c r="F479" s="229" t="s">
        <v>2264</v>
      </c>
      <c r="G479" s="42"/>
      <c r="H479" s="42"/>
      <c r="I479" s="230"/>
      <c r="J479" s="42"/>
      <c r="K479" s="42"/>
      <c r="L479" s="46"/>
      <c r="M479" s="231"/>
      <c r="N479" s="232"/>
      <c r="O479" s="86"/>
      <c r="P479" s="86"/>
      <c r="Q479" s="86"/>
      <c r="R479" s="86"/>
      <c r="S479" s="86"/>
      <c r="T479" s="87"/>
      <c r="U479" s="40"/>
      <c r="V479" s="40"/>
      <c r="W479" s="40"/>
      <c r="X479" s="40"/>
      <c r="Y479" s="40"/>
      <c r="Z479" s="40"/>
      <c r="AA479" s="40"/>
      <c r="AB479" s="40"/>
      <c r="AC479" s="40"/>
      <c r="AD479" s="40"/>
      <c r="AE479" s="40"/>
      <c r="AT479" s="19" t="s">
        <v>190</v>
      </c>
      <c r="AU479" s="19" t="s">
        <v>85</v>
      </c>
    </row>
    <row r="480" s="2" customFormat="1" ht="16.5" customHeight="1">
      <c r="A480" s="40"/>
      <c r="B480" s="41"/>
      <c r="C480" s="215" t="s">
        <v>282</v>
      </c>
      <c r="D480" s="215" t="s">
        <v>183</v>
      </c>
      <c r="E480" s="216" t="s">
        <v>188</v>
      </c>
      <c r="F480" s="217" t="s">
        <v>2266</v>
      </c>
      <c r="G480" s="218" t="s">
        <v>1661</v>
      </c>
      <c r="H480" s="219">
        <v>2</v>
      </c>
      <c r="I480" s="220"/>
      <c r="J480" s="221">
        <f>ROUND(I480*H480,2)</f>
        <v>0</v>
      </c>
      <c r="K480" s="217" t="s">
        <v>19</v>
      </c>
      <c r="L480" s="46"/>
      <c r="M480" s="222" t="s">
        <v>19</v>
      </c>
      <c r="N480" s="223" t="s">
        <v>47</v>
      </c>
      <c r="O480" s="86"/>
      <c r="P480" s="224">
        <f>O480*H480</f>
        <v>0</v>
      </c>
      <c r="Q480" s="224">
        <v>0</v>
      </c>
      <c r="R480" s="224">
        <f>Q480*H480</f>
        <v>0</v>
      </c>
      <c r="S480" s="224">
        <v>0</v>
      </c>
      <c r="T480" s="225">
        <f>S480*H480</f>
        <v>0</v>
      </c>
      <c r="U480" s="40"/>
      <c r="V480" s="40"/>
      <c r="W480" s="40"/>
      <c r="X480" s="40"/>
      <c r="Y480" s="40"/>
      <c r="Z480" s="40"/>
      <c r="AA480" s="40"/>
      <c r="AB480" s="40"/>
      <c r="AC480" s="40"/>
      <c r="AD480" s="40"/>
      <c r="AE480" s="40"/>
      <c r="AR480" s="226" t="s">
        <v>198</v>
      </c>
      <c r="AT480" s="226" t="s">
        <v>183</v>
      </c>
      <c r="AU480" s="226" t="s">
        <v>85</v>
      </c>
      <c r="AY480" s="19" t="s">
        <v>180</v>
      </c>
      <c r="BE480" s="227">
        <f>IF(N480="základní",J480,0)</f>
        <v>0</v>
      </c>
      <c r="BF480" s="227">
        <f>IF(N480="snížená",J480,0)</f>
        <v>0</v>
      </c>
      <c r="BG480" s="227">
        <f>IF(N480="zákl. přenesená",J480,0)</f>
        <v>0</v>
      </c>
      <c r="BH480" s="227">
        <f>IF(N480="sníž. přenesená",J480,0)</f>
        <v>0</v>
      </c>
      <c r="BI480" s="227">
        <f>IF(N480="nulová",J480,0)</f>
        <v>0</v>
      </c>
      <c r="BJ480" s="19" t="s">
        <v>83</v>
      </c>
      <c r="BK480" s="227">
        <f>ROUND(I480*H480,2)</f>
        <v>0</v>
      </c>
      <c r="BL480" s="19" t="s">
        <v>198</v>
      </c>
      <c r="BM480" s="226" t="s">
        <v>2267</v>
      </c>
    </row>
    <row r="481" s="2" customFormat="1">
      <c r="A481" s="40"/>
      <c r="B481" s="41"/>
      <c r="C481" s="42"/>
      <c r="D481" s="228" t="s">
        <v>190</v>
      </c>
      <c r="E481" s="42"/>
      <c r="F481" s="229" t="s">
        <v>2266</v>
      </c>
      <c r="G481" s="42"/>
      <c r="H481" s="42"/>
      <c r="I481" s="230"/>
      <c r="J481" s="42"/>
      <c r="K481" s="42"/>
      <c r="L481" s="46"/>
      <c r="M481" s="231"/>
      <c r="N481" s="232"/>
      <c r="O481" s="86"/>
      <c r="P481" s="86"/>
      <c r="Q481" s="86"/>
      <c r="R481" s="86"/>
      <c r="S481" s="86"/>
      <c r="T481" s="87"/>
      <c r="U481" s="40"/>
      <c r="V481" s="40"/>
      <c r="W481" s="40"/>
      <c r="X481" s="40"/>
      <c r="Y481" s="40"/>
      <c r="Z481" s="40"/>
      <c r="AA481" s="40"/>
      <c r="AB481" s="40"/>
      <c r="AC481" s="40"/>
      <c r="AD481" s="40"/>
      <c r="AE481" s="40"/>
      <c r="AT481" s="19" t="s">
        <v>190</v>
      </c>
      <c r="AU481" s="19" t="s">
        <v>85</v>
      </c>
    </row>
    <row r="482" s="2" customFormat="1" ht="16.5" customHeight="1">
      <c r="A482" s="40"/>
      <c r="B482" s="41"/>
      <c r="C482" s="215" t="s">
        <v>290</v>
      </c>
      <c r="D482" s="215" t="s">
        <v>183</v>
      </c>
      <c r="E482" s="216" t="s">
        <v>316</v>
      </c>
      <c r="F482" s="217" t="s">
        <v>2268</v>
      </c>
      <c r="G482" s="218" t="s">
        <v>1661</v>
      </c>
      <c r="H482" s="219">
        <v>1</v>
      </c>
      <c r="I482" s="220"/>
      <c r="J482" s="221">
        <f>ROUND(I482*H482,2)</f>
        <v>0</v>
      </c>
      <c r="K482" s="217" t="s">
        <v>19</v>
      </c>
      <c r="L482" s="46"/>
      <c r="M482" s="222" t="s">
        <v>19</v>
      </c>
      <c r="N482" s="223" t="s">
        <v>47</v>
      </c>
      <c r="O482" s="86"/>
      <c r="P482" s="224">
        <f>O482*H482</f>
        <v>0</v>
      </c>
      <c r="Q482" s="224">
        <v>0</v>
      </c>
      <c r="R482" s="224">
        <f>Q482*H482</f>
        <v>0</v>
      </c>
      <c r="S482" s="224">
        <v>0</v>
      </c>
      <c r="T482" s="225">
        <f>S482*H482</f>
        <v>0</v>
      </c>
      <c r="U482" s="40"/>
      <c r="V482" s="40"/>
      <c r="W482" s="40"/>
      <c r="X482" s="40"/>
      <c r="Y482" s="40"/>
      <c r="Z482" s="40"/>
      <c r="AA482" s="40"/>
      <c r="AB482" s="40"/>
      <c r="AC482" s="40"/>
      <c r="AD482" s="40"/>
      <c r="AE482" s="40"/>
      <c r="AR482" s="226" t="s">
        <v>198</v>
      </c>
      <c r="AT482" s="226" t="s">
        <v>183</v>
      </c>
      <c r="AU482" s="226" t="s">
        <v>85</v>
      </c>
      <c r="AY482" s="19" t="s">
        <v>180</v>
      </c>
      <c r="BE482" s="227">
        <f>IF(N482="základní",J482,0)</f>
        <v>0</v>
      </c>
      <c r="BF482" s="227">
        <f>IF(N482="snížená",J482,0)</f>
        <v>0</v>
      </c>
      <c r="BG482" s="227">
        <f>IF(N482="zákl. přenesená",J482,0)</f>
        <v>0</v>
      </c>
      <c r="BH482" s="227">
        <f>IF(N482="sníž. přenesená",J482,0)</f>
        <v>0</v>
      </c>
      <c r="BI482" s="227">
        <f>IF(N482="nulová",J482,0)</f>
        <v>0</v>
      </c>
      <c r="BJ482" s="19" t="s">
        <v>83</v>
      </c>
      <c r="BK482" s="227">
        <f>ROUND(I482*H482,2)</f>
        <v>0</v>
      </c>
      <c r="BL482" s="19" t="s">
        <v>198</v>
      </c>
      <c r="BM482" s="226" t="s">
        <v>2269</v>
      </c>
    </row>
    <row r="483" s="2" customFormat="1">
      <c r="A483" s="40"/>
      <c r="B483" s="41"/>
      <c r="C483" s="42"/>
      <c r="D483" s="228" t="s">
        <v>190</v>
      </c>
      <c r="E483" s="42"/>
      <c r="F483" s="229" t="s">
        <v>2268</v>
      </c>
      <c r="G483" s="42"/>
      <c r="H483" s="42"/>
      <c r="I483" s="230"/>
      <c r="J483" s="42"/>
      <c r="K483" s="42"/>
      <c r="L483" s="46"/>
      <c r="M483" s="231"/>
      <c r="N483" s="232"/>
      <c r="O483" s="86"/>
      <c r="P483" s="86"/>
      <c r="Q483" s="86"/>
      <c r="R483" s="86"/>
      <c r="S483" s="86"/>
      <c r="T483" s="87"/>
      <c r="U483" s="40"/>
      <c r="V483" s="40"/>
      <c r="W483" s="40"/>
      <c r="X483" s="40"/>
      <c r="Y483" s="40"/>
      <c r="Z483" s="40"/>
      <c r="AA483" s="40"/>
      <c r="AB483" s="40"/>
      <c r="AC483" s="40"/>
      <c r="AD483" s="40"/>
      <c r="AE483" s="40"/>
      <c r="AT483" s="19" t="s">
        <v>190</v>
      </c>
      <c r="AU483" s="19" t="s">
        <v>85</v>
      </c>
    </row>
    <row r="484" s="2" customFormat="1" ht="16.5" customHeight="1">
      <c r="A484" s="40"/>
      <c r="B484" s="41"/>
      <c r="C484" s="215" t="s">
        <v>295</v>
      </c>
      <c r="D484" s="215" t="s">
        <v>183</v>
      </c>
      <c r="E484" s="216" t="s">
        <v>324</v>
      </c>
      <c r="F484" s="217" t="s">
        <v>2270</v>
      </c>
      <c r="G484" s="218" t="s">
        <v>1661</v>
      </c>
      <c r="H484" s="219">
        <v>1</v>
      </c>
      <c r="I484" s="220"/>
      <c r="J484" s="221">
        <f>ROUND(I484*H484,2)</f>
        <v>0</v>
      </c>
      <c r="K484" s="217" t="s">
        <v>19</v>
      </c>
      <c r="L484" s="46"/>
      <c r="M484" s="222" t="s">
        <v>19</v>
      </c>
      <c r="N484" s="223" t="s">
        <v>47</v>
      </c>
      <c r="O484" s="86"/>
      <c r="P484" s="224">
        <f>O484*H484</f>
        <v>0</v>
      </c>
      <c r="Q484" s="224">
        <v>0</v>
      </c>
      <c r="R484" s="224">
        <f>Q484*H484</f>
        <v>0</v>
      </c>
      <c r="S484" s="224">
        <v>0</v>
      </c>
      <c r="T484" s="225">
        <f>S484*H484</f>
        <v>0</v>
      </c>
      <c r="U484" s="40"/>
      <c r="V484" s="40"/>
      <c r="W484" s="40"/>
      <c r="X484" s="40"/>
      <c r="Y484" s="40"/>
      <c r="Z484" s="40"/>
      <c r="AA484" s="40"/>
      <c r="AB484" s="40"/>
      <c r="AC484" s="40"/>
      <c r="AD484" s="40"/>
      <c r="AE484" s="40"/>
      <c r="AR484" s="226" t="s">
        <v>198</v>
      </c>
      <c r="AT484" s="226" t="s">
        <v>183</v>
      </c>
      <c r="AU484" s="226" t="s">
        <v>85</v>
      </c>
      <c r="AY484" s="19" t="s">
        <v>180</v>
      </c>
      <c r="BE484" s="227">
        <f>IF(N484="základní",J484,0)</f>
        <v>0</v>
      </c>
      <c r="BF484" s="227">
        <f>IF(N484="snížená",J484,0)</f>
        <v>0</v>
      </c>
      <c r="BG484" s="227">
        <f>IF(N484="zákl. přenesená",J484,0)</f>
        <v>0</v>
      </c>
      <c r="BH484" s="227">
        <f>IF(N484="sníž. přenesená",J484,0)</f>
        <v>0</v>
      </c>
      <c r="BI484" s="227">
        <f>IF(N484="nulová",J484,0)</f>
        <v>0</v>
      </c>
      <c r="BJ484" s="19" t="s">
        <v>83</v>
      </c>
      <c r="BK484" s="227">
        <f>ROUND(I484*H484,2)</f>
        <v>0</v>
      </c>
      <c r="BL484" s="19" t="s">
        <v>198</v>
      </c>
      <c r="BM484" s="226" t="s">
        <v>2271</v>
      </c>
    </row>
    <row r="485" s="2" customFormat="1">
      <c r="A485" s="40"/>
      <c r="B485" s="41"/>
      <c r="C485" s="42"/>
      <c r="D485" s="228" t="s">
        <v>190</v>
      </c>
      <c r="E485" s="42"/>
      <c r="F485" s="229" t="s">
        <v>2270</v>
      </c>
      <c r="G485" s="42"/>
      <c r="H485" s="42"/>
      <c r="I485" s="230"/>
      <c r="J485" s="42"/>
      <c r="K485" s="42"/>
      <c r="L485" s="46"/>
      <c r="M485" s="231"/>
      <c r="N485" s="232"/>
      <c r="O485" s="86"/>
      <c r="P485" s="86"/>
      <c r="Q485" s="86"/>
      <c r="R485" s="86"/>
      <c r="S485" s="86"/>
      <c r="T485" s="87"/>
      <c r="U485" s="40"/>
      <c r="V485" s="40"/>
      <c r="W485" s="40"/>
      <c r="X485" s="40"/>
      <c r="Y485" s="40"/>
      <c r="Z485" s="40"/>
      <c r="AA485" s="40"/>
      <c r="AB485" s="40"/>
      <c r="AC485" s="40"/>
      <c r="AD485" s="40"/>
      <c r="AE485" s="40"/>
      <c r="AT485" s="19" t="s">
        <v>190</v>
      </c>
      <c r="AU485" s="19" t="s">
        <v>85</v>
      </c>
    </row>
    <row r="486" s="2" customFormat="1" ht="16.5" customHeight="1">
      <c r="A486" s="40"/>
      <c r="B486" s="41"/>
      <c r="C486" s="215" t="s">
        <v>8</v>
      </c>
      <c r="D486" s="215" t="s">
        <v>183</v>
      </c>
      <c r="E486" s="216" t="s">
        <v>330</v>
      </c>
      <c r="F486" s="217" t="s">
        <v>2272</v>
      </c>
      <c r="G486" s="218" t="s">
        <v>1661</v>
      </c>
      <c r="H486" s="219">
        <v>1</v>
      </c>
      <c r="I486" s="220"/>
      <c r="J486" s="221">
        <f>ROUND(I486*H486,2)</f>
        <v>0</v>
      </c>
      <c r="K486" s="217" t="s">
        <v>19</v>
      </c>
      <c r="L486" s="46"/>
      <c r="M486" s="222" t="s">
        <v>19</v>
      </c>
      <c r="N486" s="223" t="s">
        <v>47</v>
      </c>
      <c r="O486" s="86"/>
      <c r="P486" s="224">
        <f>O486*H486</f>
        <v>0</v>
      </c>
      <c r="Q486" s="224">
        <v>0</v>
      </c>
      <c r="R486" s="224">
        <f>Q486*H486</f>
        <v>0</v>
      </c>
      <c r="S486" s="224">
        <v>0</v>
      </c>
      <c r="T486" s="225">
        <f>S486*H486</f>
        <v>0</v>
      </c>
      <c r="U486" s="40"/>
      <c r="V486" s="40"/>
      <c r="W486" s="40"/>
      <c r="X486" s="40"/>
      <c r="Y486" s="40"/>
      <c r="Z486" s="40"/>
      <c r="AA486" s="40"/>
      <c r="AB486" s="40"/>
      <c r="AC486" s="40"/>
      <c r="AD486" s="40"/>
      <c r="AE486" s="40"/>
      <c r="AR486" s="226" t="s">
        <v>198</v>
      </c>
      <c r="AT486" s="226" t="s">
        <v>183</v>
      </c>
      <c r="AU486" s="226" t="s">
        <v>85</v>
      </c>
      <c r="AY486" s="19" t="s">
        <v>180</v>
      </c>
      <c r="BE486" s="227">
        <f>IF(N486="základní",J486,0)</f>
        <v>0</v>
      </c>
      <c r="BF486" s="227">
        <f>IF(N486="snížená",J486,0)</f>
        <v>0</v>
      </c>
      <c r="BG486" s="227">
        <f>IF(N486="zákl. přenesená",J486,0)</f>
        <v>0</v>
      </c>
      <c r="BH486" s="227">
        <f>IF(N486="sníž. přenesená",J486,0)</f>
        <v>0</v>
      </c>
      <c r="BI486" s="227">
        <f>IF(N486="nulová",J486,0)</f>
        <v>0</v>
      </c>
      <c r="BJ486" s="19" t="s">
        <v>83</v>
      </c>
      <c r="BK486" s="227">
        <f>ROUND(I486*H486,2)</f>
        <v>0</v>
      </c>
      <c r="BL486" s="19" t="s">
        <v>198</v>
      </c>
      <c r="BM486" s="226" t="s">
        <v>2273</v>
      </c>
    </row>
    <row r="487" s="2" customFormat="1">
      <c r="A487" s="40"/>
      <c r="B487" s="41"/>
      <c r="C487" s="42"/>
      <c r="D487" s="228" t="s">
        <v>190</v>
      </c>
      <c r="E487" s="42"/>
      <c r="F487" s="229" t="s">
        <v>2274</v>
      </c>
      <c r="G487" s="42"/>
      <c r="H487" s="42"/>
      <c r="I487" s="230"/>
      <c r="J487" s="42"/>
      <c r="K487" s="42"/>
      <c r="L487" s="46"/>
      <c r="M487" s="231"/>
      <c r="N487" s="232"/>
      <c r="O487" s="86"/>
      <c r="P487" s="86"/>
      <c r="Q487" s="86"/>
      <c r="R487" s="86"/>
      <c r="S487" s="86"/>
      <c r="T487" s="87"/>
      <c r="U487" s="40"/>
      <c r="V487" s="40"/>
      <c r="W487" s="40"/>
      <c r="X487" s="40"/>
      <c r="Y487" s="40"/>
      <c r="Z487" s="40"/>
      <c r="AA487" s="40"/>
      <c r="AB487" s="40"/>
      <c r="AC487" s="40"/>
      <c r="AD487" s="40"/>
      <c r="AE487" s="40"/>
      <c r="AT487" s="19" t="s">
        <v>190</v>
      </c>
      <c r="AU487" s="19" t="s">
        <v>85</v>
      </c>
    </row>
    <row r="488" s="2" customFormat="1" ht="16.5" customHeight="1">
      <c r="A488" s="40"/>
      <c r="B488" s="41"/>
      <c r="C488" s="215" t="s">
        <v>188</v>
      </c>
      <c r="D488" s="215" t="s">
        <v>183</v>
      </c>
      <c r="E488" s="216" t="s">
        <v>335</v>
      </c>
      <c r="F488" s="217" t="s">
        <v>2275</v>
      </c>
      <c r="G488" s="218" t="s">
        <v>1661</v>
      </c>
      <c r="H488" s="219">
        <v>1</v>
      </c>
      <c r="I488" s="220"/>
      <c r="J488" s="221">
        <f>ROUND(I488*H488,2)</f>
        <v>0</v>
      </c>
      <c r="K488" s="217" t="s">
        <v>19</v>
      </c>
      <c r="L488" s="46"/>
      <c r="M488" s="222" t="s">
        <v>19</v>
      </c>
      <c r="N488" s="223" t="s">
        <v>47</v>
      </c>
      <c r="O488" s="86"/>
      <c r="P488" s="224">
        <f>O488*H488</f>
        <v>0</v>
      </c>
      <c r="Q488" s="224">
        <v>0</v>
      </c>
      <c r="R488" s="224">
        <f>Q488*H488</f>
        <v>0</v>
      </c>
      <c r="S488" s="224">
        <v>0</v>
      </c>
      <c r="T488" s="225">
        <f>S488*H488</f>
        <v>0</v>
      </c>
      <c r="U488" s="40"/>
      <c r="V488" s="40"/>
      <c r="W488" s="40"/>
      <c r="X488" s="40"/>
      <c r="Y488" s="40"/>
      <c r="Z488" s="40"/>
      <c r="AA488" s="40"/>
      <c r="AB488" s="40"/>
      <c r="AC488" s="40"/>
      <c r="AD488" s="40"/>
      <c r="AE488" s="40"/>
      <c r="AR488" s="226" t="s">
        <v>198</v>
      </c>
      <c r="AT488" s="226" t="s">
        <v>183</v>
      </c>
      <c r="AU488" s="226" t="s">
        <v>85</v>
      </c>
      <c r="AY488" s="19" t="s">
        <v>180</v>
      </c>
      <c r="BE488" s="227">
        <f>IF(N488="základní",J488,0)</f>
        <v>0</v>
      </c>
      <c r="BF488" s="227">
        <f>IF(N488="snížená",J488,0)</f>
        <v>0</v>
      </c>
      <c r="BG488" s="227">
        <f>IF(N488="zákl. přenesená",J488,0)</f>
        <v>0</v>
      </c>
      <c r="BH488" s="227">
        <f>IF(N488="sníž. přenesená",J488,0)</f>
        <v>0</v>
      </c>
      <c r="BI488" s="227">
        <f>IF(N488="nulová",J488,0)</f>
        <v>0</v>
      </c>
      <c r="BJ488" s="19" t="s">
        <v>83</v>
      </c>
      <c r="BK488" s="227">
        <f>ROUND(I488*H488,2)</f>
        <v>0</v>
      </c>
      <c r="BL488" s="19" t="s">
        <v>198</v>
      </c>
      <c r="BM488" s="226" t="s">
        <v>2276</v>
      </c>
    </row>
    <row r="489" s="2" customFormat="1">
      <c r="A489" s="40"/>
      <c r="B489" s="41"/>
      <c r="C489" s="42"/>
      <c r="D489" s="228" t="s">
        <v>190</v>
      </c>
      <c r="E489" s="42"/>
      <c r="F489" s="229" t="s">
        <v>2275</v>
      </c>
      <c r="G489" s="42"/>
      <c r="H489" s="42"/>
      <c r="I489" s="230"/>
      <c r="J489" s="42"/>
      <c r="K489" s="42"/>
      <c r="L489" s="46"/>
      <c r="M489" s="231"/>
      <c r="N489" s="232"/>
      <c r="O489" s="86"/>
      <c r="P489" s="86"/>
      <c r="Q489" s="86"/>
      <c r="R489" s="86"/>
      <c r="S489" s="86"/>
      <c r="T489" s="87"/>
      <c r="U489" s="40"/>
      <c r="V489" s="40"/>
      <c r="W489" s="40"/>
      <c r="X489" s="40"/>
      <c r="Y489" s="40"/>
      <c r="Z489" s="40"/>
      <c r="AA489" s="40"/>
      <c r="AB489" s="40"/>
      <c r="AC489" s="40"/>
      <c r="AD489" s="40"/>
      <c r="AE489" s="40"/>
      <c r="AT489" s="19" t="s">
        <v>190</v>
      </c>
      <c r="AU489" s="19" t="s">
        <v>85</v>
      </c>
    </row>
    <row r="490" s="12" customFormat="1" ht="22.8" customHeight="1">
      <c r="A490" s="12"/>
      <c r="B490" s="199"/>
      <c r="C490" s="200"/>
      <c r="D490" s="201" t="s">
        <v>75</v>
      </c>
      <c r="E490" s="213" t="s">
        <v>345</v>
      </c>
      <c r="F490" s="213" t="s">
        <v>1968</v>
      </c>
      <c r="G490" s="200"/>
      <c r="H490" s="200"/>
      <c r="I490" s="203"/>
      <c r="J490" s="214">
        <f>BK490</f>
        <v>0</v>
      </c>
      <c r="K490" s="200"/>
      <c r="L490" s="205"/>
      <c r="M490" s="206"/>
      <c r="N490" s="207"/>
      <c r="O490" s="207"/>
      <c r="P490" s="208">
        <f>SUM(P491:P500)</f>
        <v>0</v>
      </c>
      <c r="Q490" s="207"/>
      <c r="R490" s="208">
        <f>SUM(R491:R500)</f>
        <v>0</v>
      </c>
      <c r="S490" s="207"/>
      <c r="T490" s="209">
        <f>SUM(T491:T500)</f>
        <v>0</v>
      </c>
      <c r="U490" s="12"/>
      <c r="V490" s="12"/>
      <c r="W490" s="12"/>
      <c r="X490" s="12"/>
      <c r="Y490" s="12"/>
      <c r="Z490" s="12"/>
      <c r="AA490" s="12"/>
      <c r="AB490" s="12"/>
      <c r="AC490" s="12"/>
      <c r="AD490" s="12"/>
      <c r="AE490" s="12"/>
      <c r="AR490" s="210" t="s">
        <v>83</v>
      </c>
      <c r="AT490" s="211" t="s">
        <v>75</v>
      </c>
      <c r="AU490" s="211" t="s">
        <v>83</v>
      </c>
      <c r="AY490" s="210" t="s">
        <v>180</v>
      </c>
      <c r="BK490" s="212">
        <f>SUM(BK491:BK500)</f>
        <v>0</v>
      </c>
    </row>
    <row r="491" s="2" customFormat="1" ht="16.5" customHeight="1">
      <c r="A491" s="40"/>
      <c r="B491" s="41"/>
      <c r="C491" s="215" t="s">
        <v>316</v>
      </c>
      <c r="D491" s="215" t="s">
        <v>183</v>
      </c>
      <c r="E491" s="216" t="s">
        <v>351</v>
      </c>
      <c r="F491" s="217" t="s">
        <v>1975</v>
      </c>
      <c r="G491" s="218" t="s">
        <v>1661</v>
      </c>
      <c r="H491" s="219">
        <v>2</v>
      </c>
      <c r="I491" s="220"/>
      <c r="J491" s="221">
        <f>ROUND(I491*H491,2)</f>
        <v>0</v>
      </c>
      <c r="K491" s="217" t="s">
        <v>19</v>
      </c>
      <c r="L491" s="46"/>
      <c r="M491" s="222" t="s">
        <v>19</v>
      </c>
      <c r="N491" s="223" t="s">
        <v>47</v>
      </c>
      <c r="O491" s="86"/>
      <c r="P491" s="224">
        <f>O491*H491</f>
        <v>0</v>
      </c>
      <c r="Q491" s="224">
        <v>0</v>
      </c>
      <c r="R491" s="224">
        <f>Q491*H491</f>
        <v>0</v>
      </c>
      <c r="S491" s="224">
        <v>0</v>
      </c>
      <c r="T491" s="225">
        <f>S491*H491</f>
        <v>0</v>
      </c>
      <c r="U491" s="40"/>
      <c r="V491" s="40"/>
      <c r="W491" s="40"/>
      <c r="X491" s="40"/>
      <c r="Y491" s="40"/>
      <c r="Z491" s="40"/>
      <c r="AA491" s="40"/>
      <c r="AB491" s="40"/>
      <c r="AC491" s="40"/>
      <c r="AD491" s="40"/>
      <c r="AE491" s="40"/>
      <c r="AR491" s="226" t="s">
        <v>198</v>
      </c>
      <c r="AT491" s="226" t="s">
        <v>183</v>
      </c>
      <c r="AU491" s="226" t="s">
        <v>85</v>
      </c>
      <c r="AY491" s="19" t="s">
        <v>180</v>
      </c>
      <c r="BE491" s="227">
        <f>IF(N491="základní",J491,0)</f>
        <v>0</v>
      </c>
      <c r="BF491" s="227">
        <f>IF(N491="snížená",J491,0)</f>
        <v>0</v>
      </c>
      <c r="BG491" s="227">
        <f>IF(N491="zákl. přenesená",J491,0)</f>
        <v>0</v>
      </c>
      <c r="BH491" s="227">
        <f>IF(N491="sníž. přenesená",J491,0)</f>
        <v>0</v>
      </c>
      <c r="BI491" s="227">
        <f>IF(N491="nulová",J491,0)</f>
        <v>0</v>
      </c>
      <c r="BJ491" s="19" t="s">
        <v>83</v>
      </c>
      <c r="BK491" s="227">
        <f>ROUND(I491*H491,2)</f>
        <v>0</v>
      </c>
      <c r="BL491" s="19" t="s">
        <v>198</v>
      </c>
      <c r="BM491" s="226" t="s">
        <v>2277</v>
      </c>
    </row>
    <row r="492" s="2" customFormat="1">
      <c r="A492" s="40"/>
      <c r="B492" s="41"/>
      <c r="C492" s="42"/>
      <c r="D492" s="228" t="s">
        <v>190</v>
      </c>
      <c r="E492" s="42"/>
      <c r="F492" s="229" t="s">
        <v>1977</v>
      </c>
      <c r="G492" s="42"/>
      <c r="H492" s="42"/>
      <c r="I492" s="230"/>
      <c r="J492" s="42"/>
      <c r="K492" s="42"/>
      <c r="L492" s="46"/>
      <c r="M492" s="231"/>
      <c r="N492" s="232"/>
      <c r="O492" s="86"/>
      <c r="P492" s="86"/>
      <c r="Q492" s="86"/>
      <c r="R492" s="86"/>
      <c r="S492" s="86"/>
      <c r="T492" s="87"/>
      <c r="U492" s="40"/>
      <c r="V492" s="40"/>
      <c r="W492" s="40"/>
      <c r="X492" s="40"/>
      <c r="Y492" s="40"/>
      <c r="Z492" s="40"/>
      <c r="AA492" s="40"/>
      <c r="AB492" s="40"/>
      <c r="AC492" s="40"/>
      <c r="AD492" s="40"/>
      <c r="AE492" s="40"/>
      <c r="AT492" s="19" t="s">
        <v>190</v>
      </c>
      <c r="AU492" s="19" t="s">
        <v>85</v>
      </c>
    </row>
    <row r="493" s="2" customFormat="1" ht="16.5" customHeight="1">
      <c r="A493" s="40"/>
      <c r="B493" s="41"/>
      <c r="C493" s="215" t="s">
        <v>324</v>
      </c>
      <c r="D493" s="215" t="s">
        <v>183</v>
      </c>
      <c r="E493" s="216" t="s">
        <v>357</v>
      </c>
      <c r="F493" s="217" t="s">
        <v>1969</v>
      </c>
      <c r="G493" s="218" t="s">
        <v>1661</v>
      </c>
      <c r="H493" s="219">
        <v>1</v>
      </c>
      <c r="I493" s="220"/>
      <c r="J493" s="221">
        <f>ROUND(I493*H493,2)</f>
        <v>0</v>
      </c>
      <c r="K493" s="217" t="s">
        <v>19</v>
      </c>
      <c r="L493" s="46"/>
      <c r="M493" s="222" t="s">
        <v>19</v>
      </c>
      <c r="N493" s="223" t="s">
        <v>47</v>
      </c>
      <c r="O493" s="86"/>
      <c r="P493" s="224">
        <f>O493*H493</f>
        <v>0</v>
      </c>
      <c r="Q493" s="224">
        <v>0</v>
      </c>
      <c r="R493" s="224">
        <f>Q493*H493</f>
        <v>0</v>
      </c>
      <c r="S493" s="224">
        <v>0</v>
      </c>
      <c r="T493" s="225">
        <f>S493*H493</f>
        <v>0</v>
      </c>
      <c r="U493" s="40"/>
      <c r="V493" s="40"/>
      <c r="W493" s="40"/>
      <c r="X493" s="40"/>
      <c r="Y493" s="40"/>
      <c r="Z493" s="40"/>
      <c r="AA493" s="40"/>
      <c r="AB493" s="40"/>
      <c r="AC493" s="40"/>
      <c r="AD493" s="40"/>
      <c r="AE493" s="40"/>
      <c r="AR493" s="226" t="s">
        <v>198</v>
      </c>
      <c r="AT493" s="226" t="s">
        <v>183</v>
      </c>
      <c r="AU493" s="226" t="s">
        <v>85</v>
      </c>
      <c r="AY493" s="19" t="s">
        <v>180</v>
      </c>
      <c r="BE493" s="227">
        <f>IF(N493="základní",J493,0)</f>
        <v>0</v>
      </c>
      <c r="BF493" s="227">
        <f>IF(N493="snížená",J493,0)</f>
        <v>0</v>
      </c>
      <c r="BG493" s="227">
        <f>IF(N493="zákl. přenesená",J493,0)</f>
        <v>0</v>
      </c>
      <c r="BH493" s="227">
        <f>IF(N493="sníž. přenesená",J493,0)</f>
        <v>0</v>
      </c>
      <c r="BI493" s="227">
        <f>IF(N493="nulová",J493,0)</f>
        <v>0</v>
      </c>
      <c r="BJ493" s="19" t="s">
        <v>83</v>
      </c>
      <c r="BK493" s="227">
        <f>ROUND(I493*H493,2)</f>
        <v>0</v>
      </c>
      <c r="BL493" s="19" t="s">
        <v>198</v>
      </c>
      <c r="BM493" s="226" t="s">
        <v>2278</v>
      </c>
    </row>
    <row r="494" s="2" customFormat="1">
      <c r="A494" s="40"/>
      <c r="B494" s="41"/>
      <c r="C494" s="42"/>
      <c r="D494" s="228" t="s">
        <v>190</v>
      </c>
      <c r="E494" s="42"/>
      <c r="F494" s="229" t="s">
        <v>1971</v>
      </c>
      <c r="G494" s="42"/>
      <c r="H494" s="42"/>
      <c r="I494" s="230"/>
      <c r="J494" s="42"/>
      <c r="K494" s="42"/>
      <c r="L494" s="46"/>
      <c r="M494" s="231"/>
      <c r="N494" s="232"/>
      <c r="O494" s="86"/>
      <c r="P494" s="86"/>
      <c r="Q494" s="86"/>
      <c r="R494" s="86"/>
      <c r="S494" s="86"/>
      <c r="T494" s="87"/>
      <c r="U494" s="40"/>
      <c r="V494" s="40"/>
      <c r="W494" s="40"/>
      <c r="X494" s="40"/>
      <c r="Y494" s="40"/>
      <c r="Z494" s="40"/>
      <c r="AA494" s="40"/>
      <c r="AB494" s="40"/>
      <c r="AC494" s="40"/>
      <c r="AD494" s="40"/>
      <c r="AE494" s="40"/>
      <c r="AT494" s="19" t="s">
        <v>190</v>
      </c>
      <c r="AU494" s="19" t="s">
        <v>85</v>
      </c>
    </row>
    <row r="495" s="2" customFormat="1" ht="16.5" customHeight="1">
      <c r="A495" s="40"/>
      <c r="B495" s="41"/>
      <c r="C495" s="215" t="s">
        <v>330</v>
      </c>
      <c r="D495" s="215" t="s">
        <v>183</v>
      </c>
      <c r="E495" s="216" t="s">
        <v>363</v>
      </c>
      <c r="F495" s="217" t="s">
        <v>2279</v>
      </c>
      <c r="G495" s="218" t="s">
        <v>1661</v>
      </c>
      <c r="H495" s="219">
        <v>1</v>
      </c>
      <c r="I495" s="220"/>
      <c r="J495" s="221">
        <f>ROUND(I495*H495,2)</f>
        <v>0</v>
      </c>
      <c r="K495" s="217" t="s">
        <v>19</v>
      </c>
      <c r="L495" s="46"/>
      <c r="M495" s="222" t="s">
        <v>19</v>
      </c>
      <c r="N495" s="223" t="s">
        <v>47</v>
      </c>
      <c r="O495" s="86"/>
      <c r="P495" s="224">
        <f>O495*H495</f>
        <v>0</v>
      </c>
      <c r="Q495" s="224">
        <v>0</v>
      </c>
      <c r="R495" s="224">
        <f>Q495*H495</f>
        <v>0</v>
      </c>
      <c r="S495" s="224">
        <v>0</v>
      </c>
      <c r="T495" s="225">
        <f>S495*H495</f>
        <v>0</v>
      </c>
      <c r="U495" s="40"/>
      <c r="V495" s="40"/>
      <c r="W495" s="40"/>
      <c r="X495" s="40"/>
      <c r="Y495" s="40"/>
      <c r="Z495" s="40"/>
      <c r="AA495" s="40"/>
      <c r="AB495" s="40"/>
      <c r="AC495" s="40"/>
      <c r="AD495" s="40"/>
      <c r="AE495" s="40"/>
      <c r="AR495" s="226" t="s">
        <v>198</v>
      </c>
      <c r="AT495" s="226" t="s">
        <v>183</v>
      </c>
      <c r="AU495" s="226" t="s">
        <v>85</v>
      </c>
      <c r="AY495" s="19" t="s">
        <v>180</v>
      </c>
      <c r="BE495" s="227">
        <f>IF(N495="základní",J495,0)</f>
        <v>0</v>
      </c>
      <c r="BF495" s="227">
        <f>IF(N495="snížená",J495,0)</f>
        <v>0</v>
      </c>
      <c r="BG495" s="227">
        <f>IF(N495="zákl. přenesená",J495,0)</f>
        <v>0</v>
      </c>
      <c r="BH495" s="227">
        <f>IF(N495="sníž. přenesená",J495,0)</f>
        <v>0</v>
      </c>
      <c r="BI495" s="227">
        <f>IF(N495="nulová",J495,0)</f>
        <v>0</v>
      </c>
      <c r="BJ495" s="19" t="s">
        <v>83</v>
      </c>
      <c r="BK495" s="227">
        <f>ROUND(I495*H495,2)</f>
        <v>0</v>
      </c>
      <c r="BL495" s="19" t="s">
        <v>198</v>
      </c>
      <c r="BM495" s="226" t="s">
        <v>2280</v>
      </c>
    </row>
    <row r="496" s="2" customFormat="1">
      <c r="A496" s="40"/>
      <c r="B496" s="41"/>
      <c r="C496" s="42"/>
      <c r="D496" s="228" t="s">
        <v>190</v>
      </c>
      <c r="E496" s="42"/>
      <c r="F496" s="229" t="s">
        <v>2279</v>
      </c>
      <c r="G496" s="42"/>
      <c r="H496" s="42"/>
      <c r="I496" s="230"/>
      <c r="J496" s="42"/>
      <c r="K496" s="42"/>
      <c r="L496" s="46"/>
      <c r="M496" s="231"/>
      <c r="N496" s="232"/>
      <c r="O496" s="86"/>
      <c r="P496" s="86"/>
      <c r="Q496" s="86"/>
      <c r="R496" s="86"/>
      <c r="S496" s="86"/>
      <c r="T496" s="87"/>
      <c r="U496" s="40"/>
      <c r="V496" s="40"/>
      <c r="W496" s="40"/>
      <c r="X496" s="40"/>
      <c r="Y496" s="40"/>
      <c r="Z496" s="40"/>
      <c r="AA496" s="40"/>
      <c r="AB496" s="40"/>
      <c r="AC496" s="40"/>
      <c r="AD496" s="40"/>
      <c r="AE496" s="40"/>
      <c r="AT496" s="19" t="s">
        <v>190</v>
      </c>
      <c r="AU496" s="19" t="s">
        <v>85</v>
      </c>
    </row>
    <row r="497" s="2" customFormat="1" ht="16.5" customHeight="1">
      <c r="A497" s="40"/>
      <c r="B497" s="41"/>
      <c r="C497" s="215" t="s">
        <v>335</v>
      </c>
      <c r="D497" s="215" t="s">
        <v>183</v>
      </c>
      <c r="E497" s="216" t="s">
        <v>369</v>
      </c>
      <c r="F497" s="217" t="s">
        <v>2020</v>
      </c>
      <c r="G497" s="218" t="s">
        <v>1661</v>
      </c>
      <c r="H497" s="219">
        <v>1</v>
      </c>
      <c r="I497" s="220"/>
      <c r="J497" s="221">
        <f>ROUND(I497*H497,2)</f>
        <v>0</v>
      </c>
      <c r="K497" s="217" t="s">
        <v>19</v>
      </c>
      <c r="L497" s="46"/>
      <c r="M497" s="222" t="s">
        <v>19</v>
      </c>
      <c r="N497" s="223" t="s">
        <v>47</v>
      </c>
      <c r="O497" s="86"/>
      <c r="P497" s="224">
        <f>O497*H497</f>
        <v>0</v>
      </c>
      <c r="Q497" s="224">
        <v>0</v>
      </c>
      <c r="R497" s="224">
        <f>Q497*H497</f>
        <v>0</v>
      </c>
      <c r="S497" s="224">
        <v>0</v>
      </c>
      <c r="T497" s="225">
        <f>S497*H497</f>
        <v>0</v>
      </c>
      <c r="U497" s="40"/>
      <c r="V497" s="40"/>
      <c r="W497" s="40"/>
      <c r="X497" s="40"/>
      <c r="Y497" s="40"/>
      <c r="Z497" s="40"/>
      <c r="AA497" s="40"/>
      <c r="AB497" s="40"/>
      <c r="AC497" s="40"/>
      <c r="AD497" s="40"/>
      <c r="AE497" s="40"/>
      <c r="AR497" s="226" t="s">
        <v>198</v>
      </c>
      <c r="AT497" s="226" t="s">
        <v>183</v>
      </c>
      <c r="AU497" s="226" t="s">
        <v>85</v>
      </c>
      <c r="AY497" s="19" t="s">
        <v>180</v>
      </c>
      <c r="BE497" s="227">
        <f>IF(N497="základní",J497,0)</f>
        <v>0</v>
      </c>
      <c r="BF497" s="227">
        <f>IF(N497="snížená",J497,0)</f>
        <v>0</v>
      </c>
      <c r="BG497" s="227">
        <f>IF(N497="zákl. přenesená",J497,0)</f>
        <v>0</v>
      </c>
      <c r="BH497" s="227">
        <f>IF(N497="sníž. přenesená",J497,0)</f>
        <v>0</v>
      </c>
      <c r="BI497" s="227">
        <f>IF(N497="nulová",J497,0)</f>
        <v>0</v>
      </c>
      <c r="BJ497" s="19" t="s">
        <v>83</v>
      </c>
      <c r="BK497" s="227">
        <f>ROUND(I497*H497,2)</f>
        <v>0</v>
      </c>
      <c r="BL497" s="19" t="s">
        <v>198</v>
      </c>
      <c r="BM497" s="226" t="s">
        <v>2281</v>
      </c>
    </row>
    <row r="498" s="2" customFormat="1">
      <c r="A498" s="40"/>
      <c r="B498" s="41"/>
      <c r="C498" s="42"/>
      <c r="D498" s="228" t="s">
        <v>190</v>
      </c>
      <c r="E498" s="42"/>
      <c r="F498" s="229" t="s">
        <v>2022</v>
      </c>
      <c r="G498" s="42"/>
      <c r="H498" s="42"/>
      <c r="I498" s="230"/>
      <c r="J498" s="42"/>
      <c r="K498" s="42"/>
      <c r="L498" s="46"/>
      <c r="M498" s="231"/>
      <c r="N498" s="232"/>
      <c r="O498" s="86"/>
      <c r="P498" s="86"/>
      <c r="Q498" s="86"/>
      <c r="R498" s="86"/>
      <c r="S498" s="86"/>
      <c r="T498" s="87"/>
      <c r="U498" s="40"/>
      <c r="V498" s="40"/>
      <c r="W498" s="40"/>
      <c r="X498" s="40"/>
      <c r="Y498" s="40"/>
      <c r="Z498" s="40"/>
      <c r="AA498" s="40"/>
      <c r="AB498" s="40"/>
      <c r="AC498" s="40"/>
      <c r="AD498" s="40"/>
      <c r="AE498" s="40"/>
      <c r="AT498" s="19" t="s">
        <v>190</v>
      </c>
      <c r="AU498" s="19" t="s">
        <v>85</v>
      </c>
    </row>
    <row r="499" s="2" customFormat="1" ht="16.5" customHeight="1">
      <c r="A499" s="40"/>
      <c r="B499" s="41"/>
      <c r="C499" s="215" t="s">
        <v>7</v>
      </c>
      <c r="D499" s="215" t="s">
        <v>183</v>
      </c>
      <c r="E499" s="216" t="s">
        <v>375</v>
      </c>
      <c r="F499" s="217" t="s">
        <v>2236</v>
      </c>
      <c r="G499" s="218" t="s">
        <v>1661</v>
      </c>
      <c r="H499" s="219">
        <v>1</v>
      </c>
      <c r="I499" s="220"/>
      <c r="J499" s="221">
        <f>ROUND(I499*H499,2)</f>
        <v>0</v>
      </c>
      <c r="K499" s="217" t="s">
        <v>19</v>
      </c>
      <c r="L499" s="46"/>
      <c r="M499" s="222" t="s">
        <v>19</v>
      </c>
      <c r="N499" s="223" t="s">
        <v>47</v>
      </c>
      <c r="O499" s="86"/>
      <c r="P499" s="224">
        <f>O499*H499</f>
        <v>0</v>
      </c>
      <c r="Q499" s="224">
        <v>0</v>
      </c>
      <c r="R499" s="224">
        <f>Q499*H499</f>
        <v>0</v>
      </c>
      <c r="S499" s="224">
        <v>0</v>
      </c>
      <c r="T499" s="225">
        <f>S499*H499</f>
        <v>0</v>
      </c>
      <c r="U499" s="40"/>
      <c r="V499" s="40"/>
      <c r="W499" s="40"/>
      <c r="X499" s="40"/>
      <c r="Y499" s="40"/>
      <c r="Z499" s="40"/>
      <c r="AA499" s="40"/>
      <c r="AB499" s="40"/>
      <c r="AC499" s="40"/>
      <c r="AD499" s="40"/>
      <c r="AE499" s="40"/>
      <c r="AR499" s="226" t="s">
        <v>198</v>
      </c>
      <c r="AT499" s="226" t="s">
        <v>183</v>
      </c>
      <c r="AU499" s="226" t="s">
        <v>85</v>
      </c>
      <c r="AY499" s="19" t="s">
        <v>180</v>
      </c>
      <c r="BE499" s="227">
        <f>IF(N499="základní",J499,0)</f>
        <v>0</v>
      </c>
      <c r="BF499" s="227">
        <f>IF(N499="snížená",J499,0)</f>
        <v>0</v>
      </c>
      <c r="BG499" s="227">
        <f>IF(N499="zákl. přenesená",J499,0)</f>
        <v>0</v>
      </c>
      <c r="BH499" s="227">
        <f>IF(N499="sníž. přenesená",J499,0)</f>
        <v>0</v>
      </c>
      <c r="BI499" s="227">
        <f>IF(N499="nulová",J499,0)</f>
        <v>0</v>
      </c>
      <c r="BJ499" s="19" t="s">
        <v>83</v>
      </c>
      <c r="BK499" s="227">
        <f>ROUND(I499*H499,2)</f>
        <v>0</v>
      </c>
      <c r="BL499" s="19" t="s">
        <v>198</v>
      </c>
      <c r="BM499" s="226" t="s">
        <v>2282</v>
      </c>
    </row>
    <row r="500" s="2" customFormat="1">
      <c r="A500" s="40"/>
      <c r="B500" s="41"/>
      <c r="C500" s="42"/>
      <c r="D500" s="228" t="s">
        <v>190</v>
      </c>
      <c r="E500" s="42"/>
      <c r="F500" s="229" t="s">
        <v>2236</v>
      </c>
      <c r="G500" s="42"/>
      <c r="H500" s="42"/>
      <c r="I500" s="230"/>
      <c r="J500" s="42"/>
      <c r="K500" s="42"/>
      <c r="L500" s="46"/>
      <c r="M500" s="231"/>
      <c r="N500" s="232"/>
      <c r="O500" s="86"/>
      <c r="P500" s="86"/>
      <c r="Q500" s="86"/>
      <c r="R500" s="86"/>
      <c r="S500" s="86"/>
      <c r="T500" s="87"/>
      <c r="U500" s="40"/>
      <c r="V500" s="40"/>
      <c r="W500" s="40"/>
      <c r="X500" s="40"/>
      <c r="Y500" s="40"/>
      <c r="Z500" s="40"/>
      <c r="AA500" s="40"/>
      <c r="AB500" s="40"/>
      <c r="AC500" s="40"/>
      <c r="AD500" s="40"/>
      <c r="AE500" s="40"/>
      <c r="AT500" s="19" t="s">
        <v>190</v>
      </c>
      <c r="AU500" s="19" t="s">
        <v>85</v>
      </c>
    </row>
    <row r="501" s="12" customFormat="1" ht="22.8" customHeight="1">
      <c r="A501" s="12"/>
      <c r="B501" s="199"/>
      <c r="C501" s="200"/>
      <c r="D501" s="201" t="s">
        <v>75</v>
      </c>
      <c r="E501" s="213" t="s">
        <v>385</v>
      </c>
      <c r="F501" s="213" t="s">
        <v>1984</v>
      </c>
      <c r="G501" s="200"/>
      <c r="H501" s="200"/>
      <c r="I501" s="203"/>
      <c r="J501" s="214">
        <f>BK501</f>
        <v>0</v>
      </c>
      <c r="K501" s="200"/>
      <c r="L501" s="205"/>
      <c r="M501" s="206"/>
      <c r="N501" s="207"/>
      <c r="O501" s="207"/>
      <c r="P501" s="208">
        <f>SUM(P502:P505)</f>
        <v>0</v>
      </c>
      <c r="Q501" s="207"/>
      <c r="R501" s="208">
        <f>SUM(R502:R505)</f>
        <v>0</v>
      </c>
      <c r="S501" s="207"/>
      <c r="T501" s="209">
        <f>SUM(T502:T505)</f>
        <v>0</v>
      </c>
      <c r="U501" s="12"/>
      <c r="V501" s="12"/>
      <c r="W501" s="12"/>
      <c r="X501" s="12"/>
      <c r="Y501" s="12"/>
      <c r="Z501" s="12"/>
      <c r="AA501" s="12"/>
      <c r="AB501" s="12"/>
      <c r="AC501" s="12"/>
      <c r="AD501" s="12"/>
      <c r="AE501" s="12"/>
      <c r="AR501" s="210" t="s">
        <v>83</v>
      </c>
      <c r="AT501" s="211" t="s">
        <v>75</v>
      </c>
      <c r="AU501" s="211" t="s">
        <v>83</v>
      </c>
      <c r="AY501" s="210" t="s">
        <v>180</v>
      </c>
      <c r="BK501" s="212">
        <f>SUM(BK502:BK505)</f>
        <v>0</v>
      </c>
    </row>
    <row r="502" s="2" customFormat="1" ht="16.5" customHeight="1">
      <c r="A502" s="40"/>
      <c r="B502" s="41"/>
      <c r="C502" s="215" t="s">
        <v>345</v>
      </c>
      <c r="D502" s="215" t="s">
        <v>183</v>
      </c>
      <c r="E502" s="216" t="s">
        <v>390</v>
      </c>
      <c r="F502" s="217" t="s">
        <v>1985</v>
      </c>
      <c r="G502" s="218" t="s">
        <v>249</v>
      </c>
      <c r="H502" s="219">
        <v>2</v>
      </c>
      <c r="I502" s="220"/>
      <c r="J502" s="221">
        <f>ROUND(I502*H502,2)</f>
        <v>0</v>
      </c>
      <c r="K502" s="217" t="s">
        <v>19</v>
      </c>
      <c r="L502" s="46"/>
      <c r="M502" s="222" t="s">
        <v>19</v>
      </c>
      <c r="N502" s="223" t="s">
        <v>47</v>
      </c>
      <c r="O502" s="86"/>
      <c r="P502" s="224">
        <f>O502*H502</f>
        <v>0</v>
      </c>
      <c r="Q502" s="224">
        <v>0</v>
      </c>
      <c r="R502" s="224">
        <f>Q502*H502</f>
        <v>0</v>
      </c>
      <c r="S502" s="224">
        <v>0</v>
      </c>
      <c r="T502" s="225">
        <f>S502*H502</f>
        <v>0</v>
      </c>
      <c r="U502" s="40"/>
      <c r="V502" s="40"/>
      <c r="W502" s="40"/>
      <c r="X502" s="40"/>
      <c r="Y502" s="40"/>
      <c r="Z502" s="40"/>
      <c r="AA502" s="40"/>
      <c r="AB502" s="40"/>
      <c r="AC502" s="40"/>
      <c r="AD502" s="40"/>
      <c r="AE502" s="40"/>
      <c r="AR502" s="226" t="s">
        <v>198</v>
      </c>
      <c r="AT502" s="226" t="s">
        <v>183</v>
      </c>
      <c r="AU502" s="226" t="s">
        <v>85</v>
      </c>
      <c r="AY502" s="19" t="s">
        <v>180</v>
      </c>
      <c r="BE502" s="227">
        <f>IF(N502="základní",J502,0)</f>
        <v>0</v>
      </c>
      <c r="BF502" s="227">
        <f>IF(N502="snížená",J502,0)</f>
        <v>0</v>
      </c>
      <c r="BG502" s="227">
        <f>IF(N502="zákl. přenesená",J502,0)</f>
        <v>0</v>
      </c>
      <c r="BH502" s="227">
        <f>IF(N502="sníž. přenesená",J502,0)</f>
        <v>0</v>
      </c>
      <c r="BI502" s="227">
        <f>IF(N502="nulová",J502,0)</f>
        <v>0</v>
      </c>
      <c r="BJ502" s="19" t="s">
        <v>83</v>
      </c>
      <c r="BK502" s="227">
        <f>ROUND(I502*H502,2)</f>
        <v>0</v>
      </c>
      <c r="BL502" s="19" t="s">
        <v>198</v>
      </c>
      <c r="BM502" s="226" t="s">
        <v>2283</v>
      </c>
    </row>
    <row r="503" s="2" customFormat="1">
      <c r="A503" s="40"/>
      <c r="B503" s="41"/>
      <c r="C503" s="42"/>
      <c r="D503" s="228" t="s">
        <v>190</v>
      </c>
      <c r="E503" s="42"/>
      <c r="F503" s="229" t="s">
        <v>1985</v>
      </c>
      <c r="G503" s="42"/>
      <c r="H503" s="42"/>
      <c r="I503" s="230"/>
      <c r="J503" s="42"/>
      <c r="K503" s="42"/>
      <c r="L503" s="46"/>
      <c r="M503" s="231"/>
      <c r="N503" s="232"/>
      <c r="O503" s="86"/>
      <c r="P503" s="86"/>
      <c r="Q503" s="86"/>
      <c r="R503" s="86"/>
      <c r="S503" s="86"/>
      <c r="T503" s="87"/>
      <c r="U503" s="40"/>
      <c r="V503" s="40"/>
      <c r="W503" s="40"/>
      <c r="X503" s="40"/>
      <c r="Y503" s="40"/>
      <c r="Z503" s="40"/>
      <c r="AA503" s="40"/>
      <c r="AB503" s="40"/>
      <c r="AC503" s="40"/>
      <c r="AD503" s="40"/>
      <c r="AE503" s="40"/>
      <c r="AT503" s="19" t="s">
        <v>190</v>
      </c>
      <c r="AU503" s="19" t="s">
        <v>85</v>
      </c>
    </row>
    <row r="504" s="2" customFormat="1" ht="16.5" customHeight="1">
      <c r="A504" s="40"/>
      <c r="B504" s="41"/>
      <c r="C504" s="215" t="s">
        <v>351</v>
      </c>
      <c r="D504" s="215" t="s">
        <v>183</v>
      </c>
      <c r="E504" s="216" t="s">
        <v>399</v>
      </c>
      <c r="F504" s="217" t="s">
        <v>1987</v>
      </c>
      <c r="G504" s="218" t="s">
        <v>249</v>
      </c>
      <c r="H504" s="219">
        <v>3</v>
      </c>
      <c r="I504" s="220"/>
      <c r="J504" s="221">
        <f>ROUND(I504*H504,2)</f>
        <v>0</v>
      </c>
      <c r="K504" s="217" t="s">
        <v>19</v>
      </c>
      <c r="L504" s="46"/>
      <c r="M504" s="222" t="s">
        <v>19</v>
      </c>
      <c r="N504" s="223" t="s">
        <v>47</v>
      </c>
      <c r="O504" s="86"/>
      <c r="P504" s="224">
        <f>O504*H504</f>
        <v>0</v>
      </c>
      <c r="Q504" s="224">
        <v>0</v>
      </c>
      <c r="R504" s="224">
        <f>Q504*H504</f>
        <v>0</v>
      </c>
      <c r="S504" s="224">
        <v>0</v>
      </c>
      <c r="T504" s="225">
        <f>S504*H504</f>
        <v>0</v>
      </c>
      <c r="U504" s="40"/>
      <c r="V504" s="40"/>
      <c r="W504" s="40"/>
      <c r="X504" s="40"/>
      <c r="Y504" s="40"/>
      <c r="Z504" s="40"/>
      <c r="AA504" s="40"/>
      <c r="AB504" s="40"/>
      <c r="AC504" s="40"/>
      <c r="AD504" s="40"/>
      <c r="AE504" s="40"/>
      <c r="AR504" s="226" t="s">
        <v>198</v>
      </c>
      <c r="AT504" s="226" t="s">
        <v>183</v>
      </c>
      <c r="AU504" s="226" t="s">
        <v>85</v>
      </c>
      <c r="AY504" s="19" t="s">
        <v>180</v>
      </c>
      <c r="BE504" s="227">
        <f>IF(N504="základní",J504,0)</f>
        <v>0</v>
      </c>
      <c r="BF504" s="227">
        <f>IF(N504="snížená",J504,0)</f>
        <v>0</v>
      </c>
      <c r="BG504" s="227">
        <f>IF(N504="zákl. přenesená",J504,0)</f>
        <v>0</v>
      </c>
      <c r="BH504" s="227">
        <f>IF(N504="sníž. přenesená",J504,0)</f>
        <v>0</v>
      </c>
      <c r="BI504" s="227">
        <f>IF(N504="nulová",J504,0)</f>
        <v>0</v>
      </c>
      <c r="BJ504" s="19" t="s">
        <v>83</v>
      </c>
      <c r="BK504" s="227">
        <f>ROUND(I504*H504,2)</f>
        <v>0</v>
      </c>
      <c r="BL504" s="19" t="s">
        <v>198</v>
      </c>
      <c r="BM504" s="226" t="s">
        <v>2284</v>
      </c>
    </row>
    <row r="505" s="2" customFormat="1">
      <c r="A505" s="40"/>
      <c r="B505" s="41"/>
      <c r="C505" s="42"/>
      <c r="D505" s="228" t="s">
        <v>190</v>
      </c>
      <c r="E505" s="42"/>
      <c r="F505" s="229" t="s">
        <v>1987</v>
      </c>
      <c r="G505" s="42"/>
      <c r="H505" s="42"/>
      <c r="I505" s="230"/>
      <c r="J505" s="42"/>
      <c r="K505" s="42"/>
      <c r="L505" s="46"/>
      <c r="M505" s="231"/>
      <c r="N505" s="232"/>
      <c r="O505" s="86"/>
      <c r="P505" s="86"/>
      <c r="Q505" s="86"/>
      <c r="R505" s="86"/>
      <c r="S505" s="86"/>
      <c r="T505" s="87"/>
      <c r="U505" s="40"/>
      <c r="V505" s="40"/>
      <c r="W505" s="40"/>
      <c r="X505" s="40"/>
      <c r="Y505" s="40"/>
      <c r="Z505" s="40"/>
      <c r="AA505" s="40"/>
      <c r="AB505" s="40"/>
      <c r="AC505" s="40"/>
      <c r="AD505" s="40"/>
      <c r="AE505" s="40"/>
      <c r="AT505" s="19" t="s">
        <v>190</v>
      </c>
      <c r="AU505" s="19" t="s">
        <v>85</v>
      </c>
    </row>
    <row r="506" s="12" customFormat="1" ht="22.8" customHeight="1">
      <c r="A506" s="12"/>
      <c r="B506" s="199"/>
      <c r="C506" s="200"/>
      <c r="D506" s="201" t="s">
        <v>75</v>
      </c>
      <c r="E506" s="213" t="s">
        <v>410</v>
      </c>
      <c r="F506" s="213" t="s">
        <v>1989</v>
      </c>
      <c r="G506" s="200"/>
      <c r="H506" s="200"/>
      <c r="I506" s="203"/>
      <c r="J506" s="214">
        <f>BK506</f>
        <v>0</v>
      </c>
      <c r="K506" s="200"/>
      <c r="L506" s="205"/>
      <c r="M506" s="206"/>
      <c r="N506" s="207"/>
      <c r="O506" s="207"/>
      <c r="P506" s="208">
        <f>SUM(P507:P508)</f>
        <v>0</v>
      </c>
      <c r="Q506" s="207"/>
      <c r="R506" s="208">
        <f>SUM(R507:R508)</f>
        <v>0</v>
      </c>
      <c r="S506" s="207"/>
      <c r="T506" s="209">
        <f>SUM(T507:T508)</f>
        <v>0</v>
      </c>
      <c r="U506" s="12"/>
      <c r="V506" s="12"/>
      <c r="W506" s="12"/>
      <c r="X506" s="12"/>
      <c r="Y506" s="12"/>
      <c r="Z506" s="12"/>
      <c r="AA506" s="12"/>
      <c r="AB506" s="12"/>
      <c r="AC506" s="12"/>
      <c r="AD506" s="12"/>
      <c r="AE506" s="12"/>
      <c r="AR506" s="210" t="s">
        <v>83</v>
      </c>
      <c r="AT506" s="211" t="s">
        <v>75</v>
      </c>
      <c r="AU506" s="211" t="s">
        <v>83</v>
      </c>
      <c r="AY506" s="210" t="s">
        <v>180</v>
      </c>
      <c r="BK506" s="212">
        <f>SUM(BK507:BK508)</f>
        <v>0</v>
      </c>
    </row>
    <row r="507" s="2" customFormat="1">
      <c r="A507" s="40"/>
      <c r="B507" s="41"/>
      <c r="C507" s="215" t="s">
        <v>357</v>
      </c>
      <c r="D507" s="215" t="s">
        <v>183</v>
      </c>
      <c r="E507" s="216" t="s">
        <v>417</v>
      </c>
      <c r="F507" s="217" t="s">
        <v>1990</v>
      </c>
      <c r="G507" s="218" t="s">
        <v>249</v>
      </c>
      <c r="H507" s="219">
        <v>4</v>
      </c>
      <c r="I507" s="220"/>
      <c r="J507" s="221">
        <f>ROUND(I507*H507,2)</f>
        <v>0</v>
      </c>
      <c r="K507" s="217" t="s">
        <v>19</v>
      </c>
      <c r="L507" s="46"/>
      <c r="M507" s="222" t="s">
        <v>19</v>
      </c>
      <c r="N507" s="223" t="s">
        <v>47</v>
      </c>
      <c r="O507" s="86"/>
      <c r="P507" s="224">
        <f>O507*H507</f>
        <v>0</v>
      </c>
      <c r="Q507" s="224">
        <v>0</v>
      </c>
      <c r="R507" s="224">
        <f>Q507*H507</f>
        <v>0</v>
      </c>
      <c r="S507" s="224">
        <v>0</v>
      </c>
      <c r="T507" s="225">
        <f>S507*H507</f>
        <v>0</v>
      </c>
      <c r="U507" s="40"/>
      <c r="V507" s="40"/>
      <c r="W507" s="40"/>
      <c r="X507" s="40"/>
      <c r="Y507" s="40"/>
      <c r="Z507" s="40"/>
      <c r="AA507" s="40"/>
      <c r="AB507" s="40"/>
      <c r="AC507" s="40"/>
      <c r="AD507" s="40"/>
      <c r="AE507" s="40"/>
      <c r="AR507" s="226" t="s">
        <v>198</v>
      </c>
      <c r="AT507" s="226" t="s">
        <v>183</v>
      </c>
      <c r="AU507" s="226" t="s">
        <v>85</v>
      </c>
      <c r="AY507" s="19" t="s">
        <v>180</v>
      </c>
      <c r="BE507" s="227">
        <f>IF(N507="základní",J507,0)</f>
        <v>0</v>
      </c>
      <c r="BF507" s="227">
        <f>IF(N507="snížená",J507,0)</f>
        <v>0</v>
      </c>
      <c r="BG507" s="227">
        <f>IF(N507="zákl. přenesená",J507,0)</f>
        <v>0</v>
      </c>
      <c r="BH507" s="227">
        <f>IF(N507="sníž. přenesená",J507,0)</f>
        <v>0</v>
      </c>
      <c r="BI507" s="227">
        <f>IF(N507="nulová",J507,0)</f>
        <v>0</v>
      </c>
      <c r="BJ507" s="19" t="s">
        <v>83</v>
      </c>
      <c r="BK507" s="227">
        <f>ROUND(I507*H507,2)</f>
        <v>0</v>
      </c>
      <c r="BL507" s="19" t="s">
        <v>198</v>
      </c>
      <c r="BM507" s="226" t="s">
        <v>2285</v>
      </c>
    </row>
    <row r="508" s="2" customFormat="1">
      <c r="A508" s="40"/>
      <c r="B508" s="41"/>
      <c r="C508" s="42"/>
      <c r="D508" s="228" t="s">
        <v>190</v>
      </c>
      <c r="E508" s="42"/>
      <c r="F508" s="229" t="s">
        <v>1990</v>
      </c>
      <c r="G508" s="42"/>
      <c r="H508" s="42"/>
      <c r="I508" s="230"/>
      <c r="J508" s="42"/>
      <c r="K508" s="42"/>
      <c r="L508" s="46"/>
      <c r="M508" s="231"/>
      <c r="N508" s="232"/>
      <c r="O508" s="86"/>
      <c r="P508" s="86"/>
      <c r="Q508" s="86"/>
      <c r="R508" s="86"/>
      <c r="S508" s="86"/>
      <c r="T508" s="87"/>
      <c r="U508" s="40"/>
      <c r="V508" s="40"/>
      <c r="W508" s="40"/>
      <c r="X508" s="40"/>
      <c r="Y508" s="40"/>
      <c r="Z508" s="40"/>
      <c r="AA508" s="40"/>
      <c r="AB508" s="40"/>
      <c r="AC508" s="40"/>
      <c r="AD508" s="40"/>
      <c r="AE508" s="40"/>
      <c r="AT508" s="19" t="s">
        <v>190</v>
      </c>
      <c r="AU508" s="19" t="s">
        <v>85</v>
      </c>
    </row>
    <row r="509" s="12" customFormat="1" ht="22.8" customHeight="1">
      <c r="A509" s="12"/>
      <c r="B509" s="199"/>
      <c r="C509" s="200"/>
      <c r="D509" s="201" t="s">
        <v>75</v>
      </c>
      <c r="E509" s="213" t="s">
        <v>429</v>
      </c>
      <c r="F509" s="213" t="s">
        <v>1992</v>
      </c>
      <c r="G509" s="200"/>
      <c r="H509" s="200"/>
      <c r="I509" s="203"/>
      <c r="J509" s="214">
        <f>BK509</f>
        <v>0</v>
      </c>
      <c r="K509" s="200"/>
      <c r="L509" s="205"/>
      <c r="M509" s="206"/>
      <c r="N509" s="207"/>
      <c r="O509" s="207"/>
      <c r="P509" s="208">
        <f>SUM(P510:P515)</f>
        <v>0</v>
      </c>
      <c r="Q509" s="207"/>
      <c r="R509" s="208">
        <f>SUM(R510:R515)</f>
        <v>0</v>
      </c>
      <c r="S509" s="207"/>
      <c r="T509" s="209">
        <f>SUM(T510:T515)</f>
        <v>0</v>
      </c>
      <c r="U509" s="12"/>
      <c r="V509" s="12"/>
      <c r="W509" s="12"/>
      <c r="X509" s="12"/>
      <c r="Y509" s="12"/>
      <c r="Z509" s="12"/>
      <c r="AA509" s="12"/>
      <c r="AB509" s="12"/>
      <c r="AC509" s="12"/>
      <c r="AD509" s="12"/>
      <c r="AE509" s="12"/>
      <c r="AR509" s="210" t="s">
        <v>83</v>
      </c>
      <c r="AT509" s="211" t="s">
        <v>75</v>
      </c>
      <c r="AU509" s="211" t="s">
        <v>83</v>
      </c>
      <c r="AY509" s="210" t="s">
        <v>180</v>
      </c>
      <c r="BK509" s="212">
        <f>SUM(BK510:BK515)</f>
        <v>0</v>
      </c>
    </row>
    <row r="510" s="2" customFormat="1" ht="16.5" customHeight="1">
      <c r="A510" s="40"/>
      <c r="B510" s="41"/>
      <c r="C510" s="215" t="s">
        <v>363</v>
      </c>
      <c r="D510" s="215" t="s">
        <v>183</v>
      </c>
      <c r="E510" s="216" t="s">
        <v>444</v>
      </c>
      <c r="F510" s="217" t="s">
        <v>1993</v>
      </c>
      <c r="G510" s="218" t="s">
        <v>1994</v>
      </c>
      <c r="H510" s="219">
        <v>3</v>
      </c>
      <c r="I510" s="220"/>
      <c r="J510" s="221">
        <f>ROUND(I510*H510,2)</f>
        <v>0</v>
      </c>
      <c r="K510" s="217" t="s">
        <v>19</v>
      </c>
      <c r="L510" s="46"/>
      <c r="M510" s="222" t="s">
        <v>19</v>
      </c>
      <c r="N510" s="223" t="s">
        <v>47</v>
      </c>
      <c r="O510" s="86"/>
      <c r="P510" s="224">
        <f>O510*H510</f>
        <v>0</v>
      </c>
      <c r="Q510" s="224">
        <v>0</v>
      </c>
      <c r="R510" s="224">
        <f>Q510*H510</f>
        <v>0</v>
      </c>
      <c r="S510" s="224">
        <v>0</v>
      </c>
      <c r="T510" s="225">
        <f>S510*H510</f>
        <v>0</v>
      </c>
      <c r="U510" s="40"/>
      <c r="V510" s="40"/>
      <c r="W510" s="40"/>
      <c r="X510" s="40"/>
      <c r="Y510" s="40"/>
      <c r="Z510" s="40"/>
      <c r="AA510" s="40"/>
      <c r="AB510" s="40"/>
      <c r="AC510" s="40"/>
      <c r="AD510" s="40"/>
      <c r="AE510" s="40"/>
      <c r="AR510" s="226" t="s">
        <v>198</v>
      </c>
      <c r="AT510" s="226" t="s">
        <v>183</v>
      </c>
      <c r="AU510" s="226" t="s">
        <v>85</v>
      </c>
      <c r="AY510" s="19" t="s">
        <v>180</v>
      </c>
      <c r="BE510" s="227">
        <f>IF(N510="základní",J510,0)</f>
        <v>0</v>
      </c>
      <c r="BF510" s="227">
        <f>IF(N510="snížená",J510,0)</f>
        <v>0</v>
      </c>
      <c r="BG510" s="227">
        <f>IF(N510="zákl. přenesená",J510,0)</f>
        <v>0</v>
      </c>
      <c r="BH510" s="227">
        <f>IF(N510="sníž. přenesená",J510,0)</f>
        <v>0</v>
      </c>
      <c r="BI510" s="227">
        <f>IF(N510="nulová",J510,0)</f>
        <v>0</v>
      </c>
      <c r="BJ510" s="19" t="s">
        <v>83</v>
      </c>
      <c r="BK510" s="227">
        <f>ROUND(I510*H510,2)</f>
        <v>0</v>
      </c>
      <c r="BL510" s="19" t="s">
        <v>198</v>
      </c>
      <c r="BM510" s="226" t="s">
        <v>2286</v>
      </c>
    </row>
    <row r="511" s="2" customFormat="1">
      <c r="A511" s="40"/>
      <c r="B511" s="41"/>
      <c r="C511" s="42"/>
      <c r="D511" s="228" t="s">
        <v>190</v>
      </c>
      <c r="E511" s="42"/>
      <c r="F511" s="229" t="s">
        <v>1993</v>
      </c>
      <c r="G511" s="42"/>
      <c r="H511" s="42"/>
      <c r="I511" s="230"/>
      <c r="J511" s="42"/>
      <c r="K511" s="42"/>
      <c r="L511" s="46"/>
      <c r="M511" s="231"/>
      <c r="N511" s="232"/>
      <c r="O511" s="86"/>
      <c r="P511" s="86"/>
      <c r="Q511" s="86"/>
      <c r="R511" s="86"/>
      <c r="S511" s="86"/>
      <c r="T511" s="87"/>
      <c r="U511" s="40"/>
      <c r="V511" s="40"/>
      <c r="W511" s="40"/>
      <c r="X511" s="40"/>
      <c r="Y511" s="40"/>
      <c r="Z511" s="40"/>
      <c r="AA511" s="40"/>
      <c r="AB511" s="40"/>
      <c r="AC511" s="40"/>
      <c r="AD511" s="40"/>
      <c r="AE511" s="40"/>
      <c r="AT511" s="19" t="s">
        <v>190</v>
      </c>
      <c r="AU511" s="19" t="s">
        <v>85</v>
      </c>
    </row>
    <row r="512" s="2" customFormat="1" ht="16.5" customHeight="1">
      <c r="A512" s="40"/>
      <c r="B512" s="41"/>
      <c r="C512" s="215" t="s">
        <v>369</v>
      </c>
      <c r="D512" s="215" t="s">
        <v>183</v>
      </c>
      <c r="E512" s="216" t="s">
        <v>455</v>
      </c>
      <c r="F512" s="217" t="s">
        <v>1996</v>
      </c>
      <c r="G512" s="218" t="s">
        <v>1661</v>
      </c>
      <c r="H512" s="219">
        <v>1</v>
      </c>
      <c r="I512" s="220"/>
      <c r="J512" s="221">
        <f>ROUND(I512*H512,2)</f>
        <v>0</v>
      </c>
      <c r="K512" s="217" t="s">
        <v>19</v>
      </c>
      <c r="L512" s="46"/>
      <c r="M512" s="222" t="s">
        <v>19</v>
      </c>
      <c r="N512" s="223" t="s">
        <v>47</v>
      </c>
      <c r="O512" s="86"/>
      <c r="P512" s="224">
        <f>O512*H512</f>
        <v>0</v>
      </c>
      <c r="Q512" s="224">
        <v>0</v>
      </c>
      <c r="R512" s="224">
        <f>Q512*H512</f>
        <v>0</v>
      </c>
      <c r="S512" s="224">
        <v>0</v>
      </c>
      <c r="T512" s="225">
        <f>S512*H512</f>
        <v>0</v>
      </c>
      <c r="U512" s="40"/>
      <c r="V512" s="40"/>
      <c r="W512" s="40"/>
      <c r="X512" s="40"/>
      <c r="Y512" s="40"/>
      <c r="Z512" s="40"/>
      <c r="AA512" s="40"/>
      <c r="AB512" s="40"/>
      <c r="AC512" s="40"/>
      <c r="AD512" s="40"/>
      <c r="AE512" s="40"/>
      <c r="AR512" s="226" t="s">
        <v>198</v>
      </c>
      <c r="AT512" s="226" t="s">
        <v>183</v>
      </c>
      <c r="AU512" s="226" t="s">
        <v>85</v>
      </c>
      <c r="AY512" s="19" t="s">
        <v>180</v>
      </c>
      <c r="BE512" s="227">
        <f>IF(N512="základní",J512,0)</f>
        <v>0</v>
      </c>
      <c r="BF512" s="227">
        <f>IF(N512="snížená",J512,0)</f>
        <v>0</v>
      </c>
      <c r="BG512" s="227">
        <f>IF(N512="zákl. přenesená",J512,0)</f>
        <v>0</v>
      </c>
      <c r="BH512" s="227">
        <f>IF(N512="sníž. přenesená",J512,0)</f>
        <v>0</v>
      </c>
      <c r="BI512" s="227">
        <f>IF(N512="nulová",J512,0)</f>
        <v>0</v>
      </c>
      <c r="BJ512" s="19" t="s">
        <v>83</v>
      </c>
      <c r="BK512" s="227">
        <f>ROUND(I512*H512,2)</f>
        <v>0</v>
      </c>
      <c r="BL512" s="19" t="s">
        <v>198</v>
      </c>
      <c r="BM512" s="226" t="s">
        <v>2287</v>
      </c>
    </row>
    <row r="513" s="2" customFormat="1">
      <c r="A513" s="40"/>
      <c r="B513" s="41"/>
      <c r="C513" s="42"/>
      <c r="D513" s="228" t="s">
        <v>190</v>
      </c>
      <c r="E513" s="42"/>
      <c r="F513" s="229" t="s">
        <v>1996</v>
      </c>
      <c r="G513" s="42"/>
      <c r="H513" s="42"/>
      <c r="I513" s="230"/>
      <c r="J513" s="42"/>
      <c r="K513" s="42"/>
      <c r="L513" s="46"/>
      <c r="M513" s="231"/>
      <c r="N513" s="232"/>
      <c r="O513" s="86"/>
      <c r="P513" s="86"/>
      <c r="Q513" s="86"/>
      <c r="R513" s="86"/>
      <c r="S513" s="86"/>
      <c r="T513" s="87"/>
      <c r="U513" s="40"/>
      <c r="V513" s="40"/>
      <c r="W513" s="40"/>
      <c r="X513" s="40"/>
      <c r="Y513" s="40"/>
      <c r="Z513" s="40"/>
      <c r="AA513" s="40"/>
      <c r="AB513" s="40"/>
      <c r="AC513" s="40"/>
      <c r="AD513" s="40"/>
      <c r="AE513" s="40"/>
      <c r="AT513" s="19" t="s">
        <v>190</v>
      </c>
      <c r="AU513" s="19" t="s">
        <v>85</v>
      </c>
    </row>
    <row r="514" s="2" customFormat="1" ht="16.5" customHeight="1">
      <c r="A514" s="40"/>
      <c r="B514" s="41"/>
      <c r="C514" s="215" t="s">
        <v>375</v>
      </c>
      <c r="D514" s="215" t="s">
        <v>183</v>
      </c>
      <c r="E514" s="216" t="s">
        <v>459</v>
      </c>
      <c r="F514" s="217" t="s">
        <v>2043</v>
      </c>
      <c r="G514" s="218" t="s">
        <v>1661</v>
      </c>
      <c r="H514" s="219">
        <v>1</v>
      </c>
      <c r="I514" s="220"/>
      <c r="J514" s="221">
        <f>ROUND(I514*H514,2)</f>
        <v>0</v>
      </c>
      <c r="K514" s="217" t="s">
        <v>19</v>
      </c>
      <c r="L514" s="46"/>
      <c r="M514" s="222" t="s">
        <v>19</v>
      </c>
      <c r="N514" s="223" t="s">
        <v>47</v>
      </c>
      <c r="O514" s="86"/>
      <c r="P514" s="224">
        <f>O514*H514</f>
        <v>0</v>
      </c>
      <c r="Q514" s="224">
        <v>0</v>
      </c>
      <c r="R514" s="224">
        <f>Q514*H514</f>
        <v>0</v>
      </c>
      <c r="S514" s="224">
        <v>0</v>
      </c>
      <c r="T514" s="225">
        <f>S514*H514</f>
        <v>0</v>
      </c>
      <c r="U514" s="40"/>
      <c r="V514" s="40"/>
      <c r="W514" s="40"/>
      <c r="X514" s="40"/>
      <c r="Y514" s="40"/>
      <c r="Z514" s="40"/>
      <c r="AA514" s="40"/>
      <c r="AB514" s="40"/>
      <c r="AC514" s="40"/>
      <c r="AD514" s="40"/>
      <c r="AE514" s="40"/>
      <c r="AR514" s="226" t="s">
        <v>198</v>
      </c>
      <c r="AT514" s="226" t="s">
        <v>183</v>
      </c>
      <c r="AU514" s="226" t="s">
        <v>85</v>
      </c>
      <c r="AY514" s="19" t="s">
        <v>180</v>
      </c>
      <c r="BE514" s="227">
        <f>IF(N514="základní",J514,0)</f>
        <v>0</v>
      </c>
      <c r="BF514" s="227">
        <f>IF(N514="snížená",J514,0)</f>
        <v>0</v>
      </c>
      <c r="BG514" s="227">
        <f>IF(N514="zákl. přenesená",J514,0)</f>
        <v>0</v>
      </c>
      <c r="BH514" s="227">
        <f>IF(N514="sníž. přenesená",J514,0)</f>
        <v>0</v>
      </c>
      <c r="BI514" s="227">
        <f>IF(N514="nulová",J514,0)</f>
        <v>0</v>
      </c>
      <c r="BJ514" s="19" t="s">
        <v>83</v>
      </c>
      <c r="BK514" s="227">
        <f>ROUND(I514*H514,2)</f>
        <v>0</v>
      </c>
      <c r="BL514" s="19" t="s">
        <v>198</v>
      </c>
      <c r="BM514" s="226" t="s">
        <v>2288</v>
      </c>
    </row>
    <row r="515" s="2" customFormat="1">
      <c r="A515" s="40"/>
      <c r="B515" s="41"/>
      <c r="C515" s="42"/>
      <c r="D515" s="228" t="s">
        <v>190</v>
      </c>
      <c r="E515" s="42"/>
      <c r="F515" s="229" t="s">
        <v>2043</v>
      </c>
      <c r="G515" s="42"/>
      <c r="H515" s="42"/>
      <c r="I515" s="230"/>
      <c r="J515" s="42"/>
      <c r="K515" s="42"/>
      <c r="L515" s="46"/>
      <c r="M515" s="231"/>
      <c r="N515" s="232"/>
      <c r="O515" s="86"/>
      <c r="P515" s="86"/>
      <c r="Q515" s="86"/>
      <c r="R515" s="86"/>
      <c r="S515" s="86"/>
      <c r="T515" s="87"/>
      <c r="U515" s="40"/>
      <c r="V515" s="40"/>
      <c r="W515" s="40"/>
      <c r="X515" s="40"/>
      <c r="Y515" s="40"/>
      <c r="Z515" s="40"/>
      <c r="AA515" s="40"/>
      <c r="AB515" s="40"/>
      <c r="AC515" s="40"/>
      <c r="AD515" s="40"/>
      <c r="AE515" s="40"/>
      <c r="AT515" s="19" t="s">
        <v>190</v>
      </c>
      <c r="AU515" s="19" t="s">
        <v>85</v>
      </c>
    </row>
    <row r="516" s="12" customFormat="1" ht="22.8" customHeight="1">
      <c r="A516" s="12"/>
      <c r="B516" s="199"/>
      <c r="C516" s="200"/>
      <c r="D516" s="201" t="s">
        <v>75</v>
      </c>
      <c r="E516" s="213" t="s">
        <v>231</v>
      </c>
      <c r="F516" s="213" t="s">
        <v>1963</v>
      </c>
      <c r="G516" s="200"/>
      <c r="H516" s="200"/>
      <c r="I516" s="203"/>
      <c r="J516" s="214">
        <f>BK516</f>
        <v>0</v>
      </c>
      <c r="K516" s="200"/>
      <c r="L516" s="205"/>
      <c r="M516" s="206"/>
      <c r="N516" s="207"/>
      <c r="O516" s="207"/>
      <c r="P516" s="208">
        <f>SUM(P517:P522)</f>
        <v>0</v>
      </c>
      <c r="Q516" s="207"/>
      <c r="R516" s="208">
        <f>SUM(R517:R522)</f>
        <v>0</v>
      </c>
      <c r="S516" s="207"/>
      <c r="T516" s="209">
        <f>SUM(T517:T522)</f>
        <v>0</v>
      </c>
      <c r="U516" s="12"/>
      <c r="V516" s="12"/>
      <c r="W516" s="12"/>
      <c r="X516" s="12"/>
      <c r="Y516" s="12"/>
      <c r="Z516" s="12"/>
      <c r="AA516" s="12"/>
      <c r="AB516" s="12"/>
      <c r="AC516" s="12"/>
      <c r="AD516" s="12"/>
      <c r="AE516" s="12"/>
      <c r="AR516" s="210" t="s">
        <v>83</v>
      </c>
      <c r="AT516" s="211" t="s">
        <v>75</v>
      </c>
      <c r="AU516" s="211" t="s">
        <v>83</v>
      </c>
      <c r="AY516" s="210" t="s">
        <v>180</v>
      </c>
      <c r="BK516" s="212">
        <f>SUM(BK517:BK522)</f>
        <v>0</v>
      </c>
    </row>
    <row r="517" s="2" customFormat="1" ht="16.5" customHeight="1">
      <c r="A517" s="40"/>
      <c r="B517" s="41"/>
      <c r="C517" s="215" t="s">
        <v>198</v>
      </c>
      <c r="D517" s="215" t="s">
        <v>183</v>
      </c>
      <c r="E517" s="216" t="s">
        <v>239</v>
      </c>
      <c r="F517" s="217" t="s">
        <v>1964</v>
      </c>
      <c r="G517" s="218" t="s">
        <v>1661</v>
      </c>
      <c r="H517" s="219">
        <v>2</v>
      </c>
      <c r="I517" s="220"/>
      <c r="J517" s="221">
        <f>ROUND(I517*H517,2)</f>
        <v>0</v>
      </c>
      <c r="K517" s="217" t="s">
        <v>19</v>
      </c>
      <c r="L517" s="46"/>
      <c r="M517" s="222" t="s">
        <v>19</v>
      </c>
      <c r="N517" s="223" t="s">
        <v>47</v>
      </c>
      <c r="O517" s="86"/>
      <c r="P517" s="224">
        <f>O517*H517</f>
        <v>0</v>
      </c>
      <c r="Q517" s="224">
        <v>0</v>
      </c>
      <c r="R517" s="224">
        <f>Q517*H517</f>
        <v>0</v>
      </c>
      <c r="S517" s="224">
        <v>0</v>
      </c>
      <c r="T517" s="225">
        <f>S517*H517</f>
        <v>0</v>
      </c>
      <c r="U517" s="40"/>
      <c r="V517" s="40"/>
      <c r="W517" s="40"/>
      <c r="X517" s="40"/>
      <c r="Y517" s="40"/>
      <c r="Z517" s="40"/>
      <c r="AA517" s="40"/>
      <c r="AB517" s="40"/>
      <c r="AC517" s="40"/>
      <c r="AD517" s="40"/>
      <c r="AE517" s="40"/>
      <c r="AR517" s="226" t="s">
        <v>198</v>
      </c>
      <c r="AT517" s="226" t="s">
        <v>183</v>
      </c>
      <c r="AU517" s="226" t="s">
        <v>85</v>
      </c>
      <c r="AY517" s="19" t="s">
        <v>180</v>
      </c>
      <c r="BE517" s="227">
        <f>IF(N517="základní",J517,0)</f>
        <v>0</v>
      </c>
      <c r="BF517" s="227">
        <f>IF(N517="snížená",J517,0)</f>
        <v>0</v>
      </c>
      <c r="BG517" s="227">
        <f>IF(N517="zákl. přenesená",J517,0)</f>
        <v>0</v>
      </c>
      <c r="BH517" s="227">
        <f>IF(N517="sníž. přenesená",J517,0)</f>
        <v>0</v>
      </c>
      <c r="BI517" s="227">
        <f>IF(N517="nulová",J517,0)</f>
        <v>0</v>
      </c>
      <c r="BJ517" s="19" t="s">
        <v>83</v>
      </c>
      <c r="BK517" s="227">
        <f>ROUND(I517*H517,2)</f>
        <v>0</v>
      </c>
      <c r="BL517" s="19" t="s">
        <v>198</v>
      </c>
      <c r="BM517" s="226" t="s">
        <v>2289</v>
      </c>
    </row>
    <row r="518" s="2" customFormat="1">
      <c r="A518" s="40"/>
      <c r="B518" s="41"/>
      <c r="C518" s="42"/>
      <c r="D518" s="228" t="s">
        <v>190</v>
      </c>
      <c r="E518" s="42"/>
      <c r="F518" s="229" t="s">
        <v>1964</v>
      </c>
      <c r="G518" s="42"/>
      <c r="H518" s="42"/>
      <c r="I518" s="230"/>
      <c r="J518" s="42"/>
      <c r="K518" s="42"/>
      <c r="L518" s="46"/>
      <c r="M518" s="231"/>
      <c r="N518" s="232"/>
      <c r="O518" s="86"/>
      <c r="P518" s="86"/>
      <c r="Q518" s="86"/>
      <c r="R518" s="86"/>
      <c r="S518" s="86"/>
      <c r="T518" s="87"/>
      <c r="U518" s="40"/>
      <c r="V518" s="40"/>
      <c r="W518" s="40"/>
      <c r="X518" s="40"/>
      <c r="Y518" s="40"/>
      <c r="Z518" s="40"/>
      <c r="AA518" s="40"/>
      <c r="AB518" s="40"/>
      <c r="AC518" s="40"/>
      <c r="AD518" s="40"/>
      <c r="AE518" s="40"/>
      <c r="AT518" s="19" t="s">
        <v>190</v>
      </c>
      <c r="AU518" s="19" t="s">
        <v>85</v>
      </c>
    </row>
    <row r="519" s="2" customFormat="1" ht="16.5" customHeight="1">
      <c r="A519" s="40"/>
      <c r="B519" s="41"/>
      <c r="C519" s="215" t="s">
        <v>231</v>
      </c>
      <c r="D519" s="215" t="s">
        <v>183</v>
      </c>
      <c r="E519" s="216" t="s">
        <v>246</v>
      </c>
      <c r="F519" s="217" t="s">
        <v>1966</v>
      </c>
      <c r="G519" s="218" t="s">
        <v>1661</v>
      </c>
      <c r="H519" s="219">
        <v>1</v>
      </c>
      <c r="I519" s="220"/>
      <c r="J519" s="221">
        <f>ROUND(I519*H519,2)</f>
        <v>0</v>
      </c>
      <c r="K519" s="217" t="s">
        <v>19</v>
      </c>
      <c r="L519" s="46"/>
      <c r="M519" s="222" t="s">
        <v>19</v>
      </c>
      <c r="N519" s="223" t="s">
        <v>47</v>
      </c>
      <c r="O519" s="86"/>
      <c r="P519" s="224">
        <f>O519*H519</f>
        <v>0</v>
      </c>
      <c r="Q519" s="224">
        <v>0</v>
      </c>
      <c r="R519" s="224">
        <f>Q519*H519</f>
        <v>0</v>
      </c>
      <c r="S519" s="224">
        <v>0</v>
      </c>
      <c r="T519" s="225">
        <f>S519*H519</f>
        <v>0</v>
      </c>
      <c r="U519" s="40"/>
      <c r="V519" s="40"/>
      <c r="W519" s="40"/>
      <c r="X519" s="40"/>
      <c r="Y519" s="40"/>
      <c r="Z519" s="40"/>
      <c r="AA519" s="40"/>
      <c r="AB519" s="40"/>
      <c r="AC519" s="40"/>
      <c r="AD519" s="40"/>
      <c r="AE519" s="40"/>
      <c r="AR519" s="226" t="s">
        <v>198</v>
      </c>
      <c r="AT519" s="226" t="s">
        <v>183</v>
      </c>
      <c r="AU519" s="226" t="s">
        <v>85</v>
      </c>
      <c r="AY519" s="19" t="s">
        <v>180</v>
      </c>
      <c r="BE519" s="227">
        <f>IF(N519="základní",J519,0)</f>
        <v>0</v>
      </c>
      <c r="BF519" s="227">
        <f>IF(N519="snížená",J519,0)</f>
        <v>0</v>
      </c>
      <c r="BG519" s="227">
        <f>IF(N519="zákl. přenesená",J519,0)</f>
        <v>0</v>
      </c>
      <c r="BH519" s="227">
        <f>IF(N519="sníž. přenesená",J519,0)</f>
        <v>0</v>
      </c>
      <c r="BI519" s="227">
        <f>IF(N519="nulová",J519,0)</f>
        <v>0</v>
      </c>
      <c r="BJ519" s="19" t="s">
        <v>83</v>
      </c>
      <c r="BK519" s="227">
        <f>ROUND(I519*H519,2)</f>
        <v>0</v>
      </c>
      <c r="BL519" s="19" t="s">
        <v>198</v>
      </c>
      <c r="BM519" s="226" t="s">
        <v>2290</v>
      </c>
    </row>
    <row r="520" s="2" customFormat="1">
      <c r="A520" s="40"/>
      <c r="B520" s="41"/>
      <c r="C520" s="42"/>
      <c r="D520" s="228" t="s">
        <v>190</v>
      </c>
      <c r="E520" s="42"/>
      <c r="F520" s="229" t="s">
        <v>1966</v>
      </c>
      <c r="G520" s="42"/>
      <c r="H520" s="42"/>
      <c r="I520" s="230"/>
      <c r="J520" s="42"/>
      <c r="K520" s="42"/>
      <c r="L520" s="46"/>
      <c r="M520" s="231"/>
      <c r="N520" s="232"/>
      <c r="O520" s="86"/>
      <c r="P520" s="86"/>
      <c r="Q520" s="86"/>
      <c r="R520" s="86"/>
      <c r="S520" s="86"/>
      <c r="T520" s="87"/>
      <c r="U520" s="40"/>
      <c r="V520" s="40"/>
      <c r="W520" s="40"/>
      <c r="X520" s="40"/>
      <c r="Y520" s="40"/>
      <c r="Z520" s="40"/>
      <c r="AA520" s="40"/>
      <c r="AB520" s="40"/>
      <c r="AC520" s="40"/>
      <c r="AD520" s="40"/>
      <c r="AE520" s="40"/>
      <c r="AT520" s="19" t="s">
        <v>190</v>
      </c>
      <c r="AU520" s="19" t="s">
        <v>85</v>
      </c>
    </row>
    <row r="521" s="2" customFormat="1" ht="16.5" customHeight="1">
      <c r="A521" s="40"/>
      <c r="B521" s="41"/>
      <c r="C521" s="215" t="s">
        <v>239</v>
      </c>
      <c r="D521" s="215" t="s">
        <v>183</v>
      </c>
      <c r="E521" s="216" t="s">
        <v>252</v>
      </c>
      <c r="F521" s="217" t="s">
        <v>2291</v>
      </c>
      <c r="G521" s="218" t="s">
        <v>1661</v>
      </c>
      <c r="H521" s="219">
        <v>1</v>
      </c>
      <c r="I521" s="220"/>
      <c r="J521" s="221">
        <f>ROUND(I521*H521,2)</f>
        <v>0</v>
      </c>
      <c r="K521" s="217" t="s">
        <v>19</v>
      </c>
      <c r="L521" s="46"/>
      <c r="M521" s="222" t="s">
        <v>19</v>
      </c>
      <c r="N521" s="223" t="s">
        <v>47</v>
      </c>
      <c r="O521" s="86"/>
      <c r="P521" s="224">
        <f>O521*H521</f>
        <v>0</v>
      </c>
      <c r="Q521" s="224">
        <v>0</v>
      </c>
      <c r="R521" s="224">
        <f>Q521*H521</f>
        <v>0</v>
      </c>
      <c r="S521" s="224">
        <v>0</v>
      </c>
      <c r="T521" s="225">
        <f>S521*H521</f>
        <v>0</v>
      </c>
      <c r="U521" s="40"/>
      <c r="V521" s="40"/>
      <c r="W521" s="40"/>
      <c r="X521" s="40"/>
      <c r="Y521" s="40"/>
      <c r="Z521" s="40"/>
      <c r="AA521" s="40"/>
      <c r="AB521" s="40"/>
      <c r="AC521" s="40"/>
      <c r="AD521" s="40"/>
      <c r="AE521" s="40"/>
      <c r="AR521" s="226" t="s">
        <v>198</v>
      </c>
      <c r="AT521" s="226" t="s">
        <v>183</v>
      </c>
      <c r="AU521" s="226" t="s">
        <v>85</v>
      </c>
      <c r="AY521" s="19" t="s">
        <v>180</v>
      </c>
      <c r="BE521" s="227">
        <f>IF(N521="základní",J521,0)</f>
        <v>0</v>
      </c>
      <c r="BF521" s="227">
        <f>IF(N521="snížená",J521,0)</f>
        <v>0</v>
      </c>
      <c r="BG521" s="227">
        <f>IF(N521="zákl. přenesená",J521,0)</f>
        <v>0</v>
      </c>
      <c r="BH521" s="227">
        <f>IF(N521="sníž. přenesená",J521,0)</f>
        <v>0</v>
      </c>
      <c r="BI521" s="227">
        <f>IF(N521="nulová",J521,0)</f>
        <v>0</v>
      </c>
      <c r="BJ521" s="19" t="s">
        <v>83</v>
      </c>
      <c r="BK521" s="227">
        <f>ROUND(I521*H521,2)</f>
        <v>0</v>
      </c>
      <c r="BL521" s="19" t="s">
        <v>198</v>
      </c>
      <c r="BM521" s="226" t="s">
        <v>2292</v>
      </c>
    </row>
    <row r="522" s="2" customFormat="1">
      <c r="A522" s="40"/>
      <c r="B522" s="41"/>
      <c r="C522" s="42"/>
      <c r="D522" s="228" t="s">
        <v>190</v>
      </c>
      <c r="E522" s="42"/>
      <c r="F522" s="229" t="s">
        <v>2291</v>
      </c>
      <c r="G522" s="42"/>
      <c r="H522" s="42"/>
      <c r="I522" s="230"/>
      <c r="J522" s="42"/>
      <c r="K522" s="42"/>
      <c r="L522" s="46"/>
      <c r="M522" s="231"/>
      <c r="N522" s="232"/>
      <c r="O522" s="86"/>
      <c r="P522" s="86"/>
      <c r="Q522" s="86"/>
      <c r="R522" s="86"/>
      <c r="S522" s="86"/>
      <c r="T522" s="87"/>
      <c r="U522" s="40"/>
      <c r="V522" s="40"/>
      <c r="W522" s="40"/>
      <c r="X522" s="40"/>
      <c r="Y522" s="40"/>
      <c r="Z522" s="40"/>
      <c r="AA522" s="40"/>
      <c r="AB522" s="40"/>
      <c r="AC522" s="40"/>
      <c r="AD522" s="40"/>
      <c r="AE522" s="40"/>
      <c r="AT522" s="19" t="s">
        <v>190</v>
      </c>
      <c r="AU522" s="19" t="s">
        <v>85</v>
      </c>
    </row>
    <row r="523" s="12" customFormat="1" ht="22.8" customHeight="1">
      <c r="A523" s="12"/>
      <c r="B523" s="199"/>
      <c r="C523" s="200"/>
      <c r="D523" s="201" t="s">
        <v>75</v>
      </c>
      <c r="E523" s="213" t="s">
        <v>2293</v>
      </c>
      <c r="F523" s="213" t="s">
        <v>1955</v>
      </c>
      <c r="G523" s="200"/>
      <c r="H523" s="200"/>
      <c r="I523" s="203"/>
      <c r="J523" s="214">
        <f>BK523</f>
        <v>0</v>
      </c>
      <c r="K523" s="200"/>
      <c r="L523" s="205"/>
      <c r="M523" s="206"/>
      <c r="N523" s="207"/>
      <c r="O523" s="207"/>
      <c r="P523" s="208">
        <f>SUM(P524:P529)</f>
        <v>0</v>
      </c>
      <c r="Q523" s="207"/>
      <c r="R523" s="208">
        <f>SUM(R524:R529)</f>
        <v>0</v>
      </c>
      <c r="S523" s="207"/>
      <c r="T523" s="209">
        <f>SUM(T524:T529)</f>
        <v>0</v>
      </c>
      <c r="U523" s="12"/>
      <c r="V523" s="12"/>
      <c r="W523" s="12"/>
      <c r="X523" s="12"/>
      <c r="Y523" s="12"/>
      <c r="Z523" s="12"/>
      <c r="AA523" s="12"/>
      <c r="AB523" s="12"/>
      <c r="AC523" s="12"/>
      <c r="AD523" s="12"/>
      <c r="AE523" s="12"/>
      <c r="AR523" s="210" t="s">
        <v>83</v>
      </c>
      <c r="AT523" s="211" t="s">
        <v>75</v>
      </c>
      <c r="AU523" s="211" t="s">
        <v>83</v>
      </c>
      <c r="AY523" s="210" t="s">
        <v>180</v>
      </c>
      <c r="BK523" s="212">
        <f>SUM(BK524:BK529)</f>
        <v>0</v>
      </c>
    </row>
    <row r="524" s="2" customFormat="1">
      <c r="A524" s="40"/>
      <c r="B524" s="41"/>
      <c r="C524" s="215" t="s">
        <v>83</v>
      </c>
      <c r="D524" s="215" t="s">
        <v>183</v>
      </c>
      <c r="E524" s="216" t="s">
        <v>83</v>
      </c>
      <c r="F524" s="217" t="s">
        <v>2294</v>
      </c>
      <c r="G524" s="218" t="s">
        <v>1661</v>
      </c>
      <c r="H524" s="219">
        <v>1</v>
      </c>
      <c r="I524" s="220"/>
      <c r="J524" s="221">
        <f>ROUND(I524*H524,2)</f>
        <v>0</v>
      </c>
      <c r="K524" s="217" t="s">
        <v>19</v>
      </c>
      <c r="L524" s="46"/>
      <c r="M524" s="222" t="s">
        <v>19</v>
      </c>
      <c r="N524" s="223" t="s">
        <v>47</v>
      </c>
      <c r="O524" s="86"/>
      <c r="P524" s="224">
        <f>O524*H524</f>
        <v>0</v>
      </c>
      <c r="Q524" s="224">
        <v>0</v>
      </c>
      <c r="R524" s="224">
        <f>Q524*H524</f>
        <v>0</v>
      </c>
      <c r="S524" s="224">
        <v>0</v>
      </c>
      <c r="T524" s="225">
        <f>S524*H524</f>
        <v>0</v>
      </c>
      <c r="U524" s="40"/>
      <c r="V524" s="40"/>
      <c r="W524" s="40"/>
      <c r="X524" s="40"/>
      <c r="Y524" s="40"/>
      <c r="Z524" s="40"/>
      <c r="AA524" s="40"/>
      <c r="AB524" s="40"/>
      <c r="AC524" s="40"/>
      <c r="AD524" s="40"/>
      <c r="AE524" s="40"/>
      <c r="AR524" s="226" t="s">
        <v>198</v>
      </c>
      <c r="AT524" s="226" t="s">
        <v>183</v>
      </c>
      <c r="AU524" s="226" t="s">
        <v>85</v>
      </c>
      <c r="AY524" s="19" t="s">
        <v>180</v>
      </c>
      <c r="BE524" s="227">
        <f>IF(N524="základní",J524,0)</f>
        <v>0</v>
      </c>
      <c r="BF524" s="227">
        <f>IF(N524="snížená",J524,0)</f>
        <v>0</v>
      </c>
      <c r="BG524" s="227">
        <f>IF(N524="zákl. přenesená",J524,0)</f>
        <v>0</v>
      </c>
      <c r="BH524" s="227">
        <f>IF(N524="sníž. přenesená",J524,0)</f>
        <v>0</v>
      </c>
      <c r="BI524" s="227">
        <f>IF(N524="nulová",J524,0)</f>
        <v>0</v>
      </c>
      <c r="BJ524" s="19" t="s">
        <v>83</v>
      </c>
      <c r="BK524" s="227">
        <f>ROUND(I524*H524,2)</f>
        <v>0</v>
      </c>
      <c r="BL524" s="19" t="s">
        <v>198</v>
      </c>
      <c r="BM524" s="226" t="s">
        <v>2295</v>
      </c>
    </row>
    <row r="525" s="2" customFormat="1">
      <c r="A525" s="40"/>
      <c r="B525" s="41"/>
      <c r="C525" s="42"/>
      <c r="D525" s="228" t="s">
        <v>190</v>
      </c>
      <c r="E525" s="42"/>
      <c r="F525" s="229" t="s">
        <v>2296</v>
      </c>
      <c r="G525" s="42"/>
      <c r="H525" s="42"/>
      <c r="I525" s="230"/>
      <c r="J525" s="42"/>
      <c r="K525" s="42"/>
      <c r="L525" s="46"/>
      <c r="M525" s="231"/>
      <c r="N525" s="232"/>
      <c r="O525" s="86"/>
      <c r="P525" s="86"/>
      <c r="Q525" s="86"/>
      <c r="R525" s="86"/>
      <c r="S525" s="86"/>
      <c r="T525" s="87"/>
      <c r="U525" s="40"/>
      <c r="V525" s="40"/>
      <c r="W525" s="40"/>
      <c r="X525" s="40"/>
      <c r="Y525" s="40"/>
      <c r="Z525" s="40"/>
      <c r="AA525" s="40"/>
      <c r="AB525" s="40"/>
      <c r="AC525" s="40"/>
      <c r="AD525" s="40"/>
      <c r="AE525" s="40"/>
      <c r="AT525" s="19" t="s">
        <v>190</v>
      </c>
      <c r="AU525" s="19" t="s">
        <v>85</v>
      </c>
    </row>
    <row r="526" s="2" customFormat="1" ht="16.5" customHeight="1">
      <c r="A526" s="40"/>
      <c r="B526" s="41"/>
      <c r="C526" s="215" t="s">
        <v>85</v>
      </c>
      <c r="D526" s="215" t="s">
        <v>183</v>
      </c>
      <c r="E526" s="216" t="s">
        <v>85</v>
      </c>
      <c r="F526" s="217" t="s">
        <v>1959</v>
      </c>
      <c r="G526" s="218" t="s">
        <v>1661</v>
      </c>
      <c r="H526" s="219">
        <v>5</v>
      </c>
      <c r="I526" s="220"/>
      <c r="J526" s="221">
        <f>ROUND(I526*H526,2)</f>
        <v>0</v>
      </c>
      <c r="K526" s="217" t="s">
        <v>19</v>
      </c>
      <c r="L526" s="46"/>
      <c r="M526" s="222" t="s">
        <v>19</v>
      </c>
      <c r="N526" s="223" t="s">
        <v>47</v>
      </c>
      <c r="O526" s="86"/>
      <c r="P526" s="224">
        <f>O526*H526</f>
        <v>0</v>
      </c>
      <c r="Q526" s="224">
        <v>0</v>
      </c>
      <c r="R526" s="224">
        <f>Q526*H526</f>
        <v>0</v>
      </c>
      <c r="S526" s="224">
        <v>0</v>
      </c>
      <c r="T526" s="225">
        <f>S526*H526</f>
        <v>0</v>
      </c>
      <c r="U526" s="40"/>
      <c r="V526" s="40"/>
      <c r="W526" s="40"/>
      <c r="X526" s="40"/>
      <c r="Y526" s="40"/>
      <c r="Z526" s="40"/>
      <c r="AA526" s="40"/>
      <c r="AB526" s="40"/>
      <c r="AC526" s="40"/>
      <c r="AD526" s="40"/>
      <c r="AE526" s="40"/>
      <c r="AR526" s="226" t="s">
        <v>198</v>
      </c>
      <c r="AT526" s="226" t="s">
        <v>183</v>
      </c>
      <c r="AU526" s="226" t="s">
        <v>85</v>
      </c>
      <c r="AY526" s="19" t="s">
        <v>180</v>
      </c>
      <c r="BE526" s="227">
        <f>IF(N526="základní",J526,0)</f>
        <v>0</v>
      </c>
      <c r="BF526" s="227">
        <f>IF(N526="snížená",J526,0)</f>
        <v>0</v>
      </c>
      <c r="BG526" s="227">
        <f>IF(N526="zákl. přenesená",J526,0)</f>
        <v>0</v>
      </c>
      <c r="BH526" s="227">
        <f>IF(N526="sníž. přenesená",J526,0)</f>
        <v>0</v>
      </c>
      <c r="BI526" s="227">
        <f>IF(N526="nulová",J526,0)</f>
        <v>0</v>
      </c>
      <c r="BJ526" s="19" t="s">
        <v>83</v>
      </c>
      <c r="BK526" s="227">
        <f>ROUND(I526*H526,2)</f>
        <v>0</v>
      </c>
      <c r="BL526" s="19" t="s">
        <v>198</v>
      </c>
      <c r="BM526" s="226" t="s">
        <v>2297</v>
      </c>
    </row>
    <row r="527" s="2" customFormat="1">
      <c r="A527" s="40"/>
      <c r="B527" s="41"/>
      <c r="C527" s="42"/>
      <c r="D527" s="228" t="s">
        <v>190</v>
      </c>
      <c r="E527" s="42"/>
      <c r="F527" s="229" t="s">
        <v>1959</v>
      </c>
      <c r="G527" s="42"/>
      <c r="H527" s="42"/>
      <c r="I527" s="230"/>
      <c r="J527" s="42"/>
      <c r="K527" s="42"/>
      <c r="L527" s="46"/>
      <c r="M527" s="231"/>
      <c r="N527" s="232"/>
      <c r="O527" s="86"/>
      <c r="P527" s="86"/>
      <c r="Q527" s="86"/>
      <c r="R527" s="86"/>
      <c r="S527" s="86"/>
      <c r="T527" s="87"/>
      <c r="U527" s="40"/>
      <c r="V527" s="40"/>
      <c r="W527" s="40"/>
      <c r="X527" s="40"/>
      <c r="Y527" s="40"/>
      <c r="Z527" s="40"/>
      <c r="AA527" s="40"/>
      <c r="AB527" s="40"/>
      <c r="AC527" s="40"/>
      <c r="AD527" s="40"/>
      <c r="AE527" s="40"/>
      <c r="AT527" s="19" t="s">
        <v>190</v>
      </c>
      <c r="AU527" s="19" t="s">
        <v>85</v>
      </c>
    </row>
    <row r="528" s="2" customFormat="1" ht="16.5" customHeight="1">
      <c r="A528" s="40"/>
      <c r="B528" s="41"/>
      <c r="C528" s="215" t="s">
        <v>113</v>
      </c>
      <c r="D528" s="215" t="s">
        <v>183</v>
      </c>
      <c r="E528" s="216" t="s">
        <v>113</v>
      </c>
      <c r="F528" s="217" t="s">
        <v>2298</v>
      </c>
      <c r="G528" s="218" t="s">
        <v>1661</v>
      </c>
      <c r="H528" s="219">
        <v>1</v>
      </c>
      <c r="I528" s="220"/>
      <c r="J528" s="221">
        <f>ROUND(I528*H528,2)</f>
        <v>0</v>
      </c>
      <c r="K528" s="217" t="s">
        <v>19</v>
      </c>
      <c r="L528" s="46"/>
      <c r="M528" s="222" t="s">
        <v>19</v>
      </c>
      <c r="N528" s="223" t="s">
        <v>47</v>
      </c>
      <c r="O528" s="86"/>
      <c r="P528" s="224">
        <f>O528*H528</f>
        <v>0</v>
      </c>
      <c r="Q528" s="224">
        <v>0</v>
      </c>
      <c r="R528" s="224">
        <f>Q528*H528</f>
        <v>0</v>
      </c>
      <c r="S528" s="224">
        <v>0</v>
      </c>
      <c r="T528" s="225">
        <f>S528*H528</f>
        <v>0</v>
      </c>
      <c r="U528" s="40"/>
      <c r="V528" s="40"/>
      <c r="W528" s="40"/>
      <c r="X528" s="40"/>
      <c r="Y528" s="40"/>
      <c r="Z528" s="40"/>
      <c r="AA528" s="40"/>
      <c r="AB528" s="40"/>
      <c r="AC528" s="40"/>
      <c r="AD528" s="40"/>
      <c r="AE528" s="40"/>
      <c r="AR528" s="226" t="s">
        <v>198</v>
      </c>
      <c r="AT528" s="226" t="s">
        <v>183</v>
      </c>
      <c r="AU528" s="226" t="s">
        <v>85</v>
      </c>
      <c r="AY528" s="19" t="s">
        <v>180</v>
      </c>
      <c r="BE528" s="227">
        <f>IF(N528="základní",J528,0)</f>
        <v>0</v>
      </c>
      <c r="BF528" s="227">
        <f>IF(N528="snížená",J528,0)</f>
        <v>0</v>
      </c>
      <c r="BG528" s="227">
        <f>IF(N528="zákl. přenesená",J528,0)</f>
        <v>0</v>
      </c>
      <c r="BH528" s="227">
        <f>IF(N528="sníž. přenesená",J528,0)</f>
        <v>0</v>
      </c>
      <c r="BI528" s="227">
        <f>IF(N528="nulová",J528,0)</f>
        <v>0</v>
      </c>
      <c r="BJ528" s="19" t="s">
        <v>83</v>
      </c>
      <c r="BK528" s="227">
        <f>ROUND(I528*H528,2)</f>
        <v>0</v>
      </c>
      <c r="BL528" s="19" t="s">
        <v>198</v>
      </c>
      <c r="BM528" s="226" t="s">
        <v>2299</v>
      </c>
    </row>
    <row r="529" s="2" customFormat="1">
      <c r="A529" s="40"/>
      <c r="B529" s="41"/>
      <c r="C529" s="42"/>
      <c r="D529" s="228" t="s">
        <v>190</v>
      </c>
      <c r="E529" s="42"/>
      <c r="F529" s="229" t="s">
        <v>2298</v>
      </c>
      <c r="G529" s="42"/>
      <c r="H529" s="42"/>
      <c r="I529" s="230"/>
      <c r="J529" s="42"/>
      <c r="K529" s="42"/>
      <c r="L529" s="46"/>
      <c r="M529" s="265"/>
      <c r="N529" s="266"/>
      <c r="O529" s="267"/>
      <c r="P529" s="267"/>
      <c r="Q529" s="267"/>
      <c r="R529" s="267"/>
      <c r="S529" s="267"/>
      <c r="T529" s="268"/>
      <c r="U529" s="40"/>
      <c r="V529" s="40"/>
      <c r="W529" s="40"/>
      <c r="X529" s="40"/>
      <c r="Y529" s="40"/>
      <c r="Z529" s="40"/>
      <c r="AA529" s="40"/>
      <c r="AB529" s="40"/>
      <c r="AC529" s="40"/>
      <c r="AD529" s="40"/>
      <c r="AE529" s="40"/>
      <c r="AT529" s="19" t="s">
        <v>190</v>
      </c>
      <c r="AU529" s="19" t="s">
        <v>85</v>
      </c>
    </row>
    <row r="530" s="2" customFormat="1" ht="6.96" customHeight="1">
      <c r="A530" s="40"/>
      <c r="B530" s="61"/>
      <c r="C530" s="62"/>
      <c r="D530" s="62"/>
      <c r="E530" s="62"/>
      <c r="F530" s="62"/>
      <c r="G530" s="62"/>
      <c r="H530" s="62"/>
      <c r="I530" s="62"/>
      <c r="J530" s="62"/>
      <c r="K530" s="62"/>
      <c r="L530" s="46"/>
      <c r="M530" s="40"/>
      <c r="O530" s="40"/>
      <c r="P530" s="40"/>
      <c r="Q530" s="40"/>
      <c r="R530" s="40"/>
      <c r="S530" s="40"/>
      <c r="T530" s="40"/>
      <c r="U530" s="40"/>
      <c r="V530" s="40"/>
      <c r="W530" s="40"/>
      <c r="X530" s="40"/>
      <c r="Y530" s="40"/>
      <c r="Z530" s="40"/>
      <c r="AA530" s="40"/>
      <c r="AB530" s="40"/>
      <c r="AC530" s="40"/>
      <c r="AD530" s="40"/>
      <c r="AE530" s="40"/>
    </row>
  </sheetData>
  <sheetProtection sheet="1" autoFilter="0" formatColumns="0" formatRows="0" objects="1" scenarios="1" spinCount="100000" saltValue="Z/y/W4jns9hz/O4YM9db4IhbhNLjMLLEIb2oYT7MM2jLMV0KjUUE73IW0QnfqdjNXUVAFtWyYOf9o2DUym8tdA==" hashValue="0woNYxXqIzmAaDELypt0DjZIDC9d3uUCV7wttjI+SM77Lrn6wkO5t0oeGPFON7Y/gW/NbOhALcLaUEYCTjaEBQ==" algorithmName="SHA-512" password="CC35"/>
  <autoFilter ref="C137:K529"/>
  <mergeCells count="12">
    <mergeCell ref="E7:H7"/>
    <mergeCell ref="E9:H9"/>
    <mergeCell ref="E11:H11"/>
    <mergeCell ref="E20:H20"/>
    <mergeCell ref="E29:H29"/>
    <mergeCell ref="E50:H50"/>
    <mergeCell ref="E52:H52"/>
    <mergeCell ref="E54:H54"/>
    <mergeCell ref="E126:H126"/>
    <mergeCell ref="E128:H128"/>
    <mergeCell ref="E130:H13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101</v>
      </c>
    </row>
    <row r="3" s="1" customFormat="1" ht="6.96" customHeight="1">
      <c r="B3" s="141"/>
      <c r="C3" s="142"/>
      <c r="D3" s="142"/>
      <c r="E3" s="142"/>
      <c r="F3" s="142"/>
      <c r="G3" s="142"/>
      <c r="H3" s="142"/>
      <c r="I3" s="142"/>
      <c r="J3" s="142"/>
      <c r="K3" s="142"/>
      <c r="L3" s="22"/>
      <c r="AT3" s="19" t="s">
        <v>85</v>
      </c>
    </row>
    <row r="4" s="1" customFormat="1" ht="24.96" customHeight="1">
      <c r="B4" s="22"/>
      <c r="D4" s="143" t="s">
        <v>144</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Stavební úpravy objektu Bojanovická 2848/1, Praha 4</v>
      </c>
      <c r="F7" s="145"/>
      <c r="G7" s="145"/>
      <c r="H7" s="145"/>
      <c r="L7" s="22"/>
    </row>
    <row r="8" s="1" customFormat="1" ht="12" customHeight="1">
      <c r="B8" s="22"/>
      <c r="D8" s="145" t="s">
        <v>145</v>
      </c>
      <c r="L8" s="22"/>
    </row>
    <row r="9" s="2" customFormat="1" ht="16.5" customHeight="1">
      <c r="A9" s="40"/>
      <c r="B9" s="46"/>
      <c r="C9" s="40"/>
      <c r="D9" s="40"/>
      <c r="E9" s="146" t="s">
        <v>146</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147</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2300</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8. 6. 2021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27</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30</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31</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33</v>
      </c>
      <c r="E22" s="40"/>
      <c r="F22" s="40"/>
      <c r="G22" s="40"/>
      <c r="H22" s="40"/>
      <c r="I22" s="145" t="s">
        <v>26</v>
      </c>
      <c r="J22" s="135" t="s">
        <v>34</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35</v>
      </c>
      <c r="F23" s="40"/>
      <c r="G23" s="40"/>
      <c r="H23" s="40"/>
      <c r="I23" s="145" t="s">
        <v>29</v>
      </c>
      <c r="J23" s="135" t="s">
        <v>36</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38</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5" t="s">
        <v>29</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40</v>
      </c>
      <c r="E28" s="40"/>
      <c r="F28" s="40"/>
      <c r="G28" s="40"/>
      <c r="H28" s="40"/>
      <c r="I28" s="40"/>
      <c r="J28" s="40"/>
      <c r="K28" s="40"/>
      <c r="L28" s="147"/>
      <c r="S28" s="40"/>
      <c r="T28" s="40"/>
      <c r="U28" s="40"/>
      <c r="V28" s="40"/>
      <c r="W28" s="40"/>
      <c r="X28" s="40"/>
      <c r="Y28" s="40"/>
      <c r="Z28" s="40"/>
      <c r="AA28" s="40"/>
      <c r="AB28" s="40"/>
      <c r="AC28" s="40"/>
      <c r="AD28" s="40"/>
      <c r="AE28" s="40"/>
    </row>
    <row r="29" s="8" customFormat="1" ht="143.25" customHeight="1">
      <c r="A29" s="150"/>
      <c r="B29" s="151"/>
      <c r="C29" s="150"/>
      <c r="D29" s="150"/>
      <c r="E29" s="152" t="s">
        <v>41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42</v>
      </c>
      <c r="E32" s="40"/>
      <c r="F32" s="40"/>
      <c r="G32" s="40"/>
      <c r="H32" s="40"/>
      <c r="I32" s="40"/>
      <c r="J32" s="156">
        <f>ROUND(J89,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44</v>
      </c>
      <c r="G34" s="40"/>
      <c r="H34" s="40"/>
      <c r="I34" s="157" t="s">
        <v>43</v>
      </c>
      <c r="J34" s="157" t="s">
        <v>45</v>
      </c>
      <c r="K34" s="40"/>
      <c r="L34" s="147"/>
      <c r="S34" s="40"/>
      <c r="T34" s="40"/>
      <c r="U34" s="40"/>
      <c r="V34" s="40"/>
      <c r="W34" s="40"/>
      <c r="X34" s="40"/>
      <c r="Y34" s="40"/>
      <c r="Z34" s="40"/>
      <c r="AA34" s="40"/>
      <c r="AB34" s="40"/>
      <c r="AC34" s="40"/>
      <c r="AD34" s="40"/>
      <c r="AE34" s="40"/>
    </row>
    <row r="35" s="2" customFormat="1" ht="14.4" customHeight="1">
      <c r="A35" s="40"/>
      <c r="B35" s="46"/>
      <c r="C35" s="40"/>
      <c r="D35" s="158" t="s">
        <v>46</v>
      </c>
      <c r="E35" s="145" t="s">
        <v>47</v>
      </c>
      <c r="F35" s="159">
        <f>ROUND((SUM(BE89:BE193)),  2)</f>
        <v>0</v>
      </c>
      <c r="G35" s="40"/>
      <c r="H35" s="40"/>
      <c r="I35" s="160">
        <v>0.20999999999999999</v>
      </c>
      <c r="J35" s="159">
        <f>ROUND(((SUM(BE89:BE193))*I35),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48</v>
      </c>
      <c r="F36" s="159">
        <f>ROUND((SUM(BF89:BF193)),  2)</f>
        <v>0</v>
      </c>
      <c r="G36" s="40"/>
      <c r="H36" s="40"/>
      <c r="I36" s="160">
        <v>0.14999999999999999</v>
      </c>
      <c r="J36" s="159">
        <f>ROUND(((SUM(BF89:BF193))*I36),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49</v>
      </c>
      <c r="F37" s="159">
        <f>ROUND((SUM(BG89:BG193)),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50</v>
      </c>
      <c r="F38" s="159">
        <f>ROUND((SUM(BH89:BH193)),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51</v>
      </c>
      <c r="F39" s="159">
        <f>ROUND((SUM(BI89:BI193)),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52</v>
      </c>
      <c r="E41" s="163"/>
      <c r="F41" s="163"/>
      <c r="G41" s="164" t="s">
        <v>53</v>
      </c>
      <c r="H41" s="165" t="s">
        <v>54</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149</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Stavební úpravy objektu Bojanovická 2848/1, Praha 4</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145</v>
      </c>
      <c r="D51" s="24"/>
      <c r="E51" s="24"/>
      <c r="F51" s="24"/>
      <c r="G51" s="24"/>
      <c r="H51" s="24"/>
      <c r="I51" s="24"/>
      <c r="J51" s="24"/>
      <c r="K51" s="24"/>
      <c r="L51" s="22"/>
    </row>
    <row r="52" s="2" customFormat="1" ht="16.5" customHeight="1">
      <c r="A52" s="40"/>
      <c r="B52" s="41"/>
      <c r="C52" s="42"/>
      <c r="D52" s="42"/>
      <c r="E52" s="172" t="s">
        <v>146</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147</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E - Klimatizace</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Záběhlice ‐ 732117</v>
      </c>
      <c r="G56" s="42"/>
      <c r="H56" s="42"/>
      <c r="I56" s="34" t="s">
        <v>23</v>
      </c>
      <c r="J56" s="74" t="str">
        <f>IF(J14="","",J14)</f>
        <v>8. 6. 2021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Městská část Praha 4, Antala Staška 2059/80b, Krč,</v>
      </c>
      <c r="G58" s="42"/>
      <c r="H58" s="42"/>
      <c r="I58" s="34" t="s">
        <v>33</v>
      </c>
      <c r="J58" s="38" t="str">
        <f>E23</f>
        <v>Archdynamic, s.r.o., Na Strži 290/10, 140 00 Praha</v>
      </c>
      <c r="K58" s="42"/>
      <c r="L58" s="147"/>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38</v>
      </c>
      <c r="J59" s="38" t="str">
        <f>E26</f>
        <v xml:space="preserve"> </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150</v>
      </c>
      <c r="D61" s="174"/>
      <c r="E61" s="174"/>
      <c r="F61" s="174"/>
      <c r="G61" s="174"/>
      <c r="H61" s="174"/>
      <c r="I61" s="174"/>
      <c r="J61" s="175" t="s">
        <v>151</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74</v>
      </c>
      <c r="D63" s="42"/>
      <c r="E63" s="42"/>
      <c r="F63" s="42"/>
      <c r="G63" s="42"/>
      <c r="H63" s="42"/>
      <c r="I63" s="42"/>
      <c r="J63" s="104">
        <f>J89</f>
        <v>0</v>
      </c>
      <c r="K63" s="42"/>
      <c r="L63" s="147"/>
      <c r="S63" s="40"/>
      <c r="T63" s="40"/>
      <c r="U63" s="40"/>
      <c r="V63" s="40"/>
      <c r="W63" s="40"/>
      <c r="X63" s="40"/>
      <c r="Y63" s="40"/>
      <c r="Z63" s="40"/>
      <c r="AA63" s="40"/>
      <c r="AB63" s="40"/>
      <c r="AC63" s="40"/>
      <c r="AD63" s="40"/>
      <c r="AE63" s="40"/>
      <c r="AU63" s="19" t="s">
        <v>152</v>
      </c>
    </row>
    <row r="64" s="9" customFormat="1" ht="24.96" customHeight="1">
      <c r="A64" s="9"/>
      <c r="B64" s="177"/>
      <c r="C64" s="178"/>
      <c r="D64" s="179" t="s">
        <v>2301</v>
      </c>
      <c r="E64" s="180"/>
      <c r="F64" s="180"/>
      <c r="G64" s="180"/>
      <c r="H64" s="180"/>
      <c r="I64" s="180"/>
      <c r="J64" s="181">
        <f>J90</f>
        <v>0</v>
      </c>
      <c r="K64" s="178"/>
      <c r="L64" s="182"/>
      <c r="S64" s="9"/>
      <c r="T64" s="9"/>
      <c r="U64" s="9"/>
      <c r="V64" s="9"/>
      <c r="W64" s="9"/>
      <c r="X64" s="9"/>
      <c r="Y64" s="9"/>
      <c r="Z64" s="9"/>
      <c r="AA64" s="9"/>
      <c r="AB64" s="9"/>
      <c r="AC64" s="9"/>
      <c r="AD64" s="9"/>
      <c r="AE64" s="9"/>
    </row>
    <row r="65" s="9" customFormat="1" ht="24.96" customHeight="1">
      <c r="A65" s="9"/>
      <c r="B65" s="177"/>
      <c r="C65" s="178"/>
      <c r="D65" s="179" t="s">
        <v>2302</v>
      </c>
      <c r="E65" s="180"/>
      <c r="F65" s="180"/>
      <c r="G65" s="180"/>
      <c r="H65" s="180"/>
      <c r="I65" s="180"/>
      <c r="J65" s="181">
        <f>J109</f>
        <v>0</v>
      </c>
      <c r="K65" s="178"/>
      <c r="L65" s="182"/>
      <c r="S65" s="9"/>
      <c r="T65" s="9"/>
      <c r="U65" s="9"/>
      <c r="V65" s="9"/>
      <c r="W65" s="9"/>
      <c r="X65" s="9"/>
      <c r="Y65" s="9"/>
      <c r="Z65" s="9"/>
      <c r="AA65" s="9"/>
      <c r="AB65" s="9"/>
      <c r="AC65" s="9"/>
      <c r="AD65" s="9"/>
      <c r="AE65" s="9"/>
    </row>
    <row r="66" s="9" customFormat="1" ht="24.96" customHeight="1">
      <c r="A66" s="9"/>
      <c r="B66" s="177"/>
      <c r="C66" s="178"/>
      <c r="D66" s="179" t="s">
        <v>2303</v>
      </c>
      <c r="E66" s="180"/>
      <c r="F66" s="180"/>
      <c r="G66" s="180"/>
      <c r="H66" s="180"/>
      <c r="I66" s="180"/>
      <c r="J66" s="181">
        <f>J180</f>
        <v>0</v>
      </c>
      <c r="K66" s="178"/>
      <c r="L66" s="182"/>
      <c r="S66" s="9"/>
      <c r="T66" s="9"/>
      <c r="U66" s="9"/>
      <c r="V66" s="9"/>
      <c r="W66" s="9"/>
      <c r="X66" s="9"/>
      <c r="Y66" s="9"/>
      <c r="Z66" s="9"/>
      <c r="AA66" s="9"/>
      <c r="AB66" s="9"/>
      <c r="AC66" s="9"/>
      <c r="AD66" s="9"/>
      <c r="AE66" s="9"/>
    </row>
    <row r="67" s="9" customFormat="1" ht="24.96" customHeight="1">
      <c r="A67" s="9"/>
      <c r="B67" s="177"/>
      <c r="C67" s="178"/>
      <c r="D67" s="179" t="s">
        <v>2304</v>
      </c>
      <c r="E67" s="180"/>
      <c r="F67" s="180"/>
      <c r="G67" s="180"/>
      <c r="H67" s="180"/>
      <c r="I67" s="180"/>
      <c r="J67" s="181">
        <f>J187</f>
        <v>0</v>
      </c>
      <c r="K67" s="178"/>
      <c r="L67" s="182"/>
      <c r="S67" s="9"/>
      <c r="T67" s="9"/>
      <c r="U67" s="9"/>
      <c r="V67" s="9"/>
      <c r="W67" s="9"/>
      <c r="X67" s="9"/>
      <c r="Y67" s="9"/>
      <c r="Z67" s="9"/>
      <c r="AA67" s="9"/>
      <c r="AB67" s="9"/>
      <c r="AC67" s="9"/>
      <c r="AD67" s="9"/>
      <c r="AE67" s="9"/>
    </row>
    <row r="68" s="2" customFormat="1" ht="21.84" customHeight="1">
      <c r="A68" s="40"/>
      <c r="B68" s="41"/>
      <c r="C68" s="42"/>
      <c r="D68" s="42"/>
      <c r="E68" s="42"/>
      <c r="F68" s="42"/>
      <c r="G68" s="42"/>
      <c r="H68" s="42"/>
      <c r="I68" s="42"/>
      <c r="J68" s="42"/>
      <c r="K68" s="42"/>
      <c r="L68" s="147"/>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47"/>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47"/>
      <c r="S73" s="40"/>
      <c r="T73" s="40"/>
      <c r="U73" s="40"/>
      <c r="V73" s="40"/>
      <c r="W73" s="40"/>
      <c r="X73" s="40"/>
      <c r="Y73" s="40"/>
      <c r="Z73" s="40"/>
      <c r="AA73" s="40"/>
      <c r="AB73" s="40"/>
      <c r="AC73" s="40"/>
      <c r="AD73" s="40"/>
      <c r="AE73" s="40"/>
    </row>
    <row r="74" s="2" customFormat="1" ht="24.96" customHeight="1">
      <c r="A74" s="40"/>
      <c r="B74" s="41"/>
      <c r="C74" s="25" t="s">
        <v>165</v>
      </c>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6.5" customHeight="1">
      <c r="A77" s="40"/>
      <c r="B77" s="41"/>
      <c r="C77" s="42"/>
      <c r="D77" s="42"/>
      <c r="E77" s="172" t="str">
        <f>E7</f>
        <v>Stavební úpravy objektu Bojanovická 2848/1, Praha 4</v>
      </c>
      <c r="F77" s="34"/>
      <c r="G77" s="34"/>
      <c r="H77" s="34"/>
      <c r="I77" s="42"/>
      <c r="J77" s="42"/>
      <c r="K77" s="42"/>
      <c r="L77" s="147"/>
      <c r="S77" s="40"/>
      <c r="T77" s="40"/>
      <c r="U77" s="40"/>
      <c r="V77" s="40"/>
      <c r="W77" s="40"/>
      <c r="X77" s="40"/>
      <c r="Y77" s="40"/>
      <c r="Z77" s="40"/>
      <c r="AA77" s="40"/>
      <c r="AB77" s="40"/>
      <c r="AC77" s="40"/>
      <c r="AD77" s="40"/>
      <c r="AE77" s="40"/>
    </row>
    <row r="78" s="1" customFormat="1" ht="12" customHeight="1">
      <c r="B78" s="23"/>
      <c r="C78" s="34" t="s">
        <v>145</v>
      </c>
      <c r="D78" s="24"/>
      <c r="E78" s="24"/>
      <c r="F78" s="24"/>
      <c r="G78" s="24"/>
      <c r="H78" s="24"/>
      <c r="I78" s="24"/>
      <c r="J78" s="24"/>
      <c r="K78" s="24"/>
      <c r="L78" s="22"/>
    </row>
    <row r="79" s="2" customFormat="1" ht="16.5" customHeight="1">
      <c r="A79" s="40"/>
      <c r="B79" s="41"/>
      <c r="C79" s="42"/>
      <c r="D79" s="42"/>
      <c r="E79" s="172" t="s">
        <v>146</v>
      </c>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4" t="s">
        <v>147</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6.5" customHeight="1">
      <c r="A81" s="40"/>
      <c r="B81" s="41"/>
      <c r="C81" s="42"/>
      <c r="D81" s="42"/>
      <c r="E81" s="71" t="str">
        <f>E11</f>
        <v>E - Klimatizace</v>
      </c>
      <c r="F81" s="42"/>
      <c r="G81" s="42"/>
      <c r="H81" s="42"/>
      <c r="I81" s="42"/>
      <c r="J81" s="42"/>
      <c r="K81" s="42"/>
      <c r="L81" s="14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2" customHeight="1">
      <c r="A83" s="40"/>
      <c r="B83" s="41"/>
      <c r="C83" s="34" t="s">
        <v>21</v>
      </c>
      <c r="D83" s="42"/>
      <c r="E83" s="42"/>
      <c r="F83" s="29" t="str">
        <f>F14</f>
        <v>Záběhlice ‐ 732117</v>
      </c>
      <c r="G83" s="42"/>
      <c r="H83" s="42"/>
      <c r="I83" s="34" t="s">
        <v>23</v>
      </c>
      <c r="J83" s="74" t="str">
        <f>IF(J14="","",J14)</f>
        <v>8. 6. 2021</v>
      </c>
      <c r="K83" s="42"/>
      <c r="L83" s="147"/>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40.05" customHeight="1">
      <c r="A85" s="40"/>
      <c r="B85" s="41"/>
      <c r="C85" s="34" t="s">
        <v>25</v>
      </c>
      <c r="D85" s="42"/>
      <c r="E85" s="42"/>
      <c r="F85" s="29" t="str">
        <f>E17</f>
        <v>Městská část Praha 4, Antala Staška 2059/80b, Krč,</v>
      </c>
      <c r="G85" s="42"/>
      <c r="H85" s="42"/>
      <c r="I85" s="34" t="s">
        <v>33</v>
      </c>
      <c r="J85" s="38" t="str">
        <f>E23</f>
        <v>Archdynamic, s.r.o., Na Strži 290/10, 140 00 Praha</v>
      </c>
      <c r="K85" s="42"/>
      <c r="L85" s="147"/>
      <c r="S85" s="40"/>
      <c r="T85" s="40"/>
      <c r="U85" s="40"/>
      <c r="V85" s="40"/>
      <c r="W85" s="40"/>
      <c r="X85" s="40"/>
      <c r="Y85" s="40"/>
      <c r="Z85" s="40"/>
      <c r="AA85" s="40"/>
      <c r="AB85" s="40"/>
      <c r="AC85" s="40"/>
      <c r="AD85" s="40"/>
      <c r="AE85" s="40"/>
    </row>
    <row r="86" s="2" customFormat="1" ht="15.15" customHeight="1">
      <c r="A86" s="40"/>
      <c r="B86" s="41"/>
      <c r="C86" s="34" t="s">
        <v>31</v>
      </c>
      <c r="D86" s="42"/>
      <c r="E86" s="42"/>
      <c r="F86" s="29" t="str">
        <f>IF(E20="","",E20)</f>
        <v>Vyplň údaj</v>
      </c>
      <c r="G86" s="42"/>
      <c r="H86" s="42"/>
      <c r="I86" s="34" t="s">
        <v>38</v>
      </c>
      <c r="J86" s="38" t="str">
        <f>E26</f>
        <v xml:space="preserve"> </v>
      </c>
      <c r="K86" s="42"/>
      <c r="L86" s="147"/>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11" customFormat="1" ht="29.28" customHeight="1">
      <c r="A88" s="188"/>
      <c r="B88" s="189"/>
      <c r="C88" s="190" t="s">
        <v>166</v>
      </c>
      <c r="D88" s="191" t="s">
        <v>61</v>
      </c>
      <c r="E88" s="191" t="s">
        <v>57</v>
      </c>
      <c r="F88" s="191" t="s">
        <v>58</v>
      </c>
      <c r="G88" s="191" t="s">
        <v>167</v>
      </c>
      <c r="H88" s="191" t="s">
        <v>168</v>
      </c>
      <c r="I88" s="191" t="s">
        <v>169</v>
      </c>
      <c r="J88" s="191" t="s">
        <v>151</v>
      </c>
      <c r="K88" s="192" t="s">
        <v>170</v>
      </c>
      <c r="L88" s="193"/>
      <c r="M88" s="94" t="s">
        <v>19</v>
      </c>
      <c r="N88" s="95" t="s">
        <v>46</v>
      </c>
      <c r="O88" s="95" t="s">
        <v>171</v>
      </c>
      <c r="P88" s="95" t="s">
        <v>172</v>
      </c>
      <c r="Q88" s="95" t="s">
        <v>173</v>
      </c>
      <c r="R88" s="95" t="s">
        <v>174</v>
      </c>
      <c r="S88" s="95" t="s">
        <v>175</v>
      </c>
      <c r="T88" s="96" t="s">
        <v>176</v>
      </c>
      <c r="U88" s="188"/>
      <c r="V88" s="188"/>
      <c r="W88" s="188"/>
      <c r="X88" s="188"/>
      <c r="Y88" s="188"/>
      <c r="Z88" s="188"/>
      <c r="AA88" s="188"/>
      <c r="AB88" s="188"/>
      <c r="AC88" s="188"/>
      <c r="AD88" s="188"/>
      <c r="AE88" s="188"/>
    </row>
    <row r="89" s="2" customFormat="1" ht="22.8" customHeight="1">
      <c r="A89" s="40"/>
      <c r="B89" s="41"/>
      <c r="C89" s="101" t="s">
        <v>177</v>
      </c>
      <c r="D89" s="42"/>
      <c r="E89" s="42"/>
      <c r="F89" s="42"/>
      <c r="G89" s="42"/>
      <c r="H89" s="42"/>
      <c r="I89" s="42"/>
      <c r="J89" s="194">
        <f>BK89</f>
        <v>0</v>
      </c>
      <c r="K89" s="42"/>
      <c r="L89" s="46"/>
      <c r="M89" s="97"/>
      <c r="N89" s="195"/>
      <c r="O89" s="98"/>
      <c r="P89" s="196">
        <f>P90+P109+P180+P187</f>
        <v>0</v>
      </c>
      <c r="Q89" s="98"/>
      <c r="R89" s="196">
        <f>R90+R109+R180+R187</f>
        <v>0</v>
      </c>
      <c r="S89" s="98"/>
      <c r="T89" s="197">
        <f>T90+T109+T180+T187</f>
        <v>0</v>
      </c>
      <c r="U89" s="40"/>
      <c r="V89" s="40"/>
      <c r="W89" s="40"/>
      <c r="X89" s="40"/>
      <c r="Y89" s="40"/>
      <c r="Z89" s="40"/>
      <c r="AA89" s="40"/>
      <c r="AB89" s="40"/>
      <c r="AC89" s="40"/>
      <c r="AD89" s="40"/>
      <c r="AE89" s="40"/>
      <c r="AT89" s="19" t="s">
        <v>75</v>
      </c>
      <c r="AU89" s="19" t="s">
        <v>152</v>
      </c>
      <c r="BK89" s="198">
        <f>BK90+BK109+BK180+BK187</f>
        <v>0</v>
      </c>
    </row>
    <row r="90" s="12" customFormat="1" ht="25.92" customHeight="1">
      <c r="A90" s="12"/>
      <c r="B90" s="199"/>
      <c r="C90" s="200"/>
      <c r="D90" s="201" t="s">
        <v>75</v>
      </c>
      <c r="E90" s="202" t="s">
        <v>1651</v>
      </c>
      <c r="F90" s="202" t="s">
        <v>2305</v>
      </c>
      <c r="G90" s="200"/>
      <c r="H90" s="200"/>
      <c r="I90" s="203"/>
      <c r="J90" s="204">
        <f>BK90</f>
        <v>0</v>
      </c>
      <c r="K90" s="200"/>
      <c r="L90" s="205"/>
      <c r="M90" s="206"/>
      <c r="N90" s="207"/>
      <c r="O90" s="207"/>
      <c r="P90" s="208">
        <f>SUM(P91:P108)</f>
        <v>0</v>
      </c>
      <c r="Q90" s="207"/>
      <c r="R90" s="208">
        <f>SUM(R91:R108)</f>
        <v>0</v>
      </c>
      <c r="S90" s="207"/>
      <c r="T90" s="209">
        <f>SUM(T91:T108)</f>
        <v>0</v>
      </c>
      <c r="U90" s="12"/>
      <c r="V90" s="12"/>
      <c r="W90" s="12"/>
      <c r="X90" s="12"/>
      <c r="Y90" s="12"/>
      <c r="Z90" s="12"/>
      <c r="AA90" s="12"/>
      <c r="AB90" s="12"/>
      <c r="AC90" s="12"/>
      <c r="AD90" s="12"/>
      <c r="AE90" s="12"/>
      <c r="AR90" s="210" t="s">
        <v>83</v>
      </c>
      <c r="AT90" s="211" t="s">
        <v>75</v>
      </c>
      <c r="AU90" s="211" t="s">
        <v>76</v>
      </c>
      <c r="AY90" s="210" t="s">
        <v>180</v>
      </c>
      <c r="BK90" s="212">
        <f>SUM(BK91:BK108)</f>
        <v>0</v>
      </c>
    </row>
    <row r="91" s="2" customFormat="1" ht="16.5" customHeight="1">
      <c r="A91" s="40"/>
      <c r="B91" s="41"/>
      <c r="C91" s="215" t="s">
        <v>83</v>
      </c>
      <c r="D91" s="215" t="s">
        <v>183</v>
      </c>
      <c r="E91" s="216" t="s">
        <v>83</v>
      </c>
      <c r="F91" s="217" t="s">
        <v>2306</v>
      </c>
      <c r="G91" s="218" t="s">
        <v>1661</v>
      </c>
      <c r="H91" s="219">
        <v>1</v>
      </c>
      <c r="I91" s="220"/>
      <c r="J91" s="221">
        <f>ROUND(I91*H91,2)</f>
        <v>0</v>
      </c>
      <c r="K91" s="217" t="s">
        <v>19</v>
      </c>
      <c r="L91" s="46"/>
      <c r="M91" s="222" t="s">
        <v>19</v>
      </c>
      <c r="N91" s="223" t="s">
        <v>47</v>
      </c>
      <c r="O91" s="86"/>
      <c r="P91" s="224">
        <f>O91*H91</f>
        <v>0</v>
      </c>
      <c r="Q91" s="224">
        <v>0</v>
      </c>
      <c r="R91" s="224">
        <f>Q91*H91</f>
        <v>0</v>
      </c>
      <c r="S91" s="224">
        <v>0</v>
      </c>
      <c r="T91" s="225">
        <f>S91*H91</f>
        <v>0</v>
      </c>
      <c r="U91" s="40"/>
      <c r="V91" s="40"/>
      <c r="W91" s="40"/>
      <c r="X91" s="40"/>
      <c r="Y91" s="40"/>
      <c r="Z91" s="40"/>
      <c r="AA91" s="40"/>
      <c r="AB91" s="40"/>
      <c r="AC91" s="40"/>
      <c r="AD91" s="40"/>
      <c r="AE91" s="40"/>
      <c r="AR91" s="226" t="s">
        <v>198</v>
      </c>
      <c r="AT91" s="226" t="s">
        <v>183</v>
      </c>
      <c r="AU91" s="226" t="s">
        <v>83</v>
      </c>
      <c r="AY91" s="19" t="s">
        <v>180</v>
      </c>
      <c r="BE91" s="227">
        <f>IF(N91="základní",J91,0)</f>
        <v>0</v>
      </c>
      <c r="BF91" s="227">
        <f>IF(N91="snížená",J91,0)</f>
        <v>0</v>
      </c>
      <c r="BG91" s="227">
        <f>IF(N91="zákl. přenesená",J91,0)</f>
        <v>0</v>
      </c>
      <c r="BH91" s="227">
        <f>IF(N91="sníž. přenesená",J91,0)</f>
        <v>0</v>
      </c>
      <c r="BI91" s="227">
        <f>IF(N91="nulová",J91,0)</f>
        <v>0</v>
      </c>
      <c r="BJ91" s="19" t="s">
        <v>83</v>
      </c>
      <c r="BK91" s="227">
        <f>ROUND(I91*H91,2)</f>
        <v>0</v>
      </c>
      <c r="BL91" s="19" t="s">
        <v>198</v>
      </c>
      <c r="BM91" s="226" t="s">
        <v>2307</v>
      </c>
    </row>
    <row r="92" s="2" customFormat="1">
      <c r="A92" s="40"/>
      <c r="B92" s="41"/>
      <c r="C92" s="42"/>
      <c r="D92" s="228" t="s">
        <v>190</v>
      </c>
      <c r="E92" s="42"/>
      <c r="F92" s="229" t="s">
        <v>2306</v>
      </c>
      <c r="G92" s="42"/>
      <c r="H92" s="42"/>
      <c r="I92" s="230"/>
      <c r="J92" s="42"/>
      <c r="K92" s="42"/>
      <c r="L92" s="46"/>
      <c r="M92" s="231"/>
      <c r="N92" s="232"/>
      <c r="O92" s="86"/>
      <c r="P92" s="86"/>
      <c r="Q92" s="86"/>
      <c r="R92" s="86"/>
      <c r="S92" s="86"/>
      <c r="T92" s="87"/>
      <c r="U92" s="40"/>
      <c r="V92" s="40"/>
      <c r="W92" s="40"/>
      <c r="X92" s="40"/>
      <c r="Y92" s="40"/>
      <c r="Z92" s="40"/>
      <c r="AA92" s="40"/>
      <c r="AB92" s="40"/>
      <c r="AC92" s="40"/>
      <c r="AD92" s="40"/>
      <c r="AE92" s="40"/>
      <c r="AT92" s="19" t="s">
        <v>190</v>
      </c>
      <c r="AU92" s="19" t="s">
        <v>83</v>
      </c>
    </row>
    <row r="93" s="2" customFormat="1" ht="16.5" customHeight="1">
      <c r="A93" s="40"/>
      <c r="B93" s="41"/>
      <c r="C93" s="215" t="s">
        <v>85</v>
      </c>
      <c r="D93" s="215" t="s">
        <v>183</v>
      </c>
      <c r="E93" s="216" t="s">
        <v>85</v>
      </c>
      <c r="F93" s="217" t="s">
        <v>2308</v>
      </c>
      <c r="G93" s="218" t="s">
        <v>1661</v>
      </c>
      <c r="H93" s="219">
        <v>2</v>
      </c>
      <c r="I93" s="220"/>
      <c r="J93" s="221">
        <f>ROUND(I93*H93,2)</f>
        <v>0</v>
      </c>
      <c r="K93" s="217" t="s">
        <v>19</v>
      </c>
      <c r="L93" s="46"/>
      <c r="M93" s="222" t="s">
        <v>19</v>
      </c>
      <c r="N93" s="223" t="s">
        <v>47</v>
      </c>
      <c r="O93" s="86"/>
      <c r="P93" s="224">
        <f>O93*H93</f>
        <v>0</v>
      </c>
      <c r="Q93" s="224">
        <v>0</v>
      </c>
      <c r="R93" s="224">
        <f>Q93*H93</f>
        <v>0</v>
      </c>
      <c r="S93" s="224">
        <v>0</v>
      </c>
      <c r="T93" s="225">
        <f>S93*H93</f>
        <v>0</v>
      </c>
      <c r="U93" s="40"/>
      <c r="V93" s="40"/>
      <c r="W93" s="40"/>
      <c r="X93" s="40"/>
      <c r="Y93" s="40"/>
      <c r="Z93" s="40"/>
      <c r="AA93" s="40"/>
      <c r="AB93" s="40"/>
      <c r="AC93" s="40"/>
      <c r="AD93" s="40"/>
      <c r="AE93" s="40"/>
      <c r="AR93" s="226" t="s">
        <v>198</v>
      </c>
      <c r="AT93" s="226" t="s">
        <v>183</v>
      </c>
      <c r="AU93" s="226" t="s">
        <v>83</v>
      </c>
      <c r="AY93" s="19" t="s">
        <v>180</v>
      </c>
      <c r="BE93" s="227">
        <f>IF(N93="základní",J93,0)</f>
        <v>0</v>
      </c>
      <c r="BF93" s="227">
        <f>IF(N93="snížená",J93,0)</f>
        <v>0</v>
      </c>
      <c r="BG93" s="227">
        <f>IF(N93="zákl. přenesená",J93,0)</f>
        <v>0</v>
      </c>
      <c r="BH93" s="227">
        <f>IF(N93="sníž. přenesená",J93,0)</f>
        <v>0</v>
      </c>
      <c r="BI93" s="227">
        <f>IF(N93="nulová",J93,0)</f>
        <v>0</v>
      </c>
      <c r="BJ93" s="19" t="s">
        <v>83</v>
      </c>
      <c r="BK93" s="227">
        <f>ROUND(I93*H93,2)</f>
        <v>0</v>
      </c>
      <c r="BL93" s="19" t="s">
        <v>198</v>
      </c>
      <c r="BM93" s="226" t="s">
        <v>2309</v>
      </c>
    </row>
    <row r="94" s="2" customFormat="1">
      <c r="A94" s="40"/>
      <c r="B94" s="41"/>
      <c r="C94" s="42"/>
      <c r="D94" s="228" t="s">
        <v>190</v>
      </c>
      <c r="E94" s="42"/>
      <c r="F94" s="229" t="s">
        <v>2308</v>
      </c>
      <c r="G94" s="42"/>
      <c r="H94" s="42"/>
      <c r="I94" s="230"/>
      <c r="J94" s="42"/>
      <c r="K94" s="42"/>
      <c r="L94" s="46"/>
      <c r="M94" s="231"/>
      <c r="N94" s="232"/>
      <c r="O94" s="86"/>
      <c r="P94" s="86"/>
      <c r="Q94" s="86"/>
      <c r="R94" s="86"/>
      <c r="S94" s="86"/>
      <c r="T94" s="87"/>
      <c r="U94" s="40"/>
      <c r="V94" s="40"/>
      <c r="W94" s="40"/>
      <c r="X94" s="40"/>
      <c r="Y94" s="40"/>
      <c r="Z94" s="40"/>
      <c r="AA94" s="40"/>
      <c r="AB94" s="40"/>
      <c r="AC94" s="40"/>
      <c r="AD94" s="40"/>
      <c r="AE94" s="40"/>
      <c r="AT94" s="19" t="s">
        <v>190</v>
      </c>
      <c r="AU94" s="19" t="s">
        <v>83</v>
      </c>
    </row>
    <row r="95" s="2" customFormat="1" ht="16.5" customHeight="1">
      <c r="A95" s="40"/>
      <c r="B95" s="41"/>
      <c r="C95" s="215" t="s">
        <v>113</v>
      </c>
      <c r="D95" s="215" t="s">
        <v>183</v>
      </c>
      <c r="E95" s="216" t="s">
        <v>113</v>
      </c>
      <c r="F95" s="217" t="s">
        <v>2310</v>
      </c>
      <c r="G95" s="218" t="s">
        <v>1661</v>
      </c>
      <c r="H95" s="219">
        <v>2</v>
      </c>
      <c r="I95" s="220"/>
      <c r="J95" s="221">
        <f>ROUND(I95*H95,2)</f>
        <v>0</v>
      </c>
      <c r="K95" s="217" t="s">
        <v>19</v>
      </c>
      <c r="L95" s="46"/>
      <c r="M95" s="222" t="s">
        <v>19</v>
      </c>
      <c r="N95" s="223" t="s">
        <v>47</v>
      </c>
      <c r="O95" s="86"/>
      <c r="P95" s="224">
        <f>O95*H95</f>
        <v>0</v>
      </c>
      <c r="Q95" s="224">
        <v>0</v>
      </c>
      <c r="R95" s="224">
        <f>Q95*H95</f>
        <v>0</v>
      </c>
      <c r="S95" s="224">
        <v>0</v>
      </c>
      <c r="T95" s="225">
        <f>S95*H95</f>
        <v>0</v>
      </c>
      <c r="U95" s="40"/>
      <c r="V95" s="40"/>
      <c r="W95" s="40"/>
      <c r="X95" s="40"/>
      <c r="Y95" s="40"/>
      <c r="Z95" s="40"/>
      <c r="AA95" s="40"/>
      <c r="AB95" s="40"/>
      <c r="AC95" s="40"/>
      <c r="AD95" s="40"/>
      <c r="AE95" s="40"/>
      <c r="AR95" s="226" t="s">
        <v>198</v>
      </c>
      <c r="AT95" s="226" t="s">
        <v>183</v>
      </c>
      <c r="AU95" s="226" t="s">
        <v>83</v>
      </c>
      <c r="AY95" s="19" t="s">
        <v>180</v>
      </c>
      <c r="BE95" s="227">
        <f>IF(N95="základní",J95,0)</f>
        <v>0</v>
      </c>
      <c r="BF95" s="227">
        <f>IF(N95="snížená",J95,0)</f>
        <v>0</v>
      </c>
      <c r="BG95" s="227">
        <f>IF(N95="zákl. přenesená",J95,0)</f>
        <v>0</v>
      </c>
      <c r="BH95" s="227">
        <f>IF(N95="sníž. přenesená",J95,0)</f>
        <v>0</v>
      </c>
      <c r="BI95" s="227">
        <f>IF(N95="nulová",J95,0)</f>
        <v>0</v>
      </c>
      <c r="BJ95" s="19" t="s">
        <v>83</v>
      </c>
      <c r="BK95" s="227">
        <f>ROUND(I95*H95,2)</f>
        <v>0</v>
      </c>
      <c r="BL95" s="19" t="s">
        <v>198</v>
      </c>
      <c r="BM95" s="226" t="s">
        <v>2311</v>
      </c>
    </row>
    <row r="96" s="2" customFormat="1">
      <c r="A96" s="40"/>
      <c r="B96" s="41"/>
      <c r="C96" s="42"/>
      <c r="D96" s="228" t="s">
        <v>190</v>
      </c>
      <c r="E96" s="42"/>
      <c r="F96" s="229" t="s">
        <v>2310</v>
      </c>
      <c r="G96" s="42"/>
      <c r="H96" s="42"/>
      <c r="I96" s="230"/>
      <c r="J96" s="42"/>
      <c r="K96" s="42"/>
      <c r="L96" s="46"/>
      <c r="M96" s="231"/>
      <c r="N96" s="232"/>
      <c r="O96" s="86"/>
      <c r="P96" s="86"/>
      <c r="Q96" s="86"/>
      <c r="R96" s="86"/>
      <c r="S96" s="86"/>
      <c r="T96" s="87"/>
      <c r="U96" s="40"/>
      <c r="V96" s="40"/>
      <c r="W96" s="40"/>
      <c r="X96" s="40"/>
      <c r="Y96" s="40"/>
      <c r="Z96" s="40"/>
      <c r="AA96" s="40"/>
      <c r="AB96" s="40"/>
      <c r="AC96" s="40"/>
      <c r="AD96" s="40"/>
      <c r="AE96" s="40"/>
      <c r="AT96" s="19" t="s">
        <v>190</v>
      </c>
      <c r="AU96" s="19" t="s">
        <v>83</v>
      </c>
    </row>
    <row r="97" s="2" customFormat="1" ht="16.5" customHeight="1">
      <c r="A97" s="40"/>
      <c r="B97" s="41"/>
      <c r="C97" s="215" t="s">
        <v>198</v>
      </c>
      <c r="D97" s="215" t="s">
        <v>183</v>
      </c>
      <c r="E97" s="216" t="s">
        <v>198</v>
      </c>
      <c r="F97" s="217" t="s">
        <v>2312</v>
      </c>
      <c r="G97" s="218" t="s">
        <v>1661</v>
      </c>
      <c r="H97" s="219">
        <v>1</v>
      </c>
      <c r="I97" s="220"/>
      <c r="J97" s="221">
        <f>ROUND(I97*H97,2)</f>
        <v>0</v>
      </c>
      <c r="K97" s="217" t="s">
        <v>19</v>
      </c>
      <c r="L97" s="46"/>
      <c r="M97" s="222" t="s">
        <v>19</v>
      </c>
      <c r="N97" s="223" t="s">
        <v>47</v>
      </c>
      <c r="O97" s="86"/>
      <c r="P97" s="224">
        <f>O97*H97</f>
        <v>0</v>
      </c>
      <c r="Q97" s="224">
        <v>0</v>
      </c>
      <c r="R97" s="224">
        <f>Q97*H97</f>
        <v>0</v>
      </c>
      <c r="S97" s="224">
        <v>0</v>
      </c>
      <c r="T97" s="225">
        <f>S97*H97</f>
        <v>0</v>
      </c>
      <c r="U97" s="40"/>
      <c r="V97" s="40"/>
      <c r="W97" s="40"/>
      <c r="X97" s="40"/>
      <c r="Y97" s="40"/>
      <c r="Z97" s="40"/>
      <c r="AA97" s="40"/>
      <c r="AB97" s="40"/>
      <c r="AC97" s="40"/>
      <c r="AD97" s="40"/>
      <c r="AE97" s="40"/>
      <c r="AR97" s="226" t="s">
        <v>198</v>
      </c>
      <c r="AT97" s="226" t="s">
        <v>183</v>
      </c>
      <c r="AU97" s="226" t="s">
        <v>83</v>
      </c>
      <c r="AY97" s="19" t="s">
        <v>180</v>
      </c>
      <c r="BE97" s="227">
        <f>IF(N97="základní",J97,0)</f>
        <v>0</v>
      </c>
      <c r="BF97" s="227">
        <f>IF(N97="snížená",J97,0)</f>
        <v>0</v>
      </c>
      <c r="BG97" s="227">
        <f>IF(N97="zákl. přenesená",J97,0)</f>
        <v>0</v>
      </c>
      <c r="BH97" s="227">
        <f>IF(N97="sníž. přenesená",J97,0)</f>
        <v>0</v>
      </c>
      <c r="BI97" s="227">
        <f>IF(N97="nulová",J97,0)</f>
        <v>0</v>
      </c>
      <c r="BJ97" s="19" t="s">
        <v>83</v>
      </c>
      <c r="BK97" s="227">
        <f>ROUND(I97*H97,2)</f>
        <v>0</v>
      </c>
      <c r="BL97" s="19" t="s">
        <v>198</v>
      </c>
      <c r="BM97" s="226" t="s">
        <v>2313</v>
      </c>
    </row>
    <row r="98" s="2" customFormat="1">
      <c r="A98" s="40"/>
      <c r="B98" s="41"/>
      <c r="C98" s="42"/>
      <c r="D98" s="228" t="s">
        <v>190</v>
      </c>
      <c r="E98" s="42"/>
      <c r="F98" s="229" t="s">
        <v>2312</v>
      </c>
      <c r="G98" s="42"/>
      <c r="H98" s="42"/>
      <c r="I98" s="230"/>
      <c r="J98" s="42"/>
      <c r="K98" s="42"/>
      <c r="L98" s="46"/>
      <c r="M98" s="231"/>
      <c r="N98" s="232"/>
      <c r="O98" s="86"/>
      <c r="P98" s="86"/>
      <c r="Q98" s="86"/>
      <c r="R98" s="86"/>
      <c r="S98" s="86"/>
      <c r="T98" s="87"/>
      <c r="U98" s="40"/>
      <c r="V98" s="40"/>
      <c r="W98" s="40"/>
      <c r="X98" s="40"/>
      <c r="Y98" s="40"/>
      <c r="Z98" s="40"/>
      <c r="AA98" s="40"/>
      <c r="AB98" s="40"/>
      <c r="AC98" s="40"/>
      <c r="AD98" s="40"/>
      <c r="AE98" s="40"/>
      <c r="AT98" s="19" t="s">
        <v>190</v>
      </c>
      <c r="AU98" s="19" t="s">
        <v>83</v>
      </c>
    </row>
    <row r="99" s="2" customFormat="1" ht="16.5" customHeight="1">
      <c r="A99" s="40"/>
      <c r="B99" s="41"/>
      <c r="C99" s="215" t="s">
        <v>231</v>
      </c>
      <c r="D99" s="215" t="s">
        <v>183</v>
      </c>
      <c r="E99" s="216" t="s">
        <v>231</v>
      </c>
      <c r="F99" s="217" t="s">
        <v>2314</v>
      </c>
      <c r="G99" s="218" t="s">
        <v>1661</v>
      </c>
      <c r="H99" s="219">
        <v>6</v>
      </c>
      <c r="I99" s="220"/>
      <c r="J99" s="221">
        <f>ROUND(I99*H99,2)</f>
        <v>0</v>
      </c>
      <c r="K99" s="217" t="s">
        <v>19</v>
      </c>
      <c r="L99" s="46"/>
      <c r="M99" s="222" t="s">
        <v>19</v>
      </c>
      <c r="N99" s="223" t="s">
        <v>47</v>
      </c>
      <c r="O99" s="86"/>
      <c r="P99" s="224">
        <f>O99*H99</f>
        <v>0</v>
      </c>
      <c r="Q99" s="224">
        <v>0</v>
      </c>
      <c r="R99" s="224">
        <f>Q99*H99</f>
        <v>0</v>
      </c>
      <c r="S99" s="224">
        <v>0</v>
      </c>
      <c r="T99" s="225">
        <f>S99*H99</f>
        <v>0</v>
      </c>
      <c r="U99" s="40"/>
      <c r="V99" s="40"/>
      <c r="W99" s="40"/>
      <c r="X99" s="40"/>
      <c r="Y99" s="40"/>
      <c r="Z99" s="40"/>
      <c r="AA99" s="40"/>
      <c r="AB99" s="40"/>
      <c r="AC99" s="40"/>
      <c r="AD99" s="40"/>
      <c r="AE99" s="40"/>
      <c r="AR99" s="226" t="s">
        <v>198</v>
      </c>
      <c r="AT99" s="226" t="s">
        <v>183</v>
      </c>
      <c r="AU99" s="226" t="s">
        <v>83</v>
      </c>
      <c r="AY99" s="19" t="s">
        <v>180</v>
      </c>
      <c r="BE99" s="227">
        <f>IF(N99="základní",J99,0)</f>
        <v>0</v>
      </c>
      <c r="BF99" s="227">
        <f>IF(N99="snížená",J99,0)</f>
        <v>0</v>
      </c>
      <c r="BG99" s="227">
        <f>IF(N99="zákl. přenesená",J99,0)</f>
        <v>0</v>
      </c>
      <c r="BH99" s="227">
        <f>IF(N99="sníž. přenesená",J99,0)</f>
        <v>0</v>
      </c>
      <c r="BI99" s="227">
        <f>IF(N99="nulová",J99,0)</f>
        <v>0</v>
      </c>
      <c r="BJ99" s="19" t="s">
        <v>83</v>
      </c>
      <c r="BK99" s="227">
        <f>ROUND(I99*H99,2)</f>
        <v>0</v>
      </c>
      <c r="BL99" s="19" t="s">
        <v>198</v>
      </c>
      <c r="BM99" s="226" t="s">
        <v>2315</v>
      </c>
    </row>
    <row r="100" s="2" customFormat="1">
      <c r="A100" s="40"/>
      <c r="B100" s="41"/>
      <c r="C100" s="42"/>
      <c r="D100" s="228" t="s">
        <v>190</v>
      </c>
      <c r="E100" s="42"/>
      <c r="F100" s="229" t="s">
        <v>2314</v>
      </c>
      <c r="G100" s="42"/>
      <c r="H100" s="42"/>
      <c r="I100" s="230"/>
      <c r="J100" s="42"/>
      <c r="K100" s="42"/>
      <c r="L100" s="46"/>
      <c r="M100" s="231"/>
      <c r="N100" s="232"/>
      <c r="O100" s="86"/>
      <c r="P100" s="86"/>
      <c r="Q100" s="86"/>
      <c r="R100" s="86"/>
      <c r="S100" s="86"/>
      <c r="T100" s="87"/>
      <c r="U100" s="40"/>
      <c r="V100" s="40"/>
      <c r="W100" s="40"/>
      <c r="X100" s="40"/>
      <c r="Y100" s="40"/>
      <c r="Z100" s="40"/>
      <c r="AA100" s="40"/>
      <c r="AB100" s="40"/>
      <c r="AC100" s="40"/>
      <c r="AD100" s="40"/>
      <c r="AE100" s="40"/>
      <c r="AT100" s="19" t="s">
        <v>190</v>
      </c>
      <c r="AU100" s="19" t="s">
        <v>83</v>
      </c>
    </row>
    <row r="101" s="2" customFormat="1" ht="16.5" customHeight="1">
      <c r="A101" s="40"/>
      <c r="B101" s="41"/>
      <c r="C101" s="215" t="s">
        <v>239</v>
      </c>
      <c r="D101" s="215" t="s">
        <v>183</v>
      </c>
      <c r="E101" s="216" t="s">
        <v>239</v>
      </c>
      <c r="F101" s="217" t="s">
        <v>2316</v>
      </c>
      <c r="G101" s="218" t="s">
        <v>1661</v>
      </c>
      <c r="H101" s="219">
        <v>1</v>
      </c>
      <c r="I101" s="220"/>
      <c r="J101" s="221">
        <f>ROUND(I101*H101,2)</f>
        <v>0</v>
      </c>
      <c r="K101" s="217" t="s">
        <v>19</v>
      </c>
      <c r="L101" s="46"/>
      <c r="M101" s="222" t="s">
        <v>19</v>
      </c>
      <c r="N101" s="223" t="s">
        <v>47</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198</v>
      </c>
      <c r="AT101" s="226" t="s">
        <v>183</v>
      </c>
      <c r="AU101" s="226" t="s">
        <v>83</v>
      </c>
      <c r="AY101" s="19" t="s">
        <v>180</v>
      </c>
      <c r="BE101" s="227">
        <f>IF(N101="základní",J101,0)</f>
        <v>0</v>
      </c>
      <c r="BF101" s="227">
        <f>IF(N101="snížená",J101,0)</f>
        <v>0</v>
      </c>
      <c r="BG101" s="227">
        <f>IF(N101="zákl. přenesená",J101,0)</f>
        <v>0</v>
      </c>
      <c r="BH101" s="227">
        <f>IF(N101="sníž. přenesená",J101,0)</f>
        <v>0</v>
      </c>
      <c r="BI101" s="227">
        <f>IF(N101="nulová",J101,0)</f>
        <v>0</v>
      </c>
      <c r="BJ101" s="19" t="s">
        <v>83</v>
      </c>
      <c r="BK101" s="227">
        <f>ROUND(I101*H101,2)</f>
        <v>0</v>
      </c>
      <c r="BL101" s="19" t="s">
        <v>198</v>
      </c>
      <c r="BM101" s="226" t="s">
        <v>2317</v>
      </c>
    </row>
    <row r="102" s="2" customFormat="1">
      <c r="A102" s="40"/>
      <c r="B102" s="41"/>
      <c r="C102" s="42"/>
      <c r="D102" s="228" t="s">
        <v>190</v>
      </c>
      <c r="E102" s="42"/>
      <c r="F102" s="229" t="s">
        <v>2316</v>
      </c>
      <c r="G102" s="42"/>
      <c r="H102" s="42"/>
      <c r="I102" s="230"/>
      <c r="J102" s="42"/>
      <c r="K102" s="42"/>
      <c r="L102" s="46"/>
      <c r="M102" s="231"/>
      <c r="N102" s="232"/>
      <c r="O102" s="86"/>
      <c r="P102" s="86"/>
      <c r="Q102" s="86"/>
      <c r="R102" s="86"/>
      <c r="S102" s="86"/>
      <c r="T102" s="87"/>
      <c r="U102" s="40"/>
      <c r="V102" s="40"/>
      <c r="W102" s="40"/>
      <c r="X102" s="40"/>
      <c r="Y102" s="40"/>
      <c r="Z102" s="40"/>
      <c r="AA102" s="40"/>
      <c r="AB102" s="40"/>
      <c r="AC102" s="40"/>
      <c r="AD102" s="40"/>
      <c r="AE102" s="40"/>
      <c r="AT102" s="19" t="s">
        <v>190</v>
      </c>
      <c r="AU102" s="19" t="s">
        <v>83</v>
      </c>
    </row>
    <row r="103" s="2" customFormat="1" ht="16.5" customHeight="1">
      <c r="A103" s="40"/>
      <c r="B103" s="41"/>
      <c r="C103" s="215" t="s">
        <v>246</v>
      </c>
      <c r="D103" s="215" t="s">
        <v>183</v>
      </c>
      <c r="E103" s="216" t="s">
        <v>246</v>
      </c>
      <c r="F103" s="217" t="s">
        <v>2318</v>
      </c>
      <c r="G103" s="218" t="s">
        <v>1661</v>
      </c>
      <c r="H103" s="219">
        <v>1</v>
      </c>
      <c r="I103" s="220"/>
      <c r="J103" s="221">
        <f>ROUND(I103*H103,2)</f>
        <v>0</v>
      </c>
      <c r="K103" s="217" t="s">
        <v>19</v>
      </c>
      <c r="L103" s="46"/>
      <c r="M103" s="222" t="s">
        <v>19</v>
      </c>
      <c r="N103" s="223" t="s">
        <v>47</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198</v>
      </c>
      <c r="AT103" s="226" t="s">
        <v>183</v>
      </c>
      <c r="AU103" s="226" t="s">
        <v>83</v>
      </c>
      <c r="AY103" s="19" t="s">
        <v>180</v>
      </c>
      <c r="BE103" s="227">
        <f>IF(N103="základní",J103,0)</f>
        <v>0</v>
      </c>
      <c r="BF103" s="227">
        <f>IF(N103="snížená",J103,0)</f>
        <v>0</v>
      </c>
      <c r="BG103" s="227">
        <f>IF(N103="zákl. přenesená",J103,0)</f>
        <v>0</v>
      </c>
      <c r="BH103" s="227">
        <f>IF(N103="sníž. přenesená",J103,0)</f>
        <v>0</v>
      </c>
      <c r="BI103" s="227">
        <f>IF(N103="nulová",J103,0)</f>
        <v>0</v>
      </c>
      <c r="BJ103" s="19" t="s">
        <v>83</v>
      </c>
      <c r="BK103" s="227">
        <f>ROUND(I103*H103,2)</f>
        <v>0</v>
      </c>
      <c r="BL103" s="19" t="s">
        <v>198</v>
      </c>
      <c r="BM103" s="226" t="s">
        <v>2319</v>
      </c>
    </row>
    <row r="104" s="2" customFormat="1">
      <c r="A104" s="40"/>
      <c r="B104" s="41"/>
      <c r="C104" s="42"/>
      <c r="D104" s="228" t="s">
        <v>190</v>
      </c>
      <c r="E104" s="42"/>
      <c r="F104" s="229" t="s">
        <v>2318</v>
      </c>
      <c r="G104" s="42"/>
      <c r="H104" s="42"/>
      <c r="I104" s="230"/>
      <c r="J104" s="42"/>
      <c r="K104" s="42"/>
      <c r="L104" s="46"/>
      <c r="M104" s="231"/>
      <c r="N104" s="232"/>
      <c r="O104" s="86"/>
      <c r="P104" s="86"/>
      <c r="Q104" s="86"/>
      <c r="R104" s="86"/>
      <c r="S104" s="86"/>
      <c r="T104" s="87"/>
      <c r="U104" s="40"/>
      <c r="V104" s="40"/>
      <c r="W104" s="40"/>
      <c r="X104" s="40"/>
      <c r="Y104" s="40"/>
      <c r="Z104" s="40"/>
      <c r="AA104" s="40"/>
      <c r="AB104" s="40"/>
      <c r="AC104" s="40"/>
      <c r="AD104" s="40"/>
      <c r="AE104" s="40"/>
      <c r="AT104" s="19" t="s">
        <v>190</v>
      </c>
      <c r="AU104" s="19" t="s">
        <v>83</v>
      </c>
    </row>
    <row r="105" s="2" customFormat="1" ht="16.5" customHeight="1">
      <c r="A105" s="40"/>
      <c r="B105" s="41"/>
      <c r="C105" s="215" t="s">
        <v>252</v>
      </c>
      <c r="D105" s="215" t="s">
        <v>183</v>
      </c>
      <c r="E105" s="216" t="s">
        <v>252</v>
      </c>
      <c r="F105" s="217" t="s">
        <v>2320</v>
      </c>
      <c r="G105" s="218" t="s">
        <v>1661</v>
      </c>
      <c r="H105" s="219">
        <v>11</v>
      </c>
      <c r="I105" s="220"/>
      <c r="J105" s="221">
        <f>ROUND(I105*H105,2)</f>
        <v>0</v>
      </c>
      <c r="K105" s="217" t="s">
        <v>19</v>
      </c>
      <c r="L105" s="46"/>
      <c r="M105" s="222" t="s">
        <v>19</v>
      </c>
      <c r="N105" s="223" t="s">
        <v>47</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198</v>
      </c>
      <c r="AT105" s="226" t="s">
        <v>183</v>
      </c>
      <c r="AU105" s="226" t="s">
        <v>83</v>
      </c>
      <c r="AY105" s="19" t="s">
        <v>180</v>
      </c>
      <c r="BE105" s="227">
        <f>IF(N105="základní",J105,0)</f>
        <v>0</v>
      </c>
      <c r="BF105" s="227">
        <f>IF(N105="snížená",J105,0)</f>
        <v>0</v>
      </c>
      <c r="BG105" s="227">
        <f>IF(N105="zákl. přenesená",J105,0)</f>
        <v>0</v>
      </c>
      <c r="BH105" s="227">
        <f>IF(N105="sníž. přenesená",J105,0)</f>
        <v>0</v>
      </c>
      <c r="BI105" s="227">
        <f>IF(N105="nulová",J105,0)</f>
        <v>0</v>
      </c>
      <c r="BJ105" s="19" t="s">
        <v>83</v>
      </c>
      <c r="BK105" s="227">
        <f>ROUND(I105*H105,2)</f>
        <v>0</v>
      </c>
      <c r="BL105" s="19" t="s">
        <v>198</v>
      </c>
      <c r="BM105" s="226" t="s">
        <v>2321</v>
      </c>
    </row>
    <row r="106" s="2" customFormat="1">
      <c r="A106" s="40"/>
      <c r="B106" s="41"/>
      <c r="C106" s="42"/>
      <c r="D106" s="228" t="s">
        <v>190</v>
      </c>
      <c r="E106" s="42"/>
      <c r="F106" s="229" t="s">
        <v>2320</v>
      </c>
      <c r="G106" s="42"/>
      <c r="H106" s="42"/>
      <c r="I106" s="230"/>
      <c r="J106" s="42"/>
      <c r="K106" s="42"/>
      <c r="L106" s="46"/>
      <c r="M106" s="231"/>
      <c r="N106" s="232"/>
      <c r="O106" s="86"/>
      <c r="P106" s="86"/>
      <c r="Q106" s="86"/>
      <c r="R106" s="86"/>
      <c r="S106" s="86"/>
      <c r="T106" s="87"/>
      <c r="U106" s="40"/>
      <c r="V106" s="40"/>
      <c r="W106" s="40"/>
      <c r="X106" s="40"/>
      <c r="Y106" s="40"/>
      <c r="Z106" s="40"/>
      <c r="AA106" s="40"/>
      <c r="AB106" s="40"/>
      <c r="AC106" s="40"/>
      <c r="AD106" s="40"/>
      <c r="AE106" s="40"/>
      <c r="AT106" s="19" t="s">
        <v>190</v>
      </c>
      <c r="AU106" s="19" t="s">
        <v>83</v>
      </c>
    </row>
    <row r="107" s="2" customFormat="1" ht="16.5" customHeight="1">
      <c r="A107" s="40"/>
      <c r="B107" s="41"/>
      <c r="C107" s="215" t="s">
        <v>181</v>
      </c>
      <c r="D107" s="215" t="s">
        <v>183</v>
      </c>
      <c r="E107" s="216" t="s">
        <v>181</v>
      </c>
      <c r="F107" s="217" t="s">
        <v>2322</v>
      </c>
      <c r="G107" s="218" t="s">
        <v>974</v>
      </c>
      <c r="H107" s="219">
        <v>1</v>
      </c>
      <c r="I107" s="220"/>
      <c r="J107" s="221">
        <f>ROUND(I107*H107,2)</f>
        <v>0</v>
      </c>
      <c r="K107" s="217" t="s">
        <v>19</v>
      </c>
      <c r="L107" s="46"/>
      <c r="M107" s="222" t="s">
        <v>19</v>
      </c>
      <c r="N107" s="223" t="s">
        <v>47</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198</v>
      </c>
      <c r="AT107" s="226" t="s">
        <v>183</v>
      </c>
      <c r="AU107" s="226" t="s">
        <v>83</v>
      </c>
      <c r="AY107" s="19" t="s">
        <v>180</v>
      </c>
      <c r="BE107" s="227">
        <f>IF(N107="základní",J107,0)</f>
        <v>0</v>
      </c>
      <c r="BF107" s="227">
        <f>IF(N107="snížená",J107,0)</f>
        <v>0</v>
      </c>
      <c r="BG107" s="227">
        <f>IF(N107="zákl. přenesená",J107,0)</f>
        <v>0</v>
      </c>
      <c r="BH107" s="227">
        <f>IF(N107="sníž. přenesená",J107,0)</f>
        <v>0</v>
      </c>
      <c r="BI107" s="227">
        <f>IF(N107="nulová",J107,0)</f>
        <v>0</v>
      </c>
      <c r="BJ107" s="19" t="s">
        <v>83</v>
      </c>
      <c r="BK107" s="227">
        <f>ROUND(I107*H107,2)</f>
        <v>0</v>
      </c>
      <c r="BL107" s="19" t="s">
        <v>198</v>
      </c>
      <c r="BM107" s="226" t="s">
        <v>2323</v>
      </c>
    </row>
    <row r="108" s="2" customFormat="1">
      <c r="A108" s="40"/>
      <c r="B108" s="41"/>
      <c r="C108" s="42"/>
      <c r="D108" s="228" t="s">
        <v>190</v>
      </c>
      <c r="E108" s="42"/>
      <c r="F108" s="229" t="s">
        <v>2322</v>
      </c>
      <c r="G108" s="42"/>
      <c r="H108" s="42"/>
      <c r="I108" s="230"/>
      <c r="J108" s="42"/>
      <c r="K108" s="42"/>
      <c r="L108" s="46"/>
      <c r="M108" s="231"/>
      <c r="N108" s="232"/>
      <c r="O108" s="86"/>
      <c r="P108" s="86"/>
      <c r="Q108" s="86"/>
      <c r="R108" s="86"/>
      <c r="S108" s="86"/>
      <c r="T108" s="87"/>
      <c r="U108" s="40"/>
      <c r="V108" s="40"/>
      <c r="W108" s="40"/>
      <c r="X108" s="40"/>
      <c r="Y108" s="40"/>
      <c r="Z108" s="40"/>
      <c r="AA108" s="40"/>
      <c r="AB108" s="40"/>
      <c r="AC108" s="40"/>
      <c r="AD108" s="40"/>
      <c r="AE108" s="40"/>
      <c r="AT108" s="19" t="s">
        <v>190</v>
      </c>
      <c r="AU108" s="19" t="s">
        <v>83</v>
      </c>
    </row>
    <row r="109" s="12" customFormat="1" ht="25.92" customHeight="1">
      <c r="A109" s="12"/>
      <c r="B109" s="199"/>
      <c r="C109" s="200"/>
      <c r="D109" s="201" t="s">
        <v>75</v>
      </c>
      <c r="E109" s="202" t="s">
        <v>2293</v>
      </c>
      <c r="F109" s="202" t="s">
        <v>2324</v>
      </c>
      <c r="G109" s="200"/>
      <c r="H109" s="200"/>
      <c r="I109" s="203"/>
      <c r="J109" s="204">
        <f>BK109</f>
        <v>0</v>
      </c>
      <c r="K109" s="200"/>
      <c r="L109" s="205"/>
      <c r="M109" s="206"/>
      <c r="N109" s="207"/>
      <c r="O109" s="207"/>
      <c r="P109" s="208">
        <f>SUM(P110:P179)</f>
        <v>0</v>
      </c>
      <c r="Q109" s="207"/>
      <c r="R109" s="208">
        <f>SUM(R110:R179)</f>
        <v>0</v>
      </c>
      <c r="S109" s="207"/>
      <c r="T109" s="209">
        <f>SUM(T110:T179)</f>
        <v>0</v>
      </c>
      <c r="U109" s="12"/>
      <c r="V109" s="12"/>
      <c r="W109" s="12"/>
      <c r="X109" s="12"/>
      <c r="Y109" s="12"/>
      <c r="Z109" s="12"/>
      <c r="AA109" s="12"/>
      <c r="AB109" s="12"/>
      <c r="AC109" s="12"/>
      <c r="AD109" s="12"/>
      <c r="AE109" s="12"/>
      <c r="AR109" s="210" t="s">
        <v>83</v>
      </c>
      <c r="AT109" s="211" t="s">
        <v>75</v>
      </c>
      <c r="AU109" s="211" t="s">
        <v>76</v>
      </c>
      <c r="AY109" s="210" t="s">
        <v>180</v>
      </c>
      <c r="BK109" s="212">
        <f>SUM(BK110:BK179)</f>
        <v>0</v>
      </c>
    </row>
    <row r="110" s="2" customFormat="1" ht="16.5" customHeight="1">
      <c r="A110" s="40"/>
      <c r="B110" s="41"/>
      <c r="C110" s="215" t="s">
        <v>266</v>
      </c>
      <c r="D110" s="215" t="s">
        <v>183</v>
      </c>
      <c r="E110" s="216" t="s">
        <v>266</v>
      </c>
      <c r="F110" s="217" t="s">
        <v>2325</v>
      </c>
      <c r="G110" s="218" t="s">
        <v>2326</v>
      </c>
      <c r="H110" s="219">
        <v>53</v>
      </c>
      <c r="I110" s="220"/>
      <c r="J110" s="221">
        <f>ROUND(I110*H110,2)</f>
        <v>0</v>
      </c>
      <c r="K110" s="217" t="s">
        <v>19</v>
      </c>
      <c r="L110" s="46"/>
      <c r="M110" s="222" t="s">
        <v>19</v>
      </c>
      <c r="N110" s="223" t="s">
        <v>47</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198</v>
      </c>
      <c r="AT110" s="226" t="s">
        <v>183</v>
      </c>
      <c r="AU110" s="226" t="s">
        <v>83</v>
      </c>
      <c r="AY110" s="19" t="s">
        <v>180</v>
      </c>
      <c r="BE110" s="227">
        <f>IF(N110="základní",J110,0)</f>
        <v>0</v>
      </c>
      <c r="BF110" s="227">
        <f>IF(N110="snížená",J110,0)</f>
        <v>0</v>
      </c>
      <c r="BG110" s="227">
        <f>IF(N110="zákl. přenesená",J110,0)</f>
        <v>0</v>
      </c>
      <c r="BH110" s="227">
        <f>IF(N110="sníž. přenesená",J110,0)</f>
        <v>0</v>
      </c>
      <c r="BI110" s="227">
        <f>IF(N110="nulová",J110,0)</f>
        <v>0</v>
      </c>
      <c r="BJ110" s="19" t="s">
        <v>83</v>
      </c>
      <c r="BK110" s="227">
        <f>ROUND(I110*H110,2)</f>
        <v>0</v>
      </c>
      <c r="BL110" s="19" t="s">
        <v>198</v>
      </c>
      <c r="BM110" s="226" t="s">
        <v>2327</v>
      </c>
    </row>
    <row r="111" s="2" customFormat="1">
      <c r="A111" s="40"/>
      <c r="B111" s="41"/>
      <c r="C111" s="42"/>
      <c r="D111" s="228" t="s">
        <v>190</v>
      </c>
      <c r="E111" s="42"/>
      <c r="F111" s="229" t="s">
        <v>2325</v>
      </c>
      <c r="G111" s="42"/>
      <c r="H111" s="42"/>
      <c r="I111" s="230"/>
      <c r="J111" s="42"/>
      <c r="K111" s="42"/>
      <c r="L111" s="46"/>
      <c r="M111" s="231"/>
      <c r="N111" s="232"/>
      <c r="O111" s="86"/>
      <c r="P111" s="86"/>
      <c r="Q111" s="86"/>
      <c r="R111" s="86"/>
      <c r="S111" s="86"/>
      <c r="T111" s="87"/>
      <c r="U111" s="40"/>
      <c r="V111" s="40"/>
      <c r="W111" s="40"/>
      <c r="X111" s="40"/>
      <c r="Y111" s="40"/>
      <c r="Z111" s="40"/>
      <c r="AA111" s="40"/>
      <c r="AB111" s="40"/>
      <c r="AC111" s="40"/>
      <c r="AD111" s="40"/>
      <c r="AE111" s="40"/>
      <c r="AT111" s="19" t="s">
        <v>190</v>
      </c>
      <c r="AU111" s="19" t="s">
        <v>83</v>
      </c>
    </row>
    <row r="112" s="2" customFormat="1" ht="16.5" customHeight="1">
      <c r="A112" s="40"/>
      <c r="B112" s="41"/>
      <c r="C112" s="215" t="s">
        <v>274</v>
      </c>
      <c r="D112" s="215" t="s">
        <v>183</v>
      </c>
      <c r="E112" s="216" t="s">
        <v>274</v>
      </c>
      <c r="F112" s="217" t="s">
        <v>2328</v>
      </c>
      <c r="G112" s="218" t="s">
        <v>2326</v>
      </c>
      <c r="H112" s="219">
        <v>95</v>
      </c>
      <c r="I112" s="220"/>
      <c r="J112" s="221">
        <f>ROUND(I112*H112,2)</f>
        <v>0</v>
      </c>
      <c r="K112" s="217" t="s">
        <v>19</v>
      </c>
      <c r="L112" s="46"/>
      <c r="M112" s="222" t="s">
        <v>19</v>
      </c>
      <c r="N112" s="223" t="s">
        <v>47</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198</v>
      </c>
      <c r="AT112" s="226" t="s">
        <v>183</v>
      </c>
      <c r="AU112" s="226" t="s">
        <v>83</v>
      </c>
      <c r="AY112" s="19" t="s">
        <v>180</v>
      </c>
      <c r="BE112" s="227">
        <f>IF(N112="základní",J112,0)</f>
        <v>0</v>
      </c>
      <c r="BF112" s="227">
        <f>IF(N112="snížená",J112,0)</f>
        <v>0</v>
      </c>
      <c r="BG112" s="227">
        <f>IF(N112="zákl. přenesená",J112,0)</f>
        <v>0</v>
      </c>
      <c r="BH112" s="227">
        <f>IF(N112="sníž. přenesená",J112,0)</f>
        <v>0</v>
      </c>
      <c r="BI112" s="227">
        <f>IF(N112="nulová",J112,0)</f>
        <v>0</v>
      </c>
      <c r="BJ112" s="19" t="s">
        <v>83</v>
      </c>
      <c r="BK112" s="227">
        <f>ROUND(I112*H112,2)</f>
        <v>0</v>
      </c>
      <c r="BL112" s="19" t="s">
        <v>198</v>
      </c>
      <c r="BM112" s="226" t="s">
        <v>2329</v>
      </c>
    </row>
    <row r="113" s="2" customFormat="1">
      <c r="A113" s="40"/>
      <c r="B113" s="41"/>
      <c r="C113" s="42"/>
      <c r="D113" s="228" t="s">
        <v>190</v>
      </c>
      <c r="E113" s="42"/>
      <c r="F113" s="229" t="s">
        <v>2328</v>
      </c>
      <c r="G113" s="42"/>
      <c r="H113" s="42"/>
      <c r="I113" s="230"/>
      <c r="J113" s="42"/>
      <c r="K113" s="42"/>
      <c r="L113" s="46"/>
      <c r="M113" s="231"/>
      <c r="N113" s="232"/>
      <c r="O113" s="86"/>
      <c r="P113" s="86"/>
      <c r="Q113" s="86"/>
      <c r="R113" s="86"/>
      <c r="S113" s="86"/>
      <c r="T113" s="87"/>
      <c r="U113" s="40"/>
      <c r="V113" s="40"/>
      <c r="W113" s="40"/>
      <c r="X113" s="40"/>
      <c r="Y113" s="40"/>
      <c r="Z113" s="40"/>
      <c r="AA113" s="40"/>
      <c r="AB113" s="40"/>
      <c r="AC113" s="40"/>
      <c r="AD113" s="40"/>
      <c r="AE113" s="40"/>
      <c r="AT113" s="19" t="s">
        <v>190</v>
      </c>
      <c r="AU113" s="19" t="s">
        <v>83</v>
      </c>
    </row>
    <row r="114" s="2" customFormat="1" ht="16.5" customHeight="1">
      <c r="A114" s="40"/>
      <c r="B114" s="41"/>
      <c r="C114" s="215" t="s">
        <v>282</v>
      </c>
      <c r="D114" s="215" t="s">
        <v>183</v>
      </c>
      <c r="E114" s="216" t="s">
        <v>282</v>
      </c>
      <c r="F114" s="217" t="s">
        <v>2330</v>
      </c>
      <c r="G114" s="218" t="s">
        <v>2326</v>
      </c>
      <c r="H114" s="219">
        <v>26</v>
      </c>
      <c r="I114" s="220"/>
      <c r="J114" s="221">
        <f>ROUND(I114*H114,2)</f>
        <v>0</v>
      </c>
      <c r="K114" s="217" t="s">
        <v>19</v>
      </c>
      <c r="L114" s="46"/>
      <c r="M114" s="222" t="s">
        <v>19</v>
      </c>
      <c r="N114" s="223" t="s">
        <v>47</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198</v>
      </c>
      <c r="AT114" s="226" t="s">
        <v>183</v>
      </c>
      <c r="AU114" s="226" t="s">
        <v>83</v>
      </c>
      <c r="AY114" s="19" t="s">
        <v>180</v>
      </c>
      <c r="BE114" s="227">
        <f>IF(N114="základní",J114,0)</f>
        <v>0</v>
      </c>
      <c r="BF114" s="227">
        <f>IF(N114="snížená",J114,0)</f>
        <v>0</v>
      </c>
      <c r="BG114" s="227">
        <f>IF(N114="zákl. přenesená",J114,0)</f>
        <v>0</v>
      </c>
      <c r="BH114" s="227">
        <f>IF(N114="sníž. přenesená",J114,0)</f>
        <v>0</v>
      </c>
      <c r="BI114" s="227">
        <f>IF(N114="nulová",J114,0)</f>
        <v>0</v>
      </c>
      <c r="BJ114" s="19" t="s">
        <v>83</v>
      </c>
      <c r="BK114" s="227">
        <f>ROUND(I114*H114,2)</f>
        <v>0</v>
      </c>
      <c r="BL114" s="19" t="s">
        <v>198</v>
      </c>
      <c r="BM114" s="226" t="s">
        <v>2331</v>
      </c>
    </row>
    <row r="115" s="2" customFormat="1">
      <c r="A115" s="40"/>
      <c r="B115" s="41"/>
      <c r="C115" s="42"/>
      <c r="D115" s="228" t="s">
        <v>190</v>
      </c>
      <c r="E115" s="42"/>
      <c r="F115" s="229" t="s">
        <v>2330</v>
      </c>
      <c r="G115" s="42"/>
      <c r="H115" s="42"/>
      <c r="I115" s="230"/>
      <c r="J115" s="42"/>
      <c r="K115" s="42"/>
      <c r="L115" s="46"/>
      <c r="M115" s="231"/>
      <c r="N115" s="232"/>
      <c r="O115" s="86"/>
      <c r="P115" s="86"/>
      <c r="Q115" s="86"/>
      <c r="R115" s="86"/>
      <c r="S115" s="86"/>
      <c r="T115" s="87"/>
      <c r="U115" s="40"/>
      <c r="V115" s="40"/>
      <c r="W115" s="40"/>
      <c r="X115" s="40"/>
      <c r="Y115" s="40"/>
      <c r="Z115" s="40"/>
      <c r="AA115" s="40"/>
      <c r="AB115" s="40"/>
      <c r="AC115" s="40"/>
      <c r="AD115" s="40"/>
      <c r="AE115" s="40"/>
      <c r="AT115" s="19" t="s">
        <v>190</v>
      </c>
      <c r="AU115" s="19" t="s">
        <v>83</v>
      </c>
    </row>
    <row r="116" s="2" customFormat="1" ht="16.5" customHeight="1">
      <c r="A116" s="40"/>
      <c r="B116" s="41"/>
      <c r="C116" s="215" t="s">
        <v>290</v>
      </c>
      <c r="D116" s="215" t="s">
        <v>183</v>
      </c>
      <c r="E116" s="216" t="s">
        <v>290</v>
      </c>
      <c r="F116" s="217" t="s">
        <v>2332</v>
      </c>
      <c r="G116" s="218" t="s">
        <v>2326</v>
      </c>
      <c r="H116" s="219">
        <v>41</v>
      </c>
      <c r="I116" s="220"/>
      <c r="J116" s="221">
        <f>ROUND(I116*H116,2)</f>
        <v>0</v>
      </c>
      <c r="K116" s="217" t="s">
        <v>19</v>
      </c>
      <c r="L116" s="46"/>
      <c r="M116" s="222" t="s">
        <v>19</v>
      </c>
      <c r="N116" s="223" t="s">
        <v>47</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198</v>
      </c>
      <c r="AT116" s="226" t="s">
        <v>183</v>
      </c>
      <c r="AU116" s="226" t="s">
        <v>83</v>
      </c>
      <c r="AY116" s="19" t="s">
        <v>180</v>
      </c>
      <c r="BE116" s="227">
        <f>IF(N116="základní",J116,0)</f>
        <v>0</v>
      </c>
      <c r="BF116" s="227">
        <f>IF(N116="snížená",J116,0)</f>
        <v>0</v>
      </c>
      <c r="BG116" s="227">
        <f>IF(N116="zákl. přenesená",J116,0)</f>
        <v>0</v>
      </c>
      <c r="BH116" s="227">
        <f>IF(N116="sníž. přenesená",J116,0)</f>
        <v>0</v>
      </c>
      <c r="BI116" s="227">
        <f>IF(N116="nulová",J116,0)</f>
        <v>0</v>
      </c>
      <c r="BJ116" s="19" t="s">
        <v>83</v>
      </c>
      <c r="BK116" s="227">
        <f>ROUND(I116*H116,2)</f>
        <v>0</v>
      </c>
      <c r="BL116" s="19" t="s">
        <v>198</v>
      </c>
      <c r="BM116" s="226" t="s">
        <v>2333</v>
      </c>
    </row>
    <row r="117" s="2" customFormat="1">
      <c r="A117" s="40"/>
      <c r="B117" s="41"/>
      <c r="C117" s="42"/>
      <c r="D117" s="228" t="s">
        <v>190</v>
      </c>
      <c r="E117" s="42"/>
      <c r="F117" s="229" t="s">
        <v>2332</v>
      </c>
      <c r="G117" s="42"/>
      <c r="H117" s="42"/>
      <c r="I117" s="230"/>
      <c r="J117" s="42"/>
      <c r="K117" s="42"/>
      <c r="L117" s="46"/>
      <c r="M117" s="231"/>
      <c r="N117" s="232"/>
      <c r="O117" s="86"/>
      <c r="P117" s="86"/>
      <c r="Q117" s="86"/>
      <c r="R117" s="86"/>
      <c r="S117" s="86"/>
      <c r="T117" s="87"/>
      <c r="U117" s="40"/>
      <c r="V117" s="40"/>
      <c r="W117" s="40"/>
      <c r="X117" s="40"/>
      <c r="Y117" s="40"/>
      <c r="Z117" s="40"/>
      <c r="AA117" s="40"/>
      <c r="AB117" s="40"/>
      <c r="AC117" s="40"/>
      <c r="AD117" s="40"/>
      <c r="AE117" s="40"/>
      <c r="AT117" s="19" t="s">
        <v>190</v>
      </c>
      <c r="AU117" s="19" t="s">
        <v>83</v>
      </c>
    </row>
    <row r="118" s="2" customFormat="1" ht="16.5" customHeight="1">
      <c r="A118" s="40"/>
      <c r="B118" s="41"/>
      <c r="C118" s="215" t="s">
        <v>295</v>
      </c>
      <c r="D118" s="215" t="s">
        <v>183</v>
      </c>
      <c r="E118" s="216" t="s">
        <v>295</v>
      </c>
      <c r="F118" s="217" t="s">
        <v>2334</v>
      </c>
      <c r="G118" s="218" t="s">
        <v>2326</v>
      </c>
      <c r="H118" s="219">
        <v>20</v>
      </c>
      <c r="I118" s="220"/>
      <c r="J118" s="221">
        <f>ROUND(I118*H118,2)</f>
        <v>0</v>
      </c>
      <c r="K118" s="217" t="s">
        <v>19</v>
      </c>
      <c r="L118" s="46"/>
      <c r="M118" s="222" t="s">
        <v>19</v>
      </c>
      <c r="N118" s="223" t="s">
        <v>47</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198</v>
      </c>
      <c r="AT118" s="226" t="s">
        <v>183</v>
      </c>
      <c r="AU118" s="226" t="s">
        <v>83</v>
      </c>
      <c r="AY118" s="19" t="s">
        <v>180</v>
      </c>
      <c r="BE118" s="227">
        <f>IF(N118="základní",J118,0)</f>
        <v>0</v>
      </c>
      <c r="BF118" s="227">
        <f>IF(N118="snížená",J118,0)</f>
        <v>0</v>
      </c>
      <c r="BG118" s="227">
        <f>IF(N118="zákl. přenesená",J118,0)</f>
        <v>0</v>
      </c>
      <c r="BH118" s="227">
        <f>IF(N118="sníž. přenesená",J118,0)</f>
        <v>0</v>
      </c>
      <c r="BI118" s="227">
        <f>IF(N118="nulová",J118,0)</f>
        <v>0</v>
      </c>
      <c r="BJ118" s="19" t="s">
        <v>83</v>
      </c>
      <c r="BK118" s="227">
        <f>ROUND(I118*H118,2)</f>
        <v>0</v>
      </c>
      <c r="BL118" s="19" t="s">
        <v>198</v>
      </c>
      <c r="BM118" s="226" t="s">
        <v>2335</v>
      </c>
    </row>
    <row r="119" s="2" customFormat="1">
      <c r="A119" s="40"/>
      <c r="B119" s="41"/>
      <c r="C119" s="42"/>
      <c r="D119" s="228" t="s">
        <v>190</v>
      </c>
      <c r="E119" s="42"/>
      <c r="F119" s="229" t="s">
        <v>2334</v>
      </c>
      <c r="G119" s="42"/>
      <c r="H119" s="42"/>
      <c r="I119" s="230"/>
      <c r="J119" s="42"/>
      <c r="K119" s="42"/>
      <c r="L119" s="46"/>
      <c r="M119" s="231"/>
      <c r="N119" s="232"/>
      <c r="O119" s="86"/>
      <c r="P119" s="86"/>
      <c r="Q119" s="86"/>
      <c r="R119" s="86"/>
      <c r="S119" s="86"/>
      <c r="T119" s="87"/>
      <c r="U119" s="40"/>
      <c r="V119" s="40"/>
      <c r="W119" s="40"/>
      <c r="X119" s="40"/>
      <c r="Y119" s="40"/>
      <c r="Z119" s="40"/>
      <c r="AA119" s="40"/>
      <c r="AB119" s="40"/>
      <c r="AC119" s="40"/>
      <c r="AD119" s="40"/>
      <c r="AE119" s="40"/>
      <c r="AT119" s="19" t="s">
        <v>190</v>
      </c>
      <c r="AU119" s="19" t="s">
        <v>83</v>
      </c>
    </row>
    <row r="120" s="2" customFormat="1" ht="16.5" customHeight="1">
      <c r="A120" s="40"/>
      <c r="B120" s="41"/>
      <c r="C120" s="215" t="s">
        <v>8</v>
      </c>
      <c r="D120" s="215" t="s">
        <v>183</v>
      </c>
      <c r="E120" s="216" t="s">
        <v>8</v>
      </c>
      <c r="F120" s="217" t="s">
        <v>2336</v>
      </c>
      <c r="G120" s="218" t="s">
        <v>2326</v>
      </c>
      <c r="H120" s="219">
        <v>5</v>
      </c>
      <c r="I120" s="220"/>
      <c r="J120" s="221">
        <f>ROUND(I120*H120,2)</f>
        <v>0</v>
      </c>
      <c r="K120" s="217" t="s">
        <v>19</v>
      </c>
      <c r="L120" s="46"/>
      <c r="M120" s="222" t="s">
        <v>19</v>
      </c>
      <c r="N120" s="223" t="s">
        <v>47</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198</v>
      </c>
      <c r="AT120" s="226" t="s">
        <v>183</v>
      </c>
      <c r="AU120" s="226" t="s">
        <v>83</v>
      </c>
      <c r="AY120" s="19" t="s">
        <v>180</v>
      </c>
      <c r="BE120" s="227">
        <f>IF(N120="základní",J120,0)</f>
        <v>0</v>
      </c>
      <c r="BF120" s="227">
        <f>IF(N120="snížená",J120,0)</f>
        <v>0</v>
      </c>
      <c r="BG120" s="227">
        <f>IF(N120="zákl. přenesená",J120,0)</f>
        <v>0</v>
      </c>
      <c r="BH120" s="227">
        <f>IF(N120="sníž. přenesená",J120,0)</f>
        <v>0</v>
      </c>
      <c r="BI120" s="227">
        <f>IF(N120="nulová",J120,0)</f>
        <v>0</v>
      </c>
      <c r="BJ120" s="19" t="s">
        <v>83</v>
      </c>
      <c r="BK120" s="227">
        <f>ROUND(I120*H120,2)</f>
        <v>0</v>
      </c>
      <c r="BL120" s="19" t="s">
        <v>198</v>
      </c>
      <c r="BM120" s="226" t="s">
        <v>2337</v>
      </c>
    </row>
    <row r="121" s="2" customFormat="1">
      <c r="A121" s="40"/>
      <c r="B121" s="41"/>
      <c r="C121" s="42"/>
      <c r="D121" s="228" t="s">
        <v>190</v>
      </c>
      <c r="E121" s="42"/>
      <c r="F121" s="229" t="s">
        <v>2336</v>
      </c>
      <c r="G121" s="42"/>
      <c r="H121" s="42"/>
      <c r="I121" s="230"/>
      <c r="J121" s="42"/>
      <c r="K121" s="42"/>
      <c r="L121" s="46"/>
      <c r="M121" s="231"/>
      <c r="N121" s="232"/>
      <c r="O121" s="86"/>
      <c r="P121" s="86"/>
      <c r="Q121" s="86"/>
      <c r="R121" s="86"/>
      <c r="S121" s="86"/>
      <c r="T121" s="87"/>
      <c r="U121" s="40"/>
      <c r="V121" s="40"/>
      <c r="W121" s="40"/>
      <c r="X121" s="40"/>
      <c r="Y121" s="40"/>
      <c r="Z121" s="40"/>
      <c r="AA121" s="40"/>
      <c r="AB121" s="40"/>
      <c r="AC121" s="40"/>
      <c r="AD121" s="40"/>
      <c r="AE121" s="40"/>
      <c r="AT121" s="19" t="s">
        <v>190</v>
      </c>
      <c r="AU121" s="19" t="s">
        <v>83</v>
      </c>
    </row>
    <row r="122" s="2" customFormat="1" ht="16.5" customHeight="1">
      <c r="A122" s="40"/>
      <c r="B122" s="41"/>
      <c r="C122" s="215" t="s">
        <v>188</v>
      </c>
      <c r="D122" s="215" t="s">
        <v>183</v>
      </c>
      <c r="E122" s="216" t="s">
        <v>188</v>
      </c>
      <c r="F122" s="217" t="s">
        <v>2338</v>
      </c>
      <c r="G122" s="218" t="s">
        <v>2326</v>
      </c>
      <c r="H122" s="219">
        <v>240</v>
      </c>
      <c r="I122" s="220"/>
      <c r="J122" s="221">
        <f>ROUND(I122*H122,2)</f>
        <v>0</v>
      </c>
      <c r="K122" s="217" t="s">
        <v>19</v>
      </c>
      <c r="L122" s="46"/>
      <c r="M122" s="222" t="s">
        <v>19</v>
      </c>
      <c r="N122" s="223" t="s">
        <v>47</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198</v>
      </c>
      <c r="AT122" s="226" t="s">
        <v>183</v>
      </c>
      <c r="AU122" s="226" t="s">
        <v>83</v>
      </c>
      <c r="AY122" s="19" t="s">
        <v>180</v>
      </c>
      <c r="BE122" s="227">
        <f>IF(N122="základní",J122,0)</f>
        <v>0</v>
      </c>
      <c r="BF122" s="227">
        <f>IF(N122="snížená",J122,0)</f>
        <v>0</v>
      </c>
      <c r="BG122" s="227">
        <f>IF(N122="zákl. přenesená",J122,0)</f>
        <v>0</v>
      </c>
      <c r="BH122" s="227">
        <f>IF(N122="sníž. přenesená",J122,0)</f>
        <v>0</v>
      </c>
      <c r="BI122" s="227">
        <f>IF(N122="nulová",J122,0)</f>
        <v>0</v>
      </c>
      <c r="BJ122" s="19" t="s">
        <v>83</v>
      </c>
      <c r="BK122" s="227">
        <f>ROUND(I122*H122,2)</f>
        <v>0</v>
      </c>
      <c r="BL122" s="19" t="s">
        <v>198</v>
      </c>
      <c r="BM122" s="226" t="s">
        <v>2339</v>
      </c>
    </row>
    <row r="123" s="2" customFormat="1">
      <c r="A123" s="40"/>
      <c r="B123" s="41"/>
      <c r="C123" s="42"/>
      <c r="D123" s="228" t="s">
        <v>190</v>
      </c>
      <c r="E123" s="42"/>
      <c r="F123" s="229" t="s">
        <v>2338</v>
      </c>
      <c r="G123" s="42"/>
      <c r="H123" s="42"/>
      <c r="I123" s="230"/>
      <c r="J123" s="42"/>
      <c r="K123" s="42"/>
      <c r="L123" s="46"/>
      <c r="M123" s="231"/>
      <c r="N123" s="232"/>
      <c r="O123" s="86"/>
      <c r="P123" s="86"/>
      <c r="Q123" s="86"/>
      <c r="R123" s="86"/>
      <c r="S123" s="86"/>
      <c r="T123" s="87"/>
      <c r="U123" s="40"/>
      <c r="V123" s="40"/>
      <c r="W123" s="40"/>
      <c r="X123" s="40"/>
      <c r="Y123" s="40"/>
      <c r="Z123" s="40"/>
      <c r="AA123" s="40"/>
      <c r="AB123" s="40"/>
      <c r="AC123" s="40"/>
      <c r="AD123" s="40"/>
      <c r="AE123" s="40"/>
      <c r="AT123" s="19" t="s">
        <v>190</v>
      </c>
      <c r="AU123" s="19" t="s">
        <v>83</v>
      </c>
    </row>
    <row r="124" s="2" customFormat="1" ht="16.5" customHeight="1">
      <c r="A124" s="40"/>
      <c r="B124" s="41"/>
      <c r="C124" s="215" t="s">
        <v>316</v>
      </c>
      <c r="D124" s="215" t="s">
        <v>183</v>
      </c>
      <c r="E124" s="216" t="s">
        <v>316</v>
      </c>
      <c r="F124" s="217" t="s">
        <v>2340</v>
      </c>
      <c r="G124" s="218" t="s">
        <v>974</v>
      </c>
      <c r="H124" s="219">
        <v>6</v>
      </c>
      <c r="I124" s="220"/>
      <c r="J124" s="221">
        <f>ROUND(I124*H124,2)</f>
        <v>0</v>
      </c>
      <c r="K124" s="217" t="s">
        <v>19</v>
      </c>
      <c r="L124" s="46"/>
      <c r="M124" s="222" t="s">
        <v>19</v>
      </c>
      <c r="N124" s="223" t="s">
        <v>47</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198</v>
      </c>
      <c r="AT124" s="226" t="s">
        <v>183</v>
      </c>
      <c r="AU124" s="226" t="s">
        <v>83</v>
      </c>
      <c r="AY124" s="19" t="s">
        <v>180</v>
      </c>
      <c r="BE124" s="227">
        <f>IF(N124="základní",J124,0)</f>
        <v>0</v>
      </c>
      <c r="BF124" s="227">
        <f>IF(N124="snížená",J124,0)</f>
        <v>0</v>
      </c>
      <c r="BG124" s="227">
        <f>IF(N124="zákl. přenesená",J124,0)</f>
        <v>0</v>
      </c>
      <c r="BH124" s="227">
        <f>IF(N124="sníž. přenesená",J124,0)</f>
        <v>0</v>
      </c>
      <c r="BI124" s="227">
        <f>IF(N124="nulová",J124,0)</f>
        <v>0</v>
      </c>
      <c r="BJ124" s="19" t="s">
        <v>83</v>
      </c>
      <c r="BK124" s="227">
        <f>ROUND(I124*H124,2)</f>
        <v>0</v>
      </c>
      <c r="BL124" s="19" t="s">
        <v>198</v>
      </c>
      <c r="BM124" s="226" t="s">
        <v>2341</v>
      </c>
    </row>
    <row r="125" s="2" customFormat="1">
      <c r="A125" s="40"/>
      <c r="B125" s="41"/>
      <c r="C125" s="42"/>
      <c r="D125" s="228" t="s">
        <v>190</v>
      </c>
      <c r="E125" s="42"/>
      <c r="F125" s="229" t="s">
        <v>2340</v>
      </c>
      <c r="G125" s="42"/>
      <c r="H125" s="42"/>
      <c r="I125" s="230"/>
      <c r="J125" s="42"/>
      <c r="K125" s="42"/>
      <c r="L125" s="46"/>
      <c r="M125" s="231"/>
      <c r="N125" s="232"/>
      <c r="O125" s="86"/>
      <c r="P125" s="86"/>
      <c r="Q125" s="86"/>
      <c r="R125" s="86"/>
      <c r="S125" s="86"/>
      <c r="T125" s="87"/>
      <c r="U125" s="40"/>
      <c r="V125" s="40"/>
      <c r="W125" s="40"/>
      <c r="X125" s="40"/>
      <c r="Y125" s="40"/>
      <c r="Z125" s="40"/>
      <c r="AA125" s="40"/>
      <c r="AB125" s="40"/>
      <c r="AC125" s="40"/>
      <c r="AD125" s="40"/>
      <c r="AE125" s="40"/>
      <c r="AT125" s="19" t="s">
        <v>190</v>
      </c>
      <c r="AU125" s="19" t="s">
        <v>83</v>
      </c>
    </row>
    <row r="126" s="2" customFormat="1" ht="16.5" customHeight="1">
      <c r="A126" s="40"/>
      <c r="B126" s="41"/>
      <c r="C126" s="215" t="s">
        <v>324</v>
      </c>
      <c r="D126" s="215" t="s">
        <v>183</v>
      </c>
      <c r="E126" s="216" t="s">
        <v>324</v>
      </c>
      <c r="F126" s="217" t="s">
        <v>2342</v>
      </c>
      <c r="G126" s="218" t="s">
        <v>974</v>
      </c>
      <c r="H126" s="219">
        <v>5</v>
      </c>
      <c r="I126" s="220"/>
      <c r="J126" s="221">
        <f>ROUND(I126*H126,2)</f>
        <v>0</v>
      </c>
      <c r="K126" s="217" t="s">
        <v>19</v>
      </c>
      <c r="L126" s="46"/>
      <c r="M126" s="222" t="s">
        <v>19</v>
      </c>
      <c r="N126" s="223" t="s">
        <v>47</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198</v>
      </c>
      <c r="AT126" s="226" t="s">
        <v>183</v>
      </c>
      <c r="AU126" s="226" t="s">
        <v>83</v>
      </c>
      <c r="AY126" s="19" t="s">
        <v>180</v>
      </c>
      <c r="BE126" s="227">
        <f>IF(N126="základní",J126,0)</f>
        <v>0</v>
      </c>
      <c r="BF126" s="227">
        <f>IF(N126="snížená",J126,0)</f>
        <v>0</v>
      </c>
      <c r="BG126" s="227">
        <f>IF(N126="zákl. přenesená",J126,0)</f>
        <v>0</v>
      </c>
      <c r="BH126" s="227">
        <f>IF(N126="sníž. přenesená",J126,0)</f>
        <v>0</v>
      </c>
      <c r="BI126" s="227">
        <f>IF(N126="nulová",J126,0)</f>
        <v>0</v>
      </c>
      <c r="BJ126" s="19" t="s">
        <v>83</v>
      </c>
      <c r="BK126" s="227">
        <f>ROUND(I126*H126,2)</f>
        <v>0</v>
      </c>
      <c r="BL126" s="19" t="s">
        <v>198</v>
      </c>
      <c r="BM126" s="226" t="s">
        <v>2343</v>
      </c>
    </row>
    <row r="127" s="2" customFormat="1">
      <c r="A127" s="40"/>
      <c r="B127" s="41"/>
      <c r="C127" s="42"/>
      <c r="D127" s="228" t="s">
        <v>190</v>
      </c>
      <c r="E127" s="42"/>
      <c r="F127" s="229" t="s">
        <v>2342</v>
      </c>
      <c r="G127" s="42"/>
      <c r="H127" s="42"/>
      <c r="I127" s="230"/>
      <c r="J127" s="42"/>
      <c r="K127" s="42"/>
      <c r="L127" s="46"/>
      <c r="M127" s="231"/>
      <c r="N127" s="232"/>
      <c r="O127" s="86"/>
      <c r="P127" s="86"/>
      <c r="Q127" s="86"/>
      <c r="R127" s="86"/>
      <c r="S127" s="86"/>
      <c r="T127" s="87"/>
      <c r="U127" s="40"/>
      <c r="V127" s="40"/>
      <c r="W127" s="40"/>
      <c r="X127" s="40"/>
      <c r="Y127" s="40"/>
      <c r="Z127" s="40"/>
      <c r="AA127" s="40"/>
      <c r="AB127" s="40"/>
      <c r="AC127" s="40"/>
      <c r="AD127" s="40"/>
      <c r="AE127" s="40"/>
      <c r="AT127" s="19" t="s">
        <v>190</v>
      </c>
      <c r="AU127" s="19" t="s">
        <v>83</v>
      </c>
    </row>
    <row r="128" s="2" customFormat="1" ht="16.5" customHeight="1">
      <c r="A128" s="40"/>
      <c r="B128" s="41"/>
      <c r="C128" s="215" t="s">
        <v>330</v>
      </c>
      <c r="D128" s="215" t="s">
        <v>183</v>
      </c>
      <c r="E128" s="216" t="s">
        <v>330</v>
      </c>
      <c r="F128" s="217" t="s">
        <v>2344</v>
      </c>
      <c r="G128" s="218" t="s">
        <v>1994</v>
      </c>
      <c r="H128" s="219">
        <v>12</v>
      </c>
      <c r="I128" s="220"/>
      <c r="J128" s="221">
        <f>ROUND(I128*H128,2)</f>
        <v>0</v>
      </c>
      <c r="K128" s="217" t="s">
        <v>19</v>
      </c>
      <c r="L128" s="46"/>
      <c r="M128" s="222" t="s">
        <v>19</v>
      </c>
      <c r="N128" s="223" t="s">
        <v>47</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198</v>
      </c>
      <c r="AT128" s="226" t="s">
        <v>183</v>
      </c>
      <c r="AU128" s="226" t="s">
        <v>83</v>
      </c>
      <c r="AY128" s="19" t="s">
        <v>180</v>
      </c>
      <c r="BE128" s="227">
        <f>IF(N128="základní",J128,0)</f>
        <v>0</v>
      </c>
      <c r="BF128" s="227">
        <f>IF(N128="snížená",J128,0)</f>
        <v>0</v>
      </c>
      <c r="BG128" s="227">
        <f>IF(N128="zákl. přenesená",J128,0)</f>
        <v>0</v>
      </c>
      <c r="BH128" s="227">
        <f>IF(N128="sníž. přenesená",J128,0)</f>
        <v>0</v>
      </c>
      <c r="BI128" s="227">
        <f>IF(N128="nulová",J128,0)</f>
        <v>0</v>
      </c>
      <c r="BJ128" s="19" t="s">
        <v>83</v>
      </c>
      <c r="BK128" s="227">
        <f>ROUND(I128*H128,2)</f>
        <v>0</v>
      </c>
      <c r="BL128" s="19" t="s">
        <v>198</v>
      </c>
      <c r="BM128" s="226" t="s">
        <v>2345</v>
      </c>
    </row>
    <row r="129" s="2" customFormat="1">
      <c r="A129" s="40"/>
      <c r="B129" s="41"/>
      <c r="C129" s="42"/>
      <c r="D129" s="228" t="s">
        <v>190</v>
      </c>
      <c r="E129" s="42"/>
      <c r="F129" s="229" t="s">
        <v>2344</v>
      </c>
      <c r="G129" s="42"/>
      <c r="H129" s="42"/>
      <c r="I129" s="230"/>
      <c r="J129" s="42"/>
      <c r="K129" s="42"/>
      <c r="L129" s="46"/>
      <c r="M129" s="231"/>
      <c r="N129" s="232"/>
      <c r="O129" s="86"/>
      <c r="P129" s="86"/>
      <c r="Q129" s="86"/>
      <c r="R129" s="86"/>
      <c r="S129" s="86"/>
      <c r="T129" s="87"/>
      <c r="U129" s="40"/>
      <c r="V129" s="40"/>
      <c r="W129" s="40"/>
      <c r="X129" s="40"/>
      <c r="Y129" s="40"/>
      <c r="Z129" s="40"/>
      <c r="AA129" s="40"/>
      <c r="AB129" s="40"/>
      <c r="AC129" s="40"/>
      <c r="AD129" s="40"/>
      <c r="AE129" s="40"/>
      <c r="AT129" s="19" t="s">
        <v>190</v>
      </c>
      <c r="AU129" s="19" t="s">
        <v>83</v>
      </c>
    </row>
    <row r="130" s="2" customFormat="1" ht="16.5" customHeight="1">
      <c r="A130" s="40"/>
      <c r="B130" s="41"/>
      <c r="C130" s="215" t="s">
        <v>335</v>
      </c>
      <c r="D130" s="215" t="s">
        <v>183</v>
      </c>
      <c r="E130" s="216" t="s">
        <v>335</v>
      </c>
      <c r="F130" s="217" t="s">
        <v>2346</v>
      </c>
      <c r="G130" s="218" t="s">
        <v>1661</v>
      </c>
      <c r="H130" s="219">
        <v>11</v>
      </c>
      <c r="I130" s="220"/>
      <c r="J130" s="221">
        <f>ROUND(I130*H130,2)</f>
        <v>0</v>
      </c>
      <c r="K130" s="217" t="s">
        <v>19</v>
      </c>
      <c r="L130" s="46"/>
      <c r="M130" s="222" t="s">
        <v>19</v>
      </c>
      <c r="N130" s="223" t="s">
        <v>47</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198</v>
      </c>
      <c r="AT130" s="226" t="s">
        <v>183</v>
      </c>
      <c r="AU130" s="226" t="s">
        <v>83</v>
      </c>
      <c r="AY130" s="19" t="s">
        <v>180</v>
      </c>
      <c r="BE130" s="227">
        <f>IF(N130="základní",J130,0)</f>
        <v>0</v>
      </c>
      <c r="BF130" s="227">
        <f>IF(N130="snížená",J130,0)</f>
        <v>0</v>
      </c>
      <c r="BG130" s="227">
        <f>IF(N130="zákl. přenesená",J130,0)</f>
        <v>0</v>
      </c>
      <c r="BH130" s="227">
        <f>IF(N130="sníž. přenesená",J130,0)</f>
        <v>0</v>
      </c>
      <c r="BI130" s="227">
        <f>IF(N130="nulová",J130,0)</f>
        <v>0</v>
      </c>
      <c r="BJ130" s="19" t="s">
        <v>83</v>
      </c>
      <c r="BK130" s="227">
        <f>ROUND(I130*H130,2)</f>
        <v>0</v>
      </c>
      <c r="BL130" s="19" t="s">
        <v>198</v>
      </c>
      <c r="BM130" s="226" t="s">
        <v>2347</v>
      </c>
    </row>
    <row r="131" s="2" customFormat="1">
      <c r="A131" s="40"/>
      <c r="B131" s="41"/>
      <c r="C131" s="42"/>
      <c r="D131" s="228" t="s">
        <v>190</v>
      </c>
      <c r="E131" s="42"/>
      <c r="F131" s="229" t="s">
        <v>2348</v>
      </c>
      <c r="G131" s="42"/>
      <c r="H131" s="42"/>
      <c r="I131" s="230"/>
      <c r="J131" s="42"/>
      <c r="K131" s="42"/>
      <c r="L131" s="46"/>
      <c r="M131" s="231"/>
      <c r="N131" s="232"/>
      <c r="O131" s="86"/>
      <c r="P131" s="86"/>
      <c r="Q131" s="86"/>
      <c r="R131" s="86"/>
      <c r="S131" s="86"/>
      <c r="T131" s="87"/>
      <c r="U131" s="40"/>
      <c r="V131" s="40"/>
      <c r="W131" s="40"/>
      <c r="X131" s="40"/>
      <c r="Y131" s="40"/>
      <c r="Z131" s="40"/>
      <c r="AA131" s="40"/>
      <c r="AB131" s="40"/>
      <c r="AC131" s="40"/>
      <c r="AD131" s="40"/>
      <c r="AE131" s="40"/>
      <c r="AT131" s="19" t="s">
        <v>190</v>
      </c>
      <c r="AU131" s="19" t="s">
        <v>83</v>
      </c>
    </row>
    <row r="132" s="2" customFormat="1" ht="16.5" customHeight="1">
      <c r="A132" s="40"/>
      <c r="B132" s="41"/>
      <c r="C132" s="215" t="s">
        <v>7</v>
      </c>
      <c r="D132" s="215" t="s">
        <v>183</v>
      </c>
      <c r="E132" s="216" t="s">
        <v>7</v>
      </c>
      <c r="F132" s="217" t="s">
        <v>2349</v>
      </c>
      <c r="G132" s="218" t="s">
        <v>2326</v>
      </c>
      <c r="H132" s="219">
        <v>22</v>
      </c>
      <c r="I132" s="220"/>
      <c r="J132" s="221">
        <f>ROUND(I132*H132,2)</f>
        <v>0</v>
      </c>
      <c r="K132" s="217" t="s">
        <v>19</v>
      </c>
      <c r="L132" s="46"/>
      <c r="M132" s="222" t="s">
        <v>19</v>
      </c>
      <c r="N132" s="223" t="s">
        <v>47</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198</v>
      </c>
      <c r="AT132" s="226" t="s">
        <v>183</v>
      </c>
      <c r="AU132" s="226" t="s">
        <v>83</v>
      </c>
      <c r="AY132" s="19" t="s">
        <v>180</v>
      </c>
      <c r="BE132" s="227">
        <f>IF(N132="základní",J132,0)</f>
        <v>0</v>
      </c>
      <c r="BF132" s="227">
        <f>IF(N132="snížená",J132,0)</f>
        <v>0</v>
      </c>
      <c r="BG132" s="227">
        <f>IF(N132="zákl. přenesená",J132,0)</f>
        <v>0</v>
      </c>
      <c r="BH132" s="227">
        <f>IF(N132="sníž. přenesená",J132,0)</f>
        <v>0</v>
      </c>
      <c r="BI132" s="227">
        <f>IF(N132="nulová",J132,0)</f>
        <v>0</v>
      </c>
      <c r="BJ132" s="19" t="s">
        <v>83</v>
      </c>
      <c r="BK132" s="227">
        <f>ROUND(I132*H132,2)</f>
        <v>0</v>
      </c>
      <c r="BL132" s="19" t="s">
        <v>198</v>
      </c>
      <c r="BM132" s="226" t="s">
        <v>2350</v>
      </c>
    </row>
    <row r="133" s="2" customFormat="1">
      <c r="A133" s="40"/>
      <c r="B133" s="41"/>
      <c r="C133" s="42"/>
      <c r="D133" s="228" t="s">
        <v>190</v>
      </c>
      <c r="E133" s="42"/>
      <c r="F133" s="229" t="s">
        <v>2349</v>
      </c>
      <c r="G133" s="42"/>
      <c r="H133" s="42"/>
      <c r="I133" s="230"/>
      <c r="J133" s="42"/>
      <c r="K133" s="42"/>
      <c r="L133" s="46"/>
      <c r="M133" s="231"/>
      <c r="N133" s="232"/>
      <c r="O133" s="86"/>
      <c r="P133" s="86"/>
      <c r="Q133" s="86"/>
      <c r="R133" s="86"/>
      <c r="S133" s="86"/>
      <c r="T133" s="87"/>
      <c r="U133" s="40"/>
      <c r="V133" s="40"/>
      <c r="W133" s="40"/>
      <c r="X133" s="40"/>
      <c r="Y133" s="40"/>
      <c r="Z133" s="40"/>
      <c r="AA133" s="40"/>
      <c r="AB133" s="40"/>
      <c r="AC133" s="40"/>
      <c r="AD133" s="40"/>
      <c r="AE133" s="40"/>
      <c r="AT133" s="19" t="s">
        <v>190</v>
      </c>
      <c r="AU133" s="19" t="s">
        <v>83</v>
      </c>
    </row>
    <row r="134" s="2" customFormat="1" ht="16.5" customHeight="1">
      <c r="A134" s="40"/>
      <c r="B134" s="41"/>
      <c r="C134" s="215" t="s">
        <v>345</v>
      </c>
      <c r="D134" s="215" t="s">
        <v>183</v>
      </c>
      <c r="E134" s="216" t="s">
        <v>345</v>
      </c>
      <c r="F134" s="217" t="s">
        <v>2351</v>
      </c>
      <c r="G134" s="218" t="s">
        <v>201</v>
      </c>
      <c r="H134" s="219">
        <v>0.5</v>
      </c>
      <c r="I134" s="220"/>
      <c r="J134" s="221">
        <f>ROUND(I134*H134,2)</f>
        <v>0</v>
      </c>
      <c r="K134" s="217" t="s">
        <v>19</v>
      </c>
      <c r="L134" s="46"/>
      <c r="M134" s="222" t="s">
        <v>19</v>
      </c>
      <c r="N134" s="223" t="s">
        <v>47</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198</v>
      </c>
      <c r="AT134" s="226" t="s">
        <v>183</v>
      </c>
      <c r="AU134" s="226" t="s">
        <v>83</v>
      </c>
      <c r="AY134" s="19" t="s">
        <v>180</v>
      </c>
      <c r="BE134" s="227">
        <f>IF(N134="základní",J134,0)</f>
        <v>0</v>
      </c>
      <c r="BF134" s="227">
        <f>IF(N134="snížená",J134,0)</f>
        <v>0</v>
      </c>
      <c r="BG134" s="227">
        <f>IF(N134="zákl. přenesená",J134,0)</f>
        <v>0</v>
      </c>
      <c r="BH134" s="227">
        <f>IF(N134="sníž. přenesená",J134,0)</f>
        <v>0</v>
      </c>
      <c r="BI134" s="227">
        <f>IF(N134="nulová",J134,0)</f>
        <v>0</v>
      </c>
      <c r="BJ134" s="19" t="s">
        <v>83</v>
      </c>
      <c r="BK134" s="227">
        <f>ROUND(I134*H134,2)</f>
        <v>0</v>
      </c>
      <c r="BL134" s="19" t="s">
        <v>198</v>
      </c>
      <c r="BM134" s="226" t="s">
        <v>2352</v>
      </c>
    </row>
    <row r="135" s="2" customFormat="1">
      <c r="A135" s="40"/>
      <c r="B135" s="41"/>
      <c r="C135" s="42"/>
      <c r="D135" s="228" t="s">
        <v>190</v>
      </c>
      <c r="E135" s="42"/>
      <c r="F135" s="229" t="s">
        <v>2351</v>
      </c>
      <c r="G135" s="42"/>
      <c r="H135" s="42"/>
      <c r="I135" s="230"/>
      <c r="J135" s="42"/>
      <c r="K135" s="42"/>
      <c r="L135" s="46"/>
      <c r="M135" s="231"/>
      <c r="N135" s="232"/>
      <c r="O135" s="86"/>
      <c r="P135" s="86"/>
      <c r="Q135" s="86"/>
      <c r="R135" s="86"/>
      <c r="S135" s="86"/>
      <c r="T135" s="87"/>
      <c r="U135" s="40"/>
      <c r="V135" s="40"/>
      <c r="W135" s="40"/>
      <c r="X135" s="40"/>
      <c r="Y135" s="40"/>
      <c r="Z135" s="40"/>
      <c r="AA135" s="40"/>
      <c r="AB135" s="40"/>
      <c r="AC135" s="40"/>
      <c r="AD135" s="40"/>
      <c r="AE135" s="40"/>
      <c r="AT135" s="19" t="s">
        <v>190</v>
      </c>
      <c r="AU135" s="19" t="s">
        <v>83</v>
      </c>
    </row>
    <row r="136" s="2" customFormat="1" ht="16.5" customHeight="1">
      <c r="A136" s="40"/>
      <c r="B136" s="41"/>
      <c r="C136" s="215" t="s">
        <v>369</v>
      </c>
      <c r="D136" s="215" t="s">
        <v>183</v>
      </c>
      <c r="E136" s="216" t="s">
        <v>369</v>
      </c>
      <c r="F136" s="217" t="s">
        <v>2353</v>
      </c>
      <c r="G136" s="218" t="s">
        <v>2326</v>
      </c>
      <c r="H136" s="219">
        <v>11</v>
      </c>
      <c r="I136" s="220"/>
      <c r="J136" s="221">
        <f>ROUND(I136*H136,2)</f>
        <v>0</v>
      </c>
      <c r="K136" s="217" t="s">
        <v>19</v>
      </c>
      <c r="L136" s="46"/>
      <c r="M136" s="222" t="s">
        <v>19</v>
      </c>
      <c r="N136" s="223" t="s">
        <v>47</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198</v>
      </c>
      <c r="AT136" s="226" t="s">
        <v>183</v>
      </c>
      <c r="AU136" s="226" t="s">
        <v>83</v>
      </c>
      <c r="AY136" s="19" t="s">
        <v>180</v>
      </c>
      <c r="BE136" s="227">
        <f>IF(N136="základní",J136,0)</f>
        <v>0</v>
      </c>
      <c r="BF136" s="227">
        <f>IF(N136="snížená",J136,0)</f>
        <v>0</v>
      </c>
      <c r="BG136" s="227">
        <f>IF(N136="zákl. přenesená",J136,0)</f>
        <v>0</v>
      </c>
      <c r="BH136" s="227">
        <f>IF(N136="sníž. přenesená",J136,0)</f>
        <v>0</v>
      </c>
      <c r="BI136" s="227">
        <f>IF(N136="nulová",J136,0)</f>
        <v>0</v>
      </c>
      <c r="BJ136" s="19" t="s">
        <v>83</v>
      </c>
      <c r="BK136" s="227">
        <f>ROUND(I136*H136,2)</f>
        <v>0</v>
      </c>
      <c r="BL136" s="19" t="s">
        <v>198</v>
      </c>
      <c r="BM136" s="226" t="s">
        <v>2354</v>
      </c>
    </row>
    <row r="137" s="2" customFormat="1">
      <c r="A137" s="40"/>
      <c r="B137" s="41"/>
      <c r="C137" s="42"/>
      <c r="D137" s="228" t="s">
        <v>190</v>
      </c>
      <c r="E137" s="42"/>
      <c r="F137" s="229" t="s">
        <v>2325</v>
      </c>
      <c r="G137" s="42"/>
      <c r="H137" s="42"/>
      <c r="I137" s="230"/>
      <c r="J137" s="42"/>
      <c r="K137" s="42"/>
      <c r="L137" s="46"/>
      <c r="M137" s="231"/>
      <c r="N137" s="232"/>
      <c r="O137" s="86"/>
      <c r="P137" s="86"/>
      <c r="Q137" s="86"/>
      <c r="R137" s="86"/>
      <c r="S137" s="86"/>
      <c r="T137" s="87"/>
      <c r="U137" s="40"/>
      <c r="V137" s="40"/>
      <c r="W137" s="40"/>
      <c r="X137" s="40"/>
      <c r="Y137" s="40"/>
      <c r="Z137" s="40"/>
      <c r="AA137" s="40"/>
      <c r="AB137" s="40"/>
      <c r="AC137" s="40"/>
      <c r="AD137" s="40"/>
      <c r="AE137" s="40"/>
      <c r="AT137" s="19" t="s">
        <v>190</v>
      </c>
      <c r="AU137" s="19" t="s">
        <v>83</v>
      </c>
    </row>
    <row r="138" s="2" customFormat="1" ht="16.5" customHeight="1">
      <c r="A138" s="40"/>
      <c r="B138" s="41"/>
      <c r="C138" s="215" t="s">
        <v>375</v>
      </c>
      <c r="D138" s="215" t="s">
        <v>183</v>
      </c>
      <c r="E138" s="216" t="s">
        <v>375</v>
      </c>
      <c r="F138" s="217" t="s">
        <v>2330</v>
      </c>
      <c r="G138" s="218" t="s">
        <v>2326</v>
      </c>
      <c r="H138" s="219">
        <v>11</v>
      </c>
      <c r="I138" s="220"/>
      <c r="J138" s="221">
        <f>ROUND(I138*H138,2)</f>
        <v>0</v>
      </c>
      <c r="K138" s="217" t="s">
        <v>19</v>
      </c>
      <c r="L138" s="46"/>
      <c r="M138" s="222" t="s">
        <v>19</v>
      </c>
      <c r="N138" s="223" t="s">
        <v>47</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198</v>
      </c>
      <c r="AT138" s="226" t="s">
        <v>183</v>
      </c>
      <c r="AU138" s="226" t="s">
        <v>83</v>
      </c>
      <c r="AY138" s="19" t="s">
        <v>180</v>
      </c>
      <c r="BE138" s="227">
        <f>IF(N138="základní",J138,0)</f>
        <v>0</v>
      </c>
      <c r="BF138" s="227">
        <f>IF(N138="snížená",J138,0)</f>
        <v>0</v>
      </c>
      <c r="BG138" s="227">
        <f>IF(N138="zákl. přenesená",J138,0)</f>
        <v>0</v>
      </c>
      <c r="BH138" s="227">
        <f>IF(N138="sníž. přenesená",J138,0)</f>
        <v>0</v>
      </c>
      <c r="BI138" s="227">
        <f>IF(N138="nulová",J138,0)</f>
        <v>0</v>
      </c>
      <c r="BJ138" s="19" t="s">
        <v>83</v>
      </c>
      <c r="BK138" s="227">
        <f>ROUND(I138*H138,2)</f>
        <v>0</v>
      </c>
      <c r="BL138" s="19" t="s">
        <v>198</v>
      </c>
      <c r="BM138" s="226" t="s">
        <v>2355</v>
      </c>
    </row>
    <row r="139" s="2" customFormat="1">
      <c r="A139" s="40"/>
      <c r="B139" s="41"/>
      <c r="C139" s="42"/>
      <c r="D139" s="228" t="s">
        <v>190</v>
      </c>
      <c r="E139" s="42"/>
      <c r="F139" s="229" t="s">
        <v>2330</v>
      </c>
      <c r="G139" s="42"/>
      <c r="H139" s="42"/>
      <c r="I139" s="230"/>
      <c r="J139" s="42"/>
      <c r="K139" s="42"/>
      <c r="L139" s="46"/>
      <c r="M139" s="231"/>
      <c r="N139" s="232"/>
      <c r="O139" s="86"/>
      <c r="P139" s="86"/>
      <c r="Q139" s="86"/>
      <c r="R139" s="86"/>
      <c r="S139" s="86"/>
      <c r="T139" s="87"/>
      <c r="U139" s="40"/>
      <c r="V139" s="40"/>
      <c r="W139" s="40"/>
      <c r="X139" s="40"/>
      <c r="Y139" s="40"/>
      <c r="Z139" s="40"/>
      <c r="AA139" s="40"/>
      <c r="AB139" s="40"/>
      <c r="AC139" s="40"/>
      <c r="AD139" s="40"/>
      <c r="AE139" s="40"/>
      <c r="AT139" s="19" t="s">
        <v>190</v>
      </c>
      <c r="AU139" s="19" t="s">
        <v>83</v>
      </c>
    </row>
    <row r="140" s="2" customFormat="1" ht="16.5" customHeight="1">
      <c r="A140" s="40"/>
      <c r="B140" s="41"/>
      <c r="C140" s="215" t="s">
        <v>380</v>
      </c>
      <c r="D140" s="215" t="s">
        <v>183</v>
      </c>
      <c r="E140" s="216" t="s">
        <v>380</v>
      </c>
      <c r="F140" s="217" t="s">
        <v>2356</v>
      </c>
      <c r="G140" s="218" t="s">
        <v>2326</v>
      </c>
      <c r="H140" s="219">
        <v>11</v>
      </c>
      <c r="I140" s="220"/>
      <c r="J140" s="221">
        <f>ROUND(I140*H140,2)</f>
        <v>0</v>
      </c>
      <c r="K140" s="217" t="s">
        <v>19</v>
      </c>
      <c r="L140" s="46"/>
      <c r="M140" s="222" t="s">
        <v>19</v>
      </c>
      <c r="N140" s="223" t="s">
        <v>47</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198</v>
      </c>
      <c r="AT140" s="226" t="s">
        <v>183</v>
      </c>
      <c r="AU140" s="226" t="s">
        <v>83</v>
      </c>
      <c r="AY140" s="19" t="s">
        <v>180</v>
      </c>
      <c r="BE140" s="227">
        <f>IF(N140="základní",J140,0)</f>
        <v>0</v>
      </c>
      <c r="BF140" s="227">
        <f>IF(N140="snížená",J140,0)</f>
        <v>0</v>
      </c>
      <c r="BG140" s="227">
        <f>IF(N140="zákl. přenesená",J140,0)</f>
        <v>0</v>
      </c>
      <c r="BH140" s="227">
        <f>IF(N140="sníž. přenesená",J140,0)</f>
        <v>0</v>
      </c>
      <c r="BI140" s="227">
        <f>IF(N140="nulová",J140,0)</f>
        <v>0</v>
      </c>
      <c r="BJ140" s="19" t="s">
        <v>83</v>
      </c>
      <c r="BK140" s="227">
        <f>ROUND(I140*H140,2)</f>
        <v>0</v>
      </c>
      <c r="BL140" s="19" t="s">
        <v>198</v>
      </c>
      <c r="BM140" s="226" t="s">
        <v>2357</v>
      </c>
    </row>
    <row r="141" s="2" customFormat="1">
      <c r="A141" s="40"/>
      <c r="B141" s="41"/>
      <c r="C141" s="42"/>
      <c r="D141" s="228" t="s">
        <v>190</v>
      </c>
      <c r="E141" s="42"/>
      <c r="F141" s="229" t="s">
        <v>2356</v>
      </c>
      <c r="G141" s="42"/>
      <c r="H141" s="42"/>
      <c r="I141" s="230"/>
      <c r="J141" s="42"/>
      <c r="K141" s="42"/>
      <c r="L141" s="46"/>
      <c r="M141" s="231"/>
      <c r="N141" s="232"/>
      <c r="O141" s="86"/>
      <c r="P141" s="86"/>
      <c r="Q141" s="86"/>
      <c r="R141" s="86"/>
      <c r="S141" s="86"/>
      <c r="T141" s="87"/>
      <c r="U141" s="40"/>
      <c r="V141" s="40"/>
      <c r="W141" s="40"/>
      <c r="X141" s="40"/>
      <c r="Y141" s="40"/>
      <c r="Z141" s="40"/>
      <c r="AA141" s="40"/>
      <c r="AB141" s="40"/>
      <c r="AC141" s="40"/>
      <c r="AD141" s="40"/>
      <c r="AE141" s="40"/>
      <c r="AT141" s="19" t="s">
        <v>190</v>
      </c>
      <c r="AU141" s="19" t="s">
        <v>83</v>
      </c>
    </row>
    <row r="142" s="2" customFormat="1" ht="16.5" customHeight="1">
      <c r="A142" s="40"/>
      <c r="B142" s="41"/>
      <c r="C142" s="215" t="s">
        <v>385</v>
      </c>
      <c r="D142" s="215" t="s">
        <v>183</v>
      </c>
      <c r="E142" s="216" t="s">
        <v>385</v>
      </c>
      <c r="F142" s="217" t="s">
        <v>2358</v>
      </c>
      <c r="G142" s="218" t="s">
        <v>1994</v>
      </c>
      <c r="H142" s="219">
        <v>5</v>
      </c>
      <c r="I142" s="220"/>
      <c r="J142" s="221">
        <f>ROUND(I142*H142,2)</f>
        <v>0</v>
      </c>
      <c r="K142" s="217" t="s">
        <v>19</v>
      </c>
      <c r="L142" s="46"/>
      <c r="M142" s="222" t="s">
        <v>19</v>
      </c>
      <c r="N142" s="223" t="s">
        <v>47</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198</v>
      </c>
      <c r="AT142" s="226" t="s">
        <v>183</v>
      </c>
      <c r="AU142" s="226" t="s">
        <v>83</v>
      </c>
      <c r="AY142" s="19" t="s">
        <v>180</v>
      </c>
      <c r="BE142" s="227">
        <f>IF(N142="základní",J142,0)</f>
        <v>0</v>
      </c>
      <c r="BF142" s="227">
        <f>IF(N142="snížená",J142,0)</f>
        <v>0</v>
      </c>
      <c r="BG142" s="227">
        <f>IF(N142="zákl. přenesená",J142,0)</f>
        <v>0</v>
      </c>
      <c r="BH142" s="227">
        <f>IF(N142="sníž. přenesená",J142,0)</f>
        <v>0</v>
      </c>
      <c r="BI142" s="227">
        <f>IF(N142="nulová",J142,0)</f>
        <v>0</v>
      </c>
      <c r="BJ142" s="19" t="s">
        <v>83</v>
      </c>
      <c r="BK142" s="227">
        <f>ROUND(I142*H142,2)</f>
        <v>0</v>
      </c>
      <c r="BL142" s="19" t="s">
        <v>198</v>
      </c>
      <c r="BM142" s="226" t="s">
        <v>2359</v>
      </c>
    </row>
    <row r="143" s="2" customFormat="1">
      <c r="A143" s="40"/>
      <c r="B143" s="41"/>
      <c r="C143" s="42"/>
      <c r="D143" s="228" t="s">
        <v>190</v>
      </c>
      <c r="E143" s="42"/>
      <c r="F143" s="229" t="s">
        <v>2358</v>
      </c>
      <c r="G143" s="42"/>
      <c r="H143" s="42"/>
      <c r="I143" s="230"/>
      <c r="J143" s="42"/>
      <c r="K143" s="42"/>
      <c r="L143" s="46"/>
      <c r="M143" s="231"/>
      <c r="N143" s="232"/>
      <c r="O143" s="86"/>
      <c r="P143" s="86"/>
      <c r="Q143" s="86"/>
      <c r="R143" s="86"/>
      <c r="S143" s="86"/>
      <c r="T143" s="87"/>
      <c r="U143" s="40"/>
      <c r="V143" s="40"/>
      <c r="W143" s="40"/>
      <c r="X143" s="40"/>
      <c r="Y143" s="40"/>
      <c r="Z143" s="40"/>
      <c r="AA143" s="40"/>
      <c r="AB143" s="40"/>
      <c r="AC143" s="40"/>
      <c r="AD143" s="40"/>
      <c r="AE143" s="40"/>
      <c r="AT143" s="19" t="s">
        <v>190</v>
      </c>
      <c r="AU143" s="19" t="s">
        <v>83</v>
      </c>
    </row>
    <row r="144" s="2" customFormat="1" ht="16.5" customHeight="1">
      <c r="A144" s="40"/>
      <c r="B144" s="41"/>
      <c r="C144" s="215" t="s">
        <v>390</v>
      </c>
      <c r="D144" s="215" t="s">
        <v>183</v>
      </c>
      <c r="E144" s="216" t="s">
        <v>390</v>
      </c>
      <c r="F144" s="217" t="s">
        <v>2348</v>
      </c>
      <c r="G144" s="218" t="s">
        <v>1661</v>
      </c>
      <c r="H144" s="219">
        <v>1</v>
      </c>
      <c r="I144" s="220"/>
      <c r="J144" s="221">
        <f>ROUND(I144*H144,2)</f>
        <v>0</v>
      </c>
      <c r="K144" s="217" t="s">
        <v>19</v>
      </c>
      <c r="L144" s="46"/>
      <c r="M144" s="222" t="s">
        <v>19</v>
      </c>
      <c r="N144" s="223" t="s">
        <v>47</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198</v>
      </c>
      <c r="AT144" s="226" t="s">
        <v>183</v>
      </c>
      <c r="AU144" s="226" t="s">
        <v>83</v>
      </c>
      <c r="AY144" s="19" t="s">
        <v>180</v>
      </c>
      <c r="BE144" s="227">
        <f>IF(N144="základní",J144,0)</f>
        <v>0</v>
      </c>
      <c r="BF144" s="227">
        <f>IF(N144="snížená",J144,0)</f>
        <v>0</v>
      </c>
      <c r="BG144" s="227">
        <f>IF(N144="zákl. přenesená",J144,0)</f>
        <v>0</v>
      </c>
      <c r="BH144" s="227">
        <f>IF(N144="sníž. přenesená",J144,0)</f>
        <v>0</v>
      </c>
      <c r="BI144" s="227">
        <f>IF(N144="nulová",J144,0)</f>
        <v>0</v>
      </c>
      <c r="BJ144" s="19" t="s">
        <v>83</v>
      </c>
      <c r="BK144" s="227">
        <f>ROUND(I144*H144,2)</f>
        <v>0</v>
      </c>
      <c r="BL144" s="19" t="s">
        <v>198</v>
      </c>
      <c r="BM144" s="226" t="s">
        <v>2360</v>
      </c>
    </row>
    <row r="145" s="2" customFormat="1">
      <c r="A145" s="40"/>
      <c r="B145" s="41"/>
      <c r="C145" s="42"/>
      <c r="D145" s="228" t="s">
        <v>190</v>
      </c>
      <c r="E145" s="42"/>
      <c r="F145" s="229" t="s">
        <v>2348</v>
      </c>
      <c r="G145" s="42"/>
      <c r="H145" s="42"/>
      <c r="I145" s="230"/>
      <c r="J145" s="42"/>
      <c r="K145" s="42"/>
      <c r="L145" s="46"/>
      <c r="M145" s="231"/>
      <c r="N145" s="232"/>
      <c r="O145" s="86"/>
      <c r="P145" s="86"/>
      <c r="Q145" s="86"/>
      <c r="R145" s="86"/>
      <c r="S145" s="86"/>
      <c r="T145" s="87"/>
      <c r="U145" s="40"/>
      <c r="V145" s="40"/>
      <c r="W145" s="40"/>
      <c r="X145" s="40"/>
      <c r="Y145" s="40"/>
      <c r="Z145" s="40"/>
      <c r="AA145" s="40"/>
      <c r="AB145" s="40"/>
      <c r="AC145" s="40"/>
      <c r="AD145" s="40"/>
      <c r="AE145" s="40"/>
      <c r="AT145" s="19" t="s">
        <v>190</v>
      </c>
      <c r="AU145" s="19" t="s">
        <v>83</v>
      </c>
    </row>
    <row r="146" s="2" customFormat="1" ht="16.5" customHeight="1">
      <c r="A146" s="40"/>
      <c r="B146" s="41"/>
      <c r="C146" s="215" t="s">
        <v>399</v>
      </c>
      <c r="D146" s="215" t="s">
        <v>183</v>
      </c>
      <c r="E146" s="216" t="s">
        <v>399</v>
      </c>
      <c r="F146" s="217" t="s">
        <v>2349</v>
      </c>
      <c r="G146" s="218" t="s">
        <v>2326</v>
      </c>
      <c r="H146" s="219">
        <v>2</v>
      </c>
      <c r="I146" s="220"/>
      <c r="J146" s="221">
        <f>ROUND(I146*H146,2)</f>
        <v>0</v>
      </c>
      <c r="K146" s="217" t="s">
        <v>19</v>
      </c>
      <c r="L146" s="46"/>
      <c r="M146" s="222" t="s">
        <v>19</v>
      </c>
      <c r="N146" s="223" t="s">
        <v>47</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198</v>
      </c>
      <c r="AT146" s="226" t="s">
        <v>183</v>
      </c>
      <c r="AU146" s="226" t="s">
        <v>83</v>
      </c>
      <c r="AY146" s="19" t="s">
        <v>180</v>
      </c>
      <c r="BE146" s="227">
        <f>IF(N146="základní",J146,0)</f>
        <v>0</v>
      </c>
      <c r="BF146" s="227">
        <f>IF(N146="snížená",J146,0)</f>
        <v>0</v>
      </c>
      <c r="BG146" s="227">
        <f>IF(N146="zákl. přenesená",J146,0)</f>
        <v>0</v>
      </c>
      <c r="BH146" s="227">
        <f>IF(N146="sníž. přenesená",J146,0)</f>
        <v>0</v>
      </c>
      <c r="BI146" s="227">
        <f>IF(N146="nulová",J146,0)</f>
        <v>0</v>
      </c>
      <c r="BJ146" s="19" t="s">
        <v>83</v>
      </c>
      <c r="BK146" s="227">
        <f>ROUND(I146*H146,2)</f>
        <v>0</v>
      </c>
      <c r="BL146" s="19" t="s">
        <v>198</v>
      </c>
      <c r="BM146" s="226" t="s">
        <v>2361</v>
      </c>
    </row>
    <row r="147" s="2" customFormat="1">
      <c r="A147" s="40"/>
      <c r="B147" s="41"/>
      <c r="C147" s="42"/>
      <c r="D147" s="228" t="s">
        <v>190</v>
      </c>
      <c r="E147" s="42"/>
      <c r="F147" s="229" t="s">
        <v>2349</v>
      </c>
      <c r="G147" s="42"/>
      <c r="H147" s="42"/>
      <c r="I147" s="230"/>
      <c r="J147" s="42"/>
      <c r="K147" s="42"/>
      <c r="L147" s="46"/>
      <c r="M147" s="231"/>
      <c r="N147" s="232"/>
      <c r="O147" s="86"/>
      <c r="P147" s="86"/>
      <c r="Q147" s="86"/>
      <c r="R147" s="86"/>
      <c r="S147" s="86"/>
      <c r="T147" s="87"/>
      <c r="U147" s="40"/>
      <c r="V147" s="40"/>
      <c r="W147" s="40"/>
      <c r="X147" s="40"/>
      <c r="Y147" s="40"/>
      <c r="Z147" s="40"/>
      <c r="AA147" s="40"/>
      <c r="AB147" s="40"/>
      <c r="AC147" s="40"/>
      <c r="AD147" s="40"/>
      <c r="AE147" s="40"/>
      <c r="AT147" s="19" t="s">
        <v>190</v>
      </c>
      <c r="AU147" s="19" t="s">
        <v>83</v>
      </c>
    </row>
    <row r="148" s="2" customFormat="1" ht="16.5" customHeight="1">
      <c r="A148" s="40"/>
      <c r="B148" s="41"/>
      <c r="C148" s="215" t="s">
        <v>405</v>
      </c>
      <c r="D148" s="215" t="s">
        <v>183</v>
      </c>
      <c r="E148" s="216" t="s">
        <v>405</v>
      </c>
      <c r="F148" s="217" t="s">
        <v>2362</v>
      </c>
      <c r="G148" s="218" t="s">
        <v>2326</v>
      </c>
      <c r="H148" s="219">
        <v>4</v>
      </c>
      <c r="I148" s="220"/>
      <c r="J148" s="221">
        <f>ROUND(I148*H148,2)</f>
        <v>0</v>
      </c>
      <c r="K148" s="217" t="s">
        <v>19</v>
      </c>
      <c r="L148" s="46"/>
      <c r="M148" s="222" t="s">
        <v>19</v>
      </c>
      <c r="N148" s="223" t="s">
        <v>47</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198</v>
      </c>
      <c r="AT148" s="226" t="s">
        <v>183</v>
      </c>
      <c r="AU148" s="226" t="s">
        <v>83</v>
      </c>
      <c r="AY148" s="19" t="s">
        <v>180</v>
      </c>
      <c r="BE148" s="227">
        <f>IF(N148="základní",J148,0)</f>
        <v>0</v>
      </c>
      <c r="BF148" s="227">
        <f>IF(N148="snížená",J148,0)</f>
        <v>0</v>
      </c>
      <c r="BG148" s="227">
        <f>IF(N148="zákl. přenesená",J148,0)</f>
        <v>0</v>
      </c>
      <c r="BH148" s="227">
        <f>IF(N148="sníž. přenesená",J148,0)</f>
        <v>0</v>
      </c>
      <c r="BI148" s="227">
        <f>IF(N148="nulová",J148,0)</f>
        <v>0</v>
      </c>
      <c r="BJ148" s="19" t="s">
        <v>83</v>
      </c>
      <c r="BK148" s="227">
        <f>ROUND(I148*H148,2)</f>
        <v>0</v>
      </c>
      <c r="BL148" s="19" t="s">
        <v>198</v>
      </c>
      <c r="BM148" s="226" t="s">
        <v>2363</v>
      </c>
    </row>
    <row r="149" s="2" customFormat="1">
      <c r="A149" s="40"/>
      <c r="B149" s="41"/>
      <c r="C149" s="42"/>
      <c r="D149" s="228" t="s">
        <v>190</v>
      </c>
      <c r="E149" s="42"/>
      <c r="F149" s="229" t="s">
        <v>2362</v>
      </c>
      <c r="G149" s="42"/>
      <c r="H149" s="42"/>
      <c r="I149" s="230"/>
      <c r="J149" s="42"/>
      <c r="K149" s="42"/>
      <c r="L149" s="46"/>
      <c r="M149" s="231"/>
      <c r="N149" s="232"/>
      <c r="O149" s="86"/>
      <c r="P149" s="86"/>
      <c r="Q149" s="86"/>
      <c r="R149" s="86"/>
      <c r="S149" s="86"/>
      <c r="T149" s="87"/>
      <c r="U149" s="40"/>
      <c r="V149" s="40"/>
      <c r="W149" s="40"/>
      <c r="X149" s="40"/>
      <c r="Y149" s="40"/>
      <c r="Z149" s="40"/>
      <c r="AA149" s="40"/>
      <c r="AB149" s="40"/>
      <c r="AC149" s="40"/>
      <c r="AD149" s="40"/>
      <c r="AE149" s="40"/>
      <c r="AT149" s="19" t="s">
        <v>190</v>
      </c>
      <c r="AU149" s="19" t="s">
        <v>83</v>
      </c>
    </row>
    <row r="150" s="2" customFormat="1" ht="16.5" customHeight="1">
      <c r="A150" s="40"/>
      <c r="B150" s="41"/>
      <c r="C150" s="215" t="s">
        <v>410</v>
      </c>
      <c r="D150" s="215" t="s">
        <v>183</v>
      </c>
      <c r="E150" s="216" t="s">
        <v>410</v>
      </c>
      <c r="F150" s="217" t="s">
        <v>2364</v>
      </c>
      <c r="G150" s="218" t="s">
        <v>974</v>
      </c>
      <c r="H150" s="219">
        <v>1</v>
      </c>
      <c r="I150" s="220"/>
      <c r="J150" s="221">
        <f>ROUND(I150*H150,2)</f>
        <v>0</v>
      </c>
      <c r="K150" s="217" t="s">
        <v>19</v>
      </c>
      <c r="L150" s="46"/>
      <c r="M150" s="222" t="s">
        <v>19</v>
      </c>
      <c r="N150" s="223" t="s">
        <v>47</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198</v>
      </c>
      <c r="AT150" s="226" t="s">
        <v>183</v>
      </c>
      <c r="AU150" s="226" t="s">
        <v>83</v>
      </c>
      <c r="AY150" s="19" t="s">
        <v>180</v>
      </c>
      <c r="BE150" s="227">
        <f>IF(N150="základní",J150,0)</f>
        <v>0</v>
      </c>
      <c r="BF150" s="227">
        <f>IF(N150="snížená",J150,0)</f>
        <v>0</v>
      </c>
      <c r="BG150" s="227">
        <f>IF(N150="zákl. přenesená",J150,0)</f>
        <v>0</v>
      </c>
      <c r="BH150" s="227">
        <f>IF(N150="sníž. přenesená",J150,0)</f>
        <v>0</v>
      </c>
      <c r="BI150" s="227">
        <f>IF(N150="nulová",J150,0)</f>
        <v>0</v>
      </c>
      <c r="BJ150" s="19" t="s">
        <v>83</v>
      </c>
      <c r="BK150" s="227">
        <f>ROUND(I150*H150,2)</f>
        <v>0</v>
      </c>
      <c r="BL150" s="19" t="s">
        <v>198</v>
      </c>
      <c r="BM150" s="226" t="s">
        <v>2365</v>
      </c>
    </row>
    <row r="151" s="2" customFormat="1">
      <c r="A151" s="40"/>
      <c r="B151" s="41"/>
      <c r="C151" s="42"/>
      <c r="D151" s="228" t="s">
        <v>190</v>
      </c>
      <c r="E151" s="42"/>
      <c r="F151" s="229" t="s">
        <v>2364</v>
      </c>
      <c r="G151" s="42"/>
      <c r="H151" s="42"/>
      <c r="I151" s="230"/>
      <c r="J151" s="42"/>
      <c r="K151" s="42"/>
      <c r="L151" s="46"/>
      <c r="M151" s="231"/>
      <c r="N151" s="232"/>
      <c r="O151" s="86"/>
      <c r="P151" s="86"/>
      <c r="Q151" s="86"/>
      <c r="R151" s="86"/>
      <c r="S151" s="86"/>
      <c r="T151" s="87"/>
      <c r="U151" s="40"/>
      <c r="V151" s="40"/>
      <c r="W151" s="40"/>
      <c r="X151" s="40"/>
      <c r="Y151" s="40"/>
      <c r="Z151" s="40"/>
      <c r="AA151" s="40"/>
      <c r="AB151" s="40"/>
      <c r="AC151" s="40"/>
      <c r="AD151" s="40"/>
      <c r="AE151" s="40"/>
      <c r="AT151" s="19" t="s">
        <v>190</v>
      </c>
      <c r="AU151" s="19" t="s">
        <v>83</v>
      </c>
    </row>
    <row r="152" s="2" customFormat="1" ht="16.5" customHeight="1">
      <c r="A152" s="40"/>
      <c r="B152" s="41"/>
      <c r="C152" s="215" t="s">
        <v>436</v>
      </c>
      <c r="D152" s="215" t="s">
        <v>183</v>
      </c>
      <c r="E152" s="216" t="s">
        <v>436</v>
      </c>
      <c r="F152" s="217" t="s">
        <v>2325</v>
      </c>
      <c r="G152" s="218" t="s">
        <v>2326</v>
      </c>
      <c r="H152" s="219">
        <v>20</v>
      </c>
      <c r="I152" s="220"/>
      <c r="J152" s="221">
        <f>ROUND(I152*H152,2)</f>
        <v>0</v>
      </c>
      <c r="K152" s="217" t="s">
        <v>19</v>
      </c>
      <c r="L152" s="46"/>
      <c r="M152" s="222" t="s">
        <v>19</v>
      </c>
      <c r="N152" s="223" t="s">
        <v>47</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198</v>
      </c>
      <c r="AT152" s="226" t="s">
        <v>183</v>
      </c>
      <c r="AU152" s="226" t="s">
        <v>83</v>
      </c>
      <c r="AY152" s="19" t="s">
        <v>180</v>
      </c>
      <c r="BE152" s="227">
        <f>IF(N152="základní",J152,0)</f>
        <v>0</v>
      </c>
      <c r="BF152" s="227">
        <f>IF(N152="snížená",J152,0)</f>
        <v>0</v>
      </c>
      <c r="BG152" s="227">
        <f>IF(N152="zákl. přenesená",J152,0)</f>
        <v>0</v>
      </c>
      <c r="BH152" s="227">
        <f>IF(N152="sníž. přenesená",J152,0)</f>
        <v>0</v>
      </c>
      <c r="BI152" s="227">
        <f>IF(N152="nulová",J152,0)</f>
        <v>0</v>
      </c>
      <c r="BJ152" s="19" t="s">
        <v>83</v>
      </c>
      <c r="BK152" s="227">
        <f>ROUND(I152*H152,2)</f>
        <v>0</v>
      </c>
      <c r="BL152" s="19" t="s">
        <v>198</v>
      </c>
      <c r="BM152" s="226" t="s">
        <v>2366</v>
      </c>
    </row>
    <row r="153" s="2" customFormat="1">
      <c r="A153" s="40"/>
      <c r="B153" s="41"/>
      <c r="C153" s="42"/>
      <c r="D153" s="228" t="s">
        <v>190</v>
      </c>
      <c r="E153" s="42"/>
      <c r="F153" s="229" t="s">
        <v>2325</v>
      </c>
      <c r="G153" s="42"/>
      <c r="H153" s="42"/>
      <c r="I153" s="230"/>
      <c r="J153" s="42"/>
      <c r="K153" s="42"/>
      <c r="L153" s="46"/>
      <c r="M153" s="231"/>
      <c r="N153" s="232"/>
      <c r="O153" s="86"/>
      <c r="P153" s="86"/>
      <c r="Q153" s="86"/>
      <c r="R153" s="86"/>
      <c r="S153" s="86"/>
      <c r="T153" s="87"/>
      <c r="U153" s="40"/>
      <c r="V153" s="40"/>
      <c r="W153" s="40"/>
      <c r="X153" s="40"/>
      <c r="Y153" s="40"/>
      <c r="Z153" s="40"/>
      <c r="AA153" s="40"/>
      <c r="AB153" s="40"/>
      <c r="AC153" s="40"/>
      <c r="AD153" s="40"/>
      <c r="AE153" s="40"/>
      <c r="AT153" s="19" t="s">
        <v>190</v>
      </c>
      <c r="AU153" s="19" t="s">
        <v>83</v>
      </c>
    </row>
    <row r="154" s="2" customFormat="1" ht="16.5" customHeight="1">
      <c r="A154" s="40"/>
      <c r="B154" s="41"/>
      <c r="C154" s="215" t="s">
        <v>444</v>
      </c>
      <c r="D154" s="215" t="s">
        <v>183</v>
      </c>
      <c r="E154" s="216" t="s">
        <v>444</v>
      </c>
      <c r="F154" s="217" t="s">
        <v>2330</v>
      </c>
      <c r="G154" s="218" t="s">
        <v>2326</v>
      </c>
      <c r="H154" s="219">
        <v>20</v>
      </c>
      <c r="I154" s="220"/>
      <c r="J154" s="221">
        <f>ROUND(I154*H154,2)</f>
        <v>0</v>
      </c>
      <c r="K154" s="217" t="s">
        <v>19</v>
      </c>
      <c r="L154" s="46"/>
      <c r="M154" s="222" t="s">
        <v>19</v>
      </c>
      <c r="N154" s="223" t="s">
        <v>47</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198</v>
      </c>
      <c r="AT154" s="226" t="s">
        <v>183</v>
      </c>
      <c r="AU154" s="226" t="s">
        <v>83</v>
      </c>
      <c r="AY154" s="19" t="s">
        <v>180</v>
      </c>
      <c r="BE154" s="227">
        <f>IF(N154="základní",J154,0)</f>
        <v>0</v>
      </c>
      <c r="BF154" s="227">
        <f>IF(N154="snížená",J154,0)</f>
        <v>0</v>
      </c>
      <c r="BG154" s="227">
        <f>IF(N154="zákl. přenesená",J154,0)</f>
        <v>0</v>
      </c>
      <c r="BH154" s="227">
        <f>IF(N154="sníž. přenesená",J154,0)</f>
        <v>0</v>
      </c>
      <c r="BI154" s="227">
        <f>IF(N154="nulová",J154,0)</f>
        <v>0</v>
      </c>
      <c r="BJ154" s="19" t="s">
        <v>83</v>
      </c>
      <c r="BK154" s="227">
        <f>ROUND(I154*H154,2)</f>
        <v>0</v>
      </c>
      <c r="BL154" s="19" t="s">
        <v>198</v>
      </c>
      <c r="BM154" s="226" t="s">
        <v>2367</v>
      </c>
    </row>
    <row r="155" s="2" customFormat="1">
      <c r="A155" s="40"/>
      <c r="B155" s="41"/>
      <c r="C155" s="42"/>
      <c r="D155" s="228" t="s">
        <v>190</v>
      </c>
      <c r="E155" s="42"/>
      <c r="F155" s="229" t="s">
        <v>2330</v>
      </c>
      <c r="G155" s="42"/>
      <c r="H155" s="42"/>
      <c r="I155" s="230"/>
      <c r="J155" s="42"/>
      <c r="K155" s="42"/>
      <c r="L155" s="46"/>
      <c r="M155" s="231"/>
      <c r="N155" s="232"/>
      <c r="O155" s="86"/>
      <c r="P155" s="86"/>
      <c r="Q155" s="86"/>
      <c r="R155" s="86"/>
      <c r="S155" s="86"/>
      <c r="T155" s="87"/>
      <c r="U155" s="40"/>
      <c r="V155" s="40"/>
      <c r="W155" s="40"/>
      <c r="X155" s="40"/>
      <c r="Y155" s="40"/>
      <c r="Z155" s="40"/>
      <c r="AA155" s="40"/>
      <c r="AB155" s="40"/>
      <c r="AC155" s="40"/>
      <c r="AD155" s="40"/>
      <c r="AE155" s="40"/>
      <c r="AT155" s="19" t="s">
        <v>190</v>
      </c>
      <c r="AU155" s="19" t="s">
        <v>83</v>
      </c>
    </row>
    <row r="156" s="2" customFormat="1" ht="16.5" customHeight="1">
      <c r="A156" s="40"/>
      <c r="B156" s="41"/>
      <c r="C156" s="215" t="s">
        <v>455</v>
      </c>
      <c r="D156" s="215" t="s">
        <v>183</v>
      </c>
      <c r="E156" s="216" t="s">
        <v>455</v>
      </c>
      <c r="F156" s="217" t="s">
        <v>2356</v>
      </c>
      <c r="G156" s="218" t="s">
        <v>2326</v>
      </c>
      <c r="H156" s="219">
        <v>20</v>
      </c>
      <c r="I156" s="220"/>
      <c r="J156" s="221">
        <f>ROUND(I156*H156,2)</f>
        <v>0</v>
      </c>
      <c r="K156" s="217" t="s">
        <v>19</v>
      </c>
      <c r="L156" s="46"/>
      <c r="M156" s="222" t="s">
        <v>19</v>
      </c>
      <c r="N156" s="223" t="s">
        <v>47</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198</v>
      </c>
      <c r="AT156" s="226" t="s">
        <v>183</v>
      </c>
      <c r="AU156" s="226" t="s">
        <v>83</v>
      </c>
      <c r="AY156" s="19" t="s">
        <v>180</v>
      </c>
      <c r="BE156" s="227">
        <f>IF(N156="základní",J156,0)</f>
        <v>0</v>
      </c>
      <c r="BF156" s="227">
        <f>IF(N156="snížená",J156,0)</f>
        <v>0</v>
      </c>
      <c r="BG156" s="227">
        <f>IF(N156="zákl. přenesená",J156,0)</f>
        <v>0</v>
      </c>
      <c r="BH156" s="227">
        <f>IF(N156="sníž. přenesená",J156,0)</f>
        <v>0</v>
      </c>
      <c r="BI156" s="227">
        <f>IF(N156="nulová",J156,0)</f>
        <v>0</v>
      </c>
      <c r="BJ156" s="19" t="s">
        <v>83</v>
      </c>
      <c r="BK156" s="227">
        <f>ROUND(I156*H156,2)</f>
        <v>0</v>
      </c>
      <c r="BL156" s="19" t="s">
        <v>198</v>
      </c>
      <c r="BM156" s="226" t="s">
        <v>2368</v>
      </c>
    </row>
    <row r="157" s="2" customFormat="1">
      <c r="A157" s="40"/>
      <c r="B157" s="41"/>
      <c r="C157" s="42"/>
      <c r="D157" s="228" t="s">
        <v>190</v>
      </c>
      <c r="E157" s="42"/>
      <c r="F157" s="229" t="s">
        <v>2356</v>
      </c>
      <c r="G157" s="42"/>
      <c r="H157" s="42"/>
      <c r="I157" s="230"/>
      <c r="J157" s="42"/>
      <c r="K157" s="42"/>
      <c r="L157" s="46"/>
      <c r="M157" s="231"/>
      <c r="N157" s="232"/>
      <c r="O157" s="86"/>
      <c r="P157" s="86"/>
      <c r="Q157" s="86"/>
      <c r="R157" s="86"/>
      <c r="S157" s="86"/>
      <c r="T157" s="87"/>
      <c r="U157" s="40"/>
      <c r="V157" s="40"/>
      <c r="W157" s="40"/>
      <c r="X157" s="40"/>
      <c r="Y157" s="40"/>
      <c r="Z157" s="40"/>
      <c r="AA157" s="40"/>
      <c r="AB157" s="40"/>
      <c r="AC157" s="40"/>
      <c r="AD157" s="40"/>
      <c r="AE157" s="40"/>
      <c r="AT157" s="19" t="s">
        <v>190</v>
      </c>
      <c r="AU157" s="19" t="s">
        <v>83</v>
      </c>
    </row>
    <row r="158" s="2" customFormat="1" ht="16.5" customHeight="1">
      <c r="A158" s="40"/>
      <c r="B158" s="41"/>
      <c r="C158" s="215" t="s">
        <v>459</v>
      </c>
      <c r="D158" s="215" t="s">
        <v>183</v>
      </c>
      <c r="E158" s="216" t="s">
        <v>459</v>
      </c>
      <c r="F158" s="217" t="s">
        <v>2358</v>
      </c>
      <c r="G158" s="218" t="s">
        <v>1994</v>
      </c>
      <c r="H158" s="219">
        <v>0.20000000000000001</v>
      </c>
      <c r="I158" s="220"/>
      <c r="J158" s="221">
        <f>ROUND(I158*H158,2)</f>
        <v>0</v>
      </c>
      <c r="K158" s="217" t="s">
        <v>19</v>
      </c>
      <c r="L158" s="46"/>
      <c r="M158" s="222" t="s">
        <v>19</v>
      </c>
      <c r="N158" s="223" t="s">
        <v>47</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198</v>
      </c>
      <c r="AT158" s="226" t="s">
        <v>183</v>
      </c>
      <c r="AU158" s="226" t="s">
        <v>83</v>
      </c>
      <c r="AY158" s="19" t="s">
        <v>180</v>
      </c>
      <c r="BE158" s="227">
        <f>IF(N158="základní",J158,0)</f>
        <v>0</v>
      </c>
      <c r="BF158" s="227">
        <f>IF(N158="snížená",J158,0)</f>
        <v>0</v>
      </c>
      <c r="BG158" s="227">
        <f>IF(N158="zákl. přenesená",J158,0)</f>
        <v>0</v>
      </c>
      <c r="BH158" s="227">
        <f>IF(N158="sníž. přenesená",J158,0)</f>
        <v>0</v>
      </c>
      <c r="BI158" s="227">
        <f>IF(N158="nulová",J158,0)</f>
        <v>0</v>
      </c>
      <c r="BJ158" s="19" t="s">
        <v>83</v>
      </c>
      <c r="BK158" s="227">
        <f>ROUND(I158*H158,2)</f>
        <v>0</v>
      </c>
      <c r="BL158" s="19" t="s">
        <v>198</v>
      </c>
      <c r="BM158" s="226" t="s">
        <v>2369</v>
      </c>
    </row>
    <row r="159" s="2" customFormat="1">
      <c r="A159" s="40"/>
      <c r="B159" s="41"/>
      <c r="C159" s="42"/>
      <c r="D159" s="228" t="s">
        <v>190</v>
      </c>
      <c r="E159" s="42"/>
      <c r="F159" s="229" t="s">
        <v>2358</v>
      </c>
      <c r="G159" s="42"/>
      <c r="H159" s="42"/>
      <c r="I159" s="230"/>
      <c r="J159" s="42"/>
      <c r="K159" s="42"/>
      <c r="L159" s="46"/>
      <c r="M159" s="231"/>
      <c r="N159" s="232"/>
      <c r="O159" s="86"/>
      <c r="P159" s="86"/>
      <c r="Q159" s="86"/>
      <c r="R159" s="86"/>
      <c r="S159" s="86"/>
      <c r="T159" s="87"/>
      <c r="U159" s="40"/>
      <c r="V159" s="40"/>
      <c r="W159" s="40"/>
      <c r="X159" s="40"/>
      <c r="Y159" s="40"/>
      <c r="Z159" s="40"/>
      <c r="AA159" s="40"/>
      <c r="AB159" s="40"/>
      <c r="AC159" s="40"/>
      <c r="AD159" s="40"/>
      <c r="AE159" s="40"/>
      <c r="AT159" s="19" t="s">
        <v>190</v>
      </c>
      <c r="AU159" s="19" t="s">
        <v>83</v>
      </c>
    </row>
    <row r="160" s="2" customFormat="1" ht="16.5" customHeight="1">
      <c r="A160" s="40"/>
      <c r="B160" s="41"/>
      <c r="C160" s="215" t="s">
        <v>465</v>
      </c>
      <c r="D160" s="215" t="s">
        <v>183</v>
      </c>
      <c r="E160" s="216" t="s">
        <v>465</v>
      </c>
      <c r="F160" s="217" t="s">
        <v>2348</v>
      </c>
      <c r="G160" s="218" t="s">
        <v>1661</v>
      </c>
      <c r="H160" s="219">
        <v>1</v>
      </c>
      <c r="I160" s="220"/>
      <c r="J160" s="221">
        <f>ROUND(I160*H160,2)</f>
        <v>0</v>
      </c>
      <c r="K160" s="217" t="s">
        <v>19</v>
      </c>
      <c r="L160" s="46"/>
      <c r="M160" s="222" t="s">
        <v>19</v>
      </c>
      <c r="N160" s="223" t="s">
        <v>47</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198</v>
      </c>
      <c r="AT160" s="226" t="s">
        <v>183</v>
      </c>
      <c r="AU160" s="226" t="s">
        <v>83</v>
      </c>
      <c r="AY160" s="19" t="s">
        <v>180</v>
      </c>
      <c r="BE160" s="227">
        <f>IF(N160="základní",J160,0)</f>
        <v>0</v>
      </c>
      <c r="BF160" s="227">
        <f>IF(N160="snížená",J160,0)</f>
        <v>0</v>
      </c>
      <c r="BG160" s="227">
        <f>IF(N160="zákl. přenesená",J160,0)</f>
        <v>0</v>
      </c>
      <c r="BH160" s="227">
        <f>IF(N160="sníž. přenesená",J160,0)</f>
        <v>0</v>
      </c>
      <c r="BI160" s="227">
        <f>IF(N160="nulová",J160,0)</f>
        <v>0</v>
      </c>
      <c r="BJ160" s="19" t="s">
        <v>83</v>
      </c>
      <c r="BK160" s="227">
        <f>ROUND(I160*H160,2)</f>
        <v>0</v>
      </c>
      <c r="BL160" s="19" t="s">
        <v>198</v>
      </c>
      <c r="BM160" s="226" t="s">
        <v>2370</v>
      </c>
    </row>
    <row r="161" s="2" customFormat="1">
      <c r="A161" s="40"/>
      <c r="B161" s="41"/>
      <c r="C161" s="42"/>
      <c r="D161" s="228" t="s">
        <v>190</v>
      </c>
      <c r="E161" s="42"/>
      <c r="F161" s="229" t="s">
        <v>2348</v>
      </c>
      <c r="G161" s="42"/>
      <c r="H161" s="42"/>
      <c r="I161" s="230"/>
      <c r="J161" s="42"/>
      <c r="K161" s="42"/>
      <c r="L161" s="46"/>
      <c r="M161" s="231"/>
      <c r="N161" s="232"/>
      <c r="O161" s="86"/>
      <c r="P161" s="86"/>
      <c r="Q161" s="86"/>
      <c r="R161" s="86"/>
      <c r="S161" s="86"/>
      <c r="T161" s="87"/>
      <c r="U161" s="40"/>
      <c r="V161" s="40"/>
      <c r="W161" s="40"/>
      <c r="X161" s="40"/>
      <c r="Y161" s="40"/>
      <c r="Z161" s="40"/>
      <c r="AA161" s="40"/>
      <c r="AB161" s="40"/>
      <c r="AC161" s="40"/>
      <c r="AD161" s="40"/>
      <c r="AE161" s="40"/>
      <c r="AT161" s="19" t="s">
        <v>190</v>
      </c>
      <c r="AU161" s="19" t="s">
        <v>83</v>
      </c>
    </row>
    <row r="162" s="2" customFormat="1" ht="16.5" customHeight="1">
      <c r="A162" s="40"/>
      <c r="B162" s="41"/>
      <c r="C162" s="215" t="s">
        <v>470</v>
      </c>
      <c r="D162" s="215" t="s">
        <v>183</v>
      </c>
      <c r="E162" s="216" t="s">
        <v>470</v>
      </c>
      <c r="F162" s="217" t="s">
        <v>2349</v>
      </c>
      <c r="G162" s="218" t="s">
        <v>2326</v>
      </c>
      <c r="H162" s="219">
        <v>2</v>
      </c>
      <c r="I162" s="220"/>
      <c r="J162" s="221">
        <f>ROUND(I162*H162,2)</f>
        <v>0</v>
      </c>
      <c r="K162" s="217" t="s">
        <v>19</v>
      </c>
      <c r="L162" s="46"/>
      <c r="M162" s="222" t="s">
        <v>19</v>
      </c>
      <c r="N162" s="223" t="s">
        <v>47</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198</v>
      </c>
      <c r="AT162" s="226" t="s">
        <v>183</v>
      </c>
      <c r="AU162" s="226" t="s">
        <v>83</v>
      </c>
      <c r="AY162" s="19" t="s">
        <v>180</v>
      </c>
      <c r="BE162" s="227">
        <f>IF(N162="základní",J162,0)</f>
        <v>0</v>
      </c>
      <c r="BF162" s="227">
        <f>IF(N162="snížená",J162,0)</f>
        <v>0</v>
      </c>
      <c r="BG162" s="227">
        <f>IF(N162="zákl. přenesená",J162,0)</f>
        <v>0</v>
      </c>
      <c r="BH162" s="227">
        <f>IF(N162="sníž. přenesená",J162,0)</f>
        <v>0</v>
      </c>
      <c r="BI162" s="227">
        <f>IF(N162="nulová",J162,0)</f>
        <v>0</v>
      </c>
      <c r="BJ162" s="19" t="s">
        <v>83</v>
      </c>
      <c r="BK162" s="227">
        <f>ROUND(I162*H162,2)</f>
        <v>0</v>
      </c>
      <c r="BL162" s="19" t="s">
        <v>198</v>
      </c>
      <c r="BM162" s="226" t="s">
        <v>2371</v>
      </c>
    </row>
    <row r="163" s="2" customFormat="1">
      <c r="A163" s="40"/>
      <c r="B163" s="41"/>
      <c r="C163" s="42"/>
      <c r="D163" s="228" t="s">
        <v>190</v>
      </c>
      <c r="E163" s="42"/>
      <c r="F163" s="229" t="s">
        <v>2349</v>
      </c>
      <c r="G163" s="42"/>
      <c r="H163" s="42"/>
      <c r="I163" s="230"/>
      <c r="J163" s="42"/>
      <c r="K163" s="42"/>
      <c r="L163" s="46"/>
      <c r="M163" s="231"/>
      <c r="N163" s="232"/>
      <c r="O163" s="86"/>
      <c r="P163" s="86"/>
      <c r="Q163" s="86"/>
      <c r="R163" s="86"/>
      <c r="S163" s="86"/>
      <c r="T163" s="87"/>
      <c r="U163" s="40"/>
      <c r="V163" s="40"/>
      <c r="W163" s="40"/>
      <c r="X163" s="40"/>
      <c r="Y163" s="40"/>
      <c r="Z163" s="40"/>
      <c r="AA163" s="40"/>
      <c r="AB163" s="40"/>
      <c r="AC163" s="40"/>
      <c r="AD163" s="40"/>
      <c r="AE163" s="40"/>
      <c r="AT163" s="19" t="s">
        <v>190</v>
      </c>
      <c r="AU163" s="19" t="s">
        <v>83</v>
      </c>
    </row>
    <row r="164" s="2" customFormat="1" ht="16.5" customHeight="1">
      <c r="A164" s="40"/>
      <c r="B164" s="41"/>
      <c r="C164" s="215" t="s">
        <v>475</v>
      </c>
      <c r="D164" s="215" t="s">
        <v>183</v>
      </c>
      <c r="E164" s="216" t="s">
        <v>475</v>
      </c>
      <c r="F164" s="217" t="s">
        <v>2372</v>
      </c>
      <c r="G164" s="218" t="s">
        <v>2326</v>
      </c>
      <c r="H164" s="219">
        <v>4</v>
      </c>
      <c r="I164" s="220"/>
      <c r="J164" s="221">
        <f>ROUND(I164*H164,2)</f>
        <v>0</v>
      </c>
      <c r="K164" s="217" t="s">
        <v>19</v>
      </c>
      <c r="L164" s="46"/>
      <c r="M164" s="222" t="s">
        <v>19</v>
      </c>
      <c r="N164" s="223" t="s">
        <v>47</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198</v>
      </c>
      <c r="AT164" s="226" t="s">
        <v>183</v>
      </c>
      <c r="AU164" s="226" t="s">
        <v>83</v>
      </c>
      <c r="AY164" s="19" t="s">
        <v>180</v>
      </c>
      <c r="BE164" s="227">
        <f>IF(N164="základní",J164,0)</f>
        <v>0</v>
      </c>
      <c r="BF164" s="227">
        <f>IF(N164="snížená",J164,0)</f>
        <v>0</v>
      </c>
      <c r="BG164" s="227">
        <f>IF(N164="zákl. přenesená",J164,0)</f>
        <v>0</v>
      </c>
      <c r="BH164" s="227">
        <f>IF(N164="sníž. přenesená",J164,0)</f>
        <v>0</v>
      </c>
      <c r="BI164" s="227">
        <f>IF(N164="nulová",J164,0)</f>
        <v>0</v>
      </c>
      <c r="BJ164" s="19" t="s">
        <v>83</v>
      </c>
      <c r="BK164" s="227">
        <f>ROUND(I164*H164,2)</f>
        <v>0</v>
      </c>
      <c r="BL164" s="19" t="s">
        <v>198</v>
      </c>
      <c r="BM164" s="226" t="s">
        <v>2373</v>
      </c>
    </row>
    <row r="165" s="2" customFormat="1">
      <c r="A165" s="40"/>
      <c r="B165" s="41"/>
      <c r="C165" s="42"/>
      <c r="D165" s="228" t="s">
        <v>190</v>
      </c>
      <c r="E165" s="42"/>
      <c r="F165" s="229" t="s">
        <v>2372</v>
      </c>
      <c r="G165" s="42"/>
      <c r="H165" s="42"/>
      <c r="I165" s="230"/>
      <c r="J165" s="42"/>
      <c r="K165" s="42"/>
      <c r="L165" s="46"/>
      <c r="M165" s="231"/>
      <c r="N165" s="232"/>
      <c r="O165" s="86"/>
      <c r="P165" s="86"/>
      <c r="Q165" s="86"/>
      <c r="R165" s="86"/>
      <c r="S165" s="86"/>
      <c r="T165" s="87"/>
      <c r="U165" s="40"/>
      <c r="V165" s="40"/>
      <c r="W165" s="40"/>
      <c r="X165" s="40"/>
      <c r="Y165" s="40"/>
      <c r="Z165" s="40"/>
      <c r="AA165" s="40"/>
      <c r="AB165" s="40"/>
      <c r="AC165" s="40"/>
      <c r="AD165" s="40"/>
      <c r="AE165" s="40"/>
      <c r="AT165" s="19" t="s">
        <v>190</v>
      </c>
      <c r="AU165" s="19" t="s">
        <v>83</v>
      </c>
    </row>
    <row r="166" s="2" customFormat="1" ht="16.5" customHeight="1">
      <c r="A166" s="40"/>
      <c r="B166" s="41"/>
      <c r="C166" s="215" t="s">
        <v>482</v>
      </c>
      <c r="D166" s="215" t="s">
        <v>183</v>
      </c>
      <c r="E166" s="216" t="s">
        <v>482</v>
      </c>
      <c r="F166" s="217" t="s">
        <v>2364</v>
      </c>
      <c r="G166" s="218" t="s">
        <v>974</v>
      </c>
      <c r="H166" s="219">
        <v>1</v>
      </c>
      <c r="I166" s="220"/>
      <c r="J166" s="221">
        <f>ROUND(I166*H166,2)</f>
        <v>0</v>
      </c>
      <c r="K166" s="217" t="s">
        <v>19</v>
      </c>
      <c r="L166" s="46"/>
      <c r="M166" s="222" t="s">
        <v>19</v>
      </c>
      <c r="N166" s="223" t="s">
        <v>47</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198</v>
      </c>
      <c r="AT166" s="226" t="s">
        <v>183</v>
      </c>
      <c r="AU166" s="226" t="s">
        <v>83</v>
      </c>
      <c r="AY166" s="19" t="s">
        <v>180</v>
      </c>
      <c r="BE166" s="227">
        <f>IF(N166="základní",J166,0)</f>
        <v>0</v>
      </c>
      <c r="BF166" s="227">
        <f>IF(N166="snížená",J166,0)</f>
        <v>0</v>
      </c>
      <c r="BG166" s="227">
        <f>IF(N166="zákl. přenesená",J166,0)</f>
        <v>0</v>
      </c>
      <c r="BH166" s="227">
        <f>IF(N166="sníž. přenesená",J166,0)</f>
        <v>0</v>
      </c>
      <c r="BI166" s="227">
        <f>IF(N166="nulová",J166,0)</f>
        <v>0</v>
      </c>
      <c r="BJ166" s="19" t="s">
        <v>83</v>
      </c>
      <c r="BK166" s="227">
        <f>ROUND(I166*H166,2)</f>
        <v>0</v>
      </c>
      <c r="BL166" s="19" t="s">
        <v>198</v>
      </c>
      <c r="BM166" s="226" t="s">
        <v>2374</v>
      </c>
    </row>
    <row r="167" s="2" customFormat="1">
      <c r="A167" s="40"/>
      <c r="B167" s="41"/>
      <c r="C167" s="42"/>
      <c r="D167" s="228" t="s">
        <v>190</v>
      </c>
      <c r="E167" s="42"/>
      <c r="F167" s="229" t="s">
        <v>2364</v>
      </c>
      <c r="G167" s="42"/>
      <c r="H167" s="42"/>
      <c r="I167" s="230"/>
      <c r="J167" s="42"/>
      <c r="K167" s="42"/>
      <c r="L167" s="46"/>
      <c r="M167" s="231"/>
      <c r="N167" s="232"/>
      <c r="O167" s="86"/>
      <c r="P167" s="86"/>
      <c r="Q167" s="86"/>
      <c r="R167" s="86"/>
      <c r="S167" s="86"/>
      <c r="T167" s="87"/>
      <c r="U167" s="40"/>
      <c r="V167" s="40"/>
      <c r="W167" s="40"/>
      <c r="X167" s="40"/>
      <c r="Y167" s="40"/>
      <c r="Z167" s="40"/>
      <c r="AA167" s="40"/>
      <c r="AB167" s="40"/>
      <c r="AC167" s="40"/>
      <c r="AD167" s="40"/>
      <c r="AE167" s="40"/>
      <c r="AT167" s="19" t="s">
        <v>190</v>
      </c>
      <c r="AU167" s="19" t="s">
        <v>83</v>
      </c>
    </row>
    <row r="168" s="2" customFormat="1" ht="16.5" customHeight="1">
      <c r="A168" s="40"/>
      <c r="B168" s="41"/>
      <c r="C168" s="215" t="s">
        <v>487</v>
      </c>
      <c r="D168" s="215" t="s">
        <v>183</v>
      </c>
      <c r="E168" s="216" t="s">
        <v>487</v>
      </c>
      <c r="F168" s="217" t="s">
        <v>2375</v>
      </c>
      <c r="G168" s="218" t="s">
        <v>974</v>
      </c>
      <c r="H168" s="219">
        <v>1</v>
      </c>
      <c r="I168" s="220"/>
      <c r="J168" s="221">
        <f>ROUND(I168*H168,2)</f>
        <v>0</v>
      </c>
      <c r="K168" s="217" t="s">
        <v>19</v>
      </c>
      <c r="L168" s="46"/>
      <c r="M168" s="222" t="s">
        <v>19</v>
      </c>
      <c r="N168" s="223" t="s">
        <v>47</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198</v>
      </c>
      <c r="AT168" s="226" t="s">
        <v>183</v>
      </c>
      <c r="AU168" s="226" t="s">
        <v>83</v>
      </c>
      <c r="AY168" s="19" t="s">
        <v>180</v>
      </c>
      <c r="BE168" s="227">
        <f>IF(N168="základní",J168,0)</f>
        <v>0</v>
      </c>
      <c r="BF168" s="227">
        <f>IF(N168="snížená",J168,0)</f>
        <v>0</v>
      </c>
      <c r="BG168" s="227">
        <f>IF(N168="zákl. přenesená",J168,0)</f>
        <v>0</v>
      </c>
      <c r="BH168" s="227">
        <f>IF(N168="sníž. přenesená",J168,0)</f>
        <v>0</v>
      </c>
      <c r="BI168" s="227">
        <f>IF(N168="nulová",J168,0)</f>
        <v>0</v>
      </c>
      <c r="BJ168" s="19" t="s">
        <v>83</v>
      </c>
      <c r="BK168" s="227">
        <f>ROUND(I168*H168,2)</f>
        <v>0</v>
      </c>
      <c r="BL168" s="19" t="s">
        <v>198</v>
      </c>
      <c r="BM168" s="226" t="s">
        <v>2376</v>
      </c>
    </row>
    <row r="169" s="2" customFormat="1">
      <c r="A169" s="40"/>
      <c r="B169" s="41"/>
      <c r="C169" s="42"/>
      <c r="D169" s="228" t="s">
        <v>190</v>
      </c>
      <c r="E169" s="42"/>
      <c r="F169" s="229" t="s">
        <v>2375</v>
      </c>
      <c r="G169" s="42"/>
      <c r="H169" s="42"/>
      <c r="I169" s="230"/>
      <c r="J169" s="42"/>
      <c r="K169" s="42"/>
      <c r="L169" s="46"/>
      <c r="M169" s="231"/>
      <c r="N169" s="232"/>
      <c r="O169" s="86"/>
      <c r="P169" s="86"/>
      <c r="Q169" s="86"/>
      <c r="R169" s="86"/>
      <c r="S169" s="86"/>
      <c r="T169" s="87"/>
      <c r="U169" s="40"/>
      <c r="V169" s="40"/>
      <c r="W169" s="40"/>
      <c r="X169" s="40"/>
      <c r="Y169" s="40"/>
      <c r="Z169" s="40"/>
      <c r="AA169" s="40"/>
      <c r="AB169" s="40"/>
      <c r="AC169" s="40"/>
      <c r="AD169" s="40"/>
      <c r="AE169" s="40"/>
      <c r="AT169" s="19" t="s">
        <v>190</v>
      </c>
      <c r="AU169" s="19" t="s">
        <v>83</v>
      </c>
    </row>
    <row r="170" s="2" customFormat="1" ht="16.5" customHeight="1">
      <c r="A170" s="40"/>
      <c r="B170" s="41"/>
      <c r="C170" s="215" t="s">
        <v>495</v>
      </c>
      <c r="D170" s="215" t="s">
        <v>183</v>
      </c>
      <c r="E170" s="216" t="s">
        <v>495</v>
      </c>
      <c r="F170" s="217" t="s">
        <v>2377</v>
      </c>
      <c r="G170" s="218" t="s">
        <v>974</v>
      </c>
      <c r="H170" s="219">
        <v>1</v>
      </c>
      <c r="I170" s="220"/>
      <c r="J170" s="221">
        <f>ROUND(I170*H170,2)</f>
        <v>0</v>
      </c>
      <c r="K170" s="217" t="s">
        <v>19</v>
      </c>
      <c r="L170" s="46"/>
      <c r="M170" s="222" t="s">
        <v>19</v>
      </c>
      <c r="N170" s="223" t="s">
        <v>47</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198</v>
      </c>
      <c r="AT170" s="226" t="s">
        <v>183</v>
      </c>
      <c r="AU170" s="226" t="s">
        <v>83</v>
      </c>
      <c r="AY170" s="19" t="s">
        <v>180</v>
      </c>
      <c r="BE170" s="227">
        <f>IF(N170="základní",J170,0)</f>
        <v>0</v>
      </c>
      <c r="BF170" s="227">
        <f>IF(N170="snížená",J170,0)</f>
        <v>0</v>
      </c>
      <c r="BG170" s="227">
        <f>IF(N170="zákl. přenesená",J170,0)</f>
        <v>0</v>
      </c>
      <c r="BH170" s="227">
        <f>IF(N170="sníž. přenesená",J170,0)</f>
        <v>0</v>
      </c>
      <c r="BI170" s="227">
        <f>IF(N170="nulová",J170,0)</f>
        <v>0</v>
      </c>
      <c r="BJ170" s="19" t="s">
        <v>83</v>
      </c>
      <c r="BK170" s="227">
        <f>ROUND(I170*H170,2)</f>
        <v>0</v>
      </c>
      <c r="BL170" s="19" t="s">
        <v>198</v>
      </c>
      <c r="BM170" s="226" t="s">
        <v>2378</v>
      </c>
    </row>
    <row r="171" s="2" customFormat="1">
      <c r="A171" s="40"/>
      <c r="B171" s="41"/>
      <c r="C171" s="42"/>
      <c r="D171" s="228" t="s">
        <v>190</v>
      </c>
      <c r="E171" s="42"/>
      <c r="F171" s="229" t="s">
        <v>2377</v>
      </c>
      <c r="G171" s="42"/>
      <c r="H171" s="42"/>
      <c r="I171" s="230"/>
      <c r="J171" s="42"/>
      <c r="K171" s="42"/>
      <c r="L171" s="46"/>
      <c r="M171" s="231"/>
      <c r="N171" s="232"/>
      <c r="O171" s="86"/>
      <c r="P171" s="86"/>
      <c r="Q171" s="86"/>
      <c r="R171" s="86"/>
      <c r="S171" s="86"/>
      <c r="T171" s="87"/>
      <c r="U171" s="40"/>
      <c r="V171" s="40"/>
      <c r="W171" s="40"/>
      <c r="X171" s="40"/>
      <c r="Y171" s="40"/>
      <c r="Z171" s="40"/>
      <c r="AA171" s="40"/>
      <c r="AB171" s="40"/>
      <c r="AC171" s="40"/>
      <c r="AD171" s="40"/>
      <c r="AE171" s="40"/>
      <c r="AT171" s="19" t="s">
        <v>190</v>
      </c>
      <c r="AU171" s="19" t="s">
        <v>83</v>
      </c>
    </row>
    <row r="172" s="2" customFormat="1" ht="16.5" customHeight="1">
      <c r="A172" s="40"/>
      <c r="B172" s="41"/>
      <c r="C172" s="215" t="s">
        <v>499</v>
      </c>
      <c r="D172" s="215" t="s">
        <v>183</v>
      </c>
      <c r="E172" s="216" t="s">
        <v>499</v>
      </c>
      <c r="F172" s="217" t="s">
        <v>2379</v>
      </c>
      <c r="G172" s="218" t="s">
        <v>974</v>
      </c>
      <c r="H172" s="219">
        <v>1</v>
      </c>
      <c r="I172" s="220"/>
      <c r="J172" s="221">
        <f>ROUND(I172*H172,2)</f>
        <v>0</v>
      </c>
      <c r="K172" s="217" t="s">
        <v>19</v>
      </c>
      <c r="L172" s="46"/>
      <c r="M172" s="222" t="s">
        <v>19</v>
      </c>
      <c r="N172" s="223" t="s">
        <v>47</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198</v>
      </c>
      <c r="AT172" s="226" t="s">
        <v>183</v>
      </c>
      <c r="AU172" s="226" t="s">
        <v>83</v>
      </c>
      <c r="AY172" s="19" t="s">
        <v>180</v>
      </c>
      <c r="BE172" s="227">
        <f>IF(N172="základní",J172,0)</f>
        <v>0</v>
      </c>
      <c r="BF172" s="227">
        <f>IF(N172="snížená",J172,0)</f>
        <v>0</v>
      </c>
      <c r="BG172" s="227">
        <f>IF(N172="zákl. přenesená",J172,0)</f>
        <v>0</v>
      </c>
      <c r="BH172" s="227">
        <f>IF(N172="sníž. přenesená",J172,0)</f>
        <v>0</v>
      </c>
      <c r="BI172" s="227">
        <f>IF(N172="nulová",J172,0)</f>
        <v>0</v>
      </c>
      <c r="BJ172" s="19" t="s">
        <v>83</v>
      </c>
      <c r="BK172" s="227">
        <f>ROUND(I172*H172,2)</f>
        <v>0</v>
      </c>
      <c r="BL172" s="19" t="s">
        <v>198</v>
      </c>
      <c r="BM172" s="226" t="s">
        <v>2380</v>
      </c>
    </row>
    <row r="173" s="2" customFormat="1">
      <c r="A173" s="40"/>
      <c r="B173" s="41"/>
      <c r="C173" s="42"/>
      <c r="D173" s="228" t="s">
        <v>190</v>
      </c>
      <c r="E173" s="42"/>
      <c r="F173" s="229" t="s">
        <v>2379</v>
      </c>
      <c r="G173" s="42"/>
      <c r="H173" s="42"/>
      <c r="I173" s="230"/>
      <c r="J173" s="42"/>
      <c r="K173" s="42"/>
      <c r="L173" s="46"/>
      <c r="M173" s="231"/>
      <c r="N173" s="232"/>
      <c r="O173" s="86"/>
      <c r="P173" s="86"/>
      <c r="Q173" s="86"/>
      <c r="R173" s="86"/>
      <c r="S173" s="86"/>
      <c r="T173" s="87"/>
      <c r="U173" s="40"/>
      <c r="V173" s="40"/>
      <c r="W173" s="40"/>
      <c r="X173" s="40"/>
      <c r="Y173" s="40"/>
      <c r="Z173" s="40"/>
      <c r="AA173" s="40"/>
      <c r="AB173" s="40"/>
      <c r="AC173" s="40"/>
      <c r="AD173" s="40"/>
      <c r="AE173" s="40"/>
      <c r="AT173" s="19" t="s">
        <v>190</v>
      </c>
      <c r="AU173" s="19" t="s">
        <v>83</v>
      </c>
    </row>
    <row r="174" s="2" customFormat="1" ht="16.5" customHeight="1">
      <c r="A174" s="40"/>
      <c r="B174" s="41"/>
      <c r="C174" s="215" t="s">
        <v>506</v>
      </c>
      <c r="D174" s="215" t="s">
        <v>183</v>
      </c>
      <c r="E174" s="216" t="s">
        <v>506</v>
      </c>
      <c r="F174" s="217" t="s">
        <v>2381</v>
      </c>
      <c r="G174" s="218" t="s">
        <v>974</v>
      </c>
      <c r="H174" s="219">
        <v>1</v>
      </c>
      <c r="I174" s="220"/>
      <c r="J174" s="221">
        <f>ROUND(I174*H174,2)</f>
        <v>0</v>
      </c>
      <c r="K174" s="217" t="s">
        <v>19</v>
      </c>
      <c r="L174" s="46"/>
      <c r="M174" s="222" t="s">
        <v>19</v>
      </c>
      <c r="N174" s="223" t="s">
        <v>47</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198</v>
      </c>
      <c r="AT174" s="226" t="s">
        <v>183</v>
      </c>
      <c r="AU174" s="226" t="s">
        <v>83</v>
      </c>
      <c r="AY174" s="19" t="s">
        <v>180</v>
      </c>
      <c r="BE174" s="227">
        <f>IF(N174="základní",J174,0)</f>
        <v>0</v>
      </c>
      <c r="BF174" s="227">
        <f>IF(N174="snížená",J174,0)</f>
        <v>0</v>
      </c>
      <c r="BG174" s="227">
        <f>IF(N174="zákl. přenesená",J174,0)</f>
        <v>0</v>
      </c>
      <c r="BH174" s="227">
        <f>IF(N174="sníž. přenesená",J174,0)</f>
        <v>0</v>
      </c>
      <c r="BI174" s="227">
        <f>IF(N174="nulová",J174,0)</f>
        <v>0</v>
      </c>
      <c r="BJ174" s="19" t="s">
        <v>83</v>
      </c>
      <c r="BK174" s="227">
        <f>ROUND(I174*H174,2)</f>
        <v>0</v>
      </c>
      <c r="BL174" s="19" t="s">
        <v>198</v>
      </c>
      <c r="BM174" s="226" t="s">
        <v>2382</v>
      </c>
    </row>
    <row r="175" s="2" customFormat="1">
      <c r="A175" s="40"/>
      <c r="B175" s="41"/>
      <c r="C175" s="42"/>
      <c r="D175" s="228" t="s">
        <v>190</v>
      </c>
      <c r="E175" s="42"/>
      <c r="F175" s="229" t="s">
        <v>2381</v>
      </c>
      <c r="G175" s="42"/>
      <c r="H175" s="42"/>
      <c r="I175" s="230"/>
      <c r="J175" s="42"/>
      <c r="K175" s="42"/>
      <c r="L175" s="46"/>
      <c r="M175" s="231"/>
      <c r="N175" s="232"/>
      <c r="O175" s="86"/>
      <c r="P175" s="86"/>
      <c r="Q175" s="86"/>
      <c r="R175" s="86"/>
      <c r="S175" s="86"/>
      <c r="T175" s="87"/>
      <c r="U175" s="40"/>
      <c r="V175" s="40"/>
      <c r="W175" s="40"/>
      <c r="X175" s="40"/>
      <c r="Y175" s="40"/>
      <c r="Z175" s="40"/>
      <c r="AA175" s="40"/>
      <c r="AB175" s="40"/>
      <c r="AC175" s="40"/>
      <c r="AD175" s="40"/>
      <c r="AE175" s="40"/>
      <c r="AT175" s="19" t="s">
        <v>190</v>
      </c>
      <c r="AU175" s="19" t="s">
        <v>83</v>
      </c>
    </row>
    <row r="176" s="2" customFormat="1" ht="16.5" customHeight="1">
      <c r="A176" s="40"/>
      <c r="B176" s="41"/>
      <c r="C176" s="215" t="s">
        <v>514</v>
      </c>
      <c r="D176" s="215" t="s">
        <v>183</v>
      </c>
      <c r="E176" s="216" t="s">
        <v>514</v>
      </c>
      <c r="F176" s="217" t="s">
        <v>2383</v>
      </c>
      <c r="G176" s="218" t="s">
        <v>974</v>
      </c>
      <c r="H176" s="219">
        <v>1</v>
      </c>
      <c r="I176" s="220"/>
      <c r="J176" s="221">
        <f>ROUND(I176*H176,2)</f>
        <v>0</v>
      </c>
      <c r="K176" s="217" t="s">
        <v>19</v>
      </c>
      <c r="L176" s="46"/>
      <c r="M176" s="222" t="s">
        <v>19</v>
      </c>
      <c r="N176" s="223" t="s">
        <v>47</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198</v>
      </c>
      <c r="AT176" s="226" t="s">
        <v>183</v>
      </c>
      <c r="AU176" s="226" t="s">
        <v>83</v>
      </c>
      <c r="AY176" s="19" t="s">
        <v>180</v>
      </c>
      <c r="BE176" s="227">
        <f>IF(N176="základní",J176,0)</f>
        <v>0</v>
      </c>
      <c r="BF176" s="227">
        <f>IF(N176="snížená",J176,0)</f>
        <v>0</v>
      </c>
      <c r="BG176" s="227">
        <f>IF(N176="zákl. přenesená",J176,0)</f>
        <v>0</v>
      </c>
      <c r="BH176" s="227">
        <f>IF(N176="sníž. přenesená",J176,0)</f>
        <v>0</v>
      </c>
      <c r="BI176" s="227">
        <f>IF(N176="nulová",J176,0)</f>
        <v>0</v>
      </c>
      <c r="BJ176" s="19" t="s">
        <v>83</v>
      </c>
      <c r="BK176" s="227">
        <f>ROUND(I176*H176,2)</f>
        <v>0</v>
      </c>
      <c r="BL176" s="19" t="s">
        <v>198</v>
      </c>
      <c r="BM176" s="226" t="s">
        <v>2384</v>
      </c>
    </row>
    <row r="177" s="2" customFormat="1">
      <c r="A177" s="40"/>
      <c r="B177" s="41"/>
      <c r="C177" s="42"/>
      <c r="D177" s="228" t="s">
        <v>190</v>
      </c>
      <c r="E177" s="42"/>
      <c r="F177" s="229" t="s">
        <v>2383</v>
      </c>
      <c r="G177" s="42"/>
      <c r="H177" s="42"/>
      <c r="I177" s="230"/>
      <c r="J177" s="42"/>
      <c r="K177" s="42"/>
      <c r="L177" s="46"/>
      <c r="M177" s="231"/>
      <c r="N177" s="232"/>
      <c r="O177" s="86"/>
      <c r="P177" s="86"/>
      <c r="Q177" s="86"/>
      <c r="R177" s="86"/>
      <c r="S177" s="86"/>
      <c r="T177" s="87"/>
      <c r="U177" s="40"/>
      <c r="V177" s="40"/>
      <c r="W177" s="40"/>
      <c r="X177" s="40"/>
      <c r="Y177" s="40"/>
      <c r="Z177" s="40"/>
      <c r="AA177" s="40"/>
      <c r="AB177" s="40"/>
      <c r="AC177" s="40"/>
      <c r="AD177" s="40"/>
      <c r="AE177" s="40"/>
      <c r="AT177" s="19" t="s">
        <v>190</v>
      </c>
      <c r="AU177" s="19" t="s">
        <v>83</v>
      </c>
    </row>
    <row r="178" s="2" customFormat="1" ht="16.5" customHeight="1">
      <c r="A178" s="40"/>
      <c r="B178" s="41"/>
      <c r="C178" s="215" t="s">
        <v>521</v>
      </c>
      <c r="D178" s="215" t="s">
        <v>183</v>
      </c>
      <c r="E178" s="216" t="s">
        <v>521</v>
      </c>
      <c r="F178" s="217" t="s">
        <v>2385</v>
      </c>
      <c r="G178" s="218" t="s">
        <v>974</v>
      </c>
      <c r="H178" s="219">
        <v>1</v>
      </c>
      <c r="I178" s="220"/>
      <c r="J178" s="221">
        <f>ROUND(I178*H178,2)</f>
        <v>0</v>
      </c>
      <c r="K178" s="217" t="s">
        <v>19</v>
      </c>
      <c r="L178" s="46"/>
      <c r="M178" s="222" t="s">
        <v>19</v>
      </c>
      <c r="N178" s="223" t="s">
        <v>47</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198</v>
      </c>
      <c r="AT178" s="226" t="s">
        <v>183</v>
      </c>
      <c r="AU178" s="226" t="s">
        <v>83</v>
      </c>
      <c r="AY178" s="19" t="s">
        <v>180</v>
      </c>
      <c r="BE178" s="227">
        <f>IF(N178="základní",J178,0)</f>
        <v>0</v>
      </c>
      <c r="BF178" s="227">
        <f>IF(N178="snížená",J178,0)</f>
        <v>0</v>
      </c>
      <c r="BG178" s="227">
        <f>IF(N178="zákl. přenesená",J178,0)</f>
        <v>0</v>
      </c>
      <c r="BH178" s="227">
        <f>IF(N178="sníž. přenesená",J178,0)</f>
        <v>0</v>
      </c>
      <c r="BI178" s="227">
        <f>IF(N178="nulová",J178,0)</f>
        <v>0</v>
      </c>
      <c r="BJ178" s="19" t="s">
        <v>83</v>
      </c>
      <c r="BK178" s="227">
        <f>ROUND(I178*H178,2)</f>
        <v>0</v>
      </c>
      <c r="BL178" s="19" t="s">
        <v>198</v>
      </c>
      <c r="BM178" s="226" t="s">
        <v>2386</v>
      </c>
    </row>
    <row r="179" s="2" customFormat="1">
      <c r="A179" s="40"/>
      <c r="B179" s="41"/>
      <c r="C179" s="42"/>
      <c r="D179" s="228" t="s">
        <v>190</v>
      </c>
      <c r="E179" s="42"/>
      <c r="F179" s="229" t="s">
        <v>2385</v>
      </c>
      <c r="G179" s="42"/>
      <c r="H179" s="42"/>
      <c r="I179" s="230"/>
      <c r="J179" s="42"/>
      <c r="K179" s="42"/>
      <c r="L179" s="46"/>
      <c r="M179" s="231"/>
      <c r="N179" s="232"/>
      <c r="O179" s="86"/>
      <c r="P179" s="86"/>
      <c r="Q179" s="86"/>
      <c r="R179" s="86"/>
      <c r="S179" s="86"/>
      <c r="T179" s="87"/>
      <c r="U179" s="40"/>
      <c r="V179" s="40"/>
      <c r="W179" s="40"/>
      <c r="X179" s="40"/>
      <c r="Y179" s="40"/>
      <c r="Z179" s="40"/>
      <c r="AA179" s="40"/>
      <c r="AB179" s="40"/>
      <c r="AC179" s="40"/>
      <c r="AD179" s="40"/>
      <c r="AE179" s="40"/>
      <c r="AT179" s="19" t="s">
        <v>190</v>
      </c>
      <c r="AU179" s="19" t="s">
        <v>83</v>
      </c>
    </row>
    <row r="180" s="12" customFormat="1" ht="25.92" customHeight="1">
      <c r="A180" s="12"/>
      <c r="B180" s="199"/>
      <c r="C180" s="200"/>
      <c r="D180" s="201" t="s">
        <v>75</v>
      </c>
      <c r="E180" s="202" t="s">
        <v>2387</v>
      </c>
      <c r="F180" s="202" t="s">
        <v>2388</v>
      </c>
      <c r="G180" s="200"/>
      <c r="H180" s="200"/>
      <c r="I180" s="203"/>
      <c r="J180" s="204">
        <f>BK180</f>
        <v>0</v>
      </c>
      <c r="K180" s="200"/>
      <c r="L180" s="205"/>
      <c r="M180" s="206"/>
      <c r="N180" s="207"/>
      <c r="O180" s="207"/>
      <c r="P180" s="208">
        <f>SUM(P181:P186)</f>
        <v>0</v>
      </c>
      <c r="Q180" s="207"/>
      <c r="R180" s="208">
        <f>SUM(R181:R186)</f>
        <v>0</v>
      </c>
      <c r="S180" s="207"/>
      <c r="T180" s="209">
        <f>SUM(T181:T186)</f>
        <v>0</v>
      </c>
      <c r="U180" s="12"/>
      <c r="V180" s="12"/>
      <c r="W180" s="12"/>
      <c r="X180" s="12"/>
      <c r="Y180" s="12"/>
      <c r="Z180" s="12"/>
      <c r="AA180" s="12"/>
      <c r="AB180" s="12"/>
      <c r="AC180" s="12"/>
      <c r="AD180" s="12"/>
      <c r="AE180" s="12"/>
      <c r="AR180" s="210" t="s">
        <v>83</v>
      </c>
      <c r="AT180" s="211" t="s">
        <v>75</v>
      </c>
      <c r="AU180" s="211" t="s">
        <v>76</v>
      </c>
      <c r="AY180" s="210" t="s">
        <v>180</v>
      </c>
      <c r="BK180" s="212">
        <f>SUM(BK181:BK186)</f>
        <v>0</v>
      </c>
    </row>
    <row r="181" s="2" customFormat="1" ht="16.5" customHeight="1">
      <c r="A181" s="40"/>
      <c r="B181" s="41"/>
      <c r="C181" s="215" t="s">
        <v>351</v>
      </c>
      <c r="D181" s="215" t="s">
        <v>183</v>
      </c>
      <c r="E181" s="216" t="s">
        <v>351</v>
      </c>
      <c r="F181" s="217" t="s">
        <v>2389</v>
      </c>
      <c r="G181" s="218" t="s">
        <v>1661</v>
      </c>
      <c r="H181" s="219">
        <v>1</v>
      </c>
      <c r="I181" s="220"/>
      <c r="J181" s="221">
        <f>ROUND(I181*H181,2)</f>
        <v>0</v>
      </c>
      <c r="K181" s="217" t="s">
        <v>19</v>
      </c>
      <c r="L181" s="46"/>
      <c r="M181" s="222" t="s">
        <v>19</v>
      </c>
      <c r="N181" s="223" t="s">
        <v>47</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198</v>
      </c>
      <c r="AT181" s="226" t="s">
        <v>183</v>
      </c>
      <c r="AU181" s="226" t="s">
        <v>83</v>
      </c>
      <c r="AY181" s="19" t="s">
        <v>180</v>
      </c>
      <c r="BE181" s="227">
        <f>IF(N181="základní",J181,0)</f>
        <v>0</v>
      </c>
      <c r="BF181" s="227">
        <f>IF(N181="snížená",J181,0)</f>
        <v>0</v>
      </c>
      <c r="BG181" s="227">
        <f>IF(N181="zákl. přenesená",J181,0)</f>
        <v>0</v>
      </c>
      <c r="BH181" s="227">
        <f>IF(N181="sníž. přenesená",J181,0)</f>
        <v>0</v>
      </c>
      <c r="BI181" s="227">
        <f>IF(N181="nulová",J181,0)</f>
        <v>0</v>
      </c>
      <c r="BJ181" s="19" t="s">
        <v>83</v>
      </c>
      <c r="BK181" s="227">
        <f>ROUND(I181*H181,2)</f>
        <v>0</v>
      </c>
      <c r="BL181" s="19" t="s">
        <v>198</v>
      </c>
      <c r="BM181" s="226" t="s">
        <v>2390</v>
      </c>
    </row>
    <row r="182" s="2" customFormat="1">
      <c r="A182" s="40"/>
      <c r="B182" s="41"/>
      <c r="C182" s="42"/>
      <c r="D182" s="228" t="s">
        <v>190</v>
      </c>
      <c r="E182" s="42"/>
      <c r="F182" s="229" t="s">
        <v>2389</v>
      </c>
      <c r="G182" s="42"/>
      <c r="H182" s="42"/>
      <c r="I182" s="230"/>
      <c r="J182" s="42"/>
      <c r="K182" s="42"/>
      <c r="L182" s="46"/>
      <c r="M182" s="231"/>
      <c r="N182" s="232"/>
      <c r="O182" s="86"/>
      <c r="P182" s="86"/>
      <c r="Q182" s="86"/>
      <c r="R182" s="86"/>
      <c r="S182" s="86"/>
      <c r="T182" s="87"/>
      <c r="U182" s="40"/>
      <c r="V182" s="40"/>
      <c r="W182" s="40"/>
      <c r="X182" s="40"/>
      <c r="Y182" s="40"/>
      <c r="Z182" s="40"/>
      <c r="AA182" s="40"/>
      <c r="AB182" s="40"/>
      <c r="AC182" s="40"/>
      <c r="AD182" s="40"/>
      <c r="AE182" s="40"/>
      <c r="AT182" s="19" t="s">
        <v>190</v>
      </c>
      <c r="AU182" s="19" t="s">
        <v>83</v>
      </c>
    </row>
    <row r="183" s="2" customFormat="1" ht="16.5" customHeight="1">
      <c r="A183" s="40"/>
      <c r="B183" s="41"/>
      <c r="C183" s="215" t="s">
        <v>357</v>
      </c>
      <c r="D183" s="215" t="s">
        <v>183</v>
      </c>
      <c r="E183" s="216" t="s">
        <v>357</v>
      </c>
      <c r="F183" s="217" t="s">
        <v>2314</v>
      </c>
      <c r="G183" s="218" t="s">
        <v>1661</v>
      </c>
      <c r="H183" s="219">
        <v>1</v>
      </c>
      <c r="I183" s="220"/>
      <c r="J183" s="221">
        <f>ROUND(I183*H183,2)</f>
        <v>0</v>
      </c>
      <c r="K183" s="217" t="s">
        <v>19</v>
      </c>
      <c r="L183" s="46"/>
      <c r="M183" s="222" t="s">
        <v>19</v>
      </c>
      <c r="N183" s="223" t="s">
        <v>47</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198</v>
      </c>
      <c r="AT183" s="226" t="s">
        <v>183</v>
      </c>
      <c r="AU183" s="226" t="s">
        <v>83</v>
      </c>
      <c r="AY183" s="19" t="s">
        <v>180</v>
      </c>
      <c r="BE183" s="227">
        <f>IF(N183="základní",J183,0)</f>
        <v>0</v>
      </c>
      <c r="BF183" s="227">
        <f>IF(N183="snížená",J183,0)</f>
        <v>0</v>
      </c>
      <c r="BG183" s="227">
        <f>IF(N183="zákl. přenesená",J183,0)</f>
        <v>0</v>
      </c>
      <c r="BH183" s="227">
        <f>IF(N183="sníž. přenesená",J183,0)</f>
        <v>0</v>
      </c>
      <c r="BI183" s="227">
        <f>IF(N183="nulová",J183,0)</f>
        <v>0</v>
      </c>
      <c r="BJ183" s="19" t="s">
        <v>83</v>
      </c>
      <c r="BK183" s="227">
        <f>ROUND(I183*H183,2)</f>
        <v>0</v>
      </c>
      <c r="BL183" s="19" t="s">
        <v>198</v>
      </c>
      <c r="BM183" s="226" t="s">
        <v>2391</v>
      </c>
    </row>
    <row r="184" s="2" customFormat="1">
      <c r="A184" s="40"/>
      <c r="B184" s="41"/>
      <c r="C184" s="42"/>
      <c r="D184" s="228" t="s">
        <v>190</v>
      </c>
      <c r="E184" s="42"/>
      <c r="F184" s="229" t="s">
        <v>2314</v>
      </c>
      <c r="G184" s="42"/>
      <c r="H184" s="42"/>
      <c r="I184" s="230"/>
      <c r="J184" s="42"/>
      <c r="K184" s="42"/>
      <c r="L184" s="46"/>
      <c r="M184" s="231"/>
      <c r="N184" s="232"/>
      <c r="O184" s="86"/>
      <c r="P184" s="86"/>
      <c r="Q184" s="86"/>
      <c r="R184" s="86"/>
      <c r="S184" s="86"/>
      <c r="T184" s="87"/>
      <c r="U184" s="40"/>
      <c r="V184" s="40"/>
      <c r="W184" s="40"/>
      <c r="X184" s="40"/>
      <c r="Y184" s="40"/>
      <c r="Z184" s="40"/>
      <c r="AA184" s="40"/>
      <c r="AB184" s="40"/>
      <c r="AC184" s="40"/>
      <c r="AD184" s="40"/>
      <c r="AE184" s="40"/>
      <c r="AT184" s="19" t="s">
        <v>190</v>
      </c>
      <c r="AU184" s="19" t="s">
        <v>83</v>
      </c>
    </row>
    <row r="185" s="2" customFormat="1" ht="16.5" customHeight="1">
      <c r="A185" s="40"/>
      <c r="B185" s="41"/>
      <c r="C185" s="215" t="s">
        <v>363</v>
      </c>
      <c r="D185" s="215" t="s">
        <v>183</v>
      </c>
      <c r="E185" s="216" t="s">
        <v>363</v>
      </c>
      <c r="F185" s="217" t="s">
        <v>2392</v>
      </c>
      <c r="G185" s="218" t="s">
        <v>974</v>
      </c>
      <c r="H185" s="219">
        <v>1</v>
      </c>
      <c r="I185" s="220"/>
      <c r="J185" s="221">
        <f>ROUND(I185*H185,2)</f>
        <v>0</v>
      </c>
      <c r="K185" s="217" t="s">
        <v>19</v>
      </c>
      <c r="L185" s="46"/>
      <c r="M185" s="222" t="s">
        <v>19</v>
      </c>
      <c r="N185" s="223" t="s">
        <v>47</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198</v>
      </c>
      <c r="AT185" s="226" t="s">
        <v>183</v>
      </c>
      <c r="AU185" s="226" t="s">
        <v>83</v>
      </c>
      <c r="AY185" s="19" t="s">
        <v>180</v>
      </c>
      <c r="BE185" s="227">
        <f>IF(N185="základní",J185,0)</f>
        <v>0</v>
      </c>
      <c r="BF185" s="227">
        <f>IF(N185="snížená",J185,0)</f>
        <v>0</v>
      </c>
      <c r="BG185" s="227">
        <f>IF(N185="zákl. přenesená",J185,0)</f>
        <v>0</v>
      </c>
      <c r="BH185" s="227">
        <f>IF(N185="sníž. přenesená",J185,0)</f>
        <v>0</v>
      </c>
      <c r="BI185" s="227">
        <f>IF(N185="nulová",J185,0)</f>
        <v>0</v>
      </c>
      <c r="BJ185" s="19" t="s">
        <v>83</v>
      </c>
      <c r="BK185" s="227">
        <f>ROUND(I185*H185,2)</f>
        <v>0</v>
      </c>
      <c r="BL185" s="19" t="s">
        <v>198</v>
      </c>
      <c r="BM185" s="226" t="s">
        <v>2393</v>
      </c>
    </row>
    <row r="186" s="2" customFormat="1">
      <c r="A186" s="40"/>
      <c r="B186" s="41"/>
      <c r="C186" s="42"/>
      <c r="D186" s="228" t="s">
        <v>190</v>
      </c>
      <c r="E186" s="42"/>
      <c r="F186" s="229" t="s">
        <v>2392</v>
      </c>
      <c r="G186" s="42"/>
      <c r="H186" s="42"/>
      <c r="I186" s="230"/>
      <c r="J186" s="42"/>
      <c r="K186" s="42"/>
      <c r="L186" s="46"/>
      <c r="M186" s="231"/>
      <c r="N186" s="232"/>
      <c r="O186" s="86"/>
      <c r="P186" s="86"/>
      <c r="Q186" s="86"/>
      <c r="R186" s="86"/>
      <c r="S186" s="86"/>
      <c r="T186" s="87"/>
      <c r="U186" s="40"/>
      <c r="V186" s="40"/>
      <c r="W186" s="40"/>
      <c r="X186" s="40"/>
      <c r="Y186" s="40"/>
      <c r="Z186" s="40"/>
      <c r="AA186" s="40"/>
      <c r="AB186" s="40"/>
      <c r="AC186" s="40"/>
      <c r="AD186" s="40"/>
      <c r="AE186" s="40"/>
      <c r="AT186" s="19" t="s">
        <v>190</v>
      </c>
      <c r="AU186" s="19" t="s">
        <v>83</v>
      </c>
    </row>
    <row r="187" s="12" customFormat="1" ht="25.92" customHeight="1">
      <c r="A187" s="12"/>
      <c r="B187" s="199"/>
      <c r="C187" s="200"/>
      <c r="D187" s="201" t="s">
        <v>75</v>
      </c>
      <c r="E187" s="202" t="s">
        <v>2394</v>
      </c>
      <c r="F187" s="202" t="s">
        <v>2395</v>
      </c>
      <c r="G187" s="200"/>
      <c r="H187" s="200"/>
      <c r="I187" s="203"/>
      <c r="J187" s="204">
        <f>BK187</f>
        <v>0</v>
      </c>
      <c r="K187" s="200"/>
      <c r="L187" s="205"/>
      <c r="M187" s="206"/>
      <c r="N187" s="207"/>
      <c r="O187" s="207"/>
      <c r="P187" s="208">
        <f>SUM(P188:P193)</f>
        <v>0</v>
      </c>
      <c r="Q187" s="207"/>
      <c r="R187" s="208">
        <f>SUM(R188:R193)</f>
        <v>0</v>
      </c>
      <c r="S187" s="207"/>
      <c r="T187" s="209">
        <f>SUM(T188:T193)</f>
        <v>0</v>
      </c>
      <c r="U187" s="12"/>
      <c r="V187" s="12"/>
      <c r="W187" s="12"/>
      <c r="X187" s="12"/>
      <c r="Y187" s="12"/>
      <c r="Z187" s="12"/>
      <c r="AA187" s="12"/>
      <c r="AB187" s="12"/>
      <c r="AC187" s="12"/>
      <c r="AD187" s="12"/>
      <c r="AE187" s="12"/>
      <c r="AR187" s="210" t="s">
        <v>83</v>
      </c>
      <c r="AT187" s="211" t="s">
        <v>75</v>
      </c>
      <c r="AU187" s="211" t="s">
        <v>76</v>
      </c>
      <c r="AY187" s="210" t="s">
        <v>180</v>
      </c>
      <c r="BK187" s="212">
        <f>SUM(BK188:BK193)</f>
        <v>0</v>
      </c>
    </row>
    <row r="188" s="2" customFormat="1" ht="16.5" customHeight="1">
      <c r="A188" s="40"/>
      <c r="B188" s="41"/>
      <c r="C188" s="215" t="s">
        <v>417</v>
      </c>
      <c r="D188" s="215" t="s">
        <v>183</v>
      </c>
      <c r="E188" s="216" t="s">
        <v>417</v>
      </c>
      <c r="F188" s="217" t="s">
        <v>2389</v>
      </c>
      <c r="G188" s="218" t="s">
        <v>1661</v>
      </c>
      <c r="H188" s="219">
        <v>1</v>
      </c>
      <c r="I188" s="220"/>
      <c r="J188" s="221">
        <f>ROUND(I188*H188,2)</f>
        <v>0</v>
      </c>
      <c r="K188" s="217" t="s">
        <v>19</v>
      </c>
      <c r="L188" s="46"/>
      <c r="M188" s="222" t="s">
        <v>19</v>
      </c>
      <c r="N188" s="223" t="s">
        <v>47</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198</v>
      </c>
      <c r="AT188" s="226" t="s">
        <v>183</v>
      </c>
      <c r="AU188" s="226" t="s">
        <v>83</v>
      </c>
      <c r="AY188" s="19" t="s">
        <v>180</v>
      </c>
      <c r="BE188" s="227">
        <f>IF(N188="základní",J188,0)</f>
        <v>0</v>
      </c>
      <c r="BF188" s="227">
        <f>IF(N188="snížená",J188,0)</f>
        <v>0</v>
      </c>
      <c r="BG188" s="227">
        <f>IF(N188="zákl. přenesená",J188,0)</f>
        <v>0</v>
      </c>
      <c r="BH188" s="227">
        <f>IF(N188="sníž. přenesená",J188,0)</f>
        <v>0</v>
      </c>
      <c r="BI188" s="227">
        <f>IF(N188="nulová",J188,0)</f>
        <v>0</v>
      </c>
      <c r="BJ188" s="19" t="s">
        <v>83</v>
      </c>
      <c r="BK188" s="227">
        <f>ROUND(I188*H188,2)</f>
        <v>0</v>
      </c>
      <c r="BL188" s="19" t="s">
        <v>198</v>
      </c>
      <c r="BM188" s="226" t="s">
        <v>2396</v>
      </c>
    </row>
    <row r="189" s="2" customFormat="1">
      <c r="A189" s="40"/>
      <c r="B189" s="41"/>
      <c r="C189" s="42"/>
      <c r="D189" s="228" t="s">
        <v>190</v>
      </c>
      <c r="E189" s="42"/>
      <c r="F189" s="229" t="s">
        <v>2389</v>
      </c>
      <c r="G189" s="42"/>
      <c r="H189" s="42"/>
      <c r="I189" s="230"/>
      <c r="J189" s="42"/>
      <c r="K189" s="42"/>
      <c r="L189" s="46"/>
      <c r="M189" s="231"/>
      <c r="N189" s="232"/>
      <c r="O189" s="86"/>
      <c r="P189" s="86"/>
      <c r="Q189" s="86"/>
      <c r="R189" s="86"/>
      <c r="S189" s="86"/>
      <c r="T189" s="87"/>
      <c r="U189" s="40"/>
      <c r="V189" s="40"/>
      <c r="W189" s="40"/>
      <c r="X189" s="40"/>
      <c r="Y189" s="40"/>
      <c r="Z189" s="40"/>
      <c r="AA189" s="40"/>
      <c r="AB189" s="40"/>
      <c r="AC189" s="40"/>
      <c r="AD189" s="40"/>
      <c r="AE189" s="40"/>
      <c r="AT189" s="19" t="s">
        <v>190</v>
      </c>
      <c r="AU189" s="19" t="s">
        <v>83</v>
      </c>
    </row>
    <row r="190" s="2" customFormat="1" ht="16.5" customHeight="1">
      <c r="A190" s="40"/>
      <c r="B190" s="41"/>
      <c r="C190" s="215" t="s">
        <v>424</v>
      </c>
      <c r="D190" s="215" t="s">
        <v>183</v>
      </c>
      <c r="E190" s="216" t="s">
        <v>424</v>
      </c>
      <c r="F190" s="217" t="s">
        <v>2397</v>
      </c>
      <c r="G190" s="218" t="s">
        <v>1661</v>
      </c>
      <c r="H190" s="219">
        <v>1</v>
      </c>
      <c r="I190" s="220"/>
      <c r="J190" s="221">
        <f>ROUND(I190*H190,2)</f>
        <v>0</v>
      </c>
      <c r="K190" s="217" t="s">
        <v>19</v>
      </c>
      <c r="L190" s="46"/>
      <c r="M190" s="222" t="s">
        <v>19</v>
      </c>
      <c r="N190" s="223" t="s">
        <v>47</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198</v>
      </c>
      <c r="AT190" s="226" t="s">
        <v>183</v>
      </c>
      <c r="AU190" s="226" t="s">
        <v>83</v>
      </c>
      <c r="AY190" s="19" t="s">
        <v>180</v>
      </c>
      <c r="BE190" s="227">
        <f>IF(N190="základní",J190,0)</f>
        <v>0</v>
      </c>
      <c r="BF190" s="227">
        <f>IF(N190="snížená",J190,0)</f>
        <v>0</v>
      </c>
      <c r="BG190" s="227">
        <f>IF(N190="zákl. přenesená",J190,0)</f>
        <v>0</v>
      </c>
      <c r="BH190" s="227">
        <f>IF(N190="sníž. přenesená",J190,0)</f>
        <v>0</v>
      </c>
      <c r="BI190" s="227">
        <f>IF(N190="nulová",J190,0)</f>
        <v>0</v>
      </c>
      <c r="BJ190" s="19" t="s">
        <v>83</v>
      </c>
      <c r="BK190" s="227">
        <f>ROUND(I190*H190,2)</f>
        <v>0</v>
      </c>
      <c r="BL190" s="19" t="s">
        <v>198</v>
      </c>
      <c r="BM190" s="226" t="s">
        <v>2398</v>
      </c>
    </row>
    <row r="191" s="2" customFormat="1">
      <c r="A191" s="40"/>
      <c r="B191" s="41"/>
      <c r="C191" s="42"/>
      <c r="D191" s="228" t="s">
        <v>190</v>
      </c>
      <c r="E191" s="42"/>
      <c r="F191" s="229" t="s">
        <v>2399</v>
      </c>
      <c r="G191" s="42"/>
      <c r="H191" s="42"/>
      <c r="I191" s="230"/>
      <c r="J191" s="42"/>
      <c r="K191" s="42"/>
      <c r="L191" s="46"/>
      <c r="M191" s="231"/>
      <c r="N191" s="232"/>
      <c r="O191" s="86"/>
      <c r="P191" s="86"/>
      <c r="Q191" s="86"/>
      <c r="R191" s="86"/>
      <c r="S191" s="86"/>
      <c r="T191" s="87"/>
      <c r="U191" s="40"/>
      <c r="V191" s="40"/>
      <c r="W191" s="40"/>
      <c r="X191" s="40"/>
      <c r="Y191" s="40"/>
      <c r="Z191" s="40"/>
      <c r="AA191" s="40"/>
      <c r="AB191" s="40"/>
      <c r="AC191" s="40"/>
      <c r="AD191" s="40"/>
      <c r="AE191" s="40"/>
      <c r="AT191" s="19" t="s">
        <v>190</v>
      </c>
      <c r="AU191" s="19" t="s">
        <v>83</v>
      </c>
    </row>
    <row r="192" s="2" customFormat="1" ht="16.5" customHeight="1">
      <c r="A192" s="40"/>
      <c r="B192" s="41"/>
      <c r="C192" s="215" t="s">
        <v>429</v>
      </c>
      <c r="D192" s="215" t="s">
        <v>183</v>
      </c>
      <c r="E192" s="216" t="s">
        <v>429</v>
      </c>
      <c r="F192" s="217" t="s">
        <v>2400</v>
      </c>
      <c r="G192" s="218" t="s">
        <v>974</v>
      </c>
      <c r="H192" s="219">
        <v>1</v>
      </c>
      <c r="I192" s="220"/>
      <c r="J192" s="221">
        <f>ROUND(I192*H192,2)</f>
        <v>0</v>
      </c>
      <c r="K192" s="217" t="s">
        <v>19</v>
      </c>
      <c r="L192" s="46"/>
      <c r="M192" s="222" t="s">
        <v>19</v>
      </c>
      <c r="N192" s="223" t="s">
        <v>47</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198</v>
      </c>
      <c r="AT192" s="226" t="s">
        <v>183</v>
      </c>
      <c r="AU192" s="226" t="s">
        <v>83</v>
      </c>
      <c r="AY192" s="19" t="s">
        <v>180</v>
      </c>
      <c r="BE192" s="227">
        <f>IF(N192="základní",J192,0)</f>
        <v>0</v>
      </c>
      <c r="BF192" s="227">
        <f>IF(N192="snížená",J192,0)</f>
        <v>0</v>
      </c>
      <c r="BG192" s="227">
        <f>IF(N192="zákl. přenesená",J192,0)</f>
        <v>0</v>
      </c>
      <c r="BH192" s="227">
        <f>IF(N192="sníž. přenesená",J192,0)</f>
        <v>0</v>
      </c>
      <c r="BI192" s="227">
        <f>IF(N192="nulová",J192,0)</f>
        <v>0</v>
      </c>
      <c r="BJ192" s="19" t="s">
        <v>83</v>
      </c>
      <c r="BK192" s="227">
        <f>ROUND(I192*H192,2)</f>
        <v>0</v>
      </c>
      <c r="BL192" s="19" t="s">
        <v>198</v>
      </c>
      <c r="BM192" s="226" t="s">
        <v>2401</v>
      </c>
    </row>
    <row r="193" s="2" customFormat="1">
      <c r="A193" s="40"/>
      <c r="B193" s="41"/>
      <c r="C193" s="42"/>
      <c r="D193" s="228" t="s">
        <v>190</v>
      </c>
      <c r="E193" s="42"/>
      <c r="F193" s="229" t="s">
        <v>2392</v>
      </c>
      <c r="G193" s="42"/>
      <c r="H193" s="42"/>
      <c r="I193" s="230"/>
      <c r="J193" s="42"/>
      <c r="K193" s="42"/>
      <c r="L193" s="46"/>
      <c r="M193" s="265"/>
      <c r="N193" s="266"/>
      <c r="O193" s="267"/>
      <c r="P193" s="267"/>
      <c r="Q193" s="267"/>
      <c r="R193" s="267"/>
      <c r="S193" s="267"/>
      <c r="T193" s="268"/>
      <c r="U193" s="40"/>
      <c r="V193" s="40"/>
      <c r="W193" s="40"/>
      <c r="X193" s="40"/>
      <c r="Y193" s="40"/>
      <c r="Z193" s="40"/>
      <c r="AA193" s="40"/>
      <c r="AB193" s="40"/>
      <c r="AC193" s="40"/>
      <c r="AD193" s="40"/>
      <c r="AE193" s="40"/>
      <c r="AT193" s="19" t="s">
        <v>190</v>
      </c>
      <c r="AU193" s="19" t="s">
        <v>83</v>
      </c>
    </row>
    <row r="194" s="2" customFormat="1" ht="6.96" customHeight="1">
      <c r="A194" s="40"/>
      <c r="B194" s="61"/>
      <c r="C194" s="62"/>
      <c r="D194" s="62"/>
      <c r="E194" s="62"/>
      <c r="F194" s="62"/>
      <c r="G194" s="62"/>
      <c r="H194" s="62"/>
      <c r="I194" s="62"/>
      <c r="J194" s="62"/>
      <c r="K194" s="62"/>
      <c r="L194" s="46"/>
      <c r="M194" s="40"/>
      <c r="O194" s="40"/>
      <c r="P194" s="40"/>
      <c r="Q194" s="40"/>
      <c r="R194" s="40"/>
      <c r="S194" s="40"/>
      <c r="T194" s="40"/>
      <c r="U194" s="40"/>
      <c r="V194" s="40"/>
      <c r="W194" s="40"/>
      <c r="X194" s="40"/>
      <c r="Y194" s="40"/>
      <c r="Z194" s="40"/>
      <c r="AA194" s="40"/>
      <c r="AB194" s="40"/>
      <c r="AC194" s="40"/>
      <c r="AD194" s="40"/>
      <c r="AE194" s="40"/>
    </row>
  </sheetData>
  <sheetProtection sheet="1" autoFilter="0" formatColumns="0" formatRows="0" objects="1" scenarios="1" spinCount="100000" saltValue="TmaTxeM3a0MDr41UHHasr6oyqjb7DbDFxbcwaP01GgEWaN660u+i82EZw4PJzi0ma0G64Oibd9mZcCB5uGFFHQ==" hashValue="6RKd50CcMCTdUZf8aANgy7X0W8AIk5gpKXIGk+TrFbgsEFMNBl4RkyEXbk4WVvCQweWq3EjyJjIoXklsVGSVoA==" algorithmName="SHA-512" password="CC35"/>
  <autoFilter ref="C88:K193"/>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104</v>
      </c>
    </row>
    <row r="3" s="1" customFormat="1" ht="6.96" customHeight="1">
      <c r="B3" s="141"/>
      <c r="C3" s="142"/>
      <c r="D3" s="142"/>
      <c r="E3" s="142"/>
      <c r="F3" s="142"/>
      <c r="G3" s="142"/>
      <c r="H3" s="142"/>
      <c r="I3" s="142"/>
      <c r="J3" s="142"/>
      <c r="K3" s="142"/>
      <c r="L3" s="22"/>
      <c r="AT3" s="19" t="s">
        <v>85</v>
      </c>
    </row>
    <row r="4" s="1" customFormat="1" ht="24.96" customHeight="1">
      <c r="B4" s="22"/>
      <c r="D4" s="143" t="s">
        <v>144</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Stavební úpravy objektu Bojanovická 2848/1, Praha 4</v>
      </c>
      <c r="F7" s="145"/>
      <c r="G7" s="145"/>
      <c r="H7" s="145"/>
      <c r="L7" s="22"/>
    </row>
    <row r="8" s="1" customFormat="1" ht="12" customHeight="1">
      <c r="B8" s="22"/>
      <c r="D8" s="145" t="s">
        <v>145</v>
      </c>
      <c r="L8" s="22"/>
    </row>
    <row r="9" s="2" customFormat="1" ht="16.5" customHeight="1">
      <c r="A9" s="40"/>
      <c r="B9" s="46"/>
      <c r="C9" s="40"/>
      <c r="D9" s="40"/>
      <c r="E9" s="146" t="s">
        <v>146</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147</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2402</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8. 6. 2021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27</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30</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31</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33</v>
      </c>
      <c r="E22" s="40"/>
      <c r="F22" s="40"/>
      <c r="G22" s="40"/>
      <c r="H22" s="40"/>
      <c r="I22" s="145" t="s">
        <v>26</v>
      </c>
      <c r="J22" s="135" t="s">
        <v>34</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35</v>
      </c>
      <c r="F23" s="40"/>
      <c r="G23" s="40"/>
      <c r="H23" s="40"/>
      <c r="I23" s="145" t="s">
        <v>29</v>
      </c>
      <c r="J23" s="135" t="s">
        <v>36</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38</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5" t="s">
        <v>29</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40</v>
      </c>
      <c r="E28" s="40"/>
      <c r="F28" s="40"/>
      <c r="G28" s="40"/>
      <c r="H28" s="40"/>
      <c r="I28" s="40"/>
      <c r="J28" s="40"/>
      <c r="K28" s="40"/>
      <c r="L28" s="147"/>
      <c r="S28" s="40"/>
      <c r="T28" s="40"/>
      <c r="U28" s="40"/>
      <c r="V28" s="40"/>
      <c r="W28" s="40"/>
      <c r="X28" s="40"/>
      <c r="Y28" s="40"/>
      <c r="Z28" s="40"/>
      <c r="AA28" s="40"/>
      <c r="AB28" s="40"/>
      <c r="AC28" s="40"/>
      <c r="AD28" s="40"/>
      <c r="AE28" s="40"/>
    </row>
    <row r="29" s="8" customFormat="1" ht="143.25" customHeight="1">
      <c r="A29" s="150"/>
      <c r="B29" s="151"/>
      <c r="C29" s="150"/>
      <c r="D29" s="150"/>
      <c r="E29" s="152" t="s">
        <v>41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42</v>
      </c>
      <c r="E32" s="40"/>
      <c r="F32" s="40"/>
      <c r="G32" s="40"/>
      <c r="H32" s="40"/>
      <c r="I32" s="40"/>
      <c r="J32" s="156">
        <f>ROUND(J92,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44</v>
      </c>
      <c r="G34" s="40"/>
      <c r="H34" s="40"/>
      <c r="I34" s="157" t="s">
        <v>43</v>
      </c>
      <c r="J34" s="157" t="s">
        <v>45</v>
      </c>
      <c r="K34" s="40"/>
      <c r="L34" s="147"/>
      <c r="S34" s="40"/>
      <c r="T34" s="40"/>
      <c r="U34" s="40"/>
      <c r="V34" s="40"/>
      <c r="W34" s="40"/>
      <c r="X34" s="40"/>
      <c r="Y34" s="40"/>
      <c r="Z34" s="40"/>
      <c r="AA34" s="40"/>
      <c r="AB34" s="40"/>
      <c r="AC34" s="40"/>
      <c r="AD34" s="40"/>
      <c r="AE34" s="40"/>
    </row>
    <row r="35" s="2" customFormat="1" ht="14.4" customHeight="1">
      <c r="A35" s="40"/>
      <c r="B35" s="46"/>
      <c r="C35" s="40"/>
      <c r="D35" s="158" t="s">
        <v>46</v>
      </c>
      <c r="E35" s="145" t="s">
        <v>47</v>
      </c>
      <c r="F35" s="159">
        <f>ROUND((SUM(BE92:BE211)),  2)</f>
        <v>0</v>
      </c>
      <c r="G35" s="40"/>
      <c r="H35" s="40"/>
      <c r="I35" s="160">
        <v>0.20999999999999999</v>
      </c>
      <c r="J35" s="159">
        <f>ROUND(((SUM(BE92:BE211))*I35),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48</v>
      </c>
      <c r="F36" s="159">
        <f>ROUND((SUM(BF92:BF211)),  2)</f>
        <v>0</v>
      </c>
      <c r="G36" s="40"/>
      <c r="H36" s="40"/>
      <c r="I36" s="160">
        <v>0.14999999999999999</v>
      </c>
      <c r="J36" s="159">
        <f>ROUND(((SUM(BF92:BF211))*I36),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49</v>
      </c>
      <c r="F37" s="159">
        <f>ROUND((SUM(BG92:BG211)),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50</v>
      </c>
      <c r="F38" s="159">
        <f>ROUND((SUM(BH92:BH211)),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51</v>
      </c>
      <c r="F39" s="159">
        <f>ROUND((SUM(BI92:BI211)),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52</v>
      </c>
      <c r="E41" s="163"/>
      <c r="F41" s="163"/>
      <c r="G41" s="164" t="s">
        <v>53</v>
      </c>
      <c r="H41" s="165" t="s">
        <v>54</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149</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Stavební úpravy objektu Bojanovická 2848/1, Praha 4</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145</v>
      </c>
      <c r="D51" s="24"/>
      <c r="E51" s="24"/>
      <c r="F51" s="24"/>
      <c r="G51" s="24"/>
      <c r="H51" s="24"/>
      <c r="I51" s="24"/>
      <c r="J51" s="24"/>
      <c r="K51" s="24"/>
      <c r="L51" s="22"/>
    </row>
    <row r="52" s="2" customFormat="1" ht="16.5" customHeight="1">
      <c r="A52" s="40"/>
      <c r="B52" s="41"/>
      <c r="C52" s="42"/>
      <c r="D52" s="42"/>
      <c r="E52" s="172" t="s">
        <v>146</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147</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F - Vytápění a plyn</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Záběhlice ‐ 732117</v>
      </c>
      <c r="G56" s="42"/>
      <c r="H56" s="42"/>
      <c r="I56" s="34" t="s">
        <v>23</v>
      </c>
      <c r="J56" s="74" t="str">
        <f>IF(J14="","",J14)</f>
        <v>8. 6. 2021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Městská část Praha 4, Antala Staška 2059/80b, Krč,</v>
      </c>
      <c r="G58" s="42"/>
      <c r="H58" s="42"/>
      <c r="I58" s="34" t="s">
        <v>33</v>
      </c>
      <c r="J58" s="38" t="str">
        <f>E23</f>
        <v>Archdynamic, s.r.o., Na Strži 290/10, 140 00 Praha</v>
      </c>
      <c r="K58" s="42"/>
      <c r="L58" s="147"/>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38</v>
      </c>
      <c r="J59" s="38" t="str">
        <f>E26</f>
        <v xml:space="preserve"> </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150</v>
      </c>
      <c r="D61" s="174"/>
      <c r="E61" s="174"/>
      <c r="F61" s="174"/>
      <c r="G61" s="174"/>
      <c r="H61" s="174"/>
      <c r="I61" s="174"/>
      <c r="J61" s="175" t="s">
        <v>151</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74</v>
      </c>
      <c r="D63" s="42"/>
      <c r="E63" s="42"/>
      <c r="F63" s="42"/>
      <c r="G63" s="42"/>
      <c r="H63" s="42"/>
      <c r="I63" s="42"/>
      <c r="J63" s="104">
        <f>J92</f>
        <v>0</v>
      </c>
      <c r="K63" s="42"/>
      <c r="L63" s="147"/>
      <c r="S63" s="40"/>
      <c r="T63" s="40"/>
      <c r="U63" s="40"/>
      <c r="V63" s="40"/>
      <c r="W63" s="40"/>
      <c r="X63" s="40"/>
      <c r="Y63" s="40"/>
      <c r="Z63" s="40"/>
      <c r="AA63" s="40"/>
      <c r="AB63" s="40"/>
      <c r="AC63" s="40"/>
      <c r="AD63" s="40"/>
      <c r="AE63" s="40"/>
      <c r="AU63" s="19" t="s">
        <v>152</v>
      </c>
    </row>
    <row r="64" s="9" customFormat="1" ht="24.96" customHeight="1">
      <c r="A64" s="9"/>
      <c r="B64" s="177"/>
      <c r="C64" s="178"/>
      <c r="D64" s="179" t="s">
        <v>156</v>
      </c>
      <c r="E64" s="180"/>
      <c r="F64" s="180"/>
      <c r="G64" s="180"/>
      <c r="H64" s="180"/>
      <c r="I64" s="180"/>
      <c r="J64" s="181">
        <f>J93</f>
        <v>0</v>
      </c>
      <c r="K64" s="178"/>
      <c r="L64" s="182"/>
      <c r="S64" s="9"/>
      <c r="T64" s="9"/>
      <c r="U64" s="9"/>
      <c r="V64" s="9"/>
      <c r="W64" s="9"/>
      <c r="X64" s="9"/>
      <c r="Y64" s="9"/>
      <c r="Z64" s="9"/>
      <c r="AA64" s="9"/>
      <c r="AB64" s="9"/>
      <c r="AC64" s="9"/>
      <c r="AD64" s="9"/>
      <c r="AE64" s="9"/>
    </row>
    <row r="65" s="10" customFormat="1" ht="19.92" customHeight="1">
      <c r="A65" s="10"/>
      <c r="B65" s="183"/>
      <c r="C65" s="127"/>
      <c r="D65" s="184" t="s">
        <v>2403</v>
      </c>
      <c r="E65" s="185"/>
      <c r="F65" s="185"/>
      <c r="G65" s="185"/>
      <c r="H65" s="185"/>
      <c r="I65" s="185"/>
      <c r="J65" s="186">
        <f>J94</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2404</v>
      </c>
      <c r="E66" s="185"/>
      <c r="F66" s="185"/>
      <c r="G66" s="185"/>
      <c r="H66" s="185"/>
      <c r="I66" s="185"/>
      <c r="J66" s="186">
        <f>J103</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2405</v>
      </c>
      <c r="E67" s="185"/>
      <c r="F67" s="185"/>
      <c r="G67" s="185"/>
      <c r="H67" s="185"/>
      <c r="I67" s="185"/>
      <c r="J67" s="186">
        <f>J122</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2406</v>
      </c>
      <c r="E68" s="185"/>
      <c r="F68" s="185"/>
      <c r="G68" s="185"/>
      <c r="H68" s="185"/>
      <c r="I68" s="185"/>
      <c r="J68" s="186">
        <f>J141</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2407</v>
      </c>
      <c r="E69" s="185"/>
      <c r="F69" s="185"/>
      <c r="G69" s="185"/>
      <c r="H69" s="185"/>
      <c r="I69" s="185"/>
      <c r="J69" s="186">
        <f>J188</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2408</v>
      </c>
      <c r="E70" s="185"/>
      <c r="F70" s="185"/>
      <c r="G70" s="185"/>
      <c r="H70" s="185"/>
      <c r="I70" s="185"/>
      <c r="J70" s="186">
        <f>J195</f>
        <v>0</v>
      </c>
      <c r="K70" s="127"/>
      <c r="L70" s="187"/>
      <c r="S70" s="10"/>
      <c r="T70" s="10"/>
      <c r="U70" s="10"/>
      <c r="V70" s="10"/>
      <c r="W70" s="10"/>
      <c r="X70" s="10"/>
      <c r="Y70" s="10"/>
      <c r="Z70" s="10"/>
      <c r="AA70" s="10"/>
      <c r="AB70" s="10"/>
      <c r="AC70" s="10"/>
      <c r="AD70" s="10"/>
      <c r="AE70" s="10"/>
    </row>
    <row r="71" s="2" customFormat="1" ht="21.84" customHeight="1">
      <c r="A71" s="40"/>
      <c r="B71" s="41"/>
      <c r="C71" s="42"/>
      <c r="D71" s="42"/>
      <c r="E71" s="42"/>
      <c r="F71" s="42"/>
      <c r="G71" s="42"/>
      <c r="H71" s="42"/>
      <c r="I71" s="42"/>
      <c r="J71" s="42"/>
      <c r="K71" s="42"/>
      <c r="L71" s="147"/>
      <c r="S71" s="40"/>
      <c r="T71" s="40"/>
      <c r="U71" s="40"/>
      <c r="V71" s="40"/>
      <c r="W71" s="40"/>
      <c r="X71" s="40"/>
      <c r="Y71" s="40"/>
      <c r="Z71" s="40"/>
      <c r="AA71" s="40"/>
      <c r="AB71" s="40"/>
      <c r="AC71" s="40"/>
      <c r="AD71" s="40"/>
      <c r="AE71" s="40"/>
    </row>
    <row r="72" s="2" customFormat="1" ht="6.96" customHeight="1">
      <c r="A72" s="40"/>
      <c r="B72" s="61"/>
      <c r="C72" s="62"/>
      <c r="D72" s="62"/>
      <c r="E72" s="62"/>
      <c r="F72" s="62"/>
      <c r="G72" s="62"/>
      <c r="H72" s="62"/>
      <c r="I72" s="62"/>
      <c r="J72" s="62"/>
      <c r="K72" s="62"/>
      <c r="L72" s="147"/>
      <c r="S72" s="40"/>
      <c r="T72" s="40"/>
      <c r="U72" s="40"/>
      <c r="V72" s="40"/>
      <c r="W72" s="40"/>
      <c r="X72" s="40"/>
      <c r="Y72" s="40"/>
      <c r="Z72" s="40"/>
      <c r="AA72" s="40"/>
      <c r="AB72" s="40"/>
      <c r="AC72" s="40"/>
      <c r="AD72" s="40"/>
      <c r="AE72" s="40"/>
    </row>
    <row r="76" s="2" customFormat="1" ht="6.96" customHeight="1">
      <c r="A76" s="40"/>
      <c r="B76" s="63"/>
      <c r="C76" s="64"/>
      <c r="D76" s="64"/>
      <c r="E76" s="64"/>
      <c r="F76" s="64"/>
      <c r="G76" s="64"/>
      <c r="H76" s="64"/>
      <c r="I76" s="64"/>
      <c r="J76" s="64"/>
      <c r="K76" s="64"/>
      <c r="L76" s="147"/>
      <c r="S76" s="40"/>
      <c r="T76" s="40"/>
      <c r="U76" s="40"/>
      <c r="V76" s="40"/>
      <c r="W76" s="40"/>
      <c r="X76" s="40"/>
      <c r="Y76" s="40"/>
      <c r="Z76" s="40"/>
      <c r="AA76" s="40"/>
      <c r="AB76" s="40"/>
      <c r="AC76" s="40"/>
      <c r="AD76" s="40"/>
      <c r="AE76" s="40"/>
    </row>
    <row r="77" s="2" customFormat="1" ht="24.96" customHeight="1">
      <c r="A77" s="40"/>
      <c r="B77" s="41"/>
      <c r="C77" s="25" t="s">
        <v>165</v>
      </c>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4" t="s">
        <v>16</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6.5" customHeight="1">
      <c r="A80" s="40"/>
      <c r="B80" s="41"/>
      <c r="C80" s="42"/>
      <c r="D80" s="42"/>
      <c r="E80" s="172" t="str">
        <f>E7</f>
        <v>Stavební úpravy objektu Bojanovická 2848/1, Praha 4</v>
      </c>
      <c r="F80" s="34"/>
      <c r="G80" s="34"/>
      <c r="H80" s="34"/>
      <c r="I80" s="42"/>
      <c r="J80" s="42"/>
      <c r="K80" s="42"/>
      <c r="L80" s="147"/>
      <c r="S80" s="40"/>
      <c r="T80" s="40"/>
      <c r="U80" s="40"/>
      <c r="V80" s="40"/>
      <c r="W80" s="40"/>
      <c r="X80" s="40"/>
      <c r="Y80" s="40"/>
      <c r="Z80" s="40"/>
      <c r="AA80" s="40"/>
      <c r="AB80" s="40"/>
      <c r="AC80" s="40"/>
      <c r="AD80" s="40"/>
      <c r="AE80" s="40"/>
    </row>
    <row r="81" s="1" customFormat="1" ht="12" customHeight="1">
      <c r="B81" s="23"/>
      <c r="C81" s="34" t="s">
        <v>145</v>
      </c>
      <c r="D81" s="24"/>
      <c r="E81" s="24"/>
      <c r="F81" s="24"/>
      <c r="G81" s="24"/>
      <c r="H81" s="24"/>
      <c r="I81" s="24"/>
      <c r="J81" s="24"/>
      <c r="K81" s="24"/>
      <c r="L81" s="22"/>
    </row>
    <row r="82" s="2" customFormat="1" ht="16.5" customHeight="1">
      <c r="A82" s="40"/>
      <c r="B82" s="41"/>
      <c r="C82" s="42"/>
      <c r="D82" s="42"/>
      <c r="E82" s="172" t="s">
        <v>146</v>
      </c>
      <c r="F82" s="42"/>
      <c r="G82" s="42"/>
      <c r="H82" s="42"/>
      <c r="I82" s="42"/>
      <c r="J82" s="42"/>
      <c r="K82" s="42"/>
      <c r="L82" s="147"/>
      <c r="S82" s="40"/>
      <c r="T82" s="40"/>
      <c r="U82" s="40"/>
      <c r="V82" s="40"/>
      <c r="W82" s="40"/>
      <c r="X82" s="40"/>
      <c r="Y82" s="40"/>
      <c r="Z82" s="40"/>
      <c r="AA82" s="40"/>
      <c r="AB82" s="40"/>
      <c r="AC82" s="40"/>
      <c r="AD82" s="40"/>
      <c r="AE82" s="40"/>
    </row>
    <row r="83" s="2" customFormat="1" ht="12" customHeight="1">
      <c r="A83" s="40"/>
      <c r="B83" s="41"/>
      <c r="C83" s="34" t="s">
        <v>147</v>
      </c>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6.5" customHeight="1">
      <c r="A84" s="40"/>
      <c r="B84" s="41"/>
      <c r="C84" s="42"/>
      <c r="D84" s="42"/>
      <c r="E84" s="71" t="str">
        <f>E11</f>
        <v>F - Vytápění a plyn</v>
      </c>
      <c r="F84" s="42"/>
      <c r="G84" s="42"/>
      <c r="H84" s="42"/>
      <c r="I84" s="42"/>
      <c r="J84" s="42"/>
      <c r="K84" s="42"/>
      <c r="L84" s="147"/>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2" customHeight="1">
      <c r="A86" s="40"/>
      <c r="B86" s="41"/>
      <c r="C86" s="34" t="s">
        <v>21</v>
      </c>
      <c r="D86" s="42"/>
      <c r="E86" s="42"/>
      <c r="F86" s="29" t="str">
        <f>F14</f>
        <v>Záběhlice ‐ 732117</v>
      </c>
      <c r="G86" s="42"/>
      <c r="H86" s="42"/>
      <c r="I86" s="34" t="s">
        <v>23</v>
      </c>
      <c r="J86" s="74" t="str">
        <f>IF(J14="","",J14)</f>
        <v>8. 6. 2021</v>
      </c>
      <c r="K86" s="42"/>
      <c r="L86" s="147"/>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40.05" customHeight="1">
      <c r="A88" s="40"/>
      <c r="B88" s="41"/>
      <c r="C88" s="34" t="s">
        <v>25</v>
      </c>
      <c r="D88" s="42"/>
      <c r="E88" s="42"/>
      <c r="F88" s="29" t="str">
        <f>E17</f>
        <v>Městská část Praha 4, Antala Staška 2059/80b, Krč,</v>
      </c>
      <c r="G88" s="42"/>
      <c r="H88" s="42"/>
      <c r="I88" s="34" t="s">
        <v>33</v>
      </c>
      <c r="J88" s="38" t="str">
        <f>E23</f>
        <v>Archdynamic, s.r.o., Na Strži 290/10, 140 00 Praha</v>
      </c>
      <c r="K88" s="42"/>
      <c r="L88" s="147"/>
      <c r="S88" s="40"/>
      <c r="T88" s="40"/>
      <c r="U88" s="40"/>
      <c r="V88" s="40"/>
      <c r="W88" s="40"/>
      <c r="X88" s="40"/>
      <c r="Y88" s="40"/>
      <c r="Z88" s="40"/>
      <c r="AA88" s="40"/>
      <c r="AB88" s="40"/>
      <c r="AC88" s="40"/>
      <c r="AD88" s="40"/>
      <c r="AE88" s="40"/>
    </row>
    <row r="89" s="2" customFormat="1" ht="15.15" customHeight="1">
      <c r="A89" s="40"/>
      <c r="B89" s="41"/>
      <c r="C89" s="34" t="s">
        <v>31</v>
      </c>
      <c r="D89" s="42"/>
      <c r="E89" s="42"/>
      <c r="F89" s="29" t="str">
        <f>IF(E20="","",E20)</f>
        <v>Vyplň údaj</v>
      </c>
      <c r="G89" s="42"/>
      <c r="H89" s="42"/>
      <c r="I89" s="34" t="s">
        <v>38</v>
      </c>
      <c r="J89" s="38" t="str">
        <f>E26</f>
        <v xml:space="preserve"> </v>
      </c>
      <c r="K89" s="42"/>
      <c r="L89" s="147"/>
      <c r="S89" s="40"/>
      <c r="T89" s="40"/>
      <c r="U89" s="40"/>
      <c r="V89" s="40"/>
      <c r="W89" s="40"/>
      <c r="X89" s="40"/>
      <c r="Y89" s="40"/>
      <c r="Z89" s="40"/>
      <c r="AA89" s="40"/>
      <c r="AB89" s="40"/>
      <c r="AC89" s="40"/>
      <c r="AD89" s="40"/>
      <c r="AE89" s="40"/>
    </row>
    <row r="90" s="2" customFormat="1" ht="10.32" customHeight="1">
      <c r="A90" s="40"/>
      <c r="B90" s="41"/>
      <c r="C90" s="42"/>
      <c r="D90" s="42"/>
      <c r="E90" s="42"/>
      <c r="F90" s="42"/>
      <c r="G90" s="42"/>
      <c r="H90" s="42"/>
      <c r="I90" s="42"/>
      <c r="J90" s="42"/>
      <c r="K90" s="42"/>
      <c r="L90" s="147"/>
      <c r="S90" s="40"/>
      <c r="T90" s="40"/>
      <c r="U90" s="40"/>
      <c r="V90" s="40"/>
      <c r="W90" s="40"/>
      <c r="X90" s="40"/>
      <c r="Y90" s="40"/>
      <c r="Z90" s="40"/>
      <c r="AA90" s="40"/>
      <c r="AB90" s="40"/>
      <c r="AC90" s="40"/>
      <c r="AD90" s="40"/>
      <c r="AE90" s="40"/>
    </row>
    <row r="91" s="11" customFormat="1" ht="29.28" customHeight="1">
      <c r="A91" s="188"/>
      <c r="B91" s="189"/>
      <c r="C91" s="190" t="s">
        <v>166</v>
      </c>
      <c r="D91" s="191" t="s">
        <v>61</v>
      </c>
      <c r="E91" s="191" t="s">
        <v>57</v>
      </c>
      <c r="F91" s="191" t="s">
        <v>58</v>
      </c>
      <c r="G91" s="191" t="s">
        <v>167</v>
      </c>
      <c r="H91" s="191" t="s">
        <v>168</v>
      </c>
      <c r="I91" s="191" t="s">
        <v>169</v>
      </c>
      <c r="J91" s="191" t="s">
        <v>151</v>
      </c>
      <c r="K91" s="192" t="s">
        <v>170</v>
      </c>
      <c r="L91" s="193"/>
      <c r="M91" s="94" t="s">
        <v>19</v>
      </c>
      <c r="N91" s="95" t="s">
        <v>46</v>
      </c>
      <c r="O91" s="95" t="s">
        <v>171</v>
      </c>
      <c r="P91" s="95" t="s">
        <v>172</v>
      </c>
      <c r="Q91" s="95" t="s">
        <v>173</v>
      </c>
      <c r="R91" s="95" t="s">
        <v>174</v>
      </c>
      <c r="S91" s="95" t="s">
        <v>175</v>
      </c>
      <c r="T91" s="96" t="s">
        <v>176</v>
      </c>
      <c r="U91" s="188"/>
      <c r="V91" s="188"/>
      <c r="W91" s="188"/>
      <c r="X91" s="188"/>
      <c r="Y91" s="188"/>
      <c r="Z91" s="188"/>
      <c r="AA91" s="188"/>
      <c r="AB91" s="188"/>
      <c r="AC91" s="188"/>
      <c r="AD91" s="188"/>
      <c r="AE91" s="188"/>
    </row>
    <row r="92" s="2" customFormat="1" ht="22.8" customHeight="1">
      <c r="A92" s="40"/>
      <c r="B92" s="41"/>
      <c r="C92" s="101" t="s">
        <v>177</v>
      </c>
      <c r="D92" s="42"/>
      <c r="E92" s="42"/>
      <c r="F92" s="42"/>
      <c r="G92" s="42"/>
      <c r="H92" s="42"/>
      <c r="I92" s="42"/>
      <c r="J92" s="194">
        <f>BK92</f>
        <v>0</v>
      </c>
      <c r="K92" s="42"/>
      <c r="L92" s="46"/>
      <c r="M92" s="97"/>
      <c r="N92" s="195"/>
      <c r="O92" s="98"/>
      <c r="P92" s="196">
        <f>P93</f>
        <v>0</v>
      </c>
      <c r="Q92" s="98"/>
      <c r="R92" s="196">
        <f>R93</f>
        <v>1.9300200000000001</v>
      </c>
      <c r="S92" s="98"/>
      <c r="T92" s="197">
        <f>T93</f>
        <v>2.5732700000000004</v>
      </c>
      <c r="U92" s="40"/>
      <c r="V92" s="40"/>
      <c r="W92" s="40"/>
      <c r="X92" s="40"/>
      <c r="Y92" s="40"/>
      <c r="Z92" s="40"/>
      <c r="AA92" s="40"/>
      <c r="AB92" s="40"/>
      <c r="AC92" s="40"/>
      <c r="AD92" s="40"/>
      <c r="AE92" s="40"/>
      <c r="AT92" s="19" t="s">
        <v>75</v>
      </c>
      <c r="AU92" s="19" t="s">
        <v>152</v>
      </c>
      <c r="BK92" s="198">
        <f>BK93</f>
        <v>0</v>
      </c>
    </row>
    <row r="93" s="12" customFormat="1" ht="25.92" customHeight="1">
      <c r="A93" s="12"/>
      <c r="B93" s="199"/>
      <c r="C93" s="200"/>
      <c r="D93" s="201" t="s">
        <v>75</v>
      </c>
      <c r="E93" s="202" t="s">
        <v>395</v>
      </c>
      <c r="F93" s="202" t="s">
        <v>396</v>
      </c>
      <c r="G93" s="200"/>
      <c r="H93" s="200"/>
      <c r="I93" s="203"/>
      <c r="J93" s="204">
        <f>BK93</f>
        <v>0</v>
      </c>
      <c r="K93" s="200"/>
      <c r="L93" s="205"/>
      <c r="M93" s="206"/>
      <c r="N93" s="207"/>
      <c r="O93" s="207"/>
      <c r="P93" s="208">
        <f>P94+P103+P122+P141+P188+P195</f>
        <v>0</v>
      </c>
      <c r="Q93" s="207"/>
      <c r="R93" s="208">
        <f>R94+R103+R122+R141+R188+R195</f>
        <v>1.9300200000000001</v>
      </c>
      <c r="S93" s="207"/>
      <c r="T93" s="209">
        <f>T94+T103+T122+T141+T188+T195</f>
        <v>2.5732700000000004</v>
      </c>
      <c r="U93" s="12"/>
      <c r="V93" s="12"/>
      <c r="W93" s="12"/>
      <c r="X93" s="12"/>
      <c r="Y93" s="12"/>
      <c r="Z93" s="12"/>
      <c r="AA93" s="12"/>
      <c r="AB93" s="12"/>
      <c r="AC93" s="12"/>
      <c r="AD93" s="12"/>
      <c r="AE93" s="12"/>
      <c r="AR93" s="210" t="s">
        <v>85</v>
      </c>
      <c r="AT93" s="211" t="s">
        <v>75</v>
      </c>
      <c r="AU93" s="211" t="s">
        <v>76</v>
      </c>
      <c r="AY93" s="210" t="s">
        <v>180</v>
      </c>
      <c r="BK93" s="212">
        <f>BK94+BK103+BK122+BK141+BK188+BK195</f>
        <v>0</v>
      </c>
    </row>
    <row r="94" s="12" customFormat="1" ht="22.8" customHeight="1">
      <c r="A94" s="12"/>
      <c r="B94" s="199"/>
      <c r="C94" s="200"/>
      <c r="D94" s="201" t="s">
        <v>75</v>
      </c>
      <c r="E94" s="213" t="s">
        <v>2409</v>
      </c>
      <c r="F94" s="213" t="s">
        <v>2410</v>
      </c>
      <c r="G94" s="200"/>
      <c r="H94" s="200"/>
      <c r="I94" s="203"/>
      <c r="J94" s="214">
        <f>BK94</f>
        <v>0</v>
      </c>
      <c r="K94" s="200"/>
      <c r="L94" s="205"/>
      <c r="M94" s="206"/>
      <c r="N94" s="207"/>
      <c r="O94" s="207"/>
      <c r="P94" s="208">
        <f>SUM(P95:P102)</f>
        <v>0</v>
      </c>
      <c r="Q94" s="207"/>
      <c r="R94" s="208">
        <f>SUM(R95:R102)</f>
        <v>0.0019299999999999999</v>
      </c>
      <c r="S94" s="207"/>
      <c r="T94" s="209">
        <f>SUM(T95:T102)</f>
        <v>0.03635</v>
      </c>
      <c r="U94" s="12"/>
      <c r="V94" s="12"/>
      <c r="W94" s="12"/>
      <c r="X94" s="12"/>
      <c r="Y94" s="12"/>
      <c r="Z94" s="12"/>
      <c r="AA94" s="12"/>
      <c r="AB94" s="12"/>
      <c r="AC94" s="12"/>
      <c r="AD94" s="12"/>
      <c r="AE94" s="12"/>
      <c r="AR94" s="210" t="s">
        <v>85</v>
      </c>
      <c r="AT94" s="211" t="s">
        <v>75</v>
      </c>
      <c r="AU94" s="211" t="s">
        <v>83</v>
      </c>
      <c r="AY94" s="210" t="s">
        <v>180</v>
      </c>
      <c r="BK94" s="212">
        <f>SUM(BK95:BK102)</f>
        <v>0</v>
      </c>
    </row>
    <row r="95" s="2" customFormat="1" ht="16.5" customHeight="1">
      <c r="A95" s="40"/>
      <c r="B95" s="41"/>
      <c r="C95" s="215" t="s">
        <v>83</v>
      </c>
      <c r="D95" s="215" t="s">
        <v>183</v>
      </c>
      <c r="E95" s="216" t="s">
        <v>2411</v>
      </c>
      <c r="F95" s="217" t="s">
        <v>2412</v>
      </c>
      <c r="G95" s="218" t="s">
        <v>974</v>
      </c>
      <c r="H95" s="219">
        <v>1</v>
      </c>
      <c r="I95" s="220"/>
      <c r="J95" s="221">
        <f>ROUND(I95*H95,2)</f>
        <v>0</v>
      </c>
      <c r="K95" s="217" t="s">
        <v>19</v>
      </c>
      <c r="L95" s="46"/>
      <c r="M95" s="222" t="s">
        <v>19</v>
      </c>
      <c r="N95" s="223" t="s">
        <v>47</v>
      </c>
      <c r="O95" s="86"/>
      <c r="P95" s="224">
        <f>O95*H95</f>
        <v>0</v>
      </c>
      <c r="Q95" s="224">
        <v>0</v>
      </c>
      <c r="R95" s="224">
        <f>Q95*H95</f>
        <v>0</v>
      </c>
      <c r="S95" s="224">
        <v>0</v>
      </c>
      <c r="T95" s="225">
        <f>S95*H95</f>
        <v>0</v>
      </c>
      <c r="U95" s="40"/>
      <c r="V95" s="40"/>
      <c r="W95" s="40"/>
      <c r="X95" s="40"/>
      <c r="Y95" s="40"/>
      <c r="Z95" s="40"/>
      <c r="AA95" s="40"/>
      <c r="AB95" s="40"/>
      <c r="AC95" s="40"/>
      <c r="AD95" s="40"/>
      <c r="AE95" s="40"/>
      <c r="AR95" s="226" t="s">
        <v>188</v>
      </c>
      <c r="AT95" s="226" t="s">
        <v>183</v>
      </c>
      <c r="AU95" s="226" t="s">
        <v>85</v>
      </c>
      <c r="AY95" s="19" t="s">
        <v>180</v>
      </c>
      <c r="BE95" s="227">
        <f>IF(N95="základní",J95,0)</f>
        <v>0</v>
      </c>
      <c r="BF95" s="227">
        <f>IF(N95="snížená",J95,0)</f>
        <v>0</v>
      </c>
      <c r="BG95" s="227">
        <f>IF(N95="zákl. přenesená",J95,0)</f>
        <v>0</v>
      </c>
      <c r="BH95" s="227">
        <f>IF(N95="sníž. přenesená",J95,0)</f>
        <v>0</v>
      </c>
      <c r="BI95" s="227">
        <f>IF(N95="nulová",J95,0)</f>
        <v>0</v>
      </c>
      <c r="BJ95" s="19" t="s">
        <v>83</v>
      </c>
      <c r="BK95" s="227">
        <f>ROUND(I95*H95,2)</f>
        <v>0</v>
      </c>
      <c r="BL95" s="19" t="s">
        <v>188</v>
      </c>
      <c r="BM95" s="226" t="s">
        <v>2413</v>
      </c>
    </row>
    <row r="96" s="2" customFormat="1">
      <c r="A96" s="40"/>
      <c r="B96" s="41"/>
      <c r="C96" s="42"/>
      <c r="D96" s="228" t="s">
        <v>190</v>
      </c>
      <c r="E96" s="42"/>
      <c r="F96" s="229" t="s">
        <v>2412</v>
      </c>
      <c r="G96" s="42"/>
      <c r="H96" s="42"/>
      <c r="I96" s="230"/>
      <c r="J96" s="42"/>
      <c r="K96" s="42"/>
      <c r="L96" s="46"/>
      <c r="M96" s="231"/>
      <c r="N96" s="232"/>
      <c r="O96" s="86"/>
      <c r="P96" s="86"/>
      <c r="Q96" s="86"/>
      <c r="R96" s="86"/>
      <c r="S96" s="86"/>
      <c r="T96" s="87"/>
      <c r="U96" s="40"/>
      <c r="V96" s="40"/>
      <c r="W96" s="40"/>
      <c r="X96" s="40"/>
      <c r="Y96" s="40"/>
      <c r="Z96" s="40"/>
      <c r="AA96" s="40"/>
      <c r="AB96" s="40"/>
      <c r="AC96" s="40"/>
      <c r="AD96" s="40"/>
      <c r="AE96" s="40"/>
      <c r="AT96" s="19" t="s">
        <v>190</v>
      </c>
      <c r="AU96" s="19" t="s">
        <v>85</v>
      </c>
    </row>
    <row r="97" s="2" customFormat="1" ht="16.5" customHeight="1">
      <c r="A97" s="40"/>
      <c r="B97" s="41"/>
      <c r="C97" s="215" t="s">
        <v>85</v>
      </c>
      <c r="D97" s="215" t="s">
        <v>183</v>
      </c>
      <c r="E97" s="216" t="s">
        <v>2414</v>
      </c>
      <c r="F97" s="217" t="s">
        <v>2415</v>
      </c>
      <c r="G97" s="218" t="s">
        <v>249</v>
      </c>
      <c r="H97" s="219">
        <v>15</v>
      </c>
      <c r="I97" s="220"/>
      <c r="J97" s="221">
        <f>ROUND(I97*H97,2)</f>
        <v>0</v>
      </c>
      <c r="K97" s="217" t="s">
        <v>19</v>
      </c>
      <c r="L97" s="46"/>
      <c r="M97" s="222" t="s">
        <v>19</v>
      </c>
      <c r="N97" s="223" t="s">
        <v>47</v>
      </c>
      <c r="O97" s="86"/>
      <c r="P97" s="224">
        <f>O97*H97</f>
        <v>0</v>
      </c>
      <c r="Q97" s="224">
        <v>0.00011</v>
      </c>
      <c r="R97" s="224">
        <f>Q97*H97</f>
        <v>0.00165</v>
      </c>
      <c r="S97" s="224">
        <v>0.00215</v>
      </c>
      <c r="T97" s="225">
        <f>S97*H97</f>
        <v>0.032250000000000001</v>
      </c>
      <c r="U97" s="40"/>
      <c r="V97" s="40"/>
      <c r="W97" s="40"/>
      <c r="X97" s="40"/>
      <c r="Y97" s="40"/>
      <c r="Z97" s="40"/>
      <c r="AA97" s="40"/>
      <c r="AB97" s="40"/>
      <c r="AC97" s="40"/>
      <c r="AD97" s="40"/>
      <c r="AE97" s="40"/>
      <c r="AR97" s="226" t="s">
        <v>188</v>
      </c>
      <c r="AT97" s="226" t="s">
        <v>183</v>
      </c>
      <c r="AU97" s="226" t="s">
        <v>85</v>
      </c>
      <c r="AY97" s="19" t="s">
        <v>180</v>
      </c>
      <c r="BE97" s="227">
        <f>IF(N97="základní",J97,0)</f>
        <v>0</v>
      </c>
      <c r="BF97" s="227">
        <f>IF(N97="snížená",J97,0)</f>
        <v>0</v>
      </c>
      <c r="BG97" s="227">
        <f>IF(N97="zákl. přenesená",J97,0)</f>
        <v>0</v>
      </c>
      <c r="BH97" s="227">
        <f>IF(N97="sníž. přenesená",J97,0)</f>
        <v>0</v>
      </c>
      <c r="BI97" s="227">
        <f>IF(N97="nulová",J97,0)</f>
        <v>0</v>
      </c>
      <c r="BJ97" s="19" t="s">
        <v>83</v>
      </c>
      <c r="BK97" s="227">
        <f>ROUND(I97*H97,2)</f>
        <v>0</v>
      </c>
      <c r="BL97" s="19" t="s">
        <v>188</v>
      </c>
      <c r="BM97" s="226" t="s">
        <v>2416</v>
      </c>
    </row>
    <row r="98" s="2" customFormat="1">
      <c r="A98" s="40"/>
      <c r="B98" s="41"/>
      <c r="C98" s="42"/>
      <c r="D98" s="228" t="s">
        <v>190</v>
      </c>
      <c r="E98" s="42"/>
      <c r="F98" s="229" t="s">
        <v>2415</v>
      </c>
      <c r="G98" s="42"/>
      <c r="H98" s="42"/>
      <c r="I98" s="230"/>
      <c r="J98" s="42"/>
      <c r="K98" s="42"/>
      <c r="L98" s="46"/>
      <c r="M98" s="231"/>
      <c r="N98" s="232"/>
      <c r="O98" s="86"/>
      <c r="P98" s="86"/>
      <c r="Q98" s="86"/>
      <c r="R98" s="86"/>
      <c r="S98" s="86"/>
      <c r="T98" s="87"/>
      <c r="U98" s="40"/>
      <c r="V98" s="40"/>
      <c r="W98" s="40"/>
      <c r="X98" s="40"/>
      <c r="Y98" s="40"/>
      <c r="Z98" s="40"/>
      <c r="AA98" s="40"/>
      <c r="AB98" s="40"/>
      <c r="AC98" s="40"/>
      <c r="AD98" s="40"/>
      <c r="AE98" s="40"/>
      <c r="AT98" s="19" t="s">
        <v>190</v>
      </c>
      <c r="AU98" s="19" t="s">
        <v>85</v>
      </c>
    </row>
    <row r="99" s="2" customFormat="1" ht="16.5" customHeight="1">
      <c r="A99" s="40"/>
      <c r="B99" s="41"/>
      <c r="C99" s="215" t="s">
        <v>113</v>
      </c>
      <c r="D99" s="215" t="s">
        <v>183</v>
      </c>
      <c r="E99" s="216" t="s">
        <v>2417</v>
      </c>
      <c r="F99" s="217" t="s">
        <v>2418</v>
      </c>
      <c r="G99" s="218" t="s">
        <v>462</v>
      </c>
      <c r="H99" s="219">
        <v>1</v>
      </c>
      <c r="I99" s="220"/>
      <c r="J99" s="221">
        <f>ROUND(I99*H99,2)</f>
        <v>0</v>
      </c>
      <c r="K99" s="217" t="s">
        <v>19</v>
      </c>
      <c r="L99" s="46"/>
      <c r="M99" s="222" t="s">
        <v>19</v>
      </c>
      <c r="N99" s="223" t="s">
        <v>47</v>
      </c>
      <c r="O99" s="86"/>
      <c r="P99" s="224">
        <f>O99*H99</f>
        <v>0</v>
      </c>
      <c r="Q99" s="224">
        <v>0.00027999999999999998</v>
      </c>
      <c r="R99" s="224">
        <f>Q99*H99</f>
        <v>0.00027999999999999998</v>
      </c>
      <c r="S99" s="224">
        <v>0.0041000000000000003</v>
      </c>
      <c r="T99" s="225">
        <f>S99*H99</f>
        <v>0.0041000000000000003</v>
      </c>
      <c r="U99" s="40"/>
      <c r="V99" s="40"/>
      <c r="W99" s="40"/>
      <c r="X99" s="40"/>
      <c r="Y99" s="40"/>
      <c r="Z99" s="40"/>
      <c r="AA99" s="40"/>
      <c r="AB99" s="40"/>
      <c r="AC99" s="40"/>
      <c r="AD99" s="40"/>
      <c r="AE99" s="40"/>
      <c r="AR99" s="226" t="s">
        <v>188</v>
      </c>
      <c r="AT99" s="226" t="s">
        <v>183</v>
      </c>
      <c r="AU99" s="226" t="s">
        <v>85</v>
      </c>
      <c r="AY99" s="19" t="s">
        <v>180</v>
      </c>
      <c r="BE99" s="227">
        <f>IF(N99="základní",J99,0)</f>
        <v>0</v>
      </c>
      <c r="BF99" s="227">
        <f>IF(N99="snížená",J99,0)</f>
        <v>0</v>
      </c>
      <c r="BG99" s="227">
        <f>IF(N99="zákl. přenesená",J99,0)</f>
        <v>0</v>
      </c>
      <c r="BH99" s="227">
        <f>IF(N99="sníž. přenesená",J99,0)</f>
        <v>0</v>
      </c>
      <c r="BI99" s="227">
        <f>IF(N99="nulová",J99,0)</f>
        <v>0</v>
      </c>
      <c r="BJ99" s="19" t="s">
        <v>83</v>
      </c>
      <c r="BK99" s="227">
        <f>ROUND(I99*H99,2)</f>
        <v>0</v>
      </c>
      <c r="BL99" s="19" t="s">
        <v>188</v>
      </c>
      <c r="BM99" s="226" t="s">
        <v>2419</v>
      </c>
    </row>
    <row r="100" s="2" customFormat="1">
      <c r="A100" s="40"/>
      <c r="B100" s="41"/>
      <c r="C100" s="42"/>
      <c r="D100" s="228" t="s">
        <v>190</v>
      </c>
      <c r="E100" s="42"/>
      <c r="F100" s="229" t="s">
        <v>2418</v>
      </c>
      <c r="G100" s="42"/>
      <c r="H100" s="42"/>
      <c r="I100" s="230"/>
      <c r="J100" s="42"/>
      <c r="K100" s="42"/>
      <c r="L100" s="46"/>
      <c r="M100" s="231"/>
      <c r="N100" s="232"/>
      <c r="O100" s="86"/>
      <c r="P100" s="86"/>
      <c r="Q100" s="86"/>
      <c r="R100" s="86"/>
      <c r="S100" s="86"/>
      <c r="T100" s="87"/>
      <c r="U100" s="40"/>
      <c r="V100" s="40"/>
      <c r="W100" s="40"/>
      <c r="X100" s="40"/>
      <c r="Y100" s="40"/>
      <c r="Z100" s="40"/>
      <c r="AA100" s="40"/>
      <c r="AB100" s="40"/>
      <c r="AC100" s="40"/>
      <c r="AD100" s="40"/>
      <c r="AE100" s="40"/>
      <c r="AT100" s="19" t="s">
        <v>190</v>
      </c>
      <c r="AU100" s="19" t="s">
        <v>85</v>
      </c>
    </row>
    <row r="101" s="2" customFormat="1" ht="16.5" customHeight="1">
      <c r="A101" s="40"/>
      <c r="B101" s="41"/>
      <c r="C101" s="215" t="s">
        <v>198</v>
      </c>
      <c r="D101" s="215" t="s">
        <v>183</v>
      </c>
      <c r="E101" s="216" t="s">
        <v>2420</v>
      </c>
      <c r="F101" s="217" t="s">
        <v>2421</v>
      </c>
      <c r="G101" s="218" t="s">
        <v>327</v>
      </c>
      <c r="H101" s="219">
        <v>0.002</v>
      </c>
      <c r="I101" s="220"/>
      <c r="J101" s="221">
        <f>ROUND(I101*H101,2)</f>
        <v>0</v>
      </c>
      <c r="K101" s="217" t="s">
        <v>19</v>
      </c>
      <c r="L101" s="46"/>
      <c r="M101" s="222" t="s">
        <v>19</v>
      </c>
      <c r="N101" s="223" t="s">
        <v>47</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188</v>
      </c>
      <c r="AT101" s="226" t="s">
        <v>183</v>
      </c>
      <c r="AU101" s="226" t="s">
        <v>85</v>
      </c>
      <c r="AY101" s="19" t="s">
        <v>180</v>
      </c>
      <c r="BE101" s="227">
        <f>IF(N101="základní",J101,0)</f>
        <v>0</v>
      </c>
      <c r="BF101" s="227">
        <f>IF(N101="snížená",J101,0)</f>
        <v>0</v>
      </c>
      <c r="BG101" s="227">
        <f>IF(N101="zákl. přenesená",J101,0)</f>
        <v>0</v>
      </c>
      <c r="BH101" s="227">
        <f>IF(N101="sníž. přenesená",J101,0)</f>
        <v>0</v>
      </c>
      <c r="BI101" s="227">
        <f>IF(N101="nulová",J101,0)</f>
        <v>0</v>
      </c>
      <c r="BJ101" s="19" t="s">
        <v>83</v>
      </c>
      <c r="BK101" s="227">
        <f>ROUND(I101*H101,2)</f>
        <v>0</v>
      </c>
      <c r="BL101" s="19" t="s">
        <v>188</v>
      </c>
      <c r="BM101" s="226" t="s">
        <v>2422</v>
      </c>
    </row>
    <row r="102" s="2" customFormat="1">
      <c r="A102" s="40"/>
      <c r="B102" s="41"/>
      <c r="C102" s="42"/>
      <c r="D102" s="228" t="s">
        <v>190</v>
      </c>
      <c r="E102" s="42"/>
      <c r="F102" s="229" t="s">
        <v>2421</v>
      </c>
      <c r="G102" s="42"/>
      <c r="H102" s="42"/>
      <c r="I102" s="230"/>
      <c r="J102" s="42"/>
      <c r="K102" s="42"/>
      <c r="L102" s="46"/>
      <c r="M102" s="231"/>
      <c r="N102" s="232"/>
      <c r="O102" s="86"/>
      <c r="P102" s="86"/>
      <c r="Q102" s="86"/>
      <c r="R102" s="86"/>
      <c r="S102" s="86"/>
      <c r="T102" s="87"/>
      <c r="U102" s="40"/>
      <c r="V102" s="40"/>
      <c r="W102" s="40"/>
      <c r="X102" s="40"/>
      <c r="Y102" s="40"/>
      <c r="Z102" s="40"/>
      <c r="AA102" s="40"/>
      <c r="AB102" s="40"/>
      <c r="AC102" s="40"/>
      <c r="AD102" s="40"/>
      <c r="AE102" s="40"/>
      <c r="AT102" s="19" t="s">
        <v>190</v>
      </c>
      <c r="AU102" s="19" t="s">
        <v>85</v>
      </c>
    </row>
    <row r="103" s="12" customFormat="1" ht="22.8" customHeight="1">
      <c r="A103" s="12"/>
      <c r="B103" s="199"/>
      <c r="C103" s="200"/>
      <c r="D103" s="201" t="s">
        <v>75</v>
      </c>
      <c r="E103" s="213" t="s">
        <v>2423</v>
      </c>
      <c r="F103" s="213" t="s">
        <v>2424</v>
      </c>
      <c r="G103" s="200"/>
      <c r="H103" s="200"/>
      <c r="I103" s="203"/>
      <c r="J103" s="214">
        <f>BK103</f>
        <v>0</v>
      </c>
      <c r="K103" s="200"/>
      <c r="L103" s="205"/>
      <c r="M103" s="206"/>
      <c r="N103" s="207"/>
      <c r="O103" s="207"/>
      <c r="P103" s="208">
        <f>SUM(P104:P121)</f>
        <v>0</v>
      </c>
      <c r="Q103" s="207"/>
      <c r="R103" s="208">
        <f>SUM(R104:R121)</f>
        <v>0.36868000000000001</v>
      </c>
      <c r="S103" s="207"/>
      <c r="T103" s="209">
        <f>SUM(T104:T121)</f>
        <v>0</v>
      </c>
      <c r="U103" s="12"/>
      <c r="V103" s="12"/>
      <c r="W103" s="12"/>
      <c r="X103" s="12"/>
      <c r="Y103" s="12"/>
      <c r="Z103" s="12"/>
      <c r="AA103" s="12"/>
      <c r="AB103" s="12"/>
      <c r="AC103" s="12"/>
      <c r="AD103" s="12"/>
      <c r="AE103" s="12"/>
      <c r="AR103" s="210" t="s">
        <v>85</v>
      </c>
      <c r="AT103" s="211" t="s">
        <v>75</v>
      </c>
      <c r="AU103" s="211" t="s">
        <v>83</v>
      </c>
      <c r="AY103" s="210" t="s">
        <v>180</v>
      </c>
      <c r="BK103" s="212">
        <f>SUM(BK104:BK121)</f>
        <v>0</v>
      </c>
    </row>
    <row r="104" s="2" customFormat="1" ht="16.5" customHeight="1">
      <c r="A104" s="40"/>
      <c r="B104" s="41"/>
      <c r="C104" s="215" t="s">
        <v>231</v>
      </c>
      <c r="D104" s="215" t="s">
        <v>183</v>
      </c>
      <c r="E104" s="216" t="s">
        <v>2425</v>
      </c>
      <c r="F104" s="217" t="s">
        <v>2426</v>
      </c>
      <c r="G104" s="218" t="s">
        <v>249</v>
      </c>
      <c r="H104" s="219">
        <v>320</v>
      </c>
      <c r="I104" s="220"/>
      <c r="J104" s="221">
        <f>ROUND(I104*H104,2)</f>
        <v>0</v>
      </c>
      <c r="K104" s="217" t="s">
        <v>19</v>
      </c>
      <c r="L104" s="46"/>
      <c r="M104" s="222" t="s">
        <v>19</v>
      </c>
      <c r="N104" s="223" t="s">
        <v>47</v>
      </c>
      <c r="O104" s="86"/>
      <c r="P104" s="224">
        <f>O104*H104</f>
        <v>0</v>
      </c>
      <c r="Q104" s="224">
        <v>0.00046000000000000001</v>
      </c>
      <c r="R104" s="224">
        <f>Q104*H104</f>
        <v>0.1472</v>
      </c>
      <c r="S104" s="224">
        <v>0</v>
      </c>
      <c r="T104" s="225">
        <f>S104*H104</f>
        <v>0</v>
      </c>
      <c r="U104" s="40"/>
      <c r="V104" s="40"/>
      <c r="W104" s="40"/>
      <c r="X104" s="40"/>
      <c r="Y104" s="40"/>
      <c r="Z104" s="40"/>
      <c r="AA104" s="40"/>
      <c r="AB104" s="40"/>
      <c r="AC104" s="40"/>
      <c r="AD104" s="40"/>
      <c r="AE104" s="40"/>
      <c r="AR104" s="226" t="s">
        <v>188</v>
      </c>
      <c r="AT104" s="226" t="s">
        <v>183</v>
      </c>
      <c r="AU104" s="226" t="s">
        <v>85</v>
      </c>
      <c r="AY104" s="19" t="s">
        <v>180</v>
      </c>
      <c r="BE104" s="227">
        <f>IF(N104="základní",J104,0)</f>
        <v>0</v>
      </c>
      <c r="BF104" s="227">
        <f>IF(N104="snížená",J104,0)</f>
        <v>0</v>
      </c>
      <c r="BG104" s="227">
        <f>IF(N104="zákl. přenesená",J104,0)</f>
        <v>0</v>
      </c>
      <c r="BH104" s="227">
        <f>IF(N104="sníž. přenesená",J104,0)</f>
        <v>0</v>
      </c>
      <c r="BI104" s="227">
        <f>IF(N104="nulová",J104,0)</f>
        <v>0</v>
      </c>
      <c r="BJ104" s="19" t="s">
        <v>83</v>
      </c>
      <c r="BK104" s="227">
        <f>ROUND(I104*H104,2)</f>
        <v>0</v>
      </c>
      <c r="BL104" s="19" t="s">
        <v>188</v>
      </c>
      <c r="BM104" s="226" t="s">
        <v>2427</v>
      </c>
    </row>
    <row r="105" s="2" customFormat="1">
      <c r="A105" s="40"/>
      <c r="B105" s="41"/>
      <c r="C105" s="42"/>
      <c r="D105" s="228" t="s">
        <v>190</v>
      </c>
      <c r="E105" s="42"/>
      <c r="F105" s="229" t="s">
        <v>2426</v>
      </c>
      <c r="G105" s="42"/>
      <c r="H105" s="42"/>
      <c r="I105" s="230"/>
      <c r="J105" s="42"/>
      <c r="K105" s="42"/>
      <c r="L105" s="46"/>
      <c r="M105" s="231"/>
      <c r="N105" s="232"/>
      <c r="O105" s="86"/>
      <c r="P105" s="86"/>
      <c r="Q105" s="86"/>
      <c r="R105" s="86"/>
      <c r="S105" s="86"/>
      <c r="T105" s="87"/>
      <c r="U105" s="40"/>
      <c r="V105" s="40"/>
      <c r="W105" s="40"/>
      <c r="X105" s="40"/>
      <c r="Y105" s="40"/>
      <c r="Z105" s="40"/>
      <c r="AA105" s="40"/>
      <c r="AB105" s="40"/>
      <c r="AC105" s="40"/>
      <c r="AD105" s="40"/>
      <c r="AE105" s="40"/>
      <c r="AT105" s="19" t="s">
        <v>190</v>
      </c>
      <c r="AU105" s="19" t="s">
        <v>85</v>
      </c>
    </row>
    <row r="106" s="2" customFormat="1" ht="16.5" customHeight="1">
      <c r="A106" s="40"/>
      <c r="B106" s="41"/>
      <c r="C106" s="215" t="s">
        <v>239</v>
      </c>
      <c r="D106" s="215" t="s">
        <v>183</v>
      </c>
      <c r="E106" s="216" t="s">
        <v>2428</v>
      </c>
      <c r="F106" s="217" t="s">
        <v>2429</v>
      </c>
      <c r="G106" s="218" t="s">
        <v>249</v>
      </c>
      <c r="H106" s="219">
        <v>50</v>
      </c>
      <c r="I106" s="220"/>
      <c r="J106" s="221">
        <f>ROUND(I106*H106,2)</f>
        <v>0</v>
      </c>
      <c r="K106" s="217" t="s">
        <v>19</v>
      </c>
      <c r="L106" s="46"/>
      <c r="M106" s="222" t="s">
        <v>19</v>
      </c>
      <c r="N106" s="223" t="s">
        <v>47</v>
      </c>
      <c r="O106" s="86"/>
      <c r="P106" s="224">
        <f>O106*H106</f>
        <v>0</v>
      </c>
      <c r="Q106" s="224">
        <v>0.00055000000000000003</v>
      </c>
      <c r="R106" s="224">
        <f>Q106*H106</f>
        <v>0.0275</v>
      </c>
      <c r="S106" s="224">
        <v>0</v>
      </c>
      <c r="T106" s="225">
        <f>S106*H106</f>
        <v>0</v>
      </c>
      <c r="U106" s="40"/>
      <c r="V106" s="40"/>
      <c r="W106" s="40"/>
      <c r="X106" s="40"/>
      <c r="Y106" s="40"/>
      <c r="Z106" s="40"/>
      <c r="AA106" s="40"/>
      <c r="AB106" s="40"/>
      <c r="AC106" s="40"/>
      <c r="AD106" s="40"/>
      <c r="AE106" s="40"/>
      <c r="AR106" s="226" t="s">
        <v>188</v>
      </c>
      <c r="AT106" s="226" t="s">
        <v>183</v>
      </c>
      <c r="AU106" s="226" t="s">
        <v>85</v>
      </c>
      <c r="AY106" s="19" t="s">
        <v>180</v>
      </c>
      <c r="BE106" s="227">
        <f>IF(N106="základní",J106,0)</f>
        <v>0</v>
      </c>
      <c r="BF106" s="227">
        <f>IF(N106="snížená",J106,0)</f>
        <v>0</v>
      </c>
      <c r="BG106" s="227">
        <f>IF(N106="zákl. přenesená",J106,0)</f>
        <v>0</v>
      </c>
      <c r="BH106" s="227">
        <f>IF(N106="sníž. přenesená",J106,0)</f>
        <v>0</v>
      </c>
      <c r="BI106" s="227">
        <f>IF(N106="nulová",J106,0)</f>
        <v>0</v>
      </c>
      <c r="BJ106" s="19" t="s">
        <v>83</v>
      </c>
      <c r="BK106" s="227">
        <f>ROUND(I106*H106,2)</f>
        <v>0</v>
      </c>
      <c r="BL106" s="19" t="s">
        <v>188</v>
      </c>
      <c r="BM106" s="226" t="s">
        <v>2430</v>
      </c>
    </row>
    <row r="107" s="2" customFormat="1">
      <c r="A107" s="40"/>
      <c r="B107" s="41"/>
      <c r="C107" s="42"/>
      <c r="D107" s="228" t="s">
        <v>190</v>
      </c>
      <c r="E107" s="42"/>
      <c r="F107" s="229" t="s">
        <v>2429</v>
      </c>
      <c r="G107" s="42"/>
      <c r="H107" s="42"/>
      <c r="I107" s="230"/>
      <c r="J107" s="42"/>
      <c r="K107" s="42"/>
      <c r="L107" s="46"/>
      <c r="M107" s="231"/>
      <c r="N107" s="232"/>
      <c r="O107" s="86"/>
      <c r="P107" s="86"/>
      <c r="Q107" s="86"/>
      <c r="R107" s="86"/>
      <c r="S107" s="86"/>
      <c r="T107" s="87"/>
      <c r="U107" s="40"/>
      <c r="V107" s="40"/>
      <c r="W107" s="40"/>
      <c r="X107" s="40"/>
      <c r="Y107" s="40"/>
      <c r="Z107" s="40"/>
      <c r="AA107" s="40"/>
      <c r="AB107" s="40"/>
      <c r="AC107" s="40"/>
      <c r="AD107" s="40"/>
      <c r="AE107" s="40"/>
      <c r="AT107" s="19" t="s">
        <v>190</v>
      </c>
      <c r="AU107" s="19" t="s">
        <v>85</v>
      </c>
    </row>
    <row r="108" s="2" customFormat="1" ht="16.5" customHeight="1">
      <c r="A108" s="40"/>
      <c r="B108" s="41"/>
      <c r="C108" s="215" t="s">
        <v>246</v>
      </c>
      <c r="D108" s="215" t="s">
        <v>183</v>
      </c>
      <c r="E108" s="216" t="s">
        <v>2431</v>
      </c>
      <c r="F108" s="217" t="s">
        <v>2432</v>
      </c>
      <c r="G108" s="218" t="s">
        <v>249</v>
      </c>
      <c r="H108" s="219">
        <v>72</v>
      </c>
      <c r="I108" s="220"/>
      <c r="J108" s="221">
        <f>ROUND(I108*H108,2)</f>
        <v>0</v>
      </c>
      <c r="K108" s="217" t="s">
        <v>19</v>
      </c>
      <c r="L108" s="46"/>
      <c r="M108" s="222" t="s">
        <v>19</v>
      </c>
      <c r="N108" s="223" t="s">
        <v>47</v>
      </c>
      <c r="O108" s="86"/>
      <c r="P108" s="224">
        <f>O108*H108</f>
        <v>0</v>
      </c>
      <c r="Q108" s="224">
        <v>0.00071000000000000002</v>
      </c>
      <c r="R108" s="224">
        <f>Q108*H108</f>
        <v>0.051119999999999999</v>
      </c>
      <c r="S108" s="224">
        <v>0</v>
      </c>
      <c r="T108" s="225">
        <f>S108*H108</f>
        <v>0</v>
      </c>
      <c r="U108" s="40"/>
      <c r="V108" s="40"/>
      <c r="W108" s="40"/>
      <c r="X108" s="40"/>
      <c r="Y108" s="40"/>
      <c r="Z108" s="40"/>
      <c r="AA108" s="40"/>
      <c r="AB108" s="40"/>
      <c r="AC108" s="40"/>
      <c r="AD108" s="40"/>
      <c r="AE108" s="40"/>
      <c r="AR108" s="226" t="s">
        <v>188</v>
      </c>
      <c r="AT108" s="226" t="s">
        <v>183</v>
      </c>
      <c r="AU108" s="226" t="s">
        <v>85</v>
      </c>
      <c r="AY108" s="19" t="s">
        <v>180</v>
      </c>
      <c r="BE108" s="227">
        <f>IF(N108="základní",J108,0)</f>
        <v>0</v>
      </c>
      <c r="BF108" s="227">
        <f>IF(N108="snížená",J108,0)</f>
        <v>0</v>
      </c>
      <c r="BG108" s="227">
        <f>IF(N108="zákl. přenesená",J108,0)</f>
        <v>0</v>
      </c>
      <c r="BH108" s="227">
        <f>IF(N108="sníž. přenesená",J108,0)</f>
        <v>0</v>
      </c>
      <c r="BI108" s="227">
        <f>IF(N108="nulová",J108,0)</f>
        <v>0</v>
      </c>
      <c r="BJ108" s="19" t="s">
        <v>83</v>
      </c>
      <c r="BK108" s="227">
        <f>ROUND(I108*H108,2)</f>
        <v>0</v>
      </c>
      <c r="BL108" s="19" t="s">
        <v>188</v>
      </c>
      <c r="BM108" s="226" t="s">
        <v>2433</v>
      </c>
    </row>
    <row r="109" s="2" customFormat="1">
      <c r="A109" s="40"/>
      <c r="B109" s="41"/>
      <c r="C109" s="42"/>
      <c r="D109" s="228" t="s">
        <v>190</v>
      </c>
      <c r="E109" s="42"/>
      <c r="F109" s="229" t="s">
        <v>2432</v>
      </c>
      <c r="G109" s="42"/>
      <c r="H109" s="42"/>
      <c r="I109" s="230"/>
      <c r="J109" s="42"/>
      <c r="K109" s="42"/>
      <c r="L109" s="46"/>
      <c r="M109" s="231"/>
      <c r="N109" s="232"/>
      <c r="O109" s="86"/>
      <c r="P109" s="86"/>
      <c r="Q109" s="86"/>
      <c r="R109" s="86"/>
      <c r="S109" s="86"/>
      <c r="T109" s="87"/>
      <c r="U109" s="40"/>
      <c r="V109" s="40"/>
      <c r="W109" s="40"/>
      <c r="X109" s="40"/>
      <c r="Y109" s="40"/>
      <c r="Z109" s="40"/>
      <c r="AA109" s="40"/>
      <c r="AB109" s="40"/>
      <c r="AC109" s="40"/>
      <c r="AD109" s="40"/>
      <c r="AE109" s="40"/>
      <c r="AT109" s="19" t="s">
        <v>190</v>
      </c>
      <c r="AU109" s="19" t="s">
        <v>85</v>
      </c>
    </row>
    <row r="110" s="2" customFormat="1" ht="16.5" customHeight="1">
      <c r="A110" s="40"/>
      <c r="B110" s="41"/>
      <c r="C110" s="215" t="s">
        <v>252</v>
      </c>
      <c r="D110" s="215" t="s">
        <v>183</v>
      </c>
      <c r="E110" s="216" t="s">
        <v>2434</v>
      </c>
      <c r="F110" s="217" t="s">
        <v>2435</v>
      </c>
      <c r="G110" s="218" t="s">
        <v>249</v>
      </c>
      <c r="H110" s="219">
        <v>35</v>
      </c>
      <c r="I110" s="220"/>
      <c r="J110" s="221">
        <f>ROUND(I110*H110,2)</f>
        <v>0</v>
      </c>
      <c r="K110" s="217" t="s">
        <v>19</v>
      </c>
      <c r="L110" s="46"/>
      <c r="M110" s="222" t="s">
        <v>19</v>
      </c>
      <c r="N110" s="223" t="s">
        <v>47</v>
      </c>
      <c r="O110" s="86"/>
      <c r="P110" s="224">
        <f>O110*H110</f>
        <v>0</v>
      </c>
      <c r="Q110" s="224">
        <v>0.00125</v>
      </c>
      <c r="R110" s="224">
        <f>Q110*H110</f>
        <v>0.043750000000000004</v>
      </c>
      <c r="S110" s="224">
        <v>0</v>
      </c>
      <c r="T110" s="225">
        <f>S110*H110</f>
        <v>0</v>
      </c>
      <c r="U110" s="40"/>
      <c r="V110" s="40"/>
      <c r="W110" s="40"/>
      <c r="X110" s="40"/>
      <c r="Y110" s="40"/>
      <c r="Z110" s="40"/>
      <c r="AA110" s="40"/>
      <c r="AB110" s="40"/>
      <c r="AC110" s="40"/>
      <c r="AD110" s="40"/>
      <c r="AE110" s="40"/>
      <c r="AR110" s="226" t="s">
        <v>188</v>
      </c>
      <c r="AT110" s="226" t="s">
        <v>183</v>
      </c>
      <c r="AU110" s="226" t="s">
        <v>85</v>
      </c>
      <c r="AY110" s="19" t="s">
        <v>180</v>
      </c>
      <c r="BE110" s="227">
        <f>IF(N110="základní",J110,0)</f>
        <v>0</v>
      </c>
      <c r="BF110" s="227">
        <f>IF(N110="snížená",J110,0)</f>
        <v>0</v>
      </c>
      <c r="BG110" s="227">
        <f>IF(N110="zákl. přenesená",J110,0)</f>
        <v>0</v>
      </c>
      <c r="BH110" s="227">
        <f>IF(N110="sníž. přenesená",J110,0)</f>
        <v>0</v>
      </c>
      <c r="BI110" s="227">
        <f>IF(N110="nulová",J110,0)</f>
        <v>0</v>
      </c>
      <c r="BJ110" s="19" t="s">
        <v>83</v>
      </c>
      <c r="BK110" s="227">
        <f>ROUND(I110*H110,2)</f>
        <v>0</v>
      </c>
      <c r="BL110" s="19" t="s">
        <v>188</v>
      </c>
      <c r="BM110" s="226" t="s">
        <v>2436</v>
      </c>
    </row>
    <row r="111" s="2" customFormat="1">
      <c r="A111" s="40"/>
      <c r="B111" s="41"/>
      <c r="C111" s="42"/>
      <c r="D111" s="228" t="s">
        <v>190</v>
      </c>
      <c r="E111" s="42"/>
      <c r="F111" s="229" t="s">
        <v>2435</v>
      </c>
      <c r="G111" s="42"/>
      <c r="H111" s="42"/>
      <c r="I111" s="230"/>
      <c r="J111" s="42"/>
      <c r="K111" s="42"/>
      <c r="L111" s="46"/>
      <c r="M111" s="231"/>
      <c r="N111" s="232"/>
      <c r="O111" s="86"/>
      <c r="P111" s="86"/>
      <c r="Q111" s="86"/>
      <c r="R111" s="86"/>
      <c r="S111" s="86"/>
      <c r="T111" s="87"/>
      <c r="U111" s="40"/>
      <c r="V111" s="40"/>
      <c r="W111" s="40"/>
      <c r="X111" s="40"/>
      <c r="Y111" s="40"/>
      <c r="Z111" s="40"/>
      <c r="AA111" s="40"/>
      <c r="AB111" s="40"/>
      <c r="AC111" s="40"/>
      <c r="AD111" s="40"/>
      <c r="AE111" s="40"/>
      <c r="AT111" s="19" t="s">
        <v>190</v>
      </c>
      <c r="AU111" s="19" t="s">
        <v>85</v>
      </c>
    </row>
    <row r="112" s="2" customFormat="1" ht="16.5" customHeight="1">
      <c r="A112" s="40"/>
      <c r="B112" s="41"/>
      <c r="C112" s="215" t="s">
        <v>181</v>
      </c>
      <c r="D112" s="215" t="s">
        <v>183</v>
      </c>
      <c r="E112" s="216" t="s">
        <v>2437</v>
      </c>
      <c r="F112" s="217" t="s">
        <v>2438</v>
      </c>
      <c r="G112" s="218" t="s">
        <v>249</v>
      </c>
      <c r="H112" s="219">
        <v>38</v>
      </c>
      <c r="I112" s="220"/>
      <c r="J112" s="221">
        <f>ROUND(I112*H112,2)</f>
        <v>0</v>
      </c>
      <c r="K112" s="217" t="s">
        <v>19</v>
      </c>
      <c r="L112" s="46"/>
      <c r="M112" s="222" t="s">
        <v>19</v>
      </c>
      <c r="N112" s="223" t="s">
        <v>47</v>
      </c>
      <c r="O112" s="86"/>
      <c r="P112" s="224">
        <f>O112*H112</f>
        <v>0</v>
      </c>
      <c r="Q112" s="224">
        <v>0.0016199999999999999</v>
      </c>
      <c r="R112" s="224">
        <f>Q112*H112</f>
        <v>0.061559999999999997</v>
      </c>
      <c r="S112" s="224">
        <v>0</v>
      </c>
      <c r="T112" s="225">
        <f>S112*H112</f>
        <v>0</v>
      </c>
      <c r="U112" s="40"/>
      <c r="V112" s="40"/>
      <c r="W112" s="40"/>
      <c r="X112" s="40"/>
      <c r="Y112" s="40"/>
      <c r="Z112" s="40"/>
      <c r="AA112" s="40"/>
      <c r="AB112" s="40"/>
      <c r="AC112" s="40"/>
      <c r="AD112" s="40"/>
      <c r="AE112" s="40"/>
      <c r="AR112" s="226" t="s">
        <v>188</v>
      </c>
      <c r="AT112" s="226" t="s">
        <v>183</v>
      </c>
      <c r="AU112" s="226" t="s">
        <v>85</v>
      </c>
      <c r="AY112" s="19" t="s">
        <v>180</v>
      </c>
      <c r="BE112" s="227">
        <f>IF(N112="základní",J112,0)</f>
        <v>0</v>
      </c>
      <c r="BF112" s="227">
        <f>IF(N112="snížená",J112,0)</f>
        <v>0</v>
      </c>
      <c r="BG112" s="227">
        <f>IF(N112="zákl. přenesená",J112,0)</f>
        <v>0</v>
      </c>
      <c r="BH112" s="227">
        <f>IF(N112="sníž. přenesená",J112,0)</f>
        <v>0</v>
      </c>
      <c r="BI112" s="227">
        <f>IF(N112="nulová",J112,0)</f>
        <v>0</v>
      </c>
      <c r="BJ112" s="19" t="s">
        <v>83</v>
      </c>
      <c r="BK112" s="227">
        <f>ROUND(I112*H112,2)</f>
        <v>0</v>
      </c>
      <c r="BL112" s="19" t="s">
        <v>188</v>
      </c>
      <c r="BM112" s="226" t="s">
        <v>2439</v>
      </c>
    </row>
    <row r="113" s="2" customFormat="1">
      <c r="A113" s="40"/>
      <c r="B113" s="41"/>
      <c r="C113" s="42"/>
      <c r="D113" s="228" t="s">
        <v>190</v>
      </c>
      <c r="E113" s="42"/>
      <c r="F113" s="229" t="s">
        <v>2438</v>
      </c>
      <c r="G113" s="42"/>
      <c r="H113" s="42"/>
      <c r="I113" s="230"/>
      <c r="J113" s="42"/>
      <c r="K113" s="42"/>
      <c r="L113" s="46"/>
      <c r="M113" s="231"/>
      <c r="N113" s="232"/>
      <c r="O113" s="86"/>
      <c r="P113" s="86"/>
      <c r="Q113" s="86"/>
      <c r="R113" s="86"/>
      <c r="S113" s="86"/>
      <c r="T113" s="87"/>
      <c r="U113" s="40"/>
      <c r="V113" s="40"/>
      <c r="W113" s="40"/>
      <c r="X113" s="40"/>
      <c r="Y113" s="40"/>
      <c r="Z113" s="40"/>
      <c r="AA113" s="40"/>
      <c r="AB113" s="40"/>
      <c r="AC113" s="40"/>
      <c r="AD113" s="40"/>
      <c r="AE113" s="40"/>
      <c r="AT113" s="19" t="s">
        <v>190</v>
      </c>
      <c r="AU113" s="19" t="s">
        <v>85</v>
      </c>
    </row>
    <row r="114" s="2" customFormat="1" ht="16.5" customHeight="1">
      <c r="A114" s="40"/>
      <c r="B114" s="41"/>
      <c r="C114" s="215" t="s">
        <v>266</v>
      </c>
      <c r="D114" s="215" t="s">
        <v>183</v>
      </c>
      <c r="E114" s="216" t="s">
        <v>2440</v>
      </c>
      <c r="F114" s="217" t="s">
        <v>2441</v>
      </c>
      <c r="G114" s="218" t="s">
        <v>249</v>
      </c>
      <c r="H114" s="219">
        <v>515</v>
      </c>
      <c r="I114" s="220"/>
      <c r="J114" s="221">
        <f>ROUND(I114*H114,2)</f>
        <v>0</v>
      </c>
      <c r="K114" s="217" t="s">
        <v>19</v>
      </c>
      <c r="L114" s="46"/>
      <c r="M114" s="222" t="s">
        <v>19</v>
      </c>
      <c r="N114" s="223" t="s">
        <v>47</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188</v>
      </c>
      <c r="AT114" s="226" t="s">
        <v>183</v>
      </c>
      <c r="AU114" s="226" t="s">
        <v>85</v>
      </c>
      <c r="AY114" s="19" t="s">
        <v>180</v>
      </c>
      <c r="BE114" s="227">
        <f>IF(N114="základní",J114,0)</f>
        <v>0</v>
      </c>
      <c r="BF114" s="227">
        <f>IF(N114="snížená",J114,0)</f>
        <v>0</v>
      </c>
      <c r="BG114" s="227">
        <f>IF(N114="zákl. přenesená",J114,0)</f>
        <v>0</v>
      </c>
      <c r="BH114" s="227">
        <f>IF(N114="sníž. přenesená",J114,0)</f>
        <v>0</v>
      </c>
      <c r="BI114" s="227">
        <f>IF(N114="nulová",J114,0)</f>
        <v>0</v>
      </c>
      <c r="BJ114" s="19" t="s">
        <v>83</v>
      </c>
      <c r="BK114" s="227">
        <f>ROUND(I114*H114,2)</f>
        <v>0</v>
      </c>
      <c r="BL114" s="19" t="s">
        <v>188</v>
      </c>
      <c r="BM114" s="226" t="s">
        <v>2442</v>
      </c>
    </row>
    <row r="115" s="2" customFormat="1">
      <c r="A115" s="40"/>
      <c r="B115" s="41"/>
      <c r="C115" s="42"/>
      <c r="D115" s="228" t="s">
        <v>190</v>
      </c>
      <c r="E115" s="42"/>
      <c r="F115" s="229" t="s">
        <v>2441</v>
      </c>
      <c r="G115" s="42"/>
      <c r="H115" s="42"/>
      <c r="I115" s="230"/>
      <c r="J115" s="42"/>
      <c r="K115" s="42"/>
      <c r="L115" s="46"/>
      <c r="M115" s="231"/>
      <c r="N115" s="232"/>
      <c r="O115" s="86"/>
      <c r="P115" s="86"/>
      <c r="Q115" s="86"/>
      <c r="R115" s="86"/>
      <c r="S115" s="86"/>
      <c r="T115" s="87"/>
      <c r="U115" s="40"/>
      <c r="V115" s="40"/>
      <c r="W115" s="40"/>
      <c r="X115" s="40"/>
      <c r="Y115" s="40"/>
      <c r="Z115" s="40"/>
      <c r="AA115" s="40"/>
      <c r="AB115" s="40"/>
      <c r="AC115" s="40"/>
      <c r="AD115" s="40"/>
      <c r="AE115" s="40"/>
      <c r="AT115" s="19" t="s">
        <v>190</v>
      </c>
      <c r="AU115" s="19" t="s">
        <v>85</v>
      </c>
    </row>
    <row r="116" s="2" customFormat="1" ht="21.75" customHeight="1">
      <c r="A116" s="40"/>
      <c r="B116" s="41"/>
      <c r="C116" s="215" t="s">
        <v>274</v>
      </c>
      <c r="D116" s="215" t="s">
        <v>183</v>
      </c>
      <c r="E116" s="216" t="s">
        <v>2443</v>
      </c>
      <c r="F116" s="217" t="s">
        <v>2444</v>
      </c>
      <c r="G116" s="218" t="s">
        <v>249</v>
      </c>
      <c r="H116" s="219">
        <v>440</v>
      </c>
      <c r="I116" s="220"/>
      <c r="J116" s="221">
        <f>ROUND(I116*H116,2)</f>
        <v>0</v>
      </c>
      <c r="K116" s="217" t="s">
        <v>19</v>
      </c>
      <c r="L116" s="46"/>
      <c r="M116" s="222" t="s">
        <v>19</v>
      </c>
      <c r="N116" s="223" t="s">
        <v>47</v>
      </c>
      <c r="O116" s="86"/>
      <c r="P116" s="224">
        <f>O116*H116</f>
        <v>0</v>
      </c>
      <c r="Q116" s="224">
        <v>6.9999999999999994E-05</v>
      </c>
      <c r="R116" s="224">
        <f>Q116*H116</f>
        <v>0.030799999999999998</v>
      </c>
      <c r="S116" s="224">
        <v>0</v>
      </c>
      <c r="T116" s="225">
        <f>S116*H116</f>
        <v>0</v>
      </c>
      <c r="U116" s="40"/>
      <c r="V116" s="40"/>
      <c r="W116" s="40"/>
      <c r="X116" s="40"/>
      <c r="Y116" s="40"/>
      <c r="Z116" s="40"/>
      <c r="AA116" s="40"/>
      <c r="AB116" s="40"/>
      <c r="AC116" s="40"/>
      <c r="AD116" s="40"/>
      <c r="AE116" s="40"/>
      <c r="AR116" s="226" t="s">
        <v>188</v>
      </c>
      <c r="AT116" s="226" t="s">
        <v>183</v>
      </c>
      <c r="AU116" s="226" t="s">
        <v>85</v>
      </c>
      <c r="AY116" s="19" t="s">
        <v>180</v>
      </c>
      <c r="BE116" s="227">
        <f>IF(N116="základní",J116,0)</f>
        <v>0</v>
      </c>
      <c r="BF116" s="227">
        <f>IF(N116="snížená",J116,0)</f>
        <v>0</v>
      </c>
      <c r="BG116" s="227">
        <f>IF(N116="zákl. přenesená",J116,0)</f>
        <v>0</v>
      </c>
      <c r="BH116" s="227">
        <f>IF(N116="sníž. přenesená",J116,0)</f>
        <v>0</v>
      </c>
      <c r="BI116" s="227">
        <f>IF(N116="nulová",J116,0)</f>
        <v>0</v>
      </c>
      <c r="BJ116" s="19" t="s">
        <v>83</v>
      </c>
      <c r="BK116" s="227">
        <f>ROUND(I116*H116,2)</f>
        <v>0</v>
      </c>
      <c r="BL116" s="19" t="s">
        <v>188</v>
      </c>
      <c r="BM116" s="226" t="s">
        <v>2445</v>
      </c>
    </row>
    <row r="117" s="2" customFormat="1">
      <c r="A117" s="40"/>
      <c r="B117" s="41"/>
      <c r="C117" s="42"/>
      <c r="D117" s="228" t="s">
        <v>190</v>
      </c>
      <c r="E117" s="42"/>
      <c r="F117" s="229" t="s">
        <v>2444</v>
      </c>
      <c r="G117" s="42"/>
      <c r="H117" s="42"/>
      <c r="I117" s="230"/>
      <c r="J117" s="42"/>
      <c r="K117" s="42"/>
      <c r="L117" s="46"/>
      <c r="M117" s="231"/>
      <c r="N117" s="232"/>
      <c r="O117" s="86"/>
      <c r="P117" s="86"/>
      <c r="Q117" s="86"/>
      <c r="R117" s="86"/>
      <c r="S117" s="86"/>
      <c r="T117" s="87"/>
      <c r="U117" s="40"/>
      <c r="V117" s="40"/>
      <c r="W117" s="40"/>
      <c r="X117" s="40"/>
      <c r="Y117" s="40"/>
      <c r="Z117" s="40"/>
      <c r="AA117" s="40"/>
      <c r="AB117" s="40"/>
      <c r="AC117" s="40"/>
      <c r="AD117" s="40"/>
      <c r="AE117" s="40"/>
      <c r="AT117" s="19" t="s">
        <v>190</v>
      </c>
      <c r="AU117" s="19" t="s">
        <v>85</v>
      </c>
    </row>
    <row r="118" s="2" customFormat="1" ht="21.75" customHeight="1">
      <c r="A118" s="40"/>
      <c r="B118" s="41"/>
      <c r="C118" s="215" t="s">
        <v>282</v>
      </c>
      <c r="D118" s="215" t="s">
        <v>183</v>
      </c>
      <c r="E118" s="216" t="s">
        <v>2446</v>
      </c>
      <c r="F118" s="217" t="s">
        <v>2447</v>
      </c>
      <c r="G118" s="218" t="s">
        <v>249</v>
      </c>
      <c r="H118" s="219">
        <v>75</v>
      </c>
      <c r="I118" s="220"/>
      <c r="J118" s="221">
        <f>ROUND(I118*H118,2)</f>
        <v>0</v>
      </c>
      <c r="K118" s="217" t="s">
        <v>19</v>
      </c>
      <c r="L118" s="46"/>
      <c r="M118" s="222" t="s">
        <v>19</v>
      </c>
      <c r="N118" s="223" t="s">
        <v>47</v>
      </c>
      <c r="O118" s="86"/>
      <c r="P118" s="224">
        <f>O118*H118</f>
        <v>0</v>
      </c>
      <c r="Q118" s="224">
        <v>9.0000000000000006E-05</v>
      </c>
      <c r="R118" s="224">
        <f>Q118*H118</f>
        <v>0.0067500000000000008</v>
      </c>
      <c r="S118" s="224">
        <v>0</v>
      </c>
      <c r="T118" s="225">
        <f>S118*H118</f>
        <v>0</v>
      </c>
      <c r="U118" s="40"/>
      <c r="V118" s="40"/>
      <c r="W118" s="40"/>
      <c r="X118" s="40"/>
      <c r="Y118" s="40"/>
      <c r="Z118" s="40"/>
      <c r="AA118" s="40"/>
      <c r="AB118" s="40"/>
      <c r="AC118" s="40"/>
      <c r="AD118" s="40"/>
      <c r="AE118" s="40"/>
      <c r="AR118" s="226" t="s">
        <v>188</v>
      </c>
      <c r="AT118" s="226" t="s">
        <v>183</v>
      </c>
      <c r="AU118" s="226" t="s">
        <v>85</v>
      </c>
      <c r="AY118" s="19" t="s">
        <v>180</v>
      </c>
      <c r="BE118" s="227">
        <f>IF(N118="základní",J118,0)</f>
        <v>0</v>
      </c>
      <c r="BF118" s="227">
        <f>IF(N118="snížená",J118,0)</f>
        <v>0</v>
      </c>
      <c r="BG118" s="227">
        <f>IF(N118="zákl. přenesená",J118,0)</f>
        <v>0</v>
      </c>
      <c r="BH118" s="227">
        <f>IF(N118="sníž. přenesená",J118,0)</f>
        <v>0</v>
      </c>
      <c r="BI118" s="227">
        <f>IF(N118="nulová",J118,0)</f>
        <v>0</v>
      </c>
      <c r="BJ118" s="19" t="s">
        <v>83</v>
      </c>
      <c r="BK118" s="227">
        <f>ROUND(I118*H118,2)</f>
        <v>0</v>
      </c>
      <c r="BL118" s="19" t="s">
        <v>188</v>
      </c>
      <c r="BM118" s="226" t="s">
        <v>2448</v>
      </c>
    </row>
    <row r="119" s="2" customFormat="1">
      <c r="A119" s="40"/>
      <c r="B119" s="41"/>
      <c r="C119" s="42"/>
      <c r="D119" s="228" t="s">
        <v>190</v>
      </c>
      <c r="E119" s="42"/>
      <c r="F119" s="229" t="s">
        <v>2447</v>
      </c>
      <c r="G119" s="42"/>
      <c r="H119" s="42"/>
      <c r="I119" s="230"/>
      <c r="J119" s="42"/>
      <c r="K119" s="42"/>
      <c r="L119" s="46"/>
      <c r="M119" s="231"/>
      <c r="N119" s="232"/>
      <c r="O119" s="86"/>
      <c r="P119" s="86"/>
      <c r="Q119" s="86"/>
      <c r="R119" s="86"/>
      <c r="S119" s="86"/>
      <c r="T119" s="87"/>
      <c r="U119" s="40"/>
      <c r="V119" s="40"/>
      <c r="W119" s="40"/>
      <c r="X119" s="40"/>
      <c r="Y119" s="40"/>
      <c r="Z119" s="40"/>
      <c r="AA119" s="40"/>
      <c r="AB119" s="40"/>
      <c r="AC119" s="40"/>
      <c r="AD119" s="40"/>
      <c r="AE119" s="40"/>
      <c r="AT119" s="19" t="s">
        <v>190</v>
      </c>
      <c r="AU119" s="19" t="s">
        <v>85</v>
      </c>
    </row>
    <row r="120" s="2" customFormat="1" ht="16.5" customHeight="1">
      <c r="A120" s="40"/>
      <c r="B120" s="41"/>
      <c r="C120" s="215" t="s">
        <v>290</v>
      </c>
      <c r="D120" s="215" t="s">
        <v>183</v>
      </c>
      <c r="E120" s="216" t="s">
        <v>2449</v>
      </c>
      <c r="F120" s="217" t="s">
        <v>2450</v>
      </c>
      <c r="G120" s="218" t="s">
        <v>327</v>
      </c>
      <c r="H120" s="219">
        <v>0.36899999999999999</v>
      </c>
      <c r="I120" s="220"/>
      <c r="J120" s="221">
        <f>ROUND(I120*H120,2)</f>
        <v>0</v>
      </c>
      <c r="K120" s="217" t="s">
        <v>19</v>
      </c>
      <c r="L120" s="46"/>
      <c r="M120" s="222" t="s">
        <v>19</v>
      </c>
      <c r="N120" s="223" t="s">
        <v>47</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188</v>
      </c>
      <c r="AT120" s="226" t="s">
        <v>183</v>
      </c>
      <c r="AU120" s="226" t="s">
        <v>85</v>
      </c>
      <c r="AY120" s="19" t="s">
        <v>180</v>
      </c>
      <c r="BE120" s="227">
        <f>IF(N120="základní",J120,0)</f>
        <v>0</v>
      </c>
      <c r="BF120" s="227">
        <f>IF(N120="snížená",J120,0)</f>
        <v>0</v>
      </c>
      <c r="BG120" s="227">
        <f>IF(N120="zákl. přenesená",J120,0)</f>
        <v>0</v>
      </c>
      <c r="BH120" s="227">
        <f>IF(N120="sníž. přenesená",J120,0)</f>
        <v>0</v>
      </c>
      <c r="BI120" s="227">
        <f>IF(N120="nulová",J120,0)</f>
        <v>0</v>
      </c>
      <c r="BJ120" s="19" t="s">
        <v>83</v>
      </c>
      <c r="BK120" s="227">
        <f>ROUND(I120*H120,2)</f>
        <v>0</v>
      </c>
      <c r="BL120" s="19" t="s">
        <v>188</v>
      </c>
      <c r="BM120" s="226" t="s">
        <v>2451</v>
      </c>
    </row>
    <row r="121" s="2" customFormat="1">
      <c r="A121" s="40"/>
      <c r="B121" s="41"/>
      <c r="C121" s="42"/>
      <c r="D121" s="228" t="s">
        <v>190</v>
      </c>
      <c r="E121" s="42"/>
      <c r="F121" s="229" t="s">
        <v>2450</v>
      </c>
      <c r="G121" s="42"/>
      <c r="H121" s="42"/>
      <c r="I121" s="230"/>
      <c r="J121" s="42"/>
      <c r="K121" s="42"/>
      <c r="L121" s="46"/>
      <c r="M121" s="231"/>
      <c r="N121" s="232"/>
      <c r="O121" s="86"/>
      <c r="P121" s="86"/>
      <c r="Q121" s="86"/>
      <c r="R121" s="86"/>
      <c r="S121" s="86"/>
      <c r="T121" s="87"/>
      <c r="U121" s="40"/>
      <c r="V121" s="40"/>
      <c r="W121" s="40"/>
      <c r="X121" s="40"/>
      <c r="Y121" s="40"/>
      <c r="Z121" s="40"/>
      <c r="AA121" s="40"/>
      <c r="AB121" s="40"/>
      <c r="AC121" s="40"/>
      <c r="AD121" s="40"/>
      <c r="AE121" s="40"/>
      <c r="AT121" s="19" t="s">
        <v>190</v>
      </c>
      <c r="AU121" s="19" t="s">
        <v>85</v>
      </c>
    </row>
    <row r="122" s="12" customFormat="1" ht="22.8" customHeight="1">
      <c r="A122" s="12"/>
      <c r="B122" s="199"/>
      <c r="C122" s="200"/>
      <c r="D122" s="201" t="s">
        <v>75</v>
      </c>
      <c r="E122" s="213" t="s">
        <v>2452</v>
      </c>
      <c r="F122" s="213" t="s">
        <v>2453</v>
      </c>
      <c r="G122" s="200"/>
      <c r="H122" s="200"/>
      <c r="I122" s="203"/>
      <c r="J122" s="214">
        <f>BK122</f>
        <v>0</v>
      </c>
      <c r="K122" s="200"/>
      <c r="L122" s="205"/>
      <c r="M122" s="206"/>
      <c r="N122" s="207"/>
      <c r="O122" s="207"/>
      <c r="P122" s="208">
        <f>SUM(P123:P140)</f>
        <v>0</v>
      </c>
      <c r="Q122" s="207"/>
      <c r="R122" s="208">
        <f>SUM(R123:R140)</f>
        <v>0.059019999999999996</v>
      </c>
      <c r="S122" s="207"/>
      <c r="T122" s="209">
        <f>SUM(T123:T140)</f>
        <v>0</v>
      </c>
      <c r="U122" s="12"/>
      <c r="V122" s="12"/>
      <c r="W122" s="12"/>
      <c r="X122" s="12"/>
      <c r="Y122" s="12"/>
      <c r="Z122" s="12"/>
      <c r="AA122" s="12"/>
      <c r="AB122" s="12"/>
      <c r="AC122" s="12"/>
      <c r="AD122" s="12"/>
      <c r="AE122" s="12"/>
      <c r="AR122" s="210" t="s">
        <v>85</v>
      </c>
      <c r="AT122" s="211" t="s">
        <v>75</v>
      </c>
      <c r="AU122" s="211" t="s">
        <v>83</v>
      </c>
      <c r="AY122" s="210" t="s">
        <v>180</v>
      </c>
      <c r="BK122" s="212">
        <f>SUM(BK123:BK140)</f>
        <v>0</v>
      </c>
    </row>
    <row r="123" s="2" customFormat="1" ht="16.5" customHeight="1">
      <c r="A123" s="40"/>
      <c r="B123" s="41"/>
      <c r="C123" s="215" t="s">
        <v>295</v>
      </c>
      <c r="D123" s="215" t="s">
        <v>183</v>
      </c>
      <c r="E123" s="216" t="s">
        <v>2454</v>
      </c>
      <c r="F123" s="217" t="s">
        <v>2455</v>
      </c>
      <c r="G123" s="218" t="s">
        <v>462</v>
      </c>
      <c r="H123" s="219">
        <v>23</v>
      </c>
      <c r="I123" s="220"/>
      <c r="J123" s="221">
        <f>ROUND(I123*H123,2)</f>
        <v>0</v>
      </c>
      <c r="K123" s="217" t="s">
        <v>19</v>
      </c>
      <c r="L123" s="46"/>
      <c r="M123" s="222" t="s">
        <v>19</v>
      </c>
      <c r="N123" s="223" t="s">
        <v>47</v>
      </c>
      <c r="O123" s="86"/>
      <c r="P123" s="224">
        <f>O123*H123</f>
        <v>0</v>
      </c>
      <c r="Q123" s="224">
        <v>3.0000000000000001E-05</v>
      </c>
      <c r="R123" s="224">
        <f>Q123*H123</f>
        <v>0.00068999999999999997</v>
      </c>
      <c r="S123" s="224">
        <v>0</v>
      </c>
      <c r="T123" s="225">
        <f>S123*H123</f>
        <v>0</v>
      </c>
      <c r="U123" s="40"/>
      <c r="V123" s="40"/>
      <c r="W123" s="40"/>
      <c r="X123" s="40"/>
      <c r="Y123" s="40"/>
      <c r="Z123" s="40"/>
      <c r="AA123" s="40"/>
      <c r="AB123" s="40"/>
      <c r="AC123" s="40"/>
      <c r="AD123" s="40"/>
      <c r="AE123" s="40"/>
      <c r="AR123" s="226" t="s">
        <v>188</v>
      </c>
      <c r="AT123" s="226" t="s">
        <v>183</v>
      </c>
      <c r="AU123" s="226" t="s">
        <v>85</v>
      </c>
      <c r="AY123" s="19" t="s">
        <v>180</v>
      </c>
      <c r="BE123" s="227">
        <f>IF(N123="základní",J123,0)</f>
        <v>0</v>
      </c>
      <c r="BF123" s="227">
        <f>IF(N123="snížená",J123,0)</f>
        <v>0</v>
      </c>
      <c r="BG123" s="227">
        <f>IF(N123="zákl. přenesená",J123,0)</f>
        <v>0</v>
      </c>
      <c r="BH123" s="227">
        <f>IF(N123="sníž. přenesená",J123,0)</f>
        <v>0</v>
      </c>
      <c r="BI123" s="227">
        <f>IF(N123="nulová",J123,0)</f>
        <v>0</v>
      </c>
      <c r="BJ123" s="19" t="s">
        <v>83</v>
      </c>
      <c r="BK123" s="227">
        <f>ROUND(I123*H123,2)</f>
        <v>0</v>
      </c>
      <c r="BL123" s="19" t="s">
        <v>188</v>
      </c>
      <c r="BM123" s="226" t="s">
        <v>2456</v>
      </c>
    </row>
    <row r="124" s="2" customFormat="1">
      <c r="A124" s="40"/>
      <c r="B124" s="41"/>
      <c r="C124" s="42"/>
      <c r="D124" s="228" t="s">
        <v>190</v>
      </c>
      <c r="E124" s="42"/>
      <c r="F124" s="229" t="s">
        <v>2455</v>
      </c>
      <c r="G124" s="42"/>
      <c r="H124" s="42"/>
      <c r="I124" s="230"/>
      <c r="J124" s="42"/>
      <c r="K124" s="42"/>
      <c r="L124" s="46"/>
      <c r="M124" s="231"/>
      <c r="N124" s="232"/>
      <c r="O124" s="86"/>
      <c r="P124" s="86"/>
      <c r="Q124" s="86"/>
      <c r="R124" s="86"/>
      <c r="S124" s="86"/>
      <c r="T124" s="87"/>
      <c r="U124" s="40"/>
      <c r="V124" s="40"/>
      <c r="W124" s="40"/>
      <c r="X124" s="40"/>
      <c r="Y124" s="40"/>
      <c r="Z124" s="40"/>
      <c r="AA124" s="40"/>
      <c r="AB124" s="40"/>
      <c r="AC124" s="40"/>
      <c r="AD124" s="40"/>
      <c r="AE124" s="40"/>
      <c r="AT124" s="19" t="s">
        <v>190</v>
      </c>
      <c r="AU124" s="19" t="s">
        <v>85</v>
      </c>
    </row>
    <row r="125" s="2" customFormat="1" ht="16.5" customHeight="1">
      <c r="A125" s="40"/>
      <c r="B125" s="41"/>
      <c r="C125" s="215" t="s">
        <v>8</v>
      </c>
      <c r="D125" s="215" t="s">
        <v>183</v>
      </c>
      <c r="E125" s="216" t="s">
        <v>2457</v>
      </c>
      <c r="F125" s="217" t="s">
        <v>2458</v>
      </c>
      <c r="G125" s="218" t="s">
        <v>462</v>
      </c>
      <c r="H125" s="219">
        <v>2</v>
      </c>
      <c r="I125" s="220"/>
      <c r="J125" s="221">
        <f>ROUND(I125*H125,2)</f>
        <v>0</v>
      </c>
      <c r="K125" s="217" t="s">
        <v>19</v>
      </c>
      <c r="L125" s="46"/>
      <c r="M125" s="222" t="s">
        <v>19</v>
      </c>
      <c r="N125" s="223" t="s">
        <v>47</v>
      </c>
      <c r="O125" s="86"/>
      <c r="P125" s="224">
        <f>O125*H125</f>
        <v>0</v>
      </c>
      <c r="Q125" s="224">
        <v>0.00021000000000000001</v>
      </c>
      <c r="R125" s="224">
        <f>Q125*H125</f>
        <v>0.00042000000000000002</v>
      </c>
      <c r="S125" s="224">
        <v>0</v>
      </c>
      <c r="T125" s="225">
        <f>S125*H125</f>
        <v>0</v>
      </c>
      <c r="U125" s="40"/>
      <c r="V125" s="40"/>
      <c r="W125" s="40"/>
      <c r="X125" s="40"/>
      <c r="Y125" s="40"/>
      <c r="Z125" s="40"/>
      <c r="AA125" s="40"/>
      <c r="AB125" s="40"/>
      <c r="AC125" s="40"/>
      <c r="AD125" s="40"/>
      <c r="AE125" s="40"/>
      <c r="AR125" s="226" t="s">
        <v>188</v>
      </c>
      <c r="AT125" s="226" t="s">
        <v>183</v>
      </c>
      <c r="AU125" s="226" t="s">
        <v>85</v>
      </c>
      <c r="AY125" s="19" t="s">
        <v>180</v>
      </c>
      <c r="BE125" s="227">
        <f>IF(N125="základní",J125,0)</f>
        <v>0</v>
      </c>
      <c r="BF125" s="227">
        <f>IF(N125="snížená",J125,0)</f>
        <v>0</v>
      </c>
      <c r="BG125" s="227">
        <f>IF(N125="zákl. přenesená",J125,0)</f>
        <v>0</v>
      </c>
      <c r="BH125" s="227">
        <f>IF(N125="sníž. přenesená",J125,0)</f>
        <v>0</v>
      </c>
      <c r="BI125" s="227">
        <f>IF(N125="nulová",J125,0)</f>
        <v>0</v>
      </c>
      <c r="BJ125" s="19" t="s">
        <v>83</v>
      </c>
      <c r="BK125" s="227">
        <f>ROUND(I125*H125,2)</f>
        <v>0</v>
      </c>
      <c r="BL125" s="19" t="s">
        <v>188</v>
      </c>
      <c r="BM125" s="226" t="s">
        <v>2459</v>
      </c>
    </row>
    <row r="126" s="2" customFormat="1">
      <c r="A126" s="40"/>
      <c r="B126" s="41"/>
      <c r="C126" s="42"/>
      <c r="D126" s="228" t="s">
        <v>190</v>
      </c>
      <c r="E126" s="42"/>
      <c r="F126" s="229" t="s">
        <v>2458</v>
      </c>
      <c r="G126" s="42"/>
      <c r="H126" s="42"/>
      <c r="I126" s="230"/>
      <c r="J126" s="42"/>
      <c r="K126" s="42"/>
      <c r="L126" s="46"/>
      <c r="M126" s="231"/>
      <c r="N126" s="232"/>
      <c r="O126" s="86"/>
      <c r="P126" s="86"/>
      <c r="Q126" s="86"/>
      <c r="R126" s="86"/>
      <c r="S126" s="86"/>
      <c r="T126" s="87"/>
      <c r="U126" s="40"/>
      <c r="V126" s="40"/>
      <c r="W126" s="40"/>
      <c r="X126" s="40"/>
      <c r="Y126" s="40"/>
      <c r="Z126" s="40"/>
      <c r="AA126" s="40"/>
      <c r="AB126" s="40"/>
      <c r="AC126" s="40"/>
      <c r="AD126" s="40"/>
      <c r="AE126" s="40"/>
      <c r="AT126" s="19" t="s">
        <v>190</v>
      </c>
      <c r="AU126" s="19" t="s">
        <v>85</v>
      </c>
    </row>
    <row r="127" s="2" customFormat="1" ht="16.5" customHeight="1">
      <c r="A127" s="40"/>
      <c r="B127" s="41"/>
      <c r="C127" s="215" t="s">
        <v>188</v>
      </c>
      <c r="D127" s="215" t="s">
        <v>183</v>
      </c>
      <c r="E127" s="216" t="s">
        <v>2460</v>
      </c>
      <c r="F127" s="217" t="s">
        <v>2461</v>
      </c>
      <c r="G127" s="218" t="s">
        <v>462</v>
      </c>
      <c r="H127" s="219">
        <v>55</v>
      </c>
      <c r="I127" s="220"/>
      <c r="J127" s="221">
        <f>ROUND(I127*H127,2)</f>
        <v>0</v>
      </c>
      <c r="K127" s="217" t="s">
        <v>19</v>
      </c>
      <c r="L127" s="46"/>
      <c r="M127" s="222" t="s">
        <v>19</v>
      </c>
      <c r="N127" s="223" t="s">
        <v>47</v>
      </c>
      <c r="O127" s="86"/>
      <c r="P127" s="224">
        <f>O127*H127</f>
        <v>0</v>
      </c>
      <c r="Q127" s="224">
        <v>0.00012</v>
      </c>
      <c r="R127" s="224">
        <f>Q127*H127</f>
        <v>0.0066</v>
      </c>
      <c r="S127" s="224">
        <v>0</v>
      </c>
      <c r="T127" s="225">
        <f>S127*H127</f>
        <v>0</v>
      </c>
      <c r="U127" s="40"/>
      <c r="V127" s="40"/>
      <c r="W127" s="40"/>
      <c r="X127" s="40"/>
      <c r="Y127" s="40"/>
      <c r="Z127" s="40"/>
      <c r="AA127" s="40"/>
      <c r="AB127" s="40"/>
      <c r="AC127" s="40"/>
      <c r="AD127" s="40"/>
      <c r="AE127" s="40"/>
      <c r="AR127" s="226" t="s">
        <v>188</v>
      </c>
      <c r="AT127" s="226" t="s">
        <v>183</v>
      </c>
      <c r="AU127" s="226" t="s">
        <v>85</v>
      </c>
      <c r="AY127" s="19" t="s">
        <v>180</v>
      </c>
      <c r="BE127" s="227">
        <f>IF(N127="základní",J127,0)</f>
        <v>0</v>
      </c>
      <c r="BF127" s="227">
        <f>IF(N127="snížená",J127,0)</f>
        <v>0</v>
      </c>
      <c r="BG127" s="227">
        <f>IF(N127="zákl. přenesená",J127,0)</f>
        <v>0</v>
      </c>
      <c r="BH127" s="227">
        <f>IF(N127="sníž. přenesená",J127,0)</f>
        <v>0</v>
      </c>
      <c r="BI127" s="227">
        <f>IF(N127="nulová",J127,0)</f>
        <v>0</v>
      </c>
      <c r="BJ127" s="19" t="s">
        <v>83</v>
      </c>
      <c r="BK127" s="227">
        <f>ROUND(I127*H127,2)</f>
        <v>0</v>
      </c>
      <c r="BL127" s="19" t="s">
        <v>188</v>
      </c>
      <c r="BM127" s="226" t="s">
        <v>2462</v>
      </c>
    </row>
    <row r="128" s="2" customFormat="1">
      <c r="A128" s="40"/>
      <c r="B128" s="41"/>
      <c r="C128" s="42"/>
      <c r="D128" s="228" t="s">
        <v>190</v>
      </c>
      <c r="E128" s="42"/>
      <c r="F128" s="229" t="s">
        <v>2461</v>
      </c>
      <c r="G128" s="42"/>
      <c r="H128" s="42"/>
      <c r="I128" s="230"/>
      <c r="J128" s="42"/>
      <c r="K128" s="42"/>
      <c r="L128" s="46"/>
      <c r="M128" s="231"/>
      <c r="N128" s="232"/>
      <c r="O128" s="86"/>
      <c r="P128" s="86"/>
      <c r="Q128" s="86"/>
      <c r="R128" s="86"/>
      <c r="S128" s="86"/>
      <c r="T128" s="87"/>
      <c r="U128" s="40"/>
      <c r="V128" s="40"/>
      <c r="W128" s="40"/>
      <c r="X128" s="40"/>
      <c r="Y128" s="40"/>
      <c r="Z128" s="40"/>
      <c r="AA128" s="40"/>
      <c r="AB128" s="40"/>
      <c r="AC128" s="40"/>
      <c r="AD128" s="40"/>
      <c r="AE128" s="40"/>
      <c r="AT128" s="19" t="s">
        <v>190</v>
      </c>
      <c r="AU128" s="19" t="s">
        <v>85</v>
      </c>
    </row>
    <row r="129" s="2" customFormat="1" ht="16.5" customHeight="1">
      <c r="A129" s="40"/>
      <c r="B129" s="41"/>
      <c r="C129" s="215" t="s">
        <v>316</v>
      </c>
      <c r="D129" s="215" t="s">
        <v>183</v>
      </c>
      <c r="E129" s="216" t="s">
        <v>2463</v>
      </c>
      <c r="F129" s="217" t="s">
        <v>2464</v>
      </c>
      <c r="G129" s="218" t="s">
        <v>462</v>
      </c>
      <c r="H129" s="219">
        <v>1</v>
      </c>
      <c r="I129" s="220"/>
      <c r="J129" s="221">
        <f>ROUND(I129*H129,2)</f>
        <v>0</v>
      </c>
      <c r="K129" s="217" t="s">
        <v>19</v>
      </c>
      <c r="L129" s="46"/>
      <c r="M129" s="222" t="s">
        <v>19</v>
      </c>
      <c r="N129" s="223" t="s">
        <v>47</v>
      </c>
      <c r="O129" s="86"/>
      <c r="P129" s="224">
        <f>O129*H129</f>
        <v>0</v>
      </c>
      <c r="Q129" s="224">
        <v>0.00097000000000000005</v>
      </c>
      <c r="R129" s="224">
        <f>Q129*H129</f>
        <v>0.00097000000000000005</v>
      </c>
      <c r="S129" s="224">
        <v>0</v>
      </c>
      <c r="T129" s="225">
        <f>S129*H129</f>
        <v>0</v>
      </c>
      <c r="U129" s="40"/>
      <c r="V129" s="40"/>
      <c r="W129" s="40"/>
      <c r="X129" s="40"/>
      <c r="Y129" s="40"/>
      <c r="Z129" s="40"/>
      <c r="AA129" s="40"/>
      <c r="AB129" s="40"/>
      <c r="AC129" s="40"/>
      <c r="AD129" s="40"/>
      <c r="AE129" s="40"/>
      <c r="AR129" s="226" t="s">
        <v>188</v>
      </c>
      <c r="AT129" s="226" t="s">
        <v>183</v>
      </c>
      <c r="AU129" s="226" t="s">
        <v>85</v>
      </c>
      <c r="AY129" s="19" t="s">
        <v>180</v>
      </c>
      <c r="BE129" s="227">
        <f>IF(N129="základní",J129,0)</f>
        <v>0</v>
      </c>
      <c r="BF129" s="227">
        <f>IF(N129="snížená",J129,0)</f>
        <v>0</v>
      </c>
      <c r="BG129" s="227">
        <f>IF(N129="zákl. přenesená",J129,0)</f>
        <v>0</v>
      </c>
      <c r="BH129" s="227">
        <f>IF(N129="sníž. přenesená",J129,0)</f>
        <v>0</v>
      </c>
      <c r="BI129" s="227">
        <f>IF(N129="nulová",J129,0)</f>
        <v>0</v>
      </c>
      <c r="BJ129" s="19" t="s">
        <v>83</v>
      </c>
      <c r="BK129" s="227">
        <f>ROUND(I129*H129,2)</f>
        <v>0</v>
      </c>
      <c r="BL129" s="19" t="s">
        <v>188</v>
      </c>
      <c r="BM129" s="226" t="s">
        <v>2465</v>
      </c>
    </row>
    <row r="130" s="2" customFormat="1">
      <c r="A130" s="40"/>
      <c r="B130" s="41"/>
      <c r="C130" s="42"/>
      <c r="D130" s="228" t="s">
        <v>190</v>
      </c>
      <c r="E130" s="42"/>
      <c r="F130" s="229" t="s">
        <v>2464</v>
      </c>
      <c r="G130" s="42"/>
      <c r="H130" s="42"/>
      <c r="I130" s="230"/>
      <c r="J130" s="42"/>
      <c r="K130" s="42"/>
      <c r="L130" s="46"/>
      <c r="M130" s="231"/>
      <c r="N130" s="232"/>
      <c r="O130" s="86"/>
      <c r="P130" s="86"/>
      <c r="Q130" s="86"/>
      <c r="R130" s="86"/>
      <c r="S130" s="86"/>
      <c r="T130" s="87"/>
      <c r="U130" s="40"/>
      <c r="V130" s="40"/>
      <c r="W130" s="40"/>
      <c r="X130" s="40"/>
      <c r="Y130" s="40"/>
      <c r="Z130" s="40"/>
      <c r="AA130" s="40"/>
      <c r="AB130" s="40"/>
      <c r="AC130" s="40"/>
      <c r="AD130" s="40"/>
      <c r="AE130" s="40"/>
      <c r="AT130" s="19" t="s">
        <v>190</v>
      </c>
      <c r="AU130" s="19" t="s">
        <v>85</v>
      </c>
    </row>
    <row r="131" s="2" customFormat="1" ht="16.5" customHeight="1">
      <c r="A131" s="40"/>
      <c r="B131" s="41"/>
      <c r="C131" s="215" t="s">
        <v>324</v>
      </c>
      <c r="D131" s="215" t="s">
        <v>183</v>
      </c>
      <c r="E131" s="216" t="s">
        <v>2466</v>
      </c>
      <c r="F131" s="217" t="s">
        <v>2467</v>
      </c>
      <c r="G131" s="218" t="s">
        <v>462</v>
      </c>
      <c r="H131" s="219">
        <v>55</v>
      </c>
      <c r="I131" s="220"/>
      <c r="J131" s="221">
        <f>ROUND(I131*H131,2)</f>
        <v>0</v>
      </c>
      <c r="K131" s="217" t="s">
        <v>19</v>
      </c>
      <c r="L131" s="46"/>
      <c r="M131" s="222" t="s">
        <v>19</v>
      </c>
      <c r="N131" s="223" t="s">
        <v>47</v>
      </c>
      <c r="O131" s="86"/>
      <c r="P131" s="224">
        <f>O131*H131</f>
        <v>0</v>
      </c>
      <c r="Q131" s="224">
        <v>0.00013999999999999999</v>
      </c>
      <c r="R131" s="224">
        <f>Q131*H131</f>
        <v>0.0076999999999999994</v>
      </c>
      <c r="S131" s="224">
        <v>0</v>
      </c>
      <c r="T131" s="225">
        <f>S131*H131</f>
        <v>0</v>
      </c>
      <c r="U131" s="40"/>
      <c r="V131" s="40"/>
      <c r="W131" s="40"/>
      <c r="X131" s="40"/>
      <c r="Y131" s="40"/>
      <c r="Z131" s="40"/>
      <c r="AA131" s="40"/>
      <c r="AB131" s="40"/>
      <c r="AC131" s="40"/>
      <c r="AD131" s="40"/>
      <c r="AE131" s="40"/>
      <c r="AR131" s="226" t="s">
        <v>188</v>
      </c>
      <c r="AT131" s="226" t="s">
        <v>183</v>
      </c>
      <c r="AU131" s="226" t="s">
        <v>85</v>
      </c>
      <c r="AY131" s="19" t="s">
        <v>180</v>
      </c>
      <c r="BE131" s="227">
        <f>IF(N131="základní",J131,0)</f>
        <v>0</v>
      </c>
      <c r="BF131" s="227">
        <f>IF(N131="snížená",J131,0)</f>
        <v>0</v>
      </c>
      <c r="BG131" s="227">
        <f>IF(N131="zákl. přenesená",J131,0)</f>
        <v>0</v>
      </c>
      <c r="BH131" s="227">
        <f>IF(N131="sníž. přenesená",J131,0)</f>
        <v>0</v>
      </c>
      <c r="BI131" s="227">
        <f>IF(N131="nulová",J131,0)</f>
        <v>0</v>
      </c>
      <c r="BJ131" s="19" t="s">
        <v>83</v>
      </c>
      <c r="BK131" s="227">
        <f>ROUND(I131*H131,2)</f>
        <v>0</v>
      </c>
      <c r="BL131" s="19" t="s">
        <v>188</v>
      </c>
      <c r="BM131" s="226" t="s">
        <v>2468</v>
      </c>
    </row>
    <row r="132" s="2" customFormat="1">
      <c r="A132" s="40"/>
      <c r="B132" s="41"/>
      <c r="C132" s="42"/>
      <c r="D132" s="228" t="s">
        <v>190</v>
      </c>
      <c r="E132" s="42"/>
      <c r="F132" s="229" t="s">
        <v>2467</v>
      </c>
      <c r="G132" s="42"/>
      <c r="H132" s="42"/>
      <c r="I132" s="230"/>
      <c r="J132" s="42"/>
      <c r="K132" s="42"/>
      <c r="L132" s="46"/>
      <c r="M132" s="231"/>
      <c r="N132" s="232"/>
      <c r="O132" s="86"/>
      <c r="P132" s="86"/>
      <c r="Q132" s="86"/>
      <c r="R132" s="86"/>
      <c r="S132" s="86"/>
      <c r="T132" s="87"/>
      <c r="U132" s="40"/>
      <c r="V132" s="40"/>
      <c r="W132" s="40"/>
      <c r="X132" s="40"/>
      <c r="Y132" s="40"/>
      <c r="Z132" s="40"/>
      <c r="AA132" s="40"/>
      <c r="AB132" s="40"/>
      <c r="AC132" s="40"/>
      <c r="AD132" s="40"/>
      <c r="AE132" s="40"/>
      <c r="AT132" s="19" t="s">
        <v>190</v>
      </c>
      <c r="AU132" s="19" t="s">
        <v>85</v>
      </c>
    </row>
    <row r="133" s="2" customFormat="1" ht="16.5" customHeight="1">
      <c r="A133" s="40"/>
      <c r="B133" s="41"/>
      <c r="C133" s="215" t="s">
        <v>330</v>
      </c>
      <c r="D133" s="215" t="s">
        <v>183</v>
      </c>
      <c r="E133" s="216" t="s">
        <v>2469</v>
      </c>
      <c r="F133" s="217" t="s">
        <v>2470</v>
      </c>
      <c r="G133" s="218" t="s">
        <v>462</v>
      </c>
      <c r="H133" s="219">
        <v>55</v>
      </c>
      <c r="I133" s="220"/>
      <c r="J133" s="221">
        <f>ROUND(I133*H133,2)</f>
        <v>0</v>
      </c>
      <c r="K133" s="217" t="s">
        <v>19</v>
      </c>
      <c r="L133" s="46"/>
      <c r="M133" s="222" t="s">
        <v>19</v>
      </c>
      <c r="N133" s="223" t="s">
        <v>47</v>
      </c>
      <c r="O133" s="86"/>
      <c r="P133" s="224">
        <f>O133*H133</f>
        <v>0</v>
      </c>
      <c r="Q133" s="224">
        <v>0.00069999999999999999</v>
      </c>
      <c r="R133" s="224">
        <f>Q133*H133</f>
        <v>0.0385</v>
      </c>
      <c r="S133" s="224">
        <v>0</v>
      </c>
      <c r="T133" s="225">
        <f>S133*H133</f>
        <v>0</v>
      </c>
      <c r="U133" s="40"/>
      <c r="V133" s="40"/>
      <c r="W133" s="40"/>
      <c r="X133" s="40"/>
      <c r="Y133" s="40"/>
      <c r="Z133" s="40"/>
      <c r="AA133" s="40"/>
      <c r="AB133" s="40"/>
      <c r="AC133" s="40"/>
      <c r="AD133" s="40"/>
      <c r="AE133" s="40"/>
      <c r="AR133" s="226" t="s">
        <v>188</v>
      </c>
      <c r="AT133" s="226" t="s">
        <v>183</v>
      </c>
      <c r="AU133" s="226" t="s">
        <v>85</v>
      </c>
      <c r="AY133" s="19" t="s">
        <v>180</v>
      </c>
      <c r="BE133" s="227">
        <f>IF(N133="základní",J133,0)</f>
        <v>0</v>
      </c>
      <c r="BF133" s="227">
        <f>IF(N133="snížená",J133,0)</f>
        <v>0</v>
      </c>
      <c r="BG133" s="227">
        <f>IF(N133="zákl. přenesená",J133,0)</f>
        <v>0</v>
      </c>
      <c r="BH133" s="227">
        <f>IF(N133="sníž. přenesená",J133,0)</f>
        <v>0</v>
      </c>
      <c r="BI133" s="227">
        <f>IF(N133="nulová",J133,0)</f>
        <v>0</v>
      </c>
      <c r="BJ133" s="19" t="s">
        <v>83</v>
      </c>
      <c r="BK133" s="227">
        <f>ROUND(I133*H133,2)</f>
        <v>0</v>
      </c>
      <c r="BL133" s="19" t="s">
        <v>188</v>
      </c>
      <c r="BM133" s="226" t="s">
        <v>2471</v>
      </c>
    </row>
    <row r="134" s="2" customFormat="1">
      <c r="A134" s="40"/>
      <c r="B134" s="41"/>
      <c r="C134" s="42"/>
      <c r="D134" s="228" t="s">
        <v>190</v>
      </c>
      <c r="E134" s="42"/>
      <c r="F134" s="229" t="s">
        <v>2470</v>
      </c>
      <c r="G134" s="42"/>
      <c r="H134" s="42"/>
      <c r="I134" s="230"/>
      <c r="J134" s="42"/>
      <c r="K134" s="42"/>
      <c r="L134" s="46"/>
      <c r="M134" s="231"/>
      <c r="N134" s="232"/>
      <c r="O134" s="86"/>
      <c r="P134" s="86"/>
      <c r="Q134" s="86"/>
      <c r="R134" s="86"/>
      <c r="S134" s="86"/>
      <c r="T134" s="87"/>
      <c r="U134" s="40"/>
      <c r="V134" s="40"/>
      <c r="W134" s="40"/>
      <c r="X134" s="40"/>
      <c r="Y134" s="40"/>
      <c r="Z134" s="40"/>
      <c r="AA134" s="40"/>
      <c r="AB134" s="40"/>
      <c r="AC134" s="40"/>
      <c r="AD134" s="40"/>
      <c r="AE134" s="40"/>
      <c r="AT134" s="19" t="s">
        <v>190</v>
      </c>
      <c r="AU134" s="19" t="s">
        <v>85</v>
      </c>
    </row>
    <row r="135" s="2" customFormat="1" ht="16.5" customHeight="1">
      <c r="A135" s="40"/>
      <c r="B135" s="41"/>
      <c r="C135" s="215" t="s">
        <v>335</v>
      </c>
      <c r="D135" s="215" t="s">
        <v>183</v>
      </c>
      <c r="E135" s="216" t="s">
        <v>2472</v>
      </c>
      <c r="F135" s="217" t="s">
        <v>2473</v>
      </c>
      <c r="G135" s="218" t="s">
        <v>462</v>
      </c>
      <c r="H135" s="219">
        <v>23</v>
      </c>
      <c r="I135" s="220"/>
      <c r="J135" s="221">
        <f>ROUND(I135*H135,2)</f>
        <v>0</v>
      </c>
      <c r="K135" s="217" t="s">
        <v>19</v>
      </c>
      <c r="L135" s="46"/>
      <c r="M135" s="222" t="s">
        <v>19</v>
      </c>
      <c r="N135" s="223" t="s">
        <v>47</v>
      </c>
      <c r="O135" s="86"/>
      <c r="P135" s="224">
        <f>O135*H135</f>
        <v>0</v>
      </c>
      <c r="Q135" s="224">
        <v>0.00018000000000000001</v>
      </c>
      <c r="R135" s="224">
        <f>Q135*H135</f>
        <v>0.0041400000000000005</v>
      </c>
      <c r="S135" s="224">
        <v>0</v>
      </c>
      <c r="T135" s="225">
        <f>S135*H135</f>
        <v>0</v>
      </c>
      <c r="U135" s="40"/>
      <c r="V135" s="40"/>
      <c r="W135" s="40"/>
      <c r="X135" s="40"/>
      <c r="Y135" s="40"/>
      <c r="Z135" s="40"/>
      <c r="AA135" s="40"/>
      <c r="AB135" s="40"/>
      <c r="AC135" s="40"/>
      <c r="AD135" s="40"/>
      <c r="AE135" s="40"/>
      <c r="AR135" s="226" t="s">
        <v>188</v>
      </c>
      <c r="AT135" s="226" t="s">
        <v>183</v>
      </c>
      <c r="AU135" s="226" t="s">
        <v>85</v>
      </c>
      <c r="AY135" s="19" t="s">
        <v>180</v>
      </c>
      <c r="BE135" s="227">
        <f>IF(N135="základní",J135,0)</f>
        <v>0</v>
      </c>
      <c r="BF135" s="227">
        <f>IF(N135="snížená",J135,0)</f>
        <v>0</v>
      </c>
      <c r="BG135" s="227">
        <f>IF(N135="zákl. přenesená",J135,0)</f>
        <v>0</v>
      </c>
      <c r="BH135" s="227">
        <f>IF(N135="sníž. přenesená",J135,0)</f>
        <v>0</v>
      </c>
      <c r="BI135" s="227">
        <f>IF(N135="nulová",J135,0)</f>
        <v>0</v>
      </c>
      <c r="BJ135" s="19" t="s">
        <v>83</v>
      </c>
      <c r="BK135" s="227">
        <f>ROUND(I135*H135,2)</f>
        <v>0</v>
      </c>
      <c r="BL135" s="19" t="s">
        <v>188</v>
      </c>
      <c r="BM135" s="226" t="s">
        <v>2474</v>
      </c>
    </row>
    <row r="136" s="2" customFormat="1">
      <c r="A136" s="40"/>
      <c r="B136" s="41"/>
      <c r="C136" s="42"/>
      <c r="D136" s="228" t="s">
        <v>190</v>
      </c>
      <c r="E136" s="42"/>
      <c r="F136" s="229" t="s">
        <v>2473</v>
      </c>
      <c r="G136" s="42"/>
      <c r="H136" s="42"/>
      <c r="I136" s="230"/>
      <c r="J136" s="42"/>
      <c r="K136" s="42"/>
      <c r="L136" s="46"/>
      <c r="M136" s="231"/>
      <c r="N136" s="232"/>
      <c r="O136" s="86"/>
      <c r="P136" s="86"/>
      <c r="Q136" s="86"/>
      <c r="R136" s="86"/>
      <c r="S136" s="86"/>
      <c r="T136" s="87"/>
      <c r="U136" s="40"/>
      <c r="V136" s="40"/>
      <c r="W136" s="40"/>
      <c r="X136" s="40"/>
      <c r="Y136" s="40"/>
      <c r="Z136" s="40"/>
      <c r="AA136" s="40"/>
      <c r="AB136" s="40"/>
      <c r="AC136" s="40"/>
      <c r="AD136" s="40"/>
      <c r="AE136" s="40"/>
      <c r="AT136" s="19" t="s">
        <v>190</v>
      </c>
      <c r="AU136" s="19" t="s">
        <v>85</v>
      </c>
    </row>
    <row r="137" s="2" customFormat="1" ht="16.5" customHeight="1">
      <c r="A137" s="40"/>
      <c r="B137" s="41"/>
      <c r="C137" s="215" t="s">
        <v>7</v>
      </c>
      <c r="D137" s="215" t="s">
        <v>183</v>
      </c>
      <c r="E137" s="216" t="s">
        <v>2475</v>
      </c>
      <c r="F137" s="217" t="s">
        <v>2476</v>
      </c>
      <c r="G137" s="218" t="s">
        <v>462</v>
      </c>
      <c r="H137" s="219">
        <v>1</v>
      </c>
      <c r="I137" s="220"/>
      <c r="J137" s="221">
        <f>ROUND(I137*H137,2)</f>
        <v>0</v>
      </c>
      <c r="K137" s="217" t="s">
        <v>19</v>
      </c>
      <c r="L137" s="46"/>
      <c r="M137" s="222" t="s">
        <v>19</v>
      </c>
      <c r="N137" s="223" t="s">
        <v>47</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188</v>
      </c>
      <c r="AT137" s="226" t="s">
        <v>183</v>
      </c>
      <c r="AU137" s="226" t="s">
        <v>85</v>
      </c>
      <c r="AY137" s="19" t="s">
        <v>180</v>
      </c>
      <c r="BE137" s="227">
        <f>IF(N137="základní",J137,0)</f>
        <v>0</v>
      </c>
      <c r="BF137" s="227">
        <f>IF(N137="snížená",J137,0)</f>
        <v>0</v>
      </c>
      <c r="BG137" s="227">
        <f>IF(N137="zákl. přenesená",J137,0)</f>
        <v>0</v>
      </c>
      <c r="BH137" s="227">
        <f>IF(N137="sníž. přenesená",J137,0)</f>
        <v>0</v>
      </c>
      <c r="BI137" s="227">
        <f>IF(N137="nulová",J137,0)</f>
        <v>0</v>
      </c>
      <c r="BJ137" s="19" t="s">
        <v>83</v>
      </c>
      <c r="BK137" s="227">
        <f>ROUND(I137*H137,2)</f>
        <v>0</v>
      </c>
      <c r="BL137" s="19" t="s">
        <v>188</v>
      </c>
      <c r="BM137" s="226" t="s">
        <v>2477</v>
      </c>
    </row>
    <row r="138" s="2" customFormat="1">
      <c r="A138" s="40"/>
      <c r="B138" s="41"/>
      <c r="C138" s="42"/>
      <c r="D138" s="228" t="s">
        <v>190</v>
      </c>
      <c r="E138" s="42"/>
      <c r="F138" s="229" t="s">
        <v>2476</v>
      </c>
      <c r="G138" s="42"/>
      <c r="H138" s="42"/>
      <c r="I138" s="230"/>
      <c r="J138" s="42"/>
      <c r="K138" s="42"/>
      <c r="L138" s="46"/>
      <c r="M138" s="231"/>
      <c r="N138" s="232"/>
      <c r="O138" s="86"/>
      <c r="P138" s="86"/>
      <c r="Q138" s="86"/>
      <c r="R138" s="86"/>
      <c r="S138" s="86"/>
      <c r="T138" s="87"/>
      <c r="U138" s="40"/>
      <c r="V138" s="40"/>
      <c r="W138" s="40"/>
      <c r="X138" s="40"/>
      <c r="Y138" s="40"/>
      <c r="Z138" s="40"/>
      <c r="AA138" s="40"/>
      <c r="AB138" s="40"/>
      <c r="AC138" s="40"/>
      <c r="AD138" s="40"/>
      <c r="AE138" s="40"/>
      <c r="AT138" s="19" t="s">
        <v>190</v>
      </c>
      <c r="AU138" s="19" t="s">
        <v>85</v>
      </c>
    </row>
    <row r="139" s="2" customFormat="1" ht="16.5" customHeight="1">
      <c r="A139" s="40"/>
      <c r="B139" s="41"/>
      <c r="C139" s="215" t="s">
        <v>345</v>
      </c>
      <c r="D139" s="215" t="s">
        <v>183</v>
      </c>
      <c r="E139" s="216" t="s">
        <v>2478</v>
      </c>
      <c r="F139" s="217" t="s">
        <v>2479</v>
      </c>
      <c r="G139" s="218" t="s">
        <v>327</v>
      </c>
      <c r="H139" s="219">
        <v>0.058999999999999997</v>
      </c>
      <c r="I139" s="220"/>
      <c r="J139" s="221">
        <f>ROUND(I139*H139,2)</f>
        <v>0</v>
      </c>
      <c r="K139" s="217" t="s">
        <v>19</v>
      </c>
      <c r="L139" s="46"/>
      <c r="M139" s="222" t="s">
        <v>19</v>
      </c>
      <c r="N139" s="223" t="s">
        <v>47</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188</v>
      </c>
      <c r="AT139" s="226" t="s">
        <v>183</v>
      </c>
      <c r="AU139" s="226" t="s">
        <v>85</v>
      </c>
      <c r="AY139" s="19" t="s">
        <v>180</v>
      </c>
      <c r="BE139" s="227">
        <f>IF(N139="základní",J139,0)</f>
        <v>0</v>
      </c>
      <c r="BF139" s="227">
        <f>IF(N139="snížená",J139,0)</f>
        <v>0</v>
      </c>
      <c r="BG139" s="227">
        <f>IF(N139="zákl. přenesená",J139,0)</f>
        <v>0</v>
      </c>
      <c r="BH139" s="227">
        <f>IF(N139="sníž. přenesená",J139,0)</f>
        <v>0</v>
      </c>
      <c r="BI139" s="227">
        <f>IF(N139="nulová",J139,0)</f>
        <v>0</v>
      </c>
      <c r="BJ139" s="19" t="s">
        <v>83</v>
      </c>
      <c r="BK139" s="227">
        <f>ROUND(I139*H139,2)</f>
        <v>0</v>
      </c>
      <c r="BL139" s="19" t="s">
        <v>188</v>
      </c>
      <c r="BM139" s="226" t="s">
        <v>2480</v>
      </c>
    </row>
    <row r="140" s="2" customFormat="1">
      <c r="A140" s="40"/>
      <c r="B140" s="41"/>
      <c r="C140" s="42"/>
      <c r="D140" s="228" t="s">
        <v>190</v>
      </c>
      <c r="E140" s="42"/>
      <c r="F140" s="229" t="s">
        <v>2479</v>
      </c>
      <c r="G140" s="42"/>
      <c r="H140" s="42"/>
      <c r="I140" s="230"/>
      <c r="J140" s="42"/>
      <c r="K140" s="42"/>
      <c r="L140" s="46"/>
      <c r="M140" s="231"/>
      <c r="N140" s="232"/>
      <c r="O140" s="86"/>
      <c r="P140" s="86"/>
      <c r="Q140" s="86"/>
      <c r="R140" s="86"/>
      <c r="S140" s="86"/>
      <c r="T140" s="87"/>
      <c r="U140" s="40"/>
      <c r="V140" s="40"/>
      <c r="W140" s="40"/>
      <c r="X140" s="40"/>
      <c r="Y140" s="40"/>
      <c r="Z140" s="40"/>
      <c r="AA140" s="40"/>
      <c r="AB140" s="40"/>
      <c r="AC140" s="40"/>
      <c r="AD140" s="40"/>
      <c r="AE140" s="40"/>
      <c r="AT140" s="19" t="s">
        <v>190</v>
      </c>
      <c r="AU140" s="19" t="s">
        <v>85</v>
      </c>
    </row>
    <row r="141" s="12" customFormat="1" ht="22.8" customHeight="1">
      <c r="A141" s="12"/>
      <c r="B141" s="199"/>
      <c r="C141" s="200"/>
      <c r="D141" s="201" t="s">
        <v>75</v>
      </c>
      <c r="E141" s="213" t="s">
        <v>2481</v>
      </c>
      <c r="F141" s="213" t="s">
        <v>2482</v>
      </c>
      <c r="G141" s="200"/>
      <c r="H141" s="200"/>
      <c r="I141" s="203"/>
      <c r="J141" s="214">
        <f>BK141</f>
        <v>0</v>
      </c>
      <c r="K141" s="200"/>
      <c r="L141" s="205"/>
      <c r="M141" s="206"/>
      <c r="N141" s="207"/>
      <c r="O141" s="207"/>
      <c r="P141" s="208">
        <f>SUM(P142:P187)</f>
        <v>0</v>
      </c>
      <c r="Q141" s="207"/>
      <c r="R141" s="208">
        <f>SUM(R142:R187)</f>
        <v>1.48787</v>
      </c>
      <c r="S141" s="207"/>
      <c r="T141" s="209">
        <f>SUM(T142:T187)</f>
        <v>0</v>
      </c>
      <c r="U141" s="12"/>
      <c r="V141" s="12"/>
      <c r="W141" s="12"/>
      <c r="X141" s="12"/>
      <c r="Y141" s="12"/>
      <c r="Z141" s="12"/>
      <c r="AA141" s="12"/>
      <c r="AB141" s="12"/>
      <c r="AC141" s="12"/>
      <c r="AD141" s="12"/>
      <c r="AE141" s="12"/>
      <c r="AR141" s="210" t="s">
        <v>85</v>
      </c>
      <c r="AT141" s="211" t="s">
        <v>75</v>
      </c>
      <c r="AU141" s="211" t="s">
        <v>83</v>
      </c>
      <c r="AY141" s="210" t="s">
        <v>180</v>
      </c>
      <c r="BK141" s="212">
        <f>SUM(BK142:BK187)</f>
        <v>0</v>
      </c>
    </row>
    <row r="142" s="2" customFormat="1" ht="16.5" customHeight="1">
      <c r="A142" s="40"/>
      <c r="B142" s="41"/>
      <c r="C142" s="215" t="s">
        <v>351</v>
      </c>
      <c r="D142" s="215" t="s">
        <v>183</v>
      </c>
      <c r="E142" s="216" t="s">
        <v>2483</v>
      </c>
      <c r="F142" s="217" t="s">
        <v>2484</v>
      </c>
      <c r="G142" s="218" t="s">
        <v>462</v>
      </c>
      <c r="H142" s="219">
        <v>3</v>
      </c>
      <c r="I142" s="220"/>
      <c r="J142" s="221">
        <f>ROUND(I142*H142,2)</f>
        <v>0</v>
      </c>
      <c r="K142" s="217" t="s">
        <v>19</v>
      </c>
      <c r="L142" s="46"/>
      <c r="M142" s="222" t="s">
        <v>19</v>
      </c>
      <c r="N142" s="223" t="s">
        <v>47</v>
      </c>
      <c r="O142" s="86"/>
      <c r="P142" s="224">
        <f>O142*H142</f>
        <v>0</v>
      </c>
      <c r="Q142" s="224">
        <v>0.01035</v>
      </c>
      <c r="R142" s="224">
        <f>Q142*H142</f>
        <v>0.031050000000000001</v>
      </c>
      <c r="S142" s="224">
        <v>0</v>
      </c>
      <c r="T142" s="225">
        <f>S142*H142</f>
        <v>0</v>
      </c>
      <c r="U142" s="40"/>
      <c r="V142" s="40"/>
      <c r="W142" s="40"/>
      <c r="X142" s="40"/>
      <c r="Y142" s="40"/>
      <c r="Z142" s="40"/>
      <c r="AA142" s="40"/>
      <c r="AB142" s="40"/>
      <c r="AC142" s="40"/>
      <c r="AD142" s="40"/>
      <c r="AE142" s="40"/>
      <c r="AR142" s="226" t="s">
        <v>188</v>
      </c>
      <c r="AT142" s="226" t="s">
        <v>183</v>
      </c>
      <c r="AU142" s="226" t="s">
        <v>85</v>
      </c>
      <c r="AY142" s="19" t="s">
        <v>180</v>
      </c>
      <c r="BE142" s="227">
        <f>IF(N142="základní",J142,0)</f>
        <v>0</v>
      </c>
      <c r="BF142" s="227">
        <f>IF(N142="snížená",J142,0)</f>
        <v>0</v>
      </c>
      <c r="BG142" s="227">
        <f>IF(N142="zákl. přenesená",J142,0)</f>
        <v>0</v>
      </c>
      <c r="BH142" s="227">
        <f>IF(N142="sníž. přenesená",J142,0)</f>
        <v>0</v>
      </c>
      <c r="BI142" s="227">
        <f>IF(N142="nulová",J142,0)</f>
        <v>0</v>
      </c>
      <c r="BJ142" s="19" t="s">
        <v>83</v>
      </c>
      <c r="BK142" s="227">
        <f>ROUND(I142*H142,2)</f>
        <v>0</v>
      </c>
      <c r="BL142" s="19" t="s">
        <v>188</v>
      </c>
      <c r="BM142" s="226" t="s">
        <v>2485</v>
      </c>
    </row>
    <row r="143" s="2" customFormat="1">
      <c r="A143" s="40"/>
      <c r="B143" s="41"/>
      <c r="C143" s="42"/>
      <c r="D143" s="228" t="s">
        <v>190</v>
      </c>
      <c r="E143" s="42"/>
      <c r="F143" s="229" t="s">
        <v>2484</v>
      </c>
      <c r="G143" s="42"/>
      <c r="H143" s="42"/>
      <c r="I143" s="230"/>
      <c r="J143" s="42"/>
      <c r="K143" s="42"/>
      <c r="L143" s="46"/>
      <c r="M143" s="231"/>
      <c r="N143" s="232"/>
      <c r="O143" s="86"/>
      <c r="P143" s="86"/>
      <c r="Q143" s="86"/>
      <c r="R143" s="86"/>
      <c r="S143" s="86"/>
      <c r="T143" s="87"/>
      <c r="U143" s="40"/>
      <c r="V143" s="40"/>
      <c r="W143" s="40"/>
      <c r="X143" s="40"/>
      <c r="Y143" s="40"/>
      <c r="Z143" s="40"/>
      <c r="AA143" s="40"/>
      <c r="AB143" s="40"/>
      <c r="AC143" s="40"/>
      <c r="AD143" s="40"/>
      <c r="AE143" s="40"/>
      <c r="AT143" s="19" t="s">
        <v>190</v>
      </c>
      <c r="AU143" s="19" t="s">
        <v>85</v>
      </c>
    </row>
    <row r="144" s="2" customFormat="1" ht="16.5" customHeight="1">
      <c r="A144" s="40"/>
      <c r="B144" s="41"/>
      <c r="C144" s="215" t="s">
        <v>357</v>
      </c>
      <c r="D144" s="215" t="s">
        <v>183</v>
      </c>
      <c r="E144" s="216" t="s">
        <v>2486</v>
      </c>
      <c r="F144" s="217" t="s">
        <v>2487</v>
      </c>
      <c r="G144" s="218" t="s">
        <v>462</v>
      </c>
      <c r="H144" s="219">
        <v>2</v>
      </c>
      <c r="I144" s="220"/>
      <c r="J144" s="221">
        <f>ROUND(I144*H144,2)</f>
        <v>0</v>
      </c>
      <c r="K144" s="217" t="s">
        <v>19</v>
      </c>
      <c r="L144" s="46"/>
      <c r="M144" s="222" t="s">
        <v>19</v>
      </c>
      <c r="N144" s="223" t="s">
        <v>47</v>
      </c>
      <c r="O144" s="86"/>
      <c r="P144" s="224">
        <f>O144*H144</f>
        <v>0</v>
      </c>
      <c r="Q144" s="224">
        <v>0.014500000000000001</v>
      </c>
      <c r="R144" s="224">
        <f>Q144*H144</f>
        <v>0.029000000000000001</v>
      </c>
      <c r="S144" s="224">
        <v>0</v>
      </c>
      <c r="T144" s="225">
        <f>S144*H144</f>
        <v>0</v>
      </c>
      <c r="U144" s="40"/>
      <c r="V144" s="40"/>
      <c r="W144" s="40"/>
      <c r="X144" s="40"/>
      <c r="Y144" s="40"/>
      <c r="Z144" s="40"/>
      <c r="AA144" s="40"/>
      <c r="AB144" s="40"/>
      <c r="AC144" s="40"/>
      <c r="AD144" s="40"/>
      <c r="AE144" s="40"/>
      <c r="AR144" s="226" t="s">
        <v>188</v>
      </c>
      <c r="AT144" s="226" t="s">
        <v>183</v>
      </c>
      <c r="AU144" s="226" t="s">
        <v>85</v>
      </c>
      <c r="AY144" s="19" t="s">
        <v>180</v>
      </c>
      <c r="BE144" s="227">
        <f>IF(N144="základní",J144,0)</f>
        <v>0</v>
      </c>
      <c r="BF144" s="227">
        <f>IF(N144="snížená",J144,0)</f>
        <v>0</v>
      </c>
      <c r="BG144" s="227">
        <f>IF(N144="zákl. přenesená",J144,0)</f>
        <v>0</v>
      </c>
      <c r="BH144" s="227">
        <f>IF(N144="sníž. přenesená",J144,0)</f>
        <v>0</v>
      </c>
      <c r="BI144" s="227">
        <f>IF(N144="nulová",J144,0)</f>
        <v>0</v>
      </c>
      <c r="BJ144" s="19" t="s">
        <v>83</v>
      </c>
      <c r="BK144" s="227">
        <f>ROUND(I144*H144,2)</f>
        <v>0</v>
      </c>
      <c r="BL144" s="19" t="s">
        <v>188</v>
      </c>
      <c r="BM144" s="226" t="s">
        <v>2488</v>
      </c>
    </row>
    <row r="145" s="2" customFormat="1">
      <c r="A145" s="40"/>
      <c r="B145" s="41"/>
      <c r="C145" s="42"/>
      <c r="D145" s="228" t="s">
        <v>190</v>
      </c>
      <c r="E145" s="42"/>
      <c r="F145" s="229" t="s">
        <v>2487</v>
      </c>
      <c r="G145" s="42"/>
      <c r="H145" s="42"/>
      <c r="I145" s="230"/>
      <c r="J145" s="42"/>
      <c r="K145" s="42"/>
      <c r="L145" s="46"/>
      <c r="M145" s="231"/>
      <c r="N145" s="232"/>
      <c r="O145" s="86"/>
      <c r="P145" s="86"/>
      <c r="Q145" s="86"/>
      <c r="R145" s="86"/>
      <c r="S145" s="86"/>
      <c r="T145" s="87"/>
      <c r="U145" s="40"/>
      <c r="V145" s="40"/>
      <c r="W145" s="40"/>
      <c r="X145" s="40"/>
      <c r="Y145" s="40"/>
      <c r="Z145" s="40"/>
      <c r="AA145" s="40"/>
      <c r="AB145" s="40"/>
      <c r="AC145" s="40"/>
      <c r="AD145" s="40"/>
      <c r="AE145" s="40"/>
      <c r="AT145" s="19" t="s">
        <v>190</v>
      </c>
      <c r="AU145" s="19" t="s">
        <v>85</v>
      </c>
    </row>
    <row r="146" s="2" customFormat="1" ht="16.5" customHeight="1">
      <c r="A146" s="40"/>
      <c r="B146" s="41"/>
      <c r="C146" s="215" t="s">
        <v>363</v>
      </c>
      <c r="D146" s="215" t="s">
        <v>183</v>
      </c>
      <c r="E146" s="216" t="s">
        <v>2489</v>
      </c>
      <c r="F146" s="217" t="s">
        <v>2490</v>
      </c>
      <c r="G146" s="218" t="s">
        <v>462</v>
      </c>
      <c r="H146" s="219">
        <v>2</v>
      </c>
      <c r="I146" s="220"/>
      <c r="J146" s="221">
        <f>ROUND(I146*H146,2)</f>
        <v>0</v>
      </c>
      <c r="K146" s="217" t="s">
        <v>19</v>
      </c>
      <c r="L146" s="46"/>
      <c r="M146" s="222" t="s">
        <v>19</v>
      </c>
      <c r="N146" s="223" t="s">
        <v>47</v>
      </c>
      <c r="O146" s="86"/>
      <c r="P146" s="224">
        <f>O146*H146</f>
        <v>0</v>
      </c>
      <c r="Q146" s="224">
        <v>0.018599999999999998</v>
      </c>
      <c r="R146" s="224">
        <f>Q146*H146</f>
        <v>0.037199999999999997</v>
      </c>
      <c r="S146" s="224">
        <v>0</v>
      </c>
      <c r="T146" s="225">
        <f>S146*H146</f>
        <v>0</v>
      </c>
      <c r="U146" s="40"/>
      <c r="V146" s="40"/>
      <c r="W146" s="40"/>
      <c r="X146" s="40"/>
      <c r="Y146" s="40"/>
      <c r="Z146" s="40"/>
      <c r="AA146" s="40"/>
      <c r="AB146" s="40"/>
      <c r="AC146" s="40"/>
      <c r="AD146" s="40"/>
      <c r="AE146" s="40"/>
      <c r="AR146" s="226" t="s">
        <v>188</v>
      </c>
      <c r="AT146" s="226" t="s">
        <v>183</v>
      </c>
      <c r="AU146" s="226" t="s">
        <v>85</v>
      </c>
      <c r="AY146" s="19" t="s">
        <v>180</v>
      </c>
      <c r="BE146" s="227">
        <f>IF(N146="základní",J146,0)</f>
        <v>0</v>
      </c>
      <c r="BF146" s="227">
        <f>IF(N146="snížená",J146,0)</f>
        <v>0</v>
      </c>
      <c r="BG146" s="227">
        <f>IF(N146="zákl. přenesená",J146,0)</f>
        <v>0</v>
      </c>
      <c r="BH146" s="227">
        <f>IF(N146="sníž. přenesená",J146,0)</f>
        <v>0</v>
      </c>
      <c r="BI146" s="227">
        <f>IF(N146="nulová",J146,0)</f>
        <v>0</v>
      </c>
      <c r="BJ146" s="19" t="s">
        <v>83</v>
      </c>
      <c r="BK146" s="227">
        <f>ROUND(I146*H146,2)</f>
        <v>0</v>
      </c>
      <c r="BL146" s="19" t="s">
        <v>188</v>
      </c>
      <c r="BM146" s="226" t="s">
        <v>2491</v>
      </c>
    </row>
    <row r="147" s="2" customFormat="1">
      <c r="A147" s="40"/>
      <c r="B147" s="41"/>
      <c r="C147" s="42"/>
      <c r="D147" s="228" t="s">
        <v>190</v>
      </c>
      <c r="E147" s="42"/>
      <c r="F147" s="229" t="s">
        <v>2490</v>
      </c>
      <c r="G147" s="42"/>
      <c r="H147" s="42"/>
      <c r="I147" s="230"/>
      <c r="J147" s="42"/>
      <c r="K147" s="42"/>
      <c r="L147" s="46"/>
      <c r="M147" s="231"/>
      <c r="N147" s="232"/>
      <c r="O147" s="86"/>
      <c r="P147" s="86"/>
      <c r="Q147" s="86"/>
      <c r="R147" s="86"/>
      <c r="S147" s="86"/>
      <c r="T147" s="87"/>
      <c r="U147" s="40"/>
      <c r="V147" s="40"/>
      <c r="W147" s="40"/>
      <c r="X147" s="40"/>
      <c r="Y147" s="40"/>
      <c r="Z147" s="40"/>
      <c r="AA147" s="40"/>
      <c r="AB147" s="40"/>
      <c r="AC147" s="40"/>
      <c r="AD147" s="40"/>
      <c r="AE147" s="40"/>
      <c r="AT147" s="19" t="s">
        <v>190</v>
      </c>
      <c r="AU147" s="19" t="s">
        <v>85</v>
      </c>
    </row>
    <row r="148" s="2" customFormat="1" ht="16.5" customHeight="1">
      <c r="A148" s="40"/>
      <c r="B148" s="41"/>
      <c r="C148" s="215" t="s">
        <v>369</v>
      </c>
      <c r="D148" s="215" t="s">
        <v>183</v>
      </c>
      <c r="E148" s="216" t="s">
        <v>2492</v>
      </c>
      <c r="F148" s="217" t="s">
        <v>2493</v>
      </c>
      <c r="G148" s="218" t="s">
        <v>462</v>
      </c>
      <c r="H148" s="219">
        <v>12</v>
      </c>
      <c r="I148" s="220"/>
      <c r="J148" s="221">
        <f>ROUND(I148*H148,2)</f>
        <v>0</v>
      </c>
      <c r="K148" s="217" t="s">
        <v>19</v>
      </c>
      <c r="L148" s="46"/>
      <c r="M148" s="222" t="s">
        <v>19</v>
      </c>
      <c r="N148" s="223" t="s">
        <v>47</v>
      </c>
      <c r="O148" s="86"/>
      <c r="P148" s="224">
        <f>O148*H148</f>
        <v>0</v>
      </c>
      <c r="Q148" s="224">
        <v>0.022700000000000001</v>
      </c>
      <c r="R148" s="224">
        <f>Q148*H148</f>
        <v>0.27240000000000003</v>
      </c>
      <c r="S148" s="224">
        <v>0</v>
      </c>
      <c r="T148" s="225">
        <f>S148*H148</f>
        <v>0</v>
      </c>
      <c r="U148" s="40"/>
      <c r="V148" s="40"/>
      <c r="W148" s="40"/>
      <c r="X148" s="40"/>
      <c r="Y148" s="40"/>
      <c r="Z148" s="40"/>
      <c r="AA148" s="40"/>
      <c r="AB148" s="40"/>
      <c r="AC148" s="40"/>
      <c r="AD148" s="40"/>
      <c r="AE148" s="40"/>
      <c r="AR148" s="226" t="s">
        <v>188</v>
      </c>
      <c r="AT148" s="226" t="s">
        <v>183</v>
      </c>
      <c r="AU148" s="226" t="s">
        <v>85</v>
      </c>
      <c r="AY148" s="19" t="s">
        <v>180</v>
      </c>
      <c r="BE148" s="227">
        <f>IF(N148="základní",J148,0)</f>
        <v>0</v>
      </c>
      <c r="BF148" s="227">
        <f>IF(N148="snížená",J148,0)</f>
        <v>0</v>
      </c>
      <c r="BG148" s="227">
        <f>IF(N148="zákl. přenesená",J148,0)</f>
        <v>0</v>
      </c>
      <c r="BH148" s="227">
        <f>IF(N148="sníž. přenesená",J148,0)</f>
        <v>0</v>
      </c>
      <c r="BI148" s="227">
        <f>IF(N148="nulová",J148,0)</f>
        <v>0</v>
      </c>
      <c r="BJ148" s="19" t="s">
        <v>83</v>
      </c>
      <c r="BK148" s="227">
        <f>ROUND(I148*H148,2)</f>
        <v>0</v>
      </c>
      <c r="BL148" s="19" t="s">
        <v>188</v>
      </c>
      <c r="BM148" s="226" t="s">
        <v>2494</v>
      </c>
    </row>
    <row r="149" s="2" customFormat="1">
      <c r="A149" s="40"/>
      <c r="B149" s="41"/>
      <c r="C149" s="42"/>
      <c r="D149" s="228" t="s">
        <v>190</v>
      </c>
      <c r="E149" s="42"/>
      <c r="F149" s="229" t="s">
        <v>2493</v>
      </c>
      <c r="G149" s="42"/>
      <c r="H149" s="42"/>
      <c r="I149" s="230"/>
      <c r="J149" s="42"/>
      <c r="K149" s="42"/>
      <c r="L149" s="46"/>
      <c r="M149" s="231"/>
      <c r="N149" s="232"/>
      <c r="O149" s="86"/>
      <c r="P149" s="86"/>
      <c r="Q149" s="86"/>
      <c r="R149" s="86"/>
      <c r="S149" s="86"/>
      <c r="T149" s="87"/>
      <c r="U149" s="40"/>
      <c r="V149" s="40"/>
      <c r="W149" s="40"/>
      <c r="X149" s="40"/>
      <c r="Y149" s="40"/>
      <c r="Z149" s="40"/>
      <c r="AA149" s="40"/>
      <c r="AB149" s="40"/>
      <c r="AC149" s="40"/>
      <c r="AD149" s="40"/>
      <c r="AE149" s="40"/>
      <c r="AT149" s="19" t="s">
        <v>190</v>
      </c>
      <c r="AU149" s="19" t="s">
        <v>85</v>
      </c>
    </row>
    <row r="150" s="2" customFormat="1" ht="21.75" customHeight="1">
      <c r="A150" s="40"/>
      <c r="B150" s="41"/>
      <c r="C150" s="215" t="s">
        <v>375</v>
      </c>
      <c r="D150" s="215" t="s">
        <v>183</v>
      </c>
      <c r="E150" s="216" t="s">
        <v>2495</v>
      </c>
      <c r="F150" s="217" t="s">
        <v>2496</v>
      </c>
      <c r="G150" s="218" t="s">
        <v>462</v>
      </c>
      <c r="H150" s="219">
        <v>7</v>
      </c>
      <c r="I150" s="220"/>
      <c r="J150" s="221">
        <f>ROUND(I150*H150,2)</f>
        <v>0</v>
      </c>
      <c r="K150" s="217" t="s">
        <v>19</v>
      </c>
      <c r="L150" s="46"/>
      <c r="M150" s="222" t="s">
        <v>19</v>
      </c>
      <c r="N150" s="223" t="s">
        <v>47</v>
      </c>
      <c r="O150" s="86"/>
      <c r="P150" s="224">
        <f>O150*H150</f>
        <v>0</v>
      </c>
      <c r="Q150" s="224">
        <v>0.026800000000000001</v>
      </c>
      <c r="R150" s="224">
        <f>Q150*H150</f>
        <v>0.18760000000000002</v>
      </c>
      <c r="S150" s="224">
        <v>0</v>
      </c>
      <c r="T150" s="225">
        <f>S150*H150</f>
        <v>0</v>
      </c>
      <c r="U150" s="40"/>
      <c r="V150" s="40"/>
      <c r="W150" s="40"/>
      <c r="X150" s="40"/>
      <c r="Y150" s="40"/>
      <c r="Z150" s="40"/>
      <c r="AA150" s="40"/>
      <c r="AB150" s="40"/>
      <c r="AC150" s="40"/>
      <c r="AD150" s="40"/>
      <c r="AE150" s="40"/>
      <c r="AR150" s="226" t="s">
        <v>188</v>
      </c>
      <c r="AT150" s="226" t="s">
        <v>183</v>
      </c>
      <c r="AU150" s="226" t="s">
        <v>85</v>
      </c>
      <c r="AY150" s="19" t="s">
        <v>180</v>
      </c>
      <c r="BE150" s="227">
        <f>IF(N150="základní",J150,0)</f>
        <v>0</v>
      </c>
      <c r="BF150" s="227">
        <f>IF(N150="snížená",J150,0)</f>
        <v>0</v>
      </c>
      <c r="BG150" s="227">
        <f>IF(N150="zákl. přenesená",J150,0)</f>
        <v>0</v>
      </c>
      <c r="BH150" s="227">
        <f>IF(N150="sníž. přenesená",J150,0)</f>
        <v>0</v>
      </c>
      <c r="BI150" s="227">
        <f>IF(N150="nulová",J150,0)</f>
        <v>0</v>
      </c>
      <c r="BJ150" s="19" t="s">
        <v>83</v>
      </c>
      <c r="BK150" s="227">
        <f>ROUND(I150*H150,2)</f>
        <v>0</v>
      </c>
      <c r="BL150" s="19" t="s">
        <v>188</v>
      </c>
      <c r="BM150" s="226" t="s">
        <v>2497</v>
      </c>
    </row>
    <row r="151" s="2" customFormat="1">
      <c r="A151" s="40"/>
      <c r="B151" s="41"/>
      <c r="C151" s="42"/>
      <c r="D151" s="228" t="s">
        <v>190</v>
      </c>
      <c r="E151" s="42"/>
      <c r="F151" s="229" t="s">
        <v>2496</v>
      </c>
      <c r="G151" s="42"/>
      <c r="H151" s="42"/>
      <c r="I151" s="230"/>
      <c r="J151" s="42"/>
      <c r="K151" s="42"/>
      <c r="L151" s="46"/>
      <c r="M151" s="231"/>
      <c r="N151" s="232"/>
      <c r="O151" s="86"/>
      <c r="P151" s="86"/>
      <c r="Q151" s="86"/>
      <c r="R151" s="86"/>
      <c r="S151" s="86"/>
      <c r="T151" s="87"/>
      <c r="U151" s="40"/>
      <c r="V151" s="40"/>
      <c r="W151" s="40"/>
      <c r="X151" s="40"/>
      <c r="Y151" s="40"/>
      <c r="Z151" s="40"/>
      <c r="AA151" s="40"/>
      <c r="AB151" s="40"/>
      <c r="AC151" s="40"/>
      <c r="AD151" s="40"/>
      <c r="AE151" s="40"/>
      <c r="AT151" s="19" t="s">
        <v>190</v>
      </c>
      <c r="AU151" s="19" t="s">
        <v>85</v>
      </c>
    </row>
    <row r="152" s="2" customFormat="1" ht="21.75" customHeight="1">
      <c r="A152" s="40"/>
      <c r="B152" s="41"/>
      <c r="C152" s="215" t="s">
        <v>380</v>
      </c>
      <c r="D152" s="215" t="s">
        <v>183</v>
      </c>
      <c r="E152" s="216" t="s">
        <v>2498</v>
      </c>
      <c r="F152" s="217" t="s">
        <v>2499</v>
      </c>
      <c r="G152" s="218" t="s">
        <v>462</v>
      </c>
      <c r="H152" s="219">
        <v>5</v>
      </c>
      <c r="I152" s="220"/>
      <c r="J152" s="221">
        <f>ROUND(I152*H152,2)</f>
        <v>0</v>
      </c>
      <c r="K152" s="217" t="s">
        <v>19</v>
      </c>
      <c r="L152" s="46"/>
      <c r="M152" s="222" t="s">
        <v>19</v>
      </c>
      <c r="N152" s="223" t="s">
        <v>47</v>
      </c>
      <c r="O152" s="86"/>
      <c r="P152" s="224">
        <f>O152*H152</f>
        <v>0</v>
      </c>
      <c r="Q152" s="224">
        <v>0.0309</v>
      </c>
      <c r="R152" s="224">
        <f>Q152*H152</f>
        <v>0.1545</v>
      </c>
      <c r="S152" s="224">
        <v>0</v>
      </c>
      <c r="T152" s="225">
        <f>S152*H152</f>
        <v>0</v>
      </c>
      <c r="U152" s="40"/>
      <c r="V152" s="40"/>
      <c r="W152" s="40"/>
      <c r="X152" s="40"/>
      <c r="Y152" s="40"/>
      <c r="Z152" s="40"/>
      <c r="AA152" s="40"/>
      <c r="AB152" s="40"/>
      <c r="AC152" s="40"/>
      <c r="AD152" s="40"/>
      <c r="AE152" s="40"/>
      <c r="AR152" s="226" t="s">
        <v>188</v>
      </c>
      <c r="AT152" s="226" t="s">
        <v>183</v>
      </c>
      <c r="AU152" s="226" t="s">
        <v>85</v>
      </c>
      <c r="AY152" s="19" t="s">
        <v>180</v>
      </c>
      <c r="BE152" s="227">
        <f>IF(N152="základní",J152,0)</f>
        <v>0</v>
      </c>
      <c r="BF152" s="227">
        <f>IF(N152="snížená",J152,0)</f>
        <v>0</v>
      </c>
      <c r="BG152" s="227">
        <f>IF(N152="zákl. přenesená",J152,0)</f>
        <v>0</v>
      </c>
      <c r="BH152" s="227">
        <f>IF(N152="sníž. přenesená",J152,0)</f>
        <v>0</v>
      </c>
      <c r="BI152" s="227">
        <f>IF(N152="nulová",J152,0)</f>
        <v>0</v>
      </c>
      <c r="BJ152" s="19" t="s">
        <v>83</v>
      </c>
      <c r="BK152" s="227">
        <f>ROUND(I152*H152,2)</f>
        <v>0</v>
      </c>
      <c r="BL152" s="19" t="s">
        <v>188</v>
      </c>
      <c r="BM152" s="226" t="s">
        <v>2500</v>
      </c>
    </row>
    <row r="153" s="2" customFormat="1">
      <c r="A153" s="40"/>
      <c r="B153" s="41"/>
      <c r="C153" s="42"/>
      <c r="D153" s="228" t="s">
        <v>190</v>
      </c>
      <c r="E153" s="42"/>
      <c r="F153" s="229" t="s">
        <v>2499</v>
      </c>
      <c r="G153" s="42"/>
      <c r="H153" s="42"/>
      <c r="I153" s="230"/>
      <c r="J153" s="42"/>
      <c r="K153" s="42"/>
      <c r="L153" s="46"/>
      <c r="M153" s="231"/>
      <c r="N153" s="232"/>
      <c r="O153" s="86"/>
      <c r="P153" s="86"/>
      <c r="Q153" s="86"/>
      <c r="R153" s="86"/>
      <c r="S153" s="86"/>
      <c r="T153" s="87"/>
      <c r="U153" s="40"/>
      <c r="V153" s="40"/>
      <c r="W153" s="40"/>
      <c r="X153" s="40"/>
      <c r="Y153" s="40"/>
      <c r="Z153" s="40"/>
      <c r="AA153" s="40"/>
      <c r="AB153" s="40"/>
      <c r="AC153" s="40"/>
      <c r="AD153" s="40"/>
      <c r="AE153" s="40"/>
      <c r="AT153" s="19" t="s">
        <v>190</v>
      </c>
      <c r="AU153" s="19" t="s">
        <v>85</v>
      </c>
    </row>
    <row r="154" s="2" customFormat="1" ht="21.75" customHeight="1">
      <c r="A154" s="40"/>
      <c r="B154" s="41"/>
      <c r="C154" s="215" t="s">
        <v>385</v>
      </c>
      <c r="D154" s="215" t="s">
        <v>183</v>
      </c>
      <c r="E154" s="216" t="s">
        <v>2501</v>
      </c>
      <c r="F154" s="217" t="s">
        <v>2502</v>
      </c>
      <c r="G154" s="218" t="s">
        <v>462</v>
      </c>
      <c r="H154" s="219">
        <v>2</v>
      </c>
      <c r="I154" s="220"/>
      <c r="J154" s="221">
        <f>ROUND(I154*H154,2)</f>
        <v>0</v>
      </c>
      <c r="K154" s="217" t="s">
        <v>19</v>
      </c>
      <c r="L154" s="46"/>
      <c r="M154" s="222" t="s">
        <v>19</v>
      </c>
      <c r="N154" s="223" t="s">
        <v>47</v>
      </c>
      <c r="O154" s="86"/>
      <c r="P154" s="224">
        <f>O154*H154</f>
        <v>0</v>
      </c>
      <c r="Q154" s="224">
        <v>0.035000000000000003</v>
      </c>
      <c r="R154" s="224">
        <f>Q154*H154</f>
        <v>0.070000000000000007</v>
      </c>
      <c r="S154" s="224">
        <v>0</v>
      </c>
      <c r="T154" s="225">
        <f>S154*H154</f>
        <v>0</v>
      </c>
      <c r="U154" s="40"/>
      <c r="V154" s="40"/>
      <c r="W154" s="40"/>
      <c r="X154" s="40"/>
      <c r="Y154" s="40"/>
      <c r="Z154" s="40"/>
      <c r="AA154" s="40"/>
      <c r="AB154" s="40"/>
      <c r="AC154" s="40"/>
      <c r="AD154" s="40"/>
      <c r="AE154" s="40"/>
      <c r="AR154" s="226" t="s">
        <v>188</v>
      </c>
      <c r="AT154" s="226" t="s">
        <v>183</v>
      </c>
      <c r="AU154" s="226" t="s">
        <v>85</v>
      </c>
      <c r="AY154" s="19" t="s">
        <v>180</v>
      </c>
      <c r="BE154" s="227">
        <f>IF(N154="základní",J154,0)</f>
        <v>0</v>
      </c>
      <c r="BF154" s="227">
        <f>IF(N154="snížená",J154,0)</f>
        <v>0</v>
      </c>
      <c r="BG154" s="227">
        <f>IF(N154="zákl. přenesená",J154,0)</f>
        <v>0</v>
      </c>
      <c r="BH154" s="227">
        <f>IF(N154="sníž. přenesená",J154,0)</f>
        <v>0</v>
      </c>
      <c r="BI154" s="227">
        <f>IF(N154="nulová",J154,0)</f>
        <v>0</v>
      </c>
      <c r="BJ154" s="19" t="s">
        <v>83</v>
      </c>
      <c r="BK154" s="227">
        <f>ROUND(I154*H154,2)</f>
        <v>0</v>
      </c>
      <c r="BL154" s="19" t="s">
        <v>188</v>
      </c>
      <c r="BM154" s="226" t="s">
        <v>2503</v>
      </c>
    </row>
    <row r="155" s="2" customFormat="1">
      <c r="A155" s="40"/>
      <c r="B155" s="41"/>
      <c r="C155" s="42"/>
      <c r="D155" s="228" t="s">
        <v>190</v>
      </c>
      <c r="E155" s="42"/>
      <c r="F155" s="229" t="s">
        <v>2502</v>
      </c>
      <c r="G155" s="42"/>
      <c r="H155" s="42"/>
      <c r="I155" s="230"/>
      <c r="J155" s="42"/>
      <c r="K155" s="42"/>
      <c r="L155" s="46"/>
      <c r="M155" s="231"/>
      <c r="N155" s="232"/>
      <c r="O155" s="86"/>
      <c r="P155" s="86"/>
      <c r="Q155" s="86"/>
      <c r="R155" s="86"/>
      <c r="S155" s="86"/>
      <c r="T155" s="87"/>
      <c r="U155" s="40"/>
      <c r="V155" s="40"/>
      <c r="W155" s="40"/>
      <c r="X155" s="40"/>
      <c r="Y155" s="40"/>
      <c r="Z155" s="40"/>
      <c r="AA155" s="40"/>
      <c r="AB155" s="40"/>
      <c r="AC155" s="40"/>
      <c r="AD155" s="40"/>
      <c r="AE155" s="40"/>
      <c r="AT155" s="19" t="s">
        <v>190</v>
      </c>
      <c r="AU155" s="19" t="s">
        <v>85</v>
      </c>
    </row>
    <row r="156" s="2" customFormat="1" ht="21.75" customHeight="1">
      <c r="A156" s="40"/>
      <c r="B156" s="41"/>
      <c r="C156" s="215" t="s">
        <v>390</v>
      </c>
      <c r="D156" s="215" t="s">
        <v>183</v>
      </c>
      <c r="E156" s="216" t="s">
        <v>2504</v>
      </c>
      <c r="F156" s="217" t="s">
        <v>2505</v>
      </c>
      <c r="G156" s="218" t="s">
        <v>462</v>
      </c>
      <c r="H156" s="219">
        <v>1</v>
      </c>
      <c r="I156" s="220"/>
      <c r="J156" s="221">
        <f>ROUND(I156*H156,2)</f>
        <v>0</v>
      </c>
      <c r="K156" s="217" t="s">
        <v>19</v>
      </c>
      <c r="L156" s="46"/>
      <c r="M156" s="222" t="s">
        <v>19</v>
      </c>
      <c r="N156" s="223" t="s">
        <v>47</v>
      </c>
      <c r="O156" s="86"/>
      <c r="P156" s="224">
        <f>O156*H156</f>
        <v>0</v>
      </c>
      <c r="Q156" s="224">
        <v>0.013400000000000001</v>
      </c>
      <c r="R156" s="224">
        <f>Q156*H156</f>
        <v>0.013400000000000001</v>
      </c>
      <c r="S156" s="224">
        <v>0</v>
      </c>
      <c r="T156" s="225">
        <f>S156*H156</f>
        <v>0</v>
      </c>
      <c r="U156" s="40"/>
      <c r="V156" s="40"/>
      <c r="W156" s="40"/>
      <c r="X156" s="40"/>
      <c r="Y156" s="40"/>
      <c r="Z156" s="40"/>
      <c r="AA156" s="40"/>
      <c r="AB156" s="40"/>
      <c r="AC156" s="40"/>
      <c r="AD156" s="40"/>
      <c r="AE156" s="40"/>
      <c r="AR156" s="226" t="s">
        <v>188</v>
      </c>
      <c r="AT156" s="226" t="s">
        <v>183</v>
      </c>
      <c r="AU156" s="226" t="s">
        <v>85</v>
      </c>
      <c r="AY156" s="19" t="s">
        <v>180</v>
      </c>
      <c r="BE156" s="227">
        <f>IF(N156="základní",J156,0)</f>
        <v>0</v>
      </c>
      <c r="BF156" s="227">
        <f>IF(N156="snížená",J156,0)</f>
        <v>0</v>
      </c>
      <c r="BG156" s="227">
        <f>IF(N156="zákl. přenesená",J156,0)</f>
        <v>0</v>
      </c>
      <c r="BH156" s="227">
        <f>IF(N156="sníž. přenesená",J156,0)</f>
        <v>0</v>
      </c>
      <c r="BI156" s="227">
        <f>IF(N156="nulová",J156,0)</f>
        <v>0</v>
      </c>
      <c r="BJ156" s="19" t="s">
        <v>83</v>
      </c>
      <c r="BK156" s="227">
        <f>ROUND(I156*H156,2)</f>
        <v>0</v>
      </c>
      <c r="BL156" s="19" t="s">
        <v>188</v>
      </c>
      <c r="BM156" s="226" t="s">
        <v>2506</v>
      </c>
    </row>
    <row r="157" s="2" customFormat="1">
      <c r="A157" s="40"/>
      <c r="B157" s="41"/>
      <c r="C157" s="42"/>
      <c r="D157" s="228" t="s">
        <v>190</v>
      </c>
      <c r="E157" s="42"/>
      <c r="F157" s="229" t="s">
        <v>2505</v>
      </c>
      <c r="G157" s="42"/>
      <c r="H157" s="42"/>
      <c r="I157" s="230"/>
      <c r="J157" s="42"/>
      <c r="K157" s="42"/>
      <c r="L157" s="46"/>
      <c r="M157" s="231"/>
      <c r="N157" s="232"/>
      <c r="O157" s="86"/>
      <c r="P157" s="86"/>
      <c r="Q157" s="86"/>
      <c r="R157" s="86"/>
      <c r="S157" s="86"/>
      <c r="T157" s="87"/>
      <c r="U157" s="40"/>
      <c r="V157" s="40"/>
      <c r="W157" s="40"/>
      <c r="X157" s="40"/>
      <c r="Y157" s="40"/>
      <c r="Z157" s="40"/>
      <c r="AA157" s="40"/>
      <c r="AB157" s="40"/>
      <c r="AC157" s="40"/>
      <c r="AD157" s="40"/>
      <c r="AE157" s="40"/>
      <c r="AT157" s="19" t="s">
        <v>190</v>
      </c>
      <c r="AU157" s="19" t="s">
        <v>85</v>
      </c>
    </row>
    <row r="158" s="2" customFormat="1" ht="21.75" customHeight="1">
      <c r="A158" s="40"/>
      <c r="B158" s="41"/>
      <c r="C158" s="215" t="s">
        <v>399</v>
      </c>
      <c r="D158" s="215" t="s">
        <v>183</v>
      </c>
      <c r="E158" s="216" t="s">
        <v>2507</v>
      </c>
      <c r="F158" s="217" t="s">
        <v>2508</v>
      </c>
      <c r="G158" s="218" t="s">
        <v>462</v>
      </c>
      <c r="H158" s="219">
        <v>1</v>
      </c>
      <c r="I158" s="220"/>
      <c r="J158" s="221">
        <f>ROUND(I158*H158,2)</f>
        <v>0</v>
      </c>
      <c r="K158" s="217" t="s">
        <v>19</v>
      </c>
      <c r="L158" s="46"/>
      <c r="M158" s="222" t="s">
        <v>19</v>
      </c>
      <c r="N158" s="223" t="s">
        <v>47</v>
      </c>
      <c r="O158" s="86"/>
      <c r="P158" s="224">
        <f>O158*H158</f>
        <v>0</v>
      </c>
      <c r="Q158" s="224">
        <v>0.025159999999999998</v>
      </c>
      <c r="R158" s="224">
        <f>Q158*H158</f>
        <v>0.025159999999999998</v>
      </c>
      <c r="S158" s="224">
        <v>0</v>
      </c>
      <c r="T158" s="225">
        <f>S158*H158</f>
        <v>0</v>
      </c>
      <c r="U158" s="40"/>
      <c r="V158" s="40"/>
      <c r="W158" s="40"/>
      <c r="X158" s="40"/>
      <c r="Y158" s="40"/>
      <c r="Z158" s="40"/>
      <c r="AA158" s="40"/>
      <c r="AB158" s="40"/>
      <c r="AC158" s="40"/>
      <c r="AD158" s="40"/>
      <c r="AE158" s="40"/>
      <c r="AR158" s="226" t="s">
        <v>188</v>
      </c>
      <c r="AT158" s="226" t="s">
        <v>183</v>
      </c>
      <c r="AU158" s="226" t="s">
        <v>85</v>
      </c>
      <c r="AY158" s="19" t="s">
        <v>180</v>
      </c>
      <c r="BE158" s="227">
        <f>IF(N158="základní",J158,0)</f>
        <v>0</v>
      </c>
      <c r="BF158" s="227">
        <f>IF(N158="snížená",J158,0)</f>
        <v>0</v>
      </c>
      <c r="BG158" s="227">
        <f>IF(N158="zákl. přenesená",J158,0)</f>
        <v>0</v>
      </c>
      <c r="BH158" s="227">
        <f>IF(N158="sníž. přenesená",J158,0)</f>
        <v>0</v>
      </c>
      <c r="BI158" s="227">
        <f>IF(N158="nulová",J158,0)</f>
        <v>0</v>
      </c>
      <c r="BJ158" s="19" t="s">
        <v>83</v>
      </c>
      <c r="BK158" s="227">
        <f>ROUND(I158*H158,2)</f>
        <v>0</v>
      </c>
      <c r="BL158" s="19" t="s">
        <v>188</v>
      </c>
      <c r="BM158" s="226" t="s">
        <v>2509</v>
      </c>
    </row>
    <row r="159" s="2" customFormat="1">
      <c r="A159" s="40"/>
      <c r="B159" s="41"/>
      <c r="C159" s="42"/>
      <c r="D159" s="228" t="s">
        <v>190</v>
      </c>
      <c r="E159" s="42"/>
      <c r="F159" s="229" t="s">
        <v>2508</v>
      </c>
      <c r="G159" s="42"/>
      <c r="H159" s="42"/>
      <c r="I159" s="230"/>
      <c r="J159" s="42"/>
      <c r="K159" s="42"/>
      <c r="L159" s="46"/>
      <c r="M159" s="231"/>
      <c r="N159" s="232"/>
      <c r="O159" s="86"/>
      <c r="P159" s="86"/>
      <c r="Q159" s="86"/>
      <c r="R159" s="86"/>
      <c r="S159" s="86"/>
      <c r="T159" s="87"/>
      <c r="U159" s="40"/>
      <c r="V159" s="40"/>
      <c r="W159" s="40"/>
      <c r="X159" s="40"/>
      <c r="Y159" s="40"/>
      <c r="Z159" s="40"/>
      <c r="AA159" s="40"/>
      <c r="AB159" s="40"/>
      <c r="AC159" s="40"/>
      <c r="AD159" s="40"/>
      <c r="AE159" s="40"/>
      <c r="AT159" s="19" t="s">
        <v>190</v>
      </c>
      <c r="AU159" s="19" t="s">
        <v>85</v>
      </c>
    </row>
    <row r="160" s="2" customFormat="1" ht="21.75" customHeight="1">
      <c r="A160" s="40"/>
      <c r="B160" s="41"/>
      <c r="C160" s="215" t="s">
        <v>405</v>
      </c>
      <c r="D160" s="215" t="s">
        <v>183</v>
      </c>
      <c r="E160" s="216" t="s">
        <v>2510</v>
      </c>
      <c r="F160" s="217" t="s">
        <v>2511</v>
      </c>
      <c r="G160" s="218" t="s">
        <v>462</v>
      </c>
      <c r="H160" s="219">
        <v>4</v>
      </c>
      <c r="I160" s="220"/>
      <c r="J160" s="221">
        <f>ROUND(I160*H160,2)</f>
        <v>0</v>
      </c>
      <c r="K160" s="217" t="s">
        <v>19</v>
      </c>
      <c r="L160" s="46"/>
      <c r="M160" s="222" t="s">
        <v>19</v>
      </c>
      <c r="N160" s="223" t="s">
        <v>47</v>
      </c>
      <c r="O160" s="86"/>
      <c r="P160" s="224">
        <f>O160*H160</f>
        <v>0</v>
      </c>
      <c r="Q160" s="224">
        <v>0.0309</v>
      </c>
      <c r="R160" s="224">
        <f>Q160*H160</f>
        <v>0.1236</v>
      </c>
      <c r="S160" s="224">
        <v>0</v>
      </c>
      <c r="T160" s="225">
        <f>S160*H160</f>
        <v>0</v>
      </c>
      <c r="U160" s="40"/>
      <c r="V160" s="40"/>
      <c r="W160" s="40"/>
      <c r="X160" s="40"/>
      <c r="Y160" s="40"/>
      <c r="Z160" s="40"/>
      <c r="AA160" s="40"/>
      <c r="AB160" s="40"/>
      <c r="AC160" s="40"/>
      <c r="AD160" s="40"/>
      <c r="AE160" s="40"/>
      <c r="AR160" s="226" t="s">
        <v>188</v>
      </c>
      <c r="AT160" s="226" t="s">
        <v>183</v>
      </c>
      <c r="AU160" s="226" t="s">
        <v>85</v>
      </c>
      <c r="AY160" s="19" t="s">
        <v>180</v>
      </c>
      <c r="BE160" s="227">
        <f>IF(N160="základní",J160,0)</f>
        <v>0</v>
      </c>
      <c r="BF160" s="227">
        <f>IF(N160="snížená",J160,0)</f>
        <v>0</v>
      </c>
      <c r="BG160" s="227">
        <f>IF(N160="zákl. přenesená",J160,0)</f>
        <v>0</v>
      </c>
      <c r="BH160" s="227">
        <f>IF(N160="sníž. přenesená",J160,0)</f>
        <v>0</v>
      </c>
      <c r="BI160" s="227">
        <f>IF(N160="nulová",J160,0)</f>
        <v>0</v>
      </c>
      <c r="BJ160" s="19" t="s">
        <v>83</v>
      </c>
      <c r="BK160" s="227">
        <f>ROUND(I160*H160,2)</f>
        <v>0</v>
      </c>
      <c r="BL160" s="19" t="s">
        <v>188</v>
      </c>
      <c r="BM160" s="226" t="s">
        <v>2512</v>
      </c>
    </row>
    <row r="161" s="2" customFormat="1">
      <c r="A161" s="40"/>
      <c r="B161" s="41"/>
      <c r="C161" s="42"/>
      <c r="D161" s="228" t="s">
        <v>190</v>
      </c>
      <c r="E161" s="42"/>
      <c r="F161" s="229" t="s">
        <v>2511</v>
      </c>
      <c r="G161" s="42"/>
      <c r="H161" s="42"/>
      <c r="I161" s="230"/>
      <c r="J161" s="42"/>
      <c r="K161" s="42"/>
      <c r="L161" s="46"/>
      <c r="M161" s="231"/>
      <c r="N161" s="232"/>
      <c r="O161" s="86"/>
      <c r="P161" s="86"/>
      <c r="Q161" s="86"/>
      <c r="R161" s="86"/>
      <c r="S161" s="86"/>
      <c r="T161" s="87"/>
      <c r="U161" s="40"/>
      <c r="V161" s="40"/>
      <c r="W161" s="40"/>
      <c r="X161" s="40"/>
      <c r="Y161" s="40"/>
      <c r="Z161" s="40"/>
      <c r="AA161" s="40"/>
      <c r="AB161" s="40"/>
      <c r="AC161" s="40"/>
      <c r="AD161" s="40"/>
      <c r="AE161" s="40"/>
      <c r="AT161" s="19" t="s">
        <v>190</v>
      </c>
      <c r="AU161" s="19" t="s">
        <v>85</v>
      </c>
    </row>
    <row r="162" s="2" customFormat="1" ht="21.75" customHeight="1">
      <c r="A162" s="40"/>
      <c r="B162" s="41"/>
      <c r="C162" s="215" t="s">
        <v>410</v>
      </c>
      <c r="D162" s="215" t="s">
        <v>183</v>
      </c>
      <c r="E162" s="216" t="s">
        <v>2513</v>
      </c>
      <c r="F162" s="217" t="s">
        <v>2514</v>
      </c>
      <c r="G162" s="218" t="s">
        <v>462</v>
      </c>
      <c r="H162" s="219">
        <v>3</v>
      </c>
      <c r="I162" s="220"/>
      <c r="J162" s="221">
        <f>ROUND(I162*H162,2)</f>
        <v>0</v>
      </c>
      <c r="K162" s="217" t="s">
        <v>19</v>
      </c>
      <c r="L162" s="46"/>
      <c r="M162" s="222" t="s">
        <v>19</v>
      </c>
      <c r="N162" s="223" t="s">
        <v>47</v>
      </c>
      <c r="O162" s="86"/>
      <c r="P162" s="224">
        <f>O162*H162</f>
        <v>0</v>
      </c>
      <c r="Q162" s="224">
        <v>0.036639999999999999</v>
      </c>
      <c r="R162" s="224">
        <f>Q162*H162</f>
        <v>0.10991999999999999</v>
      </c>
      <c r="S162" s="224">
        <v>0</v>
      </c>
      <c r="T162" s="225">
        <f>S162*H162</f>
        <v>0</v>
      </c>
      <c r="U162" s="40"/>
      <c r="V162" s="40"/>
      <c r="W162" s="40"/>
      <c r="X162" s="40"/>
      <c r="Y162" s="40"/>
      <c r="Z162" s="40"/>
      <c r="AA162" s="40"/>
      <c r="AB162" s="40"/>
      <c r="AC162" s="40"/>
      <c r="AD162" s="40"/>
      <c r="AE162" s="40"/>
      <c r="AR162" s="226" t="s">
        <v>188</v>
      </c>
      <c r="AT162" s="226" t="s">
        <v>183</v>
      </c>
      <c r="AU162" s="226" t="s">
        <v>85</v>
      </c>
      <c r="AY162" s="19" t="s">
        <v>180</v>
      </c>
      <c r="BE162" s="227">
        <f>IF(N162="základní",J162,0)</f>
        <v>0</v>
      </c>
      <c r="BF162" s="227">
        <f>IF(N162="snížená",J162,0)</f>
        <v>0</v>
      </c>
      <c r="BG162" s="227">
        <f>IF(N162="zákl. přenesená",J162,0)</f>
        <v>0</v>
      </c>
      <c r="BH162" s="227">
        <f>IF(N162="sníž. přenesená",J162,0)</f>
        <v>0</v>
      </c>
      <c r="BI162" s="227">
        <f>IF(N162="nulová",J162,0)</f>
        <v>0</v>
      </c>
      <c r="BJ162" s="19" t="s">
        <v>83</v>
      </c>
      <c r="BK162" s="227">
        <f>ROUND(I162*H162,2)</f>
        <v>0</v>
      </c>
      <c r="BL162" s="19" t="s">
        <v>188</v>
      </c>
      <c r="BM162" s="226" t="s">
        <v>2515</v>
      </c>
    </row>
    <row r="163" s="2" customFormat="1">
      <c r="A163" s="40"/>
      <c r="B163" s="41"/>
      <c r="C163" s="42"/>
      <c r="D163" s="228" t="s">
        <v>190</v>
      </c>
      <c r="E163" s="42"/>
      <c r="F163" s="229" t="s">
        <v>2514</v>
      </c>
      <c r="G163" s="42"/>
      <c r="H163" s="42"/>
      <c r="I163" s="230"/>
      <c r="J163" s="42"/>
      <c r="K163" s="42"/>
      <c r="L163" s="46"/>
      <c r="M163" s="231"/>
      <c r="N163" s="232"/>
      <c r="O163" s="86"/>
      <c r="P163" s="86"/>
      <c r="Q163" s="86"/>
      <c r="R163" s="86"/>
      <c r="S163" s="86"/>
      <c r="T163" s="87"/>
      <c r="U163" s="40"/>
      <c r="V163" s="40"/>
      <c r="W163" s="40"/>
      <c r="X163" s="40"/>
      <c r="Y163" s="40"/>
      <c r="Z163" s="40"/>
      <c r="AA163" s="40"/>
      <c r="AB163" s="40"/>
      <c r="AC163" s="40"/>
      <c r="AD163" s="40"/>
      <c r="AE163" s="40"/>
      <c r="AT163" s="19" t="s">
        <v>190</v>
      </c>
      <c r="AU163" s="19" t="s">
        <v>85</v>
      </c>
    </row>
    <row r="164" s="2" customFormat="1" ht="21.75" customHeight="1">
      <c r="A164" s="40"/>
      <c r="B164" s="41"/>
      <c r="C164" s="215" t="s">
        <v>417</v>
      </c>
      <c r="D164" s="215" t="s">
        <v>183</v>
      </c>
      <c r="E164" s="216" t="s">
        <v>2516</v>
      </c>
      <c r="F164" s="217" t="s">
        <v>2517</v>
      </c>
      <c r="G164" s="218" t="s">
        <v>462</v>
      </c>
      <c r="H164" s="219">
        <v>2</v>
      </c>
      <c r="I164" s="220"/>
      <c r="J164" s="221">
        <f>ROUND(I164*H164,2)</f>
        <v>0</v>
      </c>
      <c r="K164" s="217" t="s">
        <v>19</v>
      </c>
      <c r="L164" s="46"/>
      <c r="M164" s="222" t="s">
        <v>19</v>
      </c>
      <c r="N164" s="223" t="s">
        <v>47</v>
      </c>
      <c r="O164" s="86"/>
      <c r="P164" s="224">
        <f>O164*H164</f>
        <v>0</v>
      </c>
      <c r="Q164" s="224">
        <v>0.048120000000000003</v>
      </c>
      <c r="R164" s="224">
        <f>Q164*H164</f>
        <v>0.096240000000000006</v>
      </c>
      <c r="S164" s="224">
        <v>0</v>
      </c>
      <c r="T164" s="225">
        <f>S164*H164</f>
        <v>0</v>
      </c>
      <c r="U164" s="40"/>
      <c r="V164" s="40"/>
      <c r="W164" s="40"/>
      <c r="X164" s="40"/>
      <c r="Y164" s="40"/>
      <c r="Z164" s="40"/>
      <c r="AA164" s="40"/>
      <c r="AB164" s="40"/>
      <c r="AC164" s="40"/>
      <c r="AD164" s="40"/>
      <c r="AE164" s="40"/>
      <c r="AR164" s="226" t="s">
        <v>188</v>
      </c>
      <c r="AT164" s="226" t="s">
        <v>183</v>
      </c>
      <c r="AU164" s="226" t="s">
        <v>85</v>
      </c>
      <c r="AY164" s="19" t="s">
        <v>180</v>
      </c>
      <c r="BE164" s="227">
        <f>IF(N164="základní",J164,0)</f>
        <v>0</v>
      </c>
      <c r="BF164" s="227">
        <f>IF(N164="snížená",J164,0)</f>
        <v>0</v>
      </c>
      <c r="BG164" s="227">
        <f>IF(N164="zákl. přenesená",J164,0)</f>
        <v>0</v>
      </c>
      <c r="BH164" s="227">
        <f>IF(N164="sníž. přenesená",J164,0)</f>
        <v>0</v>
      </c>
      <c r="BI164" s="227">
        <f>IF(N164="nulová",J164,0)</f>
        <v>0</v>
      </c>
      <c r="BJ164" s="19" t="s">
        <v>83</v>
      </c>
      <c r="BK164" s="227">
        <f>ROUND(I164*H164,2)</f>
        <v>0</v>
      </c>
      <c r="BL164" s="19" t="s">
        <v>188</v>
      </c>
      <c r="BM164" s="226" t="s">
        <v>2518</v>
      </c>
    </row>
    <row r="165" s="2" customFormat="1">
      <c r="A165" s="40"/>
      <c r="B165" s="41"/>
      <c r="C165" s="42"/>
      <c r="D165" s="228" t="s">
        <v>190</v>
      </c>
      <c r="E165" s="42"/>
      <c r="F165" s="229" t="s">
        <v>2517</v>
      </c>
      <c r="G165" s="42"/>
      <c r="H165" s="42"/>
      <c r="I165" s="230"/>
      <c r="J165" s="42"/>
      <c r="K165" s="42"/>
      <c r="L165" s="46"/>
      <c r="M165" s="231"/>
      <c r="N165" s="232"/>
      <c r="O165" s="86"/>
      <c r="P165" s="86"/>
      <c r="Q165" s="86"/>
      <c r="R165" s="86"/>
      <c r="S165" s="86"/>
      <c r="T165" s="87"/>
      <c r="U165" s="40"/>
      <c r="V165" s="40"/>
      <c r="W165" s="40"/>
      <c r="X165" s="40"/>
      <c r="Y165" s="40"/>
      <c r="Z165" s="40"/>
      <c r="AA165" s="40"/>
      <c r="AB165" s="40"/>
      <c r="AC165" s="40"/>
      <c r="AD165" s="40"/>
      <c r="AE165" s="40"/>
      <c r="AT165" s="19" t="s">
        <v>190</v>
      </c>
      <c r="AU165" s="19" t="s">
        <v>85</v>
      </c>
    </row>
    <row r="166" s="2" customFormat="1" ht="21.75" customHeight="1">
      <c r="A166" s="40"/>
      <c r="B166" s="41"/>
      <c r="C166" s="215" t="s">
        <v>424</v>
      </c>
      <c r="D166" s="215" t="s">
        <v>183</v>
      </c>
      <c r="E166" s="216" t="s">
        <v>2519</v>
      </c>
      <c r="F166" s="217" t="s">
        <v>2520</v>
      </c>
      <c r="G166" s="218" t="s">
        <v>462</v>
      </c>
      <c r="H166" s="219">
        <v>4</v>
      </c>
      <c r="I166" s="220"/>
      <c r="J166" s="221">
        <f>ROUND(I166*H166,2)</f>
        <v>0</v>
      </c>
      <c r="K166" s="217" t="s">
        <v>19</v>
      </c>
      <c r="L166" s="46"/>
      <c r="M166" s="222" t="s">
        <v>19</v>
      </c>
      <c r="N166" s="223" t="s">
        <v>47</v>
      </c>
      <c r="O166" s="86"/>
      <c r="P166" s="224">
        <f>O166*H166</f>
        <v>0</v>
      </c>
      <c r="Q166" s="224">
        <v>0.015400000000000001</v>
      </c>
      <c r="R166" s="224">
        <f>Q166*H166</f>
        <v>0.061600000000000002</v>
      </c>
      <c r="S166" s="224">
        <v>0</v>
      </c>
      <c r="T166" s="225">
        <f>S166*H166</f>
        <v>0</v>
      </c>
      <c r="U166" s="40"/>
      <c r="V166" s="40"/>
      <c r="W166" s="40"/>
      <c r="X166" s="40"/>
      <c r="Y166" s="40"/>
      <c r="Z166" s="40"/>
      <c r="AA166" s="40"/>
      <c r="AB166" s="40"/>
      <c r="AC166" s="40"/>
      <c r="AD166" s="40"/>
      <c r="AE166" s="40"/>
      <c r="AR166" s="226" t="s">
        <v>188</v>
      </c>
      <c r="AT166" s="226" t="s">
        <v>183</v>
      </c>
      <c r="AU166" s="226" t="s">
        <v>85</v>
      </c>
      <c r="AY166" s="19" t="s">
        <v>180</v>
      </c>
      <c r="BE166" s="227">
        <f>IF(N166="základní",J166,0)</f>
        <v>0</v>
      </c>
      <c r="BF166" s="227">
        <f>IF(N166="snížená",J166,0)</f>
        <v>0</v>
      </c>
      <c r="BG166" s="227">
        <f>IF(N166="zákl. přenesená",J166,0)</f>
        <v>0</v>
      </c>
      <c r="BH166" s="227">
        <f>IF(N166="sníž. přenesená",J166,0)</f>
        <v>0</v>
      </c>
      <c r="BI166" s="227">
        <f>IF(N166="nulová",J166,0)</f>
        <v>0</v>
      </c>
      <c r="BJ166" s="19" t="s">
        <v>83</v>
      </c>
      <c r="BK166" s="227">
        <f>ROUND(I166*H166,2)</f>
        <v>0</v>
      </c>
      <c r="BL166" s="19" t="s">
        <v>188</v>
      </c>
      <c r="BM166" s="226" t="s">
        <v>2521</v>
      </c>
    </row>
    <row r="167" s="2" customFormat="1">
      <c r="A167" s="40"/>
      <c r="B167" s="41"/>
      <c r="C167" s="42"/>
      <c r="D167" s="228" t="s">
        <v>190</v>
      </c>
      <c r="E167" s="42"/>
      <c r="F167" s="229" t="s">
        <v>2520</v>
      </c>
      <c r="G167" s="42"/>
      <c r="H167" s="42"/>
      <c r="I167" s="230"/>
      <c r="J167" s="42"/>
      <c r="K167" s="42"/>
      <c r="L167" s="46"/>
      <c r="M167" s="231"/>
      <c r="N167" s="232"/>
      <c r="O167" s="86"/>
      <c r="P167" s="86"/>
      <c r="Q167" s="86"/>
      <c r="R167" s="86"/>
      <c r="S167" s="86"/>
      <c r="T167" s="87"/>
      <c r="U167" s="40"/>
      <c r="V167" s="40"/>
      <c r="W167" s="40"/>
      <c r="X167" s="40"/>
      <c r="Y167" s="40"/>
      <c r="Z167" s="40"/>
      <c r="AA167" s="40"/>
      <c r="AB167" s="40"/>
      <c r="AC167" s="40"/>
      <c r="AD167" s="40"/>
      <c r="AE167" s="40"/>
      <c r="AT167" s="19" t="s">
        <v>190</v>
      </c>
      <c r="AU167" s="19" t="s">
        <v>85</v>
      </c>
    </row>
    <row r="168" s="2" customFormat="1" ht="21.75" customHeight="1">
      <c r="A168" s="40"/>
      <c r="B168" s="41"/>
      <c r="C168" s="215" t="s">
        <v>429</v>
      </c>
      <c r="D168" s="215" t="s">
        <v>183</v>
      </c>
      <c r="E168" s="216" t="s">
        <v>2522</v>
      </c>
      <c r="F168" s="217" t="s">
        <v>2523</v>
      </c>
      <c r="G168" s="218" t="s">
        <v>462</v>
      </c>
      <c r="H168" s="219">
        <v>3</v>
      </c>
      <c r="I168" s="220"/>
      <c r="J168" s="221">
        <f>ROUND(I168*H168,2)</f>
        <v>0</v>
      </c>
      <c r="K168" s="217" t="s">
        <v>19</v>
      </c>
      <c r="L168" s="46"/>
      <c r="M168" s="222" t="s">
        <v>19</v>
      </c>
      <c r="N168" s="223" t="s">
        <v>47</v>
      </c>
      <c r="O168" s="86"/>
      <c r="P168" s="224">
        <f>O168*H168</f>
        <v>0</v>
      </c>
      <c r="Q168" s="224">
        <v>0.02828</v>
      </c>
      <c r="R168" s="224">
        <f>Q168*H168</f>
        <v>0.084839999999999999</v>
      </c>
      <c r="S168" s="224">
        <v>0</v>
      </c>
      <c r="T168" s="225">
        <f>S168*H168</f>
        <v>0</v>
      </c>
      <c r="U168" s="40"/>
      <c r="V168" s="40"/>
      <c r="W168" s="40"/>
      <c r="X168" s="40"/>
      <c r="Y168" s="40"/>
      <c r="Z168" s="40"/>
      <c r="AA168" s="40"/>
      <c r="AB168" s="40"/>
      <c r="AC168" s="40"/>
      <c r="AD168" s="40"/>
      <c r="AE168" s="40"/>
      <c r="AR168" s="226" t="s">
        <v>188</v>
      </c>
      <c r="AT168" s="226" t="s">
        <v>183</v>
      </c>
      <c r="AU168" s="226" t="s">
        <v>85</v>
      </c>
      <c r="AY168" s="19" t="s">
        <v>180</v>
      </c>
      <c r="BE168" s="227">
        <f>IF(N168="základní",J168,0)</f>
        <v>0</v>
      </c>
      <c r="BF168" s="227">
        <f>IF(N168="snížená",J168,0)</f>
        <v>0</v>
      </c>
      <c r="BG168" s="227">
        <f>IF(N168="zákl. přenesená",J168,0)</f>
        <v>0</v>
      </c>
      <c r="BH168" s="227">
        <f>IF(N168="sníž. přenesená",J168,0)</f>
        <v>0</v>
      </c>
      <c r="BI168" s="227">
        <f>IF(N168="nulová",J168,0)</f>
        <v>0</v>
      </c>
      <c r="BJ168" s="19" t="s">
        <v>83</v>
      </c>
      <c r="BK168" s="227">
        <f>ROUND(I168*H168,2)</f>
        <v>0</v>
      </c>
      <c r="BL168" s="19" t="s">
        <v>188</v>
      </c>
      <c r="BM168" s="226" t="s">
        <v>2524</v>
      </c>
    </row>
    <row r="169" s="2" customFormat="1">
      <c r="A169" s="40"/>
      <c r="B169" s="41"/>
      <c r="C169" s="42"/>
      <c r="D169" s="228" t="s">
        <v>190</v>
      </c>
      <c r="E169" s="42"/>
      <c r="F169" s="229" t="s">
        <v>2523</v>
      </c>
      <c r="G169" s="42"/>
      <c r="H169" s="42"/>
      <c r="I169" s="230"/>
      <c r="J169" s="42"/>
      <c r="K169" s="42"/>
      <c r="L169" s="46"/>
      <c r="M169" s="231"/>
      <c r="N169" s="232"/>
      <c r="O169" s="86"/>
      <c r="P169" s="86"/>
      <c r="Q169" s="86"/>
      <c r="R169" s="86"/>
      <c r="S169" s="86"/>
      <c r="T169" s="87"/>
      <c r="U169" s="40"/>
      <c r="V169" s="40"/>
      <c r="W169" s="40"/>
      <c r="X169" s="40"/>
      <c r="Y169" s="40"/>
      <c r="Z169" s="40"/>
      <c r="AA169" s="40"/>
      <c r="AB169" s="40"/>
      <c r="AC169" s="40"/>
      <c r="AD169" s="40"/>
      <c r="AE169" s="40"/>
      <c r="AT169" s="19" t="s">
        <v>190</v>
      </c>
      <c r="AU169" s="19" t="s">
        <v>85</v>
      </c>
    </row>
    <row r="170" s="2" customFormat="1" ht="21.75" customHeight="1">
      <c r="A170" s="40"/>
      <c r="B170" s="41"/>
      <c r="C170" s="215" t="s">
        <v>436</v>
      </c>
      <c r="D170" s="215" t="s">
        <v>183</v>
      </c>
      <c r="E170" s="216" t="s">
        <v>2525</v>
      </c>
      <c r="F170" s="217" t="s">
        <v>2526</v>
      </c>
      <c r="G170" s="218" t="s">
        <v>462</v>
      </c>
      <c r="H170" s="219">
        <v>1</v>
      </c>
      <c r="I170" s="220"/>
      <c r="J170" s="221">
        <f>ROUND(I170*H170,2)</f>
        <v>0</v>
      </c>
      <c r="K170" s="217" t="s">
        <v>19</v>
      </c>
      <c r="L170" s="46"/>
      <c r="M170" s="222" t="s">
        <v>19</v>
      </c>
      <c r="N170" s="223" t="s">
        <v>47</v>
      </c>
      <c r="O170" s="86"/>
      <c r="P170" s="224">
        <f>O170*H170</f>
        <v>0</v>
      </c>
      <c r="Q170" s="224">
        <v>0.041320000000000003</v>
      </c>
      <c r="R170" s="224">
        <f>Q170*H170</f>
        <v>0.041320000000000003</v>
      </c>
      <c r="S170" s="224">
        <v>0</v>
      </c>
      <c r="T170" s="225">
        <f>S170*H170</f>
        <v>0</v>
      </c>
      <c r="U170" s="40"/>
      <c r="V170" s="40"/>
      <c r="W170" s="40"/>
      <c r="X170" s="40"/>
      <c r="Y170" s="40"/>
      <c r="Z170" s="40"/>
      <c r="AA170" s="40"/>
      <c r="AB170" s="40"/>
      <c r="AC170" s="40"/>
      <c r="AD170" s="40"/>
      <c r="AE170" s="40"/>
      <c r="AR170" s="226" t="s">
        <v>188</v>
      </c>
      <c r="AT170" s="226" t="s">
        <v>183</v>
      </c>
      <c r="AU170" s="226" t="s">
        <v>85</v>
      </c>
      <c r="AY170" s="19" t="s">
        <v>180</v>
      </c>
      <c r="BE170" s="227">
        <f>IF(N170="základní",J170,0)</f>
        <v>0</v>
      </c>
      <c r="BF170" s="227">
        <f>IF(N170="snížená",J170,0)</f>
        <v>0</v>
      </c>
      <c r="BG170" s="227">
        <f>IF(N170="zákl. přenesená",J170,0)</f>
        <v>0</v>
      </c>
      <c r="BH170" s="227">
        <f>IF(N170="sníž. přenesená",J170,0)</f>
        <v>0</v>
      </c>
      <c r="BI170" s="227">
        <f>IF(N170="nulová",J170,0)</f>
        <v>0</v>
      </c>
      <c r="BJ170" s="19" t="s">
        <v>83</v>
      </c>
      <c r="BK170" s="227">
        <f>ROUND(I170*H170,2)</f>
        <v>0</v>
      </c>
      <c r="BL170" s="19" t="s">
        <v>188</v>
      </c>
      <c r="BM170" s="226" t="s">
        <v>2527</v>
      </c>
    </row>
    <row r="171" s="2" customFormat="1">
      <c r="A171" s="40"/>
      <c r="B171" s="41"/>
      <c r="C171" s="42"/>
      <c r="D171" s="228" t="s">
        <v>190</v>
      </c>
      <c r="E171" s="42"/>
      <c r="F171" s="229" t="s">
        <v>2526</v>
      </c>
      <c r="G171" s="42"/>
      <c r="H171" s="42"/>
      <c r="I171" s="230"/>
      <c r="J171" s="42"/>
      <c r="K171" s="42"/>
      <c r="L171" s="46"/>
      <c r="M171" s="231"/>
      <c r="N171" s="232"/>
      <c r="O171" s="86"/>
      <c r="P171" s="86"/>
      <c r="Q171" s="86"/>
      <c r="R171" s="86"/>
      <c r="S171" s="86"/>
      <c r="T171" s="87"/>
      <c r="U171" s="40"/>
      <c r="V171" s="40"/>
      <c r="W171" s="40"/>
      <c r="X171" s="40"/>
      <c r="Y171" s="40"/>
      <c r="Z171" s="40"/>
      <c r="AA171" s="40"/>
      <c r="AB171" s="40"/>
      <c r="AC171" s="40"/>
      <c r="AD171" s="40"/>
      <c r="AE171" s="40"/>
      <c r="AT171" s="19" t="s">
        <v>190</v>
      </c>
      <c r="AU171" s="19" t="s">
        <v>85</v>
      </c>
    </row>
    <row r="172" s="2" customFormat="1" ht="21.75" customHeight="1">
      <c r="A172" s="40"/>
      <c r="B172" s="41"/>
      <c r="C172" s="215" t="s">
        <v>444</v>
      </c>
      <c r="D172" s="215" t="s">
        <v>183</v>
      </c>
      <c r="E172" s="216" t="s">
        <v>2528</v>
      </c>
      <c r="F172" s="217" t="s">
        <v>2529</v>
      </c>
      <c r="G172" s="218" t="s">
        <v>462</v>
      </c>
      <c r="H172" s="219">
        <v>2</v>
      </c>
      <c r="I172" s="220"/>
      <c r="J172" s="221">
        <f>ROUND(I172*H172,2)</f>
        <v>0</v>
      </c>
      <c r="K172" s="217" t="s">
        <v>19</v>
      </c>
      <c r="L172" s="46"/>
      <c r="M172" s="222" t="s">
        <v>19</v>
      </c>
      <c r="N172" s="223" t="s">
        <v>47</v>
      </c>
      <c r="O172" s="86"/>
      <c r="P172" s="224">
        <f>O172*H172</f>
        <v>0</v>
      </c>
      <c r="Q172" s="224">
        <v>0.047840000000000001</v>
      </c>
      <c r="R172" s="224">
        <f>Q172*H172</f>
        <v>0.095680000000000001</v>
      </c>
      <c r="S172" s="224">
        <v>0</v>
      </c>
      <c r="T172" s="225">
        <f>S172*H172</f>
        <v>0</v>
      </c>
      <c r="U172" s="40"/>
      <c r="V172" s="40"/>
      <c r="W172" s="40"/>
      <c r="X172" s="40"/>
      <c r="Y172" s="40"/>
      <c r="Z172" s="40"/>
      <c r="AA172" s="40"/>
      <c r="AB172" s="40"/>
      <c r="AC172" s="40"/>
      <c r="AD172" s="40"/>
      <c r="AE172" s="40"/>
      <c r="AR172" s="226" t="s">
        <v>188</v>
      </c>
      <c r="AT172" s="226" t="s">
        <v>183</v>
      </c>
      <c r="AU172" s="226" t="s">
        <v>85</v>
      </c>
      <c r="AY172" s="19" t="s">
        <v>180</v>
      </c>
      <c r="BE172" s="227">
        <f>IF(N172="základní",J172,0)</f>
        <v>0</v>
      </c>
      <c r="BF172" s="227">
        <f>IF(N172="snížená",J172,0)</f>
        <v>0</v>
      </c>
      <c r="BG172" s="227">
        <f>IF(N172="zákl. přenesená",J172,0)</f>
        <v>0</v>
      </c>
      <c r="BH172" s="227">
        <f>IF(N172="sníž. přenesená",J172,0)</f>
        <v>0</v>
      </c>
      <c r="BI172" s="227">
        <f>IF(N172="nulová",J172,0)</f>
        <v>0</v>
      </c>
      <c r="BJ172" s="19" t="s">
        <v>83</v>
      </c>
      <c r="BK172" s="227">
        <f>ROUND(I172*H172,2)</f>
        <v>0</v>
      </c>
      <c r="BL172" s="19" t="s">
        <v>188</v>
      </c>
      <c r="BM172" s="226" t="s">
        <v>2530</v>
      </c>
    </row>
    <row r="173" s="2" customFormat="1">
      <c r="A173" s="40"/>
      <c r="B173" s="41"/>
      <c r="C173" s="42"/>
      <c r="D173" s="228" t="s">
        <v>190</v>
      </c>
      <c r="E173" s="42"/>
      <c r="F173" s="229" t="s">
        <v>2529</v>
      </c>
      <c r="G173" s="42"/>
      <c r="H173" s="42"/>
      <c r="I173" s="230"/>
      <c r="J173" s="42"/>
      <c r="K173" s="42"/>
      <c r="L173" s="46"/>
      <c r="M173" s="231"/>
      <c r="N173" s="232"/>
      <c r="O173" s="86"/>
      <c r="P173" s="86"/>
      <c r="Q173" s="86"/>
      <c r="R173" s="86"/>
      <c r="S173" s="86"/>
      <c r="T173" s="87"/>
      <c r="U173" s="40"/>
      <c r="V173" s="40"/>
      <c r="W173" s="40"/>
      <c r="X173" s="40"/>
      <c r="Y173" s="40"/>
      <c r="Z173" s="40"/>
      <c r="AA173" s="40"/>
      <c r="AB173" s="40"/>
      <c r="AC173" s="40"/>
      <c r="AD173" s="40"/>
      <c r="AE173" s="40"/>
      <c r="AT173" s="19" t="s">
        <v>190</v>
      </c>
      <c r="AU173" s="19" t="s">
        <v>85</v>
      </c>
    </row>
    <row r="174" s="2" customFormat="1" ht="21.75" customHeight="1">
      <c r="A174" s="40"/>
      <c r="B174" s="41"/>
      <c r="C174" s="215" t="s">
        <v>455</v>
      </c>
      <c r="D174" s="215" t="s">
        <v>183</v>
      </c>
      <c r="E174" s="216" t="s">
        <v>2531</v>
      </c>
      <c r="F174" s="217" t="s">
        <v>2532</v>
      </c>
      <c r="G174" s="218" t="s">
        <v>462</v>
      </c>
      <c r="H174" s="219">
        <v>1</v>
      </c>
      <c r="I174" s="220"/>
      <c r="J174" s="221">
        <f>ROUND(I174*H174,2)</f>
        <v>0</v>
      </c>
      <c r="K174" s="217" t="s">
        <v>19</v>
      </c>
      <c r="L174" s="46"/>
      <c r="M174" s="222" t="s">
        <v>19</v>
      </c>
      <c r="N174" s="223" t="s">
        <v>47</v>
      </c>
      <c r="O174" s="86"/>
      <c r="P174" s="224">
        <f>O174*H174</f>
        <v>0</v>
      </c>
      <c r="Q174" s="224">
        <v>0.054359999999999999</v>
      </c>
      <c r="R174" s="224">
        <f>Q174*H174</f>
        <v>0.054359999999999999</v>
      </c>
      <c r="S174" s="224">
        <v>0</v>
      </c>
      <c r="T174" s="225">
        <f>S174*H174</f>
        <v>0</v>
      </c>
      <c r="U174" s="40"/>
      <c r="V174" s="40"/>
      <c r="W174" s="40"/>
      <c r="X174" s="40"/>
      <c r="Y174" s="40"/>
      <c r="Z174" s="40"/>
      <c r="AA174" s="40"/>
      <c r="AB174" s="40"/>
      <c r="AC174" s="40"/>
      <c r="AD174" s="40"/>
      <c r="AE174" s="40"/>
      <c r="AR174" s="226" t="s">
        <v>188</v>
      </c>
      <c r="AT174" s="226" t="s">
        <v>183</v>
      </c>
      <c r="AU174" s="226" t="s">
        <v>85</v>
      </c>
      <c r="AY174" s="19" t="s">
        <v>180</v>
      </c>
      <c r="BE174" s="227">
        <f>IF(N174="základní",J174,0)</f>
        <v>0</v>
      </c>
      <c r="BF174" s="227">
        <f>IF(N174="snížená",J174,0)</f>
        <v>0</v>
      </c>
      <c r="BG174" s="227">
        <f>IF(N174="zákl. přenesená",J174,0)</f>
        <v>0</v>
      </c>
      <c r="BH174" s="227">
        <f>IF(N174="sníž. přenesená",J174,0)</f>
        <v>0</v>
      </c>
      <c r="BI174" s="227">
        <f>IF(N174="nulová",J174,0)</f>
        <v>0</v>
      </c>
      <c r="BJ174" s="19" t="s">
        <v>83</v>
      </c>
      <c r="BK174" s="227">
        <f>ROUND(I174*H174,2)</f>
        <v>0</v>
      </c>
      <c r="BL174" s="19" t="s">
        <v>188</v>
      </c>
      <c r="BM174" s="226" t="s">
        <v>2533</v>
      </c>
    </row>
    <row r="175" s="2" customFormat="1">
      <c r="A175" s="40"/>
      <c r="B175" s="41"/>
      <c r="C175" s="42"/>
      <c r="D175" s="228" t="s">
        <v>190</v>
      </c>
      <c r="E175" s="42"/>
      <c r="F175" s="229" t="s">
        <v>2532</v>
      </c>
      <c r="G175" s="42"/>
      <c r="H175" s="42"/>
      <c r="I175" s="230"/>
      <c r="J175" s="42"/>
      <c r="K175" s="42"/>
      <c r="L175" s="46"/>
      <c r="M175" s="231"/>
      <c r="N175" s="232"/>
      <c r="O175" s="86"/>
      <c r="P175" s="86"/>
      <c r="Q175" s="86"/>
      <c r="R175" s="86"/>
      <c r="S175" s="86"/>
      <c r="T175" s="87"/>
      <c r="U175" s="40"/>
      <c r="V175" s="40"/>
      <c r="W175" s="40"/>
      <c r="X175" s="40"/>
      <c r="Y175" s="40"/>
      <c r="Z175" s="40"/>
      <c r="AA175" s="40"/>
      <c r="AB175" s="40"/>
      <c r="AC175" s="40"/>
      <c r="AD175" s="40"/>
      <c r="AE175" s="40"/>
      <c r="AT175" s="19" t="s">
        <v>190</v>
      </c>
      <c r="AU175" s="19" t="s">
        <v>85</v>
      </c>
    </row>
    <row r="176" s="2" customFormat="1" ht="16.5" customHeight="1">
      <c r="A176" s="40"/>
      <c r="B176" s="41"/>
      <c r="C176" s="215" t="s">
        <v>459</v>
      </c>
      <c r="D176" s="215" t="s">
        <v>183</v>
      </c>
      <c r="E176" s="216" t="s">
        <v>2534</v>
      </c>
      <c r="F176" s="217" t="s">
        <v>2535</v>
      </c>
      <c r="G176" s="218" t="s">
        <v>462</v>
      </c>
      <c r="H176" s="219">
        <v>31</v>
      </c>
      <c r="I176" s="220"/>
      <c r="J176" s="221">
        <f>ROUND(I176*H176,2)</f>
        <v>0</v>
      </c>
      <c r="K176" s="217" t="s">
        <v>19</v>
      </c>
      <c r="L176" s="46"/>
      <c r="M176" s="222" t="s">
        <v>19</v>
      </c>
      <c r="N176" s="223" t="s">
        <v>47</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188</v>
      </c>
      <c r="AT176" s="226" t="s">
        <v>183</v>
      </c>
      <c r="AU176" s="226" t="s">
        <v>85</v>
      </c>
      <c r="AY176" s="19" t="s">
        <v>180</v>
      </c>
      <c r="BE176" s="227">
        <f>IF(N176="základní",J176,0)</f>
        <v>0</v>
      </c>
      <c r="BF176" s="227">
        <f>IF(N176="snížená",J176,0)</f>
        <v>0</v>
      </c>
      <c r="BG176" s="227">
        <f>IF(N176="zákl. přenesená",J176,0)</f>
        <v>0</v>
      </c>
      <c r="BH176" s="227">
        <f>IF(N176="sníž. přenesená",J176,0)</f>
        <v>0</v>
      </c>
      <c r="BI176" s="227">
        <f>IF(N176="nulová",J176,0)</f>
        <v>0</v>
      </c>
      <c r="BJ176" s="19" t="s">
        <v>83</v>
      </c>
      <c r="BK176" s="227">
        <f>ROUND(I176*H176,2)</f>
        <v>0</v>
      </c>
      <c r="BL176" s="19" t="s">
        <v>188</v>
      </c>
      <c r="BM176" s="226" t="s">
        <v>2536</v>
      </c>
    </row>
    <row r="177" s="2" customFormat="1">
      <c r="A177" s="40"/>
      <c r="B177" s="41"/>
      <c r="C177" s="42"/>
      <c r="D177" s="228" t="s">
        <v>190</v>
      </c>
      <c r="E177" s="42"/>
      <c r="F177" s="229" t="s">
        <v>2535</v>
      </c>
      <c r="G177" s="42"/>
      <c r="H177" s="42"/>
      <c r="I177" s="230"/>
      <c r="J177" s="42"/>
      <c r="K177" s="42"/>
      <c r="L177" s="46"/>
      <c r="M177" s="231"/>
      <c r="N177" s="232"/>
      <c r="O177" s="86"/>
      <c r="P177" s="86"/>
      <c r="Q177" s="86"/>
      <c r="R177" s="86"/>
      <c r="S177" s="86"/>
      <c r="T177" s="87"/>
      <c r="U177" s="40"/>
      <c r="V177" s="40"/>
      <c r="W177" s="40"/>
      <c r="X177" s="40"/>
      <c r="Y177" s="40"/>
      <c r="Z177" s="40"/>
      <c r="AA177" s="40"/>
      <c r="AB177" s="40"/>
      <c r="AC177" s="40"/>
      <c r="AD177" s="40"/>
      <c r="AE177" s="40"/>
      <c r="AT177" s="19" t="s">
        <v>190</v>
      </c>
      <c r="AU177" s="19" t="s">
        <v>85</v>
      </c>
    </row>
    <row r="178" s="2" customFormat="1" ht="16.5" customHeight="1">
      <c r="A178" s="40"/>
      <c r="B178" s="41"/>
      <c r="C178" s="215" t="s">
        <v>465</v>
      </c>
      <c r="D178" s="215" t="s">
        <v>183</v>
      </c>
      <c r="E178" s="216" t="s">
        <v>2537</v>
      </c>
      <c r="F178" s="217" t="s">
        <v>2538</v>
      </c>
      <c r="G178" s="218" t="s">
        <v>462</v>
      </c>
      <c r="H178" s="219">
        <v>2</v>
      </c>
      <c r="I178" s="220"/>
      <c r="J178" s="221">
        <f>ROUND(I178*H178,2)</f>
        <v>0</v>
      </c>
      <c r="K178" s="217" t="s">
        <v>19</v>
      </c>
      <c r="L178" s="46"/>
      <c r="M178" s="222" t="s">
        <v>19</v>
      </c>
      <c r="N178" s="223" t="s">
        <v>47</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188</v>
      </c>
      <c r="AT178" s="226" t="s">
        <v>183</v>
      </c>
      <c r="AU178" s="226" t="s">
        <v>85</v>
      </c>
      <c r="AY178" s="19" t="s">
        <v>180</v>
      </c>
      <c r="BE178" s="227">
        <f>IF(N178="základní",J178,0)</f>
        <v>0</v>
      </c>
      <c r="BF178" s="227">
        <f>IF(N178="snížená",J178,0)</f>
        <v>0</v>
      </c>
      <c r="BG178" s="227">
        <f>IF(N178="zákl. přenesená",J178,0)</f>
        <v>0</v>
      </c>
      <c r="BH178" s="227">
        <f>IF(N178="sníž. přenesená",J178,0)</f>
        <v>0</v>
      </c>
      <c r="BI178" s="227">
        <f>IF(N178="nulová",J178,0)</f>
        <v>0</v>
      </c>
      <c r="BJ178" s="19" t="s">
        <v>83</v>
      </c>
      <c r="BK178" s="227">
        <f>ROUND(I178*H178,2)</f>
        <v>0</v>
      </c>
      <c r="BL178" s="19" t="s">
        <v>188</v>
      </c>
      <c r="BM178" s="226" t="s">
        <v>2539</v>
      </c>
    </row>
    <row r="179" s="2" customFormat="1">
      <c r="A179" s="40"/>
      <c r="B179" s="41"/>
      <c r="C179" s="42"/>
      <c r="D179" s="228" t="s">
        <v>190</v>
      </c>
      <c r="E179" s="42"/>
      <c r="F179" s="229" t="s">
        <v>2538</v>
      </c>
      <c r="G179" s="42"/>
      <c r="H179" s="42"/>
      <c r="I179" s="230"/>
      <c r="J179" s="42"/>
      <c r="K179" s="42"/>
      <c r="L179" s="46"/>
      <c r="M179" s="231"/>
      <c r="N179" s="232"/>
      <c r="O179" s="86"/>
      <c r="P179" s="86"/>
      <c r="Q179" s="86"/>
      <c r="R179" s="86"/>
      <c r="S179" s="86"/>
      <c r="T179" s="87"/>
      <c r="U179" s="40"/>
      <c r="V179" s="40"/>
      <c r="W179" s="40"/>
      <c r="X179" s="40"/>
      <c r="Y179" s="40"/>
      <c r="Z179" s="40"/>
      <c r="AA179" s="40"/>
      <c r="AB179" s="40"/>
      <c r="AC179" s="40"/>
      <c r="AD179" s="40"/>
      <c r="AE179" s="40"/>
      <c r="AT179" s="19" t="s">
        <v>190</v>
      </c>
      <c r="AU179" s="19" t="s">
        <v>85</v>
      </c>
    </row>
    <row r="180" s="2" customFormat="1" ht="16.5" customHeight="1">
      <c r="A180" s="40"/>
      <c r="B180" s="41"/>
      <c r="C180" s="215" t="s">
        <v>470</v>
      </c>
      <c r="D180" s="215" t="s">
        <v>183</v>
      </c>
      <c r="E180" s="216" t="s">
        <v>2540</v>
      </c>
      <c r="F180" s="217" t="s">
        <v>2541</v>
      </c>
      <c r="G180" s="218" t="s">
        <v>462</v>
      </c>
      <c r="H180" s="219">
        <v>13</v>
      </c>
      <c r="I180" s="220"/>
      <c r="J180" s="221">
        <f>ROUND(I180*H180,2)</f>
        <v>0</v>
      </c>
      <c r="K180" s="217" t="s">
        <v>19</v>
      </c>
      <c r="L180" s="46"/>
      <c r="M180" s="222" t="s">
        <v>19</v>
      </c>
      <c r="N180" s="223" t="s">
        <v>47</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188</v>
      </c>
      <c r="AT180" s="226" t="s">
        <v>183</v>
      </c>
      <c r="AU180" s="226" t="s">
        <v>85</v>
      </c>
      <c r="AY180" s="19" t="s">
        <v>180</v>
      </c>
      <c r="BE180" s="227">
        <f>IF(N180="základní",J180,0)</f>
        <v>0</v>
      </c>
      <c r="BF180" s="227">
        <f>IF(N180="snížená",J180,0)</f>
        <v>0</v>
      </c>
      <c r="BG180" s="227">
        <f>IF(N180="zákl. přenesená",J180,0)</f>
        <v>0</v>
      </c>
      <c r="BH180" s="227">
        <f>IF(N180="sníž. přenesená",J180,0)</f>
        <v>0</v>
      </c>
      <c r="BI180" s="227">
        <f>IF(N180="nulová",J180,0)</f>
        <v>0</v>
      </c>
      <c r="BJ180" s="19" t="s">
        <v>83</v>
      </c>
      <c r="BK180" s="227">
        <f>ROUND(I180*H180,2)</f>
        <v>0</v>
      </c>
      <c r="BL180" s="19" t="s">
        <v>188</v>
      </c>
      <c r="BM180" s="226" t="s">
        <v>2542</v>
      </c>
    </row>
    <row r="181" s="2" customFormat="1">
      <c r="A181" s="40"/>
      <c r="B181" s="41"/>
      <c r="C181" s="42"/>
      <c r="D181" s="228" t="s">
        <v>190</v>
      </c>
      <c r="E181" s="42"/>
      <c r="F181" s="229" t="s">
        <v>2541</v>
      </c>
      <c r="G181" s="42"/>
      <c r="H181" s="42"/>
      <c r="I181" s="230"/>
      <c r="J181" s="42"/>
      <c r="K181" s="42"/>
      <c r="L181" s="46"/>
      <c r="M181" s="231"/>
      <c r="N181" s="232"/>
      <c r="O181" s="86"/>
      <c r="P181" s="86"/>
      <c r="Q181" s="86"/>
      <c r="R181" s="86"/>
      <c r="S181" s="86"/>
      <c r="T181" s="87"/>
      <c r="U181" s="40"/>
      <c r="V181" s="40"/>
      <c r="W181" s="40"/>
      <c r="X181" s="40"/>
      <c r="Y181" s="40"/>
      <c r="Z181" s="40"/>
      <c r="AA181" s="40"/>
      <c r="AB181" s="40"/>
      <c r="AC181" s="40"/>
      <c r="AD181" s="40"/>
      <c r="AE181" s="40"/>
      <c r="AT181" s="19" t="s">
        <v>190</v>
      </c>
      <c r="AU181" s="19" t="s">
        <v>85</v>
      </c>
    </row>
    <row r="182" s="2" customFormat="1" ht="16.5" customHeight="1">
      <c r="A182" s="40"/>
      <c r="B182" s="41"/>
      <c r="C182" s="215" t="s">
        <v>475</v>
      </c>
      <c r="D182" s="215" t="s">
        <v>183</v>
      </c>
      <c r="E182" s="216" t="s">
        <v>2543</v>
      </c>
      <c r="F182" s="217" t="s">
        <v>2544</v>
      </c>
      <c r="G182" s="218" t="s">
        <v>462</v>
      </c>
      <c r="H182" s="219">
        <v>6</v>
      </c>
      <c r="I182" s="220"/>
      <c r="J182" s="221">
        <f>ROUND(I182*H182,2)</f>
        <v>0</v>
      </c>
      <c r="K182" s="217" t="s">
        <v>19</v>
      </c>
      <c r="L182" s="46"/>
      <c r="M182" s="222" t="s">
        <v>19</v>
      </c>
      <c r="N182" s="223" t="s">
        <v>47</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188</v>
      </c>
      <c r="AT182" s="226" t="s">
        <v>183</v>
      </c>
      <c r="AU182" s="226" t="s">
        <v>85</v>
      </c>
      <c r="AY182" s="19" t="s">
        <v>180</v>
      </c>
      <c r="BE182" s="227">
        <f>IF(N182="základní",J182,0)</f>
        <v>0</v>
      </c>
      <c r="BF182" s="227">
        <f>IF(N182="snížená",J182,0)</f>
        <v>0</v>
      </c>
      <c r="BG182" s="227">
        <f>IF(N182="zákl. přenesená",J182,0)</f>
        <v>0</v>
      </c>
      <c r="BH182" s="227">
        <f>IF(N182="sníž. přenesená",J182,0)</f>
        <v>0</v>
      </c>
      <c r="BI182" s="227">
        <f>IF(N182="nulová",J182,0)</f>
        <v>0</v>
      </c>
      <c r="BJ182" s="19" t="s">
        <v>83</v>
      </c>
      <c r="BK182" s="227">
        <f>ROUND(I182*H182,2)</f>
        <v>0</v>
      </c>
      <c r="BL182" s="19" t="s">
        <v>188</v>
      </c>
      <c r="BM182" s="226" t="s">
        <v>2545</v>
      </c>
    </row>
    <row r="183" s="2" customFormat="1">
      <c r="A183" s="40"/>
      <c r="B183" s="41"/>
      <c r="C183" s="42"/>
      <c r="D183" s="228" t="s">
        <v>190</v>
      </c>
      <c r="E183" s="42"/>
      <c r="F183" s="229" t="s">
        <v>2544</v>
      </c>
      <c r="G183" s="42"/>
      <c r="H183" s="42"/>
      <c r="I183" s="230"/>
      <c r="J183" s="42"/>
      <c r="K183" s="42"/>
      <c r="L183" s="46"/>
      <c r="M183" s="231"/>
      <c r="N183" s="232"/>
      <c r="O183" s="86"/>
      <c r="P183" s="86"/>
      <c r="Q183" s="86"/>
      <c r="R183" s="86"/>
      <c r="S183" s="86"/>
      <c r="T183" s="87"/>
      <c r="U183" s="40"/>
      <c r="V183" s="40"/>
      <c r="W183" s="40"/>
      <c r="X183" s="40"/>
      <c r="Y183" s="40"/>
      <c r="Z183" s="40"/>
      <c r="AA183" s="40"/>
      <c r="AB183" s="40"/>
      <c r="AC183" s="40"/>
      <c r="AD183" s="40"/>
      <c r="AE183" s="40"/>
      <c r="AT183" s="19" t="s">
        <v>190</v>
      </c>
      <c r="AU183" s="19" t="s">
        <v>85</v>
      </c>
    </row>
    <row r="184" s="2" customFormat="1" ht="16.5" customHeight="1">
      <c r="A184" s="40"/>
      <c r="B184" s="41"/>
      <c r="C184" s="215" t="s">
        <v>482</v>
      </c>
      <c r="D184" s="215" t="s">
        <v>183</v>
      </c>
      <c r="E184" s="216" t="s">
        <v>2546</v>
      </c>
      <c r="F184" s="217" t="s">
        <v>2547</v>
      </c>
      <c r="G184" s="218" t="s">
        <v>462</v>
      </c>
      <c r="H184" s="219">
        <v>3</v>
      </c>
      <c r="I184" s="220"/>
      <c r="J184" s="221">
        <f>ROUND(I184*H184,2)</f>
        <v>0</v>
      </c>
      <c r="K184" s="217" t="s">
        <v>19</v>
      </c>
      <c r="L184" s="46"/>
      <c r="M184" s="222" t="s">
        <v>19</v>
      </c>
      <c r="N184" s="223" t="s">
        <v>47</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188</v>
      </c>
      <c r="AT184" s="226" t="s">
        <v>183</v>
      </c>
      <c r="AU184" s="226" t="s">
        <v>85</v>
      </c>
      <c r="AY184" s="19" t="s">
        <v>180</v>
      </c>
      <c r="BE184" s="227">
        <f>IF(N184="základní",J184,0)</f>
        <v>0</v>
      </c>
      <c r="BF184" s="227">
        <f>IF(N184="snížená",J184,0)</f>
        <v>0</v>
      </c>
      <c r="BG184" s="227">
        <f>IF(N184="zákl. přenesená",J184,0)</f>
        <v>0</v>
      </c>
      <c r="BH184" s="227">
        <f>IF(N184="sníž. přenesená",J184,0)</f>
        <v>0</v>
      </c>
      <c r="BI184" s="227">
        <f>IF(N184="nulová",J184,0)</f>
        <v>0</v>
      </c>
      <c r="BJ184" s="19" t="s">
        <v>83</v>
      </c>
      <c r="BK184" s="227">
        <f>ROUND(I184*H184,2)</f>
        <v>0</v>
      </c>
      <c r="BL184" s="19" t="s">
        <v>188</v>
      </c>
      <c r="BM184" s="226" t="s">
        <v>2548</v>
      </c>
    </row>
    <row r="185" s="2" customFormat="1">
      <c r="A185" s="40"/>
      <c r="B185" s="41"/>
      <c r="C185" s="42"/>
      <c r="D185" s="228" t="s">
        <v>190</v>
      </c>
      <c r="E185" s="42"/>
      <c r="F185" s="229" t="s">
        <v>2547</v>
      </c>
      <c r="G185" s="42"/>
      <c r="H185" s="42"/>
      <c r="I185" s="230"/>
      <c r="J185" s="42"/>
      <c r="K185" s="42"/>
      <c r="L185" s="46"/>
      <c r="M185" s="231"/>
      <c r="N185" s="232"/>
      <c r="O185" s="86"/>
      <c r="P185" s="86"/>
      <c r="Q185" s="86"/>
      <c r="R185" s="86"/>
      <c r="S185" s="86"/>
      <c r="T185" s="87"/>
      <c r="U185" s="40"/>
      <c r="V185" s="40"/>
      <c r="W185" s="40"/>
      <c r="X185" s="40"/>
      <c r="Y185" s="40"/>
      <c r="Z185" s="40"/>
      <c r="AA185" s="40"/>
      <c r="AB185" s="40"/>
      <c r="AC185" s="40"/>
      <c r="AD185" s="40"/>
      <c r="AE185" s="40"/>
      <c r="AT185" s="19" t="s">
        <v>190</v>
      </c>
      <c r="AU185" s="19" t="s">
        <v>85</v>
      </c>
    </row>
    <row r="186" s="2" customFormat="1" ht="16.5" customHeight="1">
      <c r="A186" s="40"/>
      <c r="B186" s="41"/>
      <c r="C186" s="215" t="s">
        <v>487</v>
      </c>
      <c r="D186" s="215" t="s">
        <v>183</v>
      </c>
      <c r="E186" s="216" t="s">
        <v>2549</v>
      </c>
      <c r="F186" s="217" t="s">
        <v>2550</v>
      </c>
      <c r="G186" s="218" t="s">
        <v>327</v>
      </c>
      <c r="H186" s="219">
        <v>1.488</v>
      </c>
      <c r="I186" s="220"/>
      <c r="J186" s="221">
        <f>ROUND(I186*H186,2)</f>
        <v>0</v>
      </c>
      <c r="K186" s="217" t="s">
        <v>19</v>
      </c>
      <c r="L186" s="46"/>
      <c r="M186" s="222" t="s">
        <v>19</v>
      </c>
      <c r="N186" s="223" t="s">
        <v>47</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188</v>
      </c>
      <c r="AT186" s="226" t="s">
        <v>183</v>
      </c>
      <c r="AU186" s="226" t="s">
        <v>85</v>
      </c>
      <c r="AY186" s="19" t="s">
        <v>180</v>
      </c>
      <c r="BE186" s="227">
        <f>IF(N186="základní",J186,0)</f>
        <v>0</v>
      </c>
      <c r="BF186" s="227">
        <f>IF(N186="snížená",J186,0)</f>
        <v>0</v>
      </c>
      <c r="BG186" s="227">
        <f>IF(N186="zákl. přenesená",J186,0)</f>
        <v>0</v>
      </c>
      <c r="BH186" s="227">
        <f>IF(N186="sníž. přenesená",J186,0)</f>
        <v>0</v>
      </c>
      <c r="BI186" s="227">
        <f>IF(N186="nulová",J186,0)</f>
        <v>0</v>
      </c>
      <c r="BJ186" s="19" t="s">
        <v>83</v>
      </c>
      <c r="BK186" s="227">
        <f>ROUND(I186*H186,2)</f>
        <v>0</v>
      </c>
      <c r="BL186" s="19" t="s">
        <v>188</v>
      </c>
      <c r="BM186" s="226" t="s">
        <v>2551</v>
      </c>
    </row>
    <row r="187" s="2" customFormat="1">
      <c r="A187" s="40"/>
      <c r="B187" s="41"/>
      <c r="C187" s="42"/>
      <c r="D187" s="228" t="s">
        <v>190</v>
      </c>
      <c r="E187" s="42"/>
      <c r="F187" s="229" t="s">
        <v>2550</v>
      </c>
      <c r="G187" s="42"/>
      <c r="H187" s="42"/>
      <c r="I187" s="230"/>
      <c r="J187" s="42"/>
      <c r="K187" s="42"/>
      <c r="L187" s="46"/>
      <c r="M187" s="231"/>
      <c r="N187" s="232"/>
      <c r="O187" s="86"/>
      <c r="P187" s="86"/>
      <c r="Q187" s="86"/>
      <c r="R187" s="86"/>
      <c r="S187" s="86"/>
      <c r="T187" s="87"/>
      <c r="U187" s="40"/>
      <c r="V187" s="40"/>
      <c r="W187" s="40"/>
      <c r="X187" s="40"/>
      <c r="Y187" s="40"/>
      <c r="Z187" s="40"/>
      <c r="AA187" s="40"/>
      <c r="AB187" s="40"/>
      <c r="AC187" s="40"/>
      <c r="AD187" s="40"/>
      <c r="AE187" s="40"/>
      <c r="AT187" s="19" t="s">
        <v>190</v>
      </c>
      <c r="AU187" s="19" t="s">
        <v>85</v>
      </c>
    </row>
    <row r="188" s="12" customFormat="1" ht="22.8" customHeight="1">
      <c r="A188" s="12"/>
      <c r="B188" s="199"/>
      <c r="C188" s="200"/>
      <c r="D188" s="201" t="s">
        <v>75</v>
      </c>
      <c r="E188" s="213" t="s">
        <v>2552</v>
      </c>
      <c r="F188" s="213" t="s">
        <v>2553</v>
      </c>
      <c r="G188" s="200"/>
      <c r="H188" s="200"/>
      <c r="I188" s="203"/>
      <c r="J188" s="214">
        <f>BK188</f>
        <v>0</v>
      </c>
      <c r="K188" s="200"/>
      <c r="L188" s="205"/>
      <c r="M188" s="206"/>
      <c r="N188" s="207"/>
      <c r="O188" s="207"/>
      <c r="P188" s="208">
        <f>SUM(P189:P194)</f>
        <v>0</v>
      </c>
      <c r="Q188" s="207"/>
      <c r="R188" s="208">
        <f>SUM(R189:R194)</f>
        <v>0.012520000000000002</v>
      </c>
      <c r="S188" s="207"/>
      <c r="T188" s="209">
        <f>SUM(T189:T194)</f>
        <v>2.5369200000000003</v>
      </c>
      <c r="U188" s="12"/>
      <c r="V188" s="12"/>
      <c r="W188" s="12"/>
      <c r="X188" s="12"/>
      <c r="Y188" s="12"/>
      <c r="Z188" s="12"/>
      <c r="AA188" s="12"/>
      <c r="AB188" s="12"/>
      <c r="AC188" s="12"/>
      <c r="AD188" s="12"/>
      <c r="AE188" s="12"/>
      <c r="AR188" s="210" t="s">
        <v>85</v>
      </c>
      <c r="AT188" s="211" t="s">
        <v>75</v>
      </c>
      <c r="AU188" s="211" t="s">
        <v>83</v>
      </c>
      <c r="AY188" s="210" t="s">
        <v>180</v>
      </c>
      <c r="BK188" s="212">
        <f>SUM(BK189:BK194)</f>
        <v>0</v>
      </c>
    </row>
    <row r="189" s="2" customFormat="1" ht="16.5" customHeight="1">
      <c r="A189" s="40"/>
      <c r="B189" s="41"/>
      <c r="C189" s="215" t="s">
        <v>495</v>
      </c>
      <c r="D189" s="215" t="s">
        <v>183</v>
      </c>
      <c r="E189" s="216" t="s">
        <v>2554</v>
      </c>
      <c r="F189" s="217" t="s">
        <v>2555</v>
      </c>
      <c r="G189" s="218" t="s">
        <v>249</v>
      </c>
      <c r="H189" s="219">
        <v>450</v>
      </c>
      <c r="I189" s="220"/>
      <c r="J189" s="221">
        <f>ROUND(I189*H189,2)</f>
        <v>0</v>
      </c>
      <c r="K189" s="217" t="s">
        <v>19</v>
      </c>
      <c r="L189" s="46"/>
      <c r="M189" s="222" t="s">
        <v>19</v>
      </c>
      <c r="N189" s="223" t="s">
        <v>47</v>
      </c>
      <c r="O189" s="86"/>
      <c r="P189" s="224">
        <f>O189*H189</f>
        <v>0</v>
      </c>
      <c r="Q189" s="224">
        <v>2.0000000000000002E-05</v>
      </c>
      <c r="R189" s="224">
        <f>Q189*H189</f>
        <v>0.0090000000000000011</v>
      </c>
      <c r="S189" s="224">
        <v>0.0032000000000000002</v>
      </c>
      <c r="T189" s="225">
        <f>S189*H189</f>
        <v>1.4400000000000002</v>
      </c>
      <c r="U189" s="40"/>
      <c r="V189" s="40"/>
      <c r="W189" s="40"/>
      <c r="X189" s="40"/>
      <c r="Y189" s="40"/>
      <c r="Z189" s="40"/>
      <c r="AA189" s="40"/>
      <c r="AB189" s="40"/>
      <c r="AC189" s="40"/>
      <c r="AD189" s="40"/>
      <c r="AE189" s="40"/>
      <c r="AR189" s="226" t="s">
        <v>188</v>
      </c>
      <c r="AT189" s="226" t="s">
        <v>183</v>
      </c>
      <c r="AU189" s="226" t="s">
        <v>85</v>
      </c>
      <c r="AY189" s="19" t="s">
        <v>180</v>
      </c>
      <c r="BE189" s="227">
        <f>IF(N189="základní",J189,0)</f>
        <v>0</v>
      </c>
      <c r="BF189" s="227">
        <f>IF(N189="snížená",J189,0)</f>
        <v>0</v>
      </c>
      <c r="BG189" s="227">
        <f>IF(N189="zákl. přenesená",J189,0)</f>
        <v>0</v>
      </c>
      <c r="BH189" s="227">
        <f>IF(N189="sníž. přenesená",J189,0)</f>
        <v>0</v>
      </c>
      <c r="BI189" s="227">
        <f>IF(N189="nulová",J189,0)</f>
        <v>0</v>
      </c>
      <c r="BJ189" s="19" t="s">
        <v>83</v>
      </c>
      <c r="BK189" s="227">
        <f>ROUND(I189*H189,2)</f>
        <v>0</v>
      </c>
      <c r="BL189" s="19" t="s">
        <v>188</v>
      </c>
      <c r="BM189" s="226" t="s">
        <v>2556</v>
      </c>
    </row>
    <row r="190" s="2" customFormat="1">
      <c r="A190" s="40"/>
      <c r="B190" s="41"/>
      <c r="C190" s="42"/>
      <c r="D190" s="228" t="s">
        <v>190</v>
      </c>
      <c r="E190" s="42"/>
      <c r="F190" s="229" t="s">
        <v>2555</v>
      </c>
      <c r="G190" s="42"/>
      <c r="H190" s="42"/>
      <c r="I190" s="230"/>
      <c r="J190" s="42"/>
      <c r="K190" s="42"/>
      <c r="L190" s="46"/>
      <c r="M190" s="231"/>
      <c r="N190" s="232"/>
      <c r="O190" s="86"/>
      <c r="P190" s="86"/>
      <c r="Q190" s="86"/>
      <c r="R190" s="86"/>
      <c r="S190" s="86"/>
      <c r="T190" s="87"/>
      <c r="U190" s="40"/>
      <c r="V190" s="40"/>
      <c r="W190" s="40"/>
      <c r="X190" s="40"/>
      <c r="Y190" s="40"/>
      <c r="Z190" s="40"/>
      <c r="AA190" s="40"/>
      <c r="AB190" s="40"/>
      <c r="AC190" s="40"/>
      <c r="AD190" s="40"/>
      <c r="AE190" s="40"/>
      <c r="AT190" s="19" t="s">
        <v>190</v>
      </c>
      <c r="AU190" s="19" t="s">
        <v>85</v>
      </c>
    </row>
    <row r="191" s="2" customFormat="1" ht="16.5" customHeight="1">
      <c r="A191" s="40"/>
      <c r="B191" s="41"/>
      <c r="C191" s="215" t="s">
        <v>499</v>
      </c>
      <c r="D191" s="215" t="s">
        <v>183</v>
      </c>
      <c r="E191" s="216" t="s">
        <v>2557</v>
      </c>
      <c r="F191" s="217" t="s">
        <v>2558</v>
      </c>
      <c r="G191" s="218" t="s">
        <v>462</v>
      </c>
      <c r="H191" s="219">
        <v>44</v>
      </c>
      <c r="I191" s="220"/>
      <c r="J191" s="221">
        <f>ROUND(I191*H191,2)</f>
        <v>0</v>
      </c>
      <c r="K191" s="217" t="s">
        <v>19</v>
      </c>
      <c r="L191" s="46"/>
      <c r="M191" s="222" t="s">
        <v>19</v>
      </c>
      <c r="N191" s="223" t="s">
        <v>47</v>
      </c>
      <c r="O191" s="86"/>
      <c r="P191" s="224">
        <f>O191*H191</f>
        <v>0</v>
      </c>
      <c r="Q191" s="224">
        <v>8.0000000000000007E-05</v>
      </c>
      <c r="R191" s="224">
        <f>Q191*H191</f>
        <v>0.0035200000000000001</v>
      </c>
      <c r="S191" s="224">
        <v>0.024930000000000001</v>
      </c>
      <c r="T191" s="225">
        <f>S191*H191</f>
        <v>1.0969200000000001</v>
      </c>
      <c r="U191" s="40"/>
      <c r="V191" s="40"/>
      <c r="W191" s="40"/>
      <c r="X191" s="40"/>
      <c r="Y191" s="40"/>
      <c r="Z191" s="40"/>
      <c r="AA191" s="40"/>
      <c r="AB191" s="40"/>
      <c r="AC191" s="40"/>
      <c r="AD191" s="40"/>
      <c r="AE191" s="40"/>
      <c r="AR191" s="226" t="s">
        <v>188</v>
      </c>
      <c r="AT191" s="226" t="s">
        <v>183</v>
      </c>
      <c r="AU191" s="226" t="s">
        <v>85</v>
      </c>
      <c r="AY191" s="19" t="s">
        <v>180</v>
      </c>
      <c r="BE191" s="227">
        <f>IF(N191="základní",J191,0)</f>
        <v>0</v>
      </c>
      <c r="BF191" s="227">
        <f>IF(N191="snížená",J191,0)</f>
        <v>0</v>
      </c>
      <c r="BG191" s="227">
        <f>IF(N191="zákl. přenesená",J191,0)</f>
        <v>0</v>
      </c>
      <c r="BH191" s="227">
        <f>IF(N191="sníž. přenesená",J191,0)</f>
        <v>0</v>
      </c>
      <c r="BI191" s="227">
        <f>IF(N191="nulová",J191,0)</f>
        <v>0</v>
      </c>
      <c r="BJ191" s="19" t="s">
        <v>83</v>
      </c>
      <c r="BK191" s="227">
        <f>ROUND(I191*H191,2)</f>
        <v>0</v>
      </c>
      <c r="BL191" s="19" t="s">
        <v>188</v>
      </c>
      <c r="BM191" s="226" t="s">
        <v>2559</v>
      </c>
    </row>
    <row r="192" s="2" customFormat="1">
      <c r="A192" s="40"/>
      <c r="B192" s="41"/>
      <c r="C192" s="42"/>
      <c r="D192" s="228" t="s">
        <v>190</v>
      </c>
      <c r="E192" s="42"/>
      <c r="F192" s="229" t="s">
        <v>2558</v>
      </c>
      <c r="G192" s="42"/>
      <c r="H192" s="42"/>
      <c r="I192" s="230"/>
      <c r="J192" s="42"/>
      <c r="K192" s="42"/>
      <c r="L192" s="46"/>
      <c r="M192" s="231"/>
      <c r="N192" s="232"/>
      <c r="O192" s="86"/>
      <c r="P192" s="86"/>
      <c r="Q192" s="86"/>
      <c r="R192" s="86"/>
      <c r="S192" s="86"/>
      <c r="T192" s="87"/>
      <c r="U192" s="40"/>
      <c r="V192" s="40"/>
      <c r="W192" s="40"/>
      <c r="X192" s="40"/>
      <c r="Y192" s="40"/>
      <c r="Z192" s="40"/>
      <c r="AA192" s="40"/>
      <c r="AB192" s="40"/>
      <c r="AC192" s="40"/>
      <c r="AD192" s="40"/>
      <c r="AE192" s="40"/>
      <c r="AT192" s="19" t="s">
        <v>190</v>
      </c>
      <c r="AU192" s="19" t="s">
        <v>85</v>
      </c>
    </row>
    <row r="193" s="2" customFormat="1" ht="21.75" customHeight="1">
      <c r="A193" s="40"/>
      <c r="B193" s="41"/>
      <c r="C193" s="215" t="s">
        <v>506</v>
      </c>
      <c r="D193" s="215" t="s">
        <v>183</v>
      </c>
      <c r="E193" s="216" t="s">
        <v>2560</v>
      </c>
      <c r="F193" s="217" t="s">
        <v>2561</v>
      </c>
      <c r="G193" s="218" t="s">
        <v>327</v>
      </c>
      <c r="H193" s="219">
        <v>0.0040000000000000001</v>
      </c>
      <c r="I193" s="220"/>
      <c r="J193" s="221">
        <f>ROUND(I193*H193,2)</f>
        <v>0</v>
      </c>
      <c r="K193" s="217" t="s">
        <v>19</v>
      </c>
      <c r="L193" s="46"/>
      <c r="M193" s="222" t="s">
        <v>19</v>
      </c>
      <c r="N193" s="223" t="s">
        <v>47</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188</v>
      </c>
      <c r="AT193" s="226" t="s">
        <v>183</v>
      </c>
      <c r="AU193" s="226" t="s">
        <v>85</v>
      </c>
      <c r="AY193" s="19" t="s">
        <v>180</v>
      </c>
      <c r="BE193" s="227">
        <f>IF(N193="základní",J193,0)</f>
        <v>0</v>
      </c>
      <c r="BF193" s="227">
        <f>IF(N193="snížená",J193,0)</f>
        <v>0</v>
      </c>
      <c r="BG193" s="227">
        <f>IF(N193="zákl. přenesená",J193,0)</f>
        <v>0</v>
      </c>
      <c r="BH193" s="227">
        <f>IF(N193="sníž. přenesená",J193,0)</f>
        <v>0</v>
      </c>
      <c r="BI193" s="227">
        <f>IF(N193="nulová",J193,0)</f>
        <v>0</v>
      </c>
      <c r="BJ193" s="19" t="s">
        <v>83</v>
      </c>
      <c r="BK193" s="227">
        <f>ROUND(I193*H193,2)</f>
        <v>0</v>
      </c>
      <c r="BL193" s="19" t="s">
        <v>188</v>
      </c>
      <c r="BM193" s="226" t="s">
        <v>2562</v>
      </c>
    </row>
    <row r="194" s="2" customFormat="1">
      <c r="A194" s="40"/>
      <c r="B194" s="41"/>
      <c r="C194" s="42"/>
      <c r="D194" s="228" t="s">
        <v>190</v>
      </c>
      <c r="E194" s="42"/>
      <c r="F194" s="229" t="s">
        <v>2561</v>
      </c>
      <c r="G194" s="42"/>
      <c r="H194" s="42"/>
      <c r="I194" s="230"/>
      <c r="J194" s="42"/>
      <c r="K194" s="42"/>
      <c r="L194" s="46"/>
      <c r="M194" s="231"/>
      <c r="N194" s="232"/>
      <c r="O194" s="86"/>
      <c r="P194" s="86"/>
      <c r="Q194" s="86"/>
      <c r="R194" s="86"/>
      <c r="S194" s="86"/>
      <c r="T194" s="87"/>
      <c r="U194" s="40"/>
      <c r="V194" s="40"/>
      <c r="W194" s="40"/>
      <c r="X194" s="40"/>
      <c r="Y194" s="40"/>
      <c r="Z194" s="40"/>
      <c r="AA194" s="40"/>
      <c r="AB194" s="40"/>
      <c r="AC194" s="40"/>
      <c r="AD194" s="40"/>
      <c r="AE194" s="40"/>
      <c r="AT194" s="19" t="s">
        <v>190</v>
      </c>
      <c r="AU194" s="19" t="s">
        <v>85</v>
      </c>
    </row>
    <row r="195" s="12" customFormat="1" ht="22.8" customHeight="1">
      <c r="A195" s="12"/>
      <c r="B195" s="199"/>
      <c r="C195" s="200"/>
      <c r="D195" s="201" t="s">
        <v>75</v>
      </c>
      <c r="E195" s="213" t="s">
        <v>2563</v>
      </c>
      <c r="F195" s="213" t="s">
        <v>1992</v>
      </c>
      <c r="G195" s="200"/>
      <c r="H195" s="200"/>
      <c r="I195" s="203"/>
      <c r="J195" s="214">
        <f>BK195</f>
        <v>0</v>
      </c>
      <c r="K195" s="200"/>
      <c r="L195" s="205"/>
      <c r="M195" s="206"/>
      <c r="N195" s="207"/>
      <c r="O195" s="207"/>
      <c r="P195" s="208">
        <f>SUM(P196:P211)</f>
        <v>0</v>
      </c>
      <c r="Q195" s="207"/>
      <c r="R195" s="208">
        <f>SUM(R196:R211)</f>
        <v>0</v>
      </c>
      <c r="S195" s="207"/>
      <c r="T195" s="209">
        <f>SUM(T196:T211)</f>
        <v>0</v>
      </c>
      <c r="U195" s="12"/>
      <c r="V195" s="12"/>
      <c r="W195" s="12"/>
      <c r="X195" s="12"/>
      <c r="Y195" s="12"/>
      <c r="Z195" s="12"/>
      <c r="AA195" s="12"/>
      <c r="AB195" s="12"/>
      <c r="AC195" s="12"/>
      <c r="AD195" s="12"/>
      <c r="AE195" s="12"/>
      <c r="AR195" s="210" t="s">
        <v>85</v>
      </c>
      <c r="AT195" s="211" t="s">
        <v>75</v>
      </c>
      <c r="AU195" s="211" t="s">
        <v>83</v>
      </c>
      <c r="AY195" s="210" t="s">
        <v>180</v>
      </c>
      <c r="BK195" s="212">
        <f>SUM(BK196:BK211)</f>
        <v>0</v>
      </c>
    </row>
    <row r="196" s="2" customFormat="1" ht="16.5" customHeight="1">
      <c r="A196" s="40"/>
      <c r="B196" s="41"/>
      <c r="C196" s="269" t="s">
        <v>514</v>
      </c>
      <c r="D196" s="269" t="s">
        <v>684</v>
      </c>
      <c r="E196" s="270" t="s">
        <v>2564</v>
      </c>
      <c r="F196" s="271" t="s">
        <v>2565</v>
      </c>
      <c r="G196" s="272" t="s">
        <v>2566</v>
      </c>
      <c r="H196" s="273">
        <v>24</v>
      </c>
      <c r="I196" s="274"/>
      <c r="J196" s="275">
        <f>ROUND(I196*H196,2)</f>
        <v>0</v>
      </c>
      <c r="K196" s="271" t="s">
        <v>19</v>
      </c>
      <c r="L196" s="276"/>
      <c r="M196" s="277" t="s">
        <v>19</v>
      </c>
      <c r="N196" s="278" t="s">
        <v>47</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405</v>
      </c>
      <c r="AT196" s="226" t="s">
        <v>684</v>
      </c>
      <c r="AU196" s="226" t="s">
        <v>85</v>
      </c>
      <c r="AY196" s="19" t="s">
        <v>180</v>
      </c>
      <c r="BE196" s="227">
        <f>IF(N196="základní",J196,0)</f>
        <v>0</v>
      </c>
      <c r="BF196" s="227">
        <f>IF(N196="snížená",J196,0)</f>
        <v>0</v>
      </c>
      <c r="BG196" s="227">
        <f>IF(N196="zákl. přenesená",J196,0)</f>
        <v>0</v>
      </c>
      <c r="BH196" s="227">
        <f>IF(N196="sníž. přenesená",J196,0)</f>
        <v>0</v>
      </c>
      <c r="BI196" s="227">
        <f>IF(N196="nulová",J196,0)</f>
        <v>0</v>
      </c>
      <c r="BJ196" s="19" t="s">
        <v>83</v>
      </c>
      <c r="BK196" s="227">
        <f>ROUND(I196*H196,2)</f>
        <v>0</v>
      </c>
      <c r="BL196" s="19" t="s">
        <v>188</v>
      </c>
      <c r="BM196" s="226" t="s">
        <v>2567</v>
      </c>
    </row>
    <row r="197" s="2" customFormat="1">
      <c r="A197" s="40"/>
      <c r="B197" s="41"/>
      <c r="C197" s="42"/>
      <c r="D197" s="228" t="s">
        <v>190</v>
      </c>
      <c r="E197" s="42"/>
      <c r="F197" s="229" t="s">
        <v>2565</v>
      </c>
      <c r="G197" s="42"/>
      <c r="H197" s="42"/>
      <c r="I197" s="230"/>
      <c r="J197" s="42"/>
      <c r="K197" s="42"/>
      <c r="L197" s="46"/>
      <c r="M197" s="231"/>
      <c r="N197" s="232"/>
      <c r="O197" s="86"/>
      <c r="P197" s="86"/>
      <c r="Q197" s="86"/>
      <c r="R197" s="86"/>
      <c r="S197" s="86"/>
      <c r="T197" s="87"/>
      <c r="U197" s="40"/>
      <c r="V197" s="40"/>
      <c r="W197" s="40"/>
      <c r="X197" s="40"/>
      <c r="Y197" s="40"/>
      <c r="Z197" s="40"/>
      <c r="AA197" s="40"/>
      <c r="AB197" s="40"/>
      <c r="AC197" s="40"/>
      <c r="AD197" s="40"/>
      <c r="AE197" s="40"/>
      <c r="AT197" s="19" t="s">
        <v>190</v>
      </c>
      <c r="AU197" s="19" t="s">
        <v>85</v>
      </c>
    </row>
    <row r="198" s="2" customFormat="1" ht="16.5" customHeight="1">
      <c r="A198" s="40"/>
      <c r="B198" s="41"/>
      <c r="C198" s="269" t="s">
        <v>521</v>
      </c>
      <c r="D198" s="269" t="s">
        <v>684</v>
      </c>
      <c r="E198" s="270" t="s">
        <v>2568</v>
      </c>
      <c r="F198" s="271" t="s">
        <v>2569</v>
      </c>
      <c r="G198" s="272" t="s">
        <v>1994</v>
      </c>
      <c r="H198" s="273">
        <v>5</v>
      </c>
      <c r="I198" s="274"/>
      <c r="J198" s="275">
        <f>ROUND(I198*H198,2)</f>
        <v>0</v>
      </c>
      <c r="K198" s="271" t="s">
        <v>19</v>
      </c>
      <c r="L198" s="276"/>
      <c r="M198" s="277" t="s">
        <v>19</v>
      </c>
      <c r="N198" s="278" t="s">
        <v>47</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405</v>
      </c>
      <c r="AT198" s="226" t="s">
        <v>684</v>
      </c>
      <c r="AU198" s="226" t="s">
        <v>85</v>
      </c>
      <c r="AY198" s="19" t="s">
        <v>180</v>
      </c>
      <c r="BE198" s="227">
        <f>IF(N198="základní",J198,0)</f>
        <v>0</v>
      </c>
      <c r="BF198" s="227">
        <f>IF(N198="snížená",J198,0)</f>
        <v>0</v>
      </c>
      <c r="BG198" s="227">
        <f>IF(N198="zákl. přenesená",J198,0)</f>
        <v>0</v>
      </c>
      <c r="BH198" s="227">
        <f>IF(N198="sníž. přenesená",J198,0)</f>
        <v>0</v>
      </c>
      <c r="BI198" s="227">
        <f>IF(N198="nulová",J198,0)</f>
        <v>0</v>
      </c>
      <c r="BJ198" s="19" t="s">
        <v>83</v>
      </c>
      <c r="BK198" s="227">
        <f>ROUND(I198*H198,2)</f>
        <v>0</v>
      </c>
      <c r="BL198" s="19" t="s">
        <v>188</v>
      </c>
      <c r="BM198" s="226" t="s">
        <v>2570</v>
      </c>
    </row>
    <row r="199" s="2" customFormat="1">
      <c r="A199" s="40"/>
      <c r="B199" s="41"/>
      <c r="C199" s="42"/>
      <c r="D199" s="228" t="s">
        <v>190</v>
      </c>
      <c r="E199" s="42"/>
      <c r="F199" s="229" t="s">
        <v>2569</v>
      </c>
      <c r="G199" s="42"/>
      <c r="H199" s="42"/>
      <c r="I199" s="230"/>
      <c r="J199" s="42"/>
      <c r="K199" s="42"/>
      <c r="L199" s="46"/>
      <c r="M199" s="231"/>
      <c r="N199" s="232"/>
      <c r="O199" s="86"/>
      <c r="P199" s="86"/>
      <c r="Q199" s="86"/>
      <c r="R199" s="86"/>
      <c r="S199" s="86"/>
      <c r="T199" s="87"/>
      <c r="U199" s="40"/>
      <c r="V199" s="40"/>
      <c r="W199" s="40"/>
      <c r="X199" s="40"/>
      <c r="Y199" s="40"/>
      <c r="Z199" s="40"/>
      <c r="AA199" s="40"/>
      <c r="AB199" s="40"/>
      <c r="AC199" s="40"/>
      <c r="AD199" s="40"/>
      <c r="AE199" s="40"/>
      <c r="AT199" s="19" t="s">
        <v>190</v>
      </c>
      <c r="AU199" s="19" t="s">
        <v>85</v>
      </c>
    </row>
    <row r="200" s="2" customFormat="1" ht="16.5" customHeight="1">
      <c r="A200" s="40"/>
      <c r="B200" s="41"/>
      <c r="C200" s="269" t="s">
        <v>529</v>
      </c>
      <c r="D200" s="269" t="s">
        <v>684</v>
      </c>
      <c r="E200" s="270" t="s">
        <v>2571</v>
      </c>
      <c r="F200" s="271" t="s">
        <v>2572</v>
      </c>
      <c r="G200" s="272" t="s">
        <v>1994</v>
      </c>
      <c r="H200" s="273">
        <v>5</v>
      </c>
      <c r="I200" s="274"/>
      <c r="J200" s="275">
        <f>ROUND(I200*H200,2)</f>
        <v>0</v>
      </c>
      <c r="K200" s="271" t="s">
        <v>19</v>
      </c>
      <c r="L200" s="276"/>
      <c r="M200" s="277" t="s">
        <v>19</v>
      </c>
      <c r="N200" s="278" t="s">
        <v>47</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405</v>
      </c>
      <c r="AT200" s="226" t="s">
        <v>684</v>
      </c>
      <c r="AU200" s="226" t="s">
        <v>85</v>
      </c>
      <c r="AY200" s="19" t="s">
        <v>180</v>
      </c>
      <c r="BE200" s="227">
        <f>IF(N200="základní",J200,0)</f>
        <v>0</v>
      </c>
      <c r="BF200" s="227">
        <f>IF(N200="snížená",J200,0)</f>
        <v>0</v>
      </c>
      <c r="BG200" s="227">
        <f>IF(N200="zákl. přenesená",J200,0)</f>
        <v>0</v>
      </c>
      <c r="BH200" s="227">
        <f>IF(N200="sníž. přenesená",J200,0)</f>
        <v>0</v>
      </c>
      <c r="BI200" s="227">
        <f>IF(N200="nulová",J200,0)</f>
        <v>0</v>
      </c>
      <c r="BJ200" s="19" t="s">
        <v>83</v>
      </c>
      <c r="BK200" s="227">
        <f>ROUND(I200*H200,2)</f>
        <v>0</v>
      </c>
      <c r="BL200" s="19" t="s">
        <v>188</v>
      </c>
      <c r="BM200" s="226" t="s">
        <v>2573</v>
      </c>
    </row>
    <row r="201" s="2" customFormat="1">
      <c r="A201" s="40"/>
      <c r="B201" s="41"/>
      <c r="C201" s="42"/>
      <c r="D201" s="228" t="s">
        <v>190</v>
      </c>
      <c r="E201" s="42"/>
      <c r="F201" s="229" t="s">
        <v>2572</v>
      </c>
      <c r="G201" s="42"/>
      <c r="H201" s="42"/>
      <c r="I201" s="230"/>
      <c r="J201" s="42"/>
      <c r="K201" s="42"/>
      <c r="L201" s="46"/>
      <c r="M201" s="231"/>
      <c r="N201" s="232"/>
      <c r="O201" s="86"/>
      <c r="P201" s="86"/>
      <c r="Q201" s="86"/>
      <c r="R201" s="86"/>
      <c r="S201" s="86"/>
      <c r="T201" s="87"/>
      <c r="U201" s="40"/>
      <c r="V201" s="40"/>
      <c r="W201" s="40"/>
      <c r="X201" s="40"/>
      <c r="Y201" s="40"/>
      <c r="Z201" s="40"/>
      <c r="AA201" s="40"/>
      <c r="AB201" s="40"/>
      <c r="AC201" s="40"/>
      <c r="AD201" s="40"/>
      <c r="AE201" s="40"/>
      <c r="AT201" s="19" t="s">
        <v>190</v>
      </c>
      <c r="AU201" s="19" t="s">
        <v>85</v>
      </c>
    </row>
    <row r="202" s="2" customFormat="1" ht="16.5" customHeight="1">
      <c r="A202" s="40"/>
      <c r="B202" s="41"/>
      <c r="C202" s="269" t="s">
        <v>907</v>
      </c>
      <c r="D202" s="269" t="s">
        <v>684</v>
      </c>
      <c r="E202" s="270" t="s">
        <v>2574</v>
      </c>
      <c r="F202" s="271" t="s">
        <v>2575</v>
      </c>
      <c r="G202" s="272" t="s">
        <v>2566</v>
      </c>
      <c r="H202" s="273">
        <v>1</v>
      </c>
      <c r="I202" s="274"/>
      <c r="J202" s="275">
        <f>ROUND(I202*H202,2)</f>
        <v>0</v>
      </c>
      <c r="K202" s="271" t="s">
        <v>19</v>
      </c>
      <c r="L202" s="276"/>
      <c r="M202" s="277" t="s">
        <v>19</v>
      </c>
      <c r="N202" s="278" t="s">
        <v>47</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405</v>
      </c>
      <c r="AT202" s="226" t="s">
        <v>684</v>
      </c>
      <c r="AU202" s="226" t="s">
        <v>85</v>
      </c>
      <c r="AY202" s="19" t="s">
        <v>180</v>
      </c>
      <c r="BE202" s="227">
        <f>IF(N202="základní",J202,0)</f>
        <v>0</v>
      </c>
      <c r="BF202" s="227">
        <f>IF(N202="snížená",J202,0)</f>
        <v>0</v>
      </c>
      <c r="BG202" s="227">
        <f>IF(N202="zákl. přenesená",J202,0)</f>
        <v>0</v>
      </c>
      <c r="BH202" s="227">
        <f>IF(N202="sníž. přenesená",J202,0)</f>
        <v>0</v>
      </c>
      <c r="BI202" s="227">
        <f>IF(N202="nulová",J202,0)</f>
        <v>0</v>
      </c>
      <c r="BJ202" s="19" t="s">
        <v>83</v>
      </c>
      <c r="BK202" s="227">
        <f>ROUND(I202*H202,2)</f>
        <v>0</v>
      </c>
      <c r="BL202" s="19" t="s">
        <v>188</v>
      </c>
      <c r="BM202" s="226" t="s">
        <v>2576</v>
      </c>
    </row>
    <row r="203" s="2" customFormat="1">
      <c r="A203" s="40"/>
      <c r="B203" s="41"/>
      <c r="C203" s="42"/>
      <c r="D203" s="228" t="s">
        <v>190</v>
      </c>
      <c r="E203" s="42"/>
      <c r="F203" s="229" t="s">
        <v>2575</v>
      </c>
      <c r="G203" s="42"/>
      <c r="H203" s="42"/>
      <c r="I203" s="230"/>
      <c r="J203" s="42"/>
      <c r="K203" s="42"/>
      <c r="L203" s="46"/>
      <c r="M203" s="231"/>
      <c r="N203" s="232"/>
      <c r="O203" s="86"/>
      <c r="P203" s="86"/>
      <c r="Q203" s="86"/>
      <c r="R203" s="86"/>
      <c r="S203" s="86"/>
      <c r="T203" s="87"/>
      <c r="U203" s="40"/>
      <c r="V203" s="40"/>
      <c r="W203" s="40"/>
      <c r="X203" s="40"/>
      <c r="Y203" s="40"/>
      <c r="Z203" s="40"/>
      <c r="AA203" s="40"/>
      <c r="AB203" s="40"/>
      <c r="AC203" s="40"/>
      <c r="AD203" s="40"/>
      <c r="AE203" s="40"/>
      <c r="AT203" s="19" t="s">
        <v>190</v>
      </c>
      <c r="AU203" s="19" t="s">
        <v>85</v>
      </c>
    </row>
    <row r="204" s="2" customFormat="1" ht="16.5" customHeight="1">
      <c r="A204" s="40"/>
      <c r="B204" s="41"/>
      <c r="C204" s="269" t="s">
        <v>911</v>
      </c>
      <c r="D204" s="269" t="s">
        <v>684</v>
      </c>
      <c r="E204" s="270" t="s">
        <v>2577</v>
      </c>
      <c r="F204" s="271" t="s">
        <v>2578</v>
      </c>
      <c r="G204" s="272" t="s">
        <v>2566</v>
      </c>
      <c r="H204" s="273">
        <v>10</v>
      </c>
      <c r="I204" s="274"/>
      <c r="J204" s="275">
        <f>ROUND(I204*H204,2)</f>
        <v>0</v>
      </c>
      <c r="K204" s="271" t="s">
        <v>19</v>
      </c>
      <c r="L204" s="276"/>
      <c r="M204" s="277" t="s">
        <v>19</v>
      </c>
      <c r="N204" s="278" t="s">
        <v>47</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405</v>
      </c>
      <c r="AT204" s="226" t="s">
        <v>684</v>
      </c>
      <c r="AU204" s="226" t="s">
        <v>85</v>
      </c>
      <c r="AY204" s="19" t="s">
        <v>180</v>
      </c>
      <c r="BE204" s="227">
        <f>IF(N204="základní",J204,0)</f>
        <v>0</v>
      </c>
      <c r="BF204" s="227">
        <f>IF(N204="snížená",J204,0)</f>
        <v>0</v>
      </c>
      <c r="BG204" s="227">
        <f>IF(N204="zákl. přenesená",J204,0)</f>
        <v>0</v>
      </c>
      <c r="BH204" s="227">
        <f>IF(N204="sníž. přenesená",J204,0)</f>
        <v>0</v>
      </c>
      <c r="BI204" s="227">
        <f>IF(N204="nulová",J204,0)</f>
        <v>0</v>
      </c>
      <c r="BJ204" s="19" t="s">
        <v>83</v>
      </c>
      <c r="BK204" s="227">
        <f>ROUND(I204*H204,2)</f>
        <v>0</v>
      </c>
      <c r="BL204" s="19" t="s">
        <v>188</v>
      </c>
      <c r="BM204" s="226" t="s">
        <v>2579</v>
      </c>
    </row>
    <row r="205" s="2" customFormat="1">
      <c r="A205" s="40"/>
      <c r="B205" s="41"/>
      <c r="C205" s="42"/>
      <c r="D205" s="228" t="s">
        <v>190</v>
      </c>
      <c r="E205" s="42"/>
      <c r="F205" s="229" t="s">
        <v>2578</v>
      </c>
      <c r="G205" s="42"/>
      <c r="H205" s="42"/>
      <c r="I205" s="230"/>
      <c r="J205" s="42"/>
      <c r="K205" s="42"/>
      <c r="L205" s="46"/>
      <c r="M205" s="231"/>
      <c r="N205" s="232"/>
      <c r="O205" s="86"/>
      <c r="P205" s="86"/>
      <c r="Q205" s="86"/>
      <c r="R205" s="86"/>
      <c r="S205" s="86"/>
      <c r="T205" s="87"/>
      <c r="U205" s="40"/>
      <c r="V205" s="40"/>
      <c r="W205" s="40"/>
      <c r="X205" s="40"/>
      <c r="Y205" s="40"/>
      <c r="Z205" s="40"/>
      <c r="AA205" s="40"/>
      <c r="AB205" s="40"/>
      <c r="AC205" s="40"/>
      <c r="AD205" s="40"/>
      <c r="AE205" s="40"/>
      <c r="AT205" s="19" t="s">
        <v>190</v>
      </c>
      <c r="AU205" s="19" t="s">
        <v>85</v>
      </c>
    </row>
    <row r="206" s="2" customFormat="1" ht="16.5" customHeight="1">
      <c r="A206" s="40"/>
      <c r="B206" s="41"/>
      <c r="C206" s="269" t="s">
        <v>915</v>
      </c>
      <c r="D206" s="269" t="s">
        <v>684</v>
      </c>
      <c r="E206" s="270" t="s">
        <v>2580</v>
      </c>
      <c r="F206" s="271" t="s">
        <v>2383</v>
      </c>
      <c r="G206" s="272" t="s">
        <v>462</v>
      </c>
      <c r="H206" s="273">
        <v>1</v>
      </c>
      <c r="I206" s="274"/>
      <c r="J206" s="275">
        <f>ROUND(I206*H206,2)</f>
        <v>0</v>
      </c>
      <c r="K206" s="271" t="s">
        <v>19</v>
      </c>
      <c r="L206" s="276"/>
      <c r="M206" s="277" t="s">
        <v>19</v>
      </c>
      <c r="N206" s="278" t="s">
        <v>47</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405</v>
      </c>
      <c r="AT206" s="226" t="s">
        <v>684</v>
      </c>
      <c r="AU206" s="226" t="s">
        <v>85</v>
      </c>
      <c r="AY206" s="19" t="s">
        <v>180</v>
      </c>
      <c r="BE206" s="227">
        <f>IF(N206="základní",J206,0)</f>
        <v>0</v>
      </c>
      <c r="BF206" s="227">
        <f>IF(N206="snížená",J206,0)</f>
        <v>0</v>
      </c>
      <c r="BG206" s="227">
        <f>IF(N206="zákl. přenesená",J206,0)</f>
        <v>0</v>
      </c>
      <c r="BH206" s="227">
        <f>IF(N206="sníž. přenesená",J206,0)</f>
        <v>0</v>
      </c>
      <c r="BI206" s="227">
        <f>IF(N206="nulová",J206,0)</f>
        <v>0</v>
      </c>
      <c r="BJ206" s="19" t="s">
        <v>83</v>
      </c>
      <c r="BK206" s="227">
        <f>ROUND(I206*H206,2)</f>
        <v>0</v>
      </c>
      <c r="BL206" s="19" t="s">
        <v>188</v>
      </c>
      <c r="BM206" s="226" t="s">
        <v>2581</v>
      </c>
    </row>
    <row r="207" s="2" customFormat="1">
      <c r="A207" s="40"/>
      <c r="B207" s="41"/>
      <c r="C207" s="42"/>
      <c r="D207" s="228" t="s">
        <v>190</v>
      </c>
      <c r="E207" s="42"/>
      <c r="F207" s="229" t="s">
        <v>2383</v>
      </c>
      <c r="G207" s="42"/>
      <c r="H207" s="42"/>
      <c r="I207" s="230"/>
      <c r="J207" s="42"/>
      <c r="K207" s="42"/>
      <c r="L207" s="46"/>
      <c r="M207" s="231"/>
      <c r="N207" s="232"/>
      <c r="O207" s="86"/>
      <c r="P207" s="86"/>
      <c r="Q207" s="86"/>
      <c r="R207" s="86"/>
      <c r="S207" s="86"/>
      <c r="T207" s="87"/>
      <c r="U207" s="40"/>
      <c r="V207" s="40"/>
      <c r="W207" s="40"/>
      <c r="X207" s="40"/>
      <c r="Y207" s="40"/>
      <c r="Z207" s="40"/>
      <c r="AA207" s="40"/>
      <c r="AB207" s="40"/>
      <c r="AC207" s="40"/>
      <c r="AD207" s="40"/>
      <c r="AE207" s="40"/>
      <c r="AT207" s="19" t="s">
        <v>190</v>
      </c>
      <c r="AU207" s="19" t="s">
        <v>85</v>
      </c>
    </row>
    <row r="208" s="2" customFormat="1" ht="16.5" customHeight="1">
      <c r="A208" s="40"/>
      <c r="B208" s="41"/>
      <c r="C208" s="269" t="s">
        <v>919</v>
      </c>
      <c r="D208" s="269" t="s">
        <v>684</v>
      </c>
      <c r="E208" s="270" t="s">
        <v>2582</v>
      </c>
      <c r="F208" s="271" t="s">
        <v>2161</v>
      </c>
      <c r="G208" s="272" t="s">
        <v>462</v>
      </c>
      <c r="H208" s="273">
        <v>1</v>
      </c>
      <c r="I208" s="274"/>
      <c r="J208" s="275">
        <f>ROUND(I208*H208,2)</f>
        <v>0</v>
      </c>
      <c r="K208" s="271" t="s">
        <v>19</v>
      </c>
      <c r="L208" s="276"/>
      <c r="M208" s="277" t="s">
        <v>19</v>
      </c>
      <c r="N208" s="278" t="s">
        <v>47</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405</v>
      </c>
      <c r="AT208" s="226" t="s">
        <v>684</v>
      </c>
      <c r="AU208" s="226" t="s">
        <v>85</v>
      </c>
      <c r="AY208" s="19" t="s">
        <v>180</v>
      </c>
      <c r="BE208" s="227">
        <f>IF(N208="základní",J208,0)</f>
        <v>0</v>
      </c>
      <c r="BF208" s="227">
        <f>IF(N208="snížená",J208,0)</f>
        <v>0</v>
      </c>
      <c r="BG208" s="227">
        <f>IF(N208="zákl. přenesená",J208,0)</f>
        <v>0</v>
      </c>
      <c r="BH208" s="227">
        <f>IF(N208="sníž. přenesená",J208,0)</f>
        <v>0</v>
      </c>
      <c r="BI208" s="227">
        <f>IF(N208="nulová",J208,0)</f>
        <v>0</v>
      </c>
      <c r="BJ208" s="19" t="s">
        <v>83</v>
      </c>
      <c r="BK208" s="227">
        <f>ROUND(I208*H208,2)</f>
        <v>0</v>
      </c>
      <c r="BL208" s="19" t="s">
        <v>188</v>
      </c>
      <c r="BM208" s="226" t="s">
        <v>2583</v>
      </c>
    </row>
    <row r="209" s="2" customFormat="1">
      <c r="A209" s="40"/>
      <c r="B209" s="41"/>
      <c r="C209" s="42"/>
      <c r="D209" s="228" t="s">
        <v>190</v>
      </c>
      <c r="E209" s="42"/>
      <c r="F209" s="229" t="s">
        <v>2161</v>
      </c>
      <c r="G209" s="42"/>
      <c r="H209" s="42"/>
      <c r="I209" s="230"/>
      <c r="J209" s="42"/>
      <c r="K209" s="42"/>
      <c r="L209" s="46"/>
      <c r="M209" s="231"/>
      <c r="N209" s="232"/>
      <c r="O209" s="86"/>
      <c r="P209" s="86"/>
      <c r="Q209" s="86"/>
      <c r="R209" s="86"/>
      <c r="S209" s="86"/>
      <c r="T209" s="87"/>
      <c r="U209" s="40"/>
      <c r="V209" s="40"/>
      <c r="W209" s="40"/>
      <c r="X209" s="40"/>
      <c r="Y209" s="40"/>
      <c r="Z209" s="40"/>
      <c r="AA209" s="40"/>
      <c r="AB209" s="40"/>
      <c r="AC209" s="40"/>
      <c r="AD209" s="40"/>
      <c r="AE209" s="40"/>
      <c r="AT209" s="19" t="s">
        <v>190</v>
      </c>
      <c r="AU209" s="19" t="s">
        <v>85</v>
      </c>
    </row>
    <row r="210" s="2" customFormat="1" ht="16.5" customHeight="1">
      <c r="A210" s="40"/>
      <c r="B210" s="41"/>
      <c r="C210" s="269" t="s">
        <v>1817</v>
      </c>
      <c r="D210" s="269" t="s">
        <v>684</v>
      </c>
      <c r="E210" s="270" t="s">
        <v>2584</v>
      </c>
      <c r="F210" s="271" t="s">
        <v>2585</v>
      </c>
      <c r="G210" s="272" t="s">
        <v>462</v>
      </c>
      <c r="H210" s="273">
        <v>1</v>
      </c>
      <c r="I210" s="274"/>
      <c r="J210" s="275">
        <f>ROUND(I210*H210,2)</f>
        <v>0</v>
      </c>
      <c r="K210" s="271" t="s">
        <v>19</v>
      </c>
      <c r="L210" s="276"/>
      <c r="M210" s="277" t="s">
        <v>19</v>
      </c>
      <c r="N210" s="278" t="s">
        <v>47</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405</v>
      </c>
      <c r="AT210" s="226" t="s">
        <v>684</v>
      </c>
      <c r="AU210" s="226" t="s">
        <v>85</v>
      </c>
      <c r="AY210" s="19" t="s">
        <v>180</v>
      </c>
      <c r="BE210" s="227">
        <f>IF(N210="základní",J210,0)</f>
        <v>0</v>
      </c>
      <c r="BF210" s="227">
        <f>IF(N210="snížená",J210,0)</f>
        <v>0</v>
      </c>
      <c r="BG210" s="227">
        <f>IF(N210="zákl. přenesená",J210,0)</f>
        <v>0</v>
      </c>
      <c r="BH210" s="227">
        <f>IF(N210="sníž. přenesená",J210,0)</f>
        <v>0</v>
      </c>
      <c r="BI210" s="227">
        <f>IF(N210="nulová",J210,0)</f>
        <v>0</v>
      </c>
      <c r="BJ210" s="19" t="s">
        <v>83</v>
      </c>
      <c r="BK210" s="227">
        <f>ROUND(I210*H210,2)</f>
        <v>0</v>
      </c>
      <c r="BL210" s="19" t="s">
        <v>188</v>
      </c>
      <c r="BM210" s="226" t="s">
        <v>2586</v>
      </c>
    </row>
    <row r="211" s="2" customFormat="1">
      <c r="A211" s="40"/>
      <c r="B211" s="41"/>
      <c r="C211" s="42"/>
      <c r="D211" s="228" t="s">
        <v>190</v>
      </c>
      <c r="E211" s="42"/>
      <c r="F211" s="229" t="s">
        <v>2585</v>
      </c>
      <c r="G211" s="42"/>
      <c r="H211" s="42"/>
      <c r="I211" s="230"/>
      <c r="J211" s="42"/>
      <c r="K211" s="42"/>
      <c r="L211" s="46"/>
      <c r="M211" s="265"/>
      <c r="N211" s="266"/>
      <c r="O211" s="267"/>
      <c r="P211" s="267"/>
      <c r="Q211" s="267"/>
      <c r="R211" s="267"/>
      <c r="S211" s="267"/>
      <c r="T211" s="268"/>
      <c r="U211" s="40"/>
      <c r="V211" s="40"/>
      <c r="W211" s="40"/>
      <c r="X211" s="40"/>
      <c r="Y211" s="40"/>
      <c r="Z211" s="40"/>
      <c r="AA211" s="40"/>
      <c r="AB211" s="40"/>
      <c r="AC211" s="40"/>
      <c r="AD211" s="40"/>
      <c r="AE211" s="40"/>
      <c r="AT211" s="19" t="s">
        <v>190</v>
      </c>
      <c r="AU211" s="19" t="s">
        <v>85</v>
      </c>
    </row>
    <row r="212" s="2" customFormat="1" ht="6.96" customHeight="1">
      <c r="A212" s="40"/>
      <c r="B212" s="61"/>
      <c r="C212" s="62"/>
      <c r="D212" s="62"/>
      <c r="E212" s="62"/>
      <c r="F212" s="62"/>
      <c r="G212" s="62"/>
      <c r="H212" s="62"/>
      <c r="I212" s="62"/>
      <c r="J212" s="62"/>
      <c r="K212" s="62"/>
      <c r="L212" s="46"/>
      <c r="M212" s="40"/>
      <c r="O212" s="40"/>
      <c r="P212" s="40"/>
      <c r="Q212" s="40"/>
      <c r="R212" s="40"/>
      <c r="S212" s="40"/>
      <c r="T212" s="40"/>
      <c r="U212" s="40"/>
      <c r="V212" s="40"/>
      <c r="W212" s="40"/>
      <c r="X212" s="40"/>
      <c r="Y212" s="40"/>
      <c r="Z212" s="40"/>
      <c r="AA212" s="40"/>
      <c r="AB212" s="40"/>
      <c r="AC212" s="40"/>
      <c r="AD212" s="40"/>
      <c r="AE212" s="40"/>
    </row>
  </sheetData>
  <sheetProtection sheet="1" autoFilter="0" formatColumns="0" formatRows="0" objects="1" scenarios="1" spinCount="100000" saltValue="wqtghRfXpD8a1MpejwbW9uUa5vsJCKXBvEnuSSE1bwLqusaPLzB3hB1iLF6G6Y8v3DkSoXb/pJglL7I8wC5LaA==" hashValue="gy9qBcdrRV0EeeYCm+FggwTe3xql6LW47hsJ4mhN4OIxDPIxdYBU1YxtW9Rc2vppgCTmtK44j+TDoWikhpmFCA==" algorithmName="SHA-512" password="CC35"/>
  <autoFilter ref="C91:K211"/>
  <mergeCells count="12">
    <mergeCell ref="E7:H7"/>
    <mergeCell ref="E9:H9"/>
    <mergeCell ref="E11:H11"/>
    <mergeCell ref="E20:H20"/>
    <mergeCell ref="E29:H29"/>
    <mergeCell ref="E50:H50"/>
    <mergeCell ref="E52:H52"/>
    <mergeCell ref="E54:H54"/>
    <mergeCell ref="E80:H80"/>
    <mergeCell ref="E82:H82"/>
    <mergeCell ref="E84:H8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107</v>
      </c>
    </row>
    <row r="3" s="1" customFormat="1" ht="6.96" customHeight="1">
      <c r="B3" s="141"/>
      <c r="C3" s="142"/>
      <c r="D3" s="142"/>
      <c r="E3" s="142"/>
      <c r="F3" s="142"/>
      <c r="G3" s="142"/>
      <c r="H3" s="142"/>
      <c r="I3" s="142"/>
      <c r="J3" s="142"/>
      <c r="K3" s="142"/>
      <c r="L3" s="22"/>
      <c r="AT3" s="19" t="s">
        <v>85</v>
      </c>
    </row>
    <row r="4" s="1" customFormat="1" ht="24.96" customHeight="1">
      <c r="B4" s="22"/>
      <c r="D4" s="143" t="s">
        <v>144</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Stavební úpravy objektu Bojanovická 2848/1, Praha 4</v>
      </c>
      <c r="F7" s="145"/>
      <c r="G7" s="145"/>
      <c r="H7" s="145"/>
      <c r="L7" s="22"/>
    </row>
    <row r="8" s="1" customFormat="1" ht="12" customHeight="1">
      <c r="B8" s="22"/>
      <c r="D8" s="145" t="s">
        <v>145</v>
      </c>
      <c r="L8" s="22"/>
    </row>
    <row r="9" s="2" customFormat="1" ht="16.5" customHeight="1">
      <c r="A9" s="40"/>
      <c r="B9" s="46"/>
      <c r="C9" s="40"/>
      <c r="D9" s="40"/>
      <c r="E9" s="146" t="s">
        <v>146</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147</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2587</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8. 6. 2021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27</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30</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31</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33</v>
      </c>
      <c r="E22" s="40"/>
      <c r="F22" s="40"/>
      <c r="G22" s="40"/>
      <c r="H22" s="40"/>
      <c r="I22" s="145" t="s">
        <v>26</v>
      </c>
      <c r="J22" s="135" t="s">
        <v>34</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35</v>
      </c>
      <c r="F23" s="40"/>
      <c r="G23" s="40"/>
      <c r="H23" s="40"/>
      <c r="I23" s="145" t="s">
        <v>29</v>
      </c>
      <c r="J23" s="135" t="s">
        <v>36</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38</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5" t="s">
        <v>29</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40</v>
      </c>
      <c r="E28" s="40"/>
      <c r="F28" s="40"/>
      <c r="G28" s="40"/>
      <c r="H28" s="40"/>
      <c r="I28" s="40"/>
      <c r="J28" s="40"/>
      <c r="K28" s="40"/>
      <c r="L28" s="147"/>
      <c r="S28" s="40"/>
      <c r="T28" s="40"/>
      <c r="U28" s="40"/>
      <c r="V28" s="40"/>
      <c r="W28" s="40"/>
      <c r="X28" s="40"/>
      <c r="Y28" s="40"/>
      <c r="Z28" s="40"/>
      <c r="AA28" s="40"/>
      <c r="AB28" s="40"/>
      <c r="AC28" s="40"/>
      <c r="AD28" s="40"/>
      <c r="AE28" s="40"/>
    </row>
    <row r="29" s="8" customFormat="1" ht="143.25" customHeight="1">
      <c r="A29" s="150"/>
      <c r="B29" s="151"/>
      <c r="C29" s="150"/>
      <c r="D29" s="150"/>
      <c r="E29" s="152" t="s">
        <v>41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42</v>
      </c>
      <c r="E32" s="40"/>
      <c r="F32" s="40"/>
      <c r="G32" s="40"/>
      <c r="H32" s="40"/>
      <c r="I32" s="40"/>
      <c r="J32" s="156">
        <f>ROUND(J98,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44</v>
      </c>
      <c r="G34" s="40"/>
      <c r="H34" s="40"/>
      <c r="I34" s="157" t="s">
        <v>43</v>
      </c>
      <c r="J34" s="157" t="s">
        <v>45</v>
      </c>
      <c r="K34" s="40"/>
      <c r="L34" s="147"/>
      <c r="S34" s="40"/>
      <c r="T34" s="40"/>
      <c r="U34" s="40"/>
      <c r="V34" s="40"/>
      <c r="W34" s="40"/>
      <c r="X34" s="40"/>
      <c r="Y34" s="40"/>
      <c r="Z34" s="40"/>
      <c r="AA34" s="40"/>
      <c r="AB34" s="40"/>
      <c r="AC34" s="40"/>
      <c r="AD34" s="40"/>
      <c r="AE34" s="40"/>
    </row>
    <row r="35" s="2" customFormat="1" ht="14.4" customHeight="1">
      <c r="A35" s="40"/>
      <c r="B35" s="46"/>
      <c r="C35" s="40"/>
      <c r="D35" s="158" t="s">
        <v>46</v>
      </c>
      <c r="E35" s="145" t="s">
        <v>47</v>
      </c>
      <c r="F35" s="159">
        <f>ROUND((SUM(BE98:BE485)),  2)</f>
        <v>0</v>
      </c>
      <c r="G35" s="40"/>
      <c r="H35" s="40"/>
      <c r="I35" s="160">
        <v>0.20999999999999999</v>
      </c>
      <c r="J35" s="159">
        <f>ROUND(((SUM(BE98:BE485))*I35),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48</v>
      </c>
      <c r="F36" s="159">
        <f>ROUND((SUM(BF98:BF485)),  2)</f>
        <v>0</v>
      </c>
      <c r="G36" s="40"/>
      <c r="H36" s="40"/>
      <c r="I36" s="160">
        <v>0.14999999999999999</v>
      </c>
      <c r="J36" s="159">
        <f>ROUND(((SUM(BF98:BF485))*I36),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49</v>
      </c>
      <c r="F37" s="159">
        <f>ROUND((SUM(BG98:BG485)),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50</v>
      </c>
      <c r="F38" s="159">
        <f>ROUND((SUM(BH98:BH485)),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51</v>
      </c>
      <c r="F39" s="159">
        <f>ROUND((SUM(BI98:BI485)),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52</v>
      </c>
      <c r="E41" s="163"/>
      <c r="F41" s="163"/>
      <c r="G41" s="164" t="s">
        <v>53</v>
      </c>
      <c r="H41" s="165" t="s">
        <v>54</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149</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Stavební úpravy objektu Bojanovická 2848/1, Praha 4</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145</v>
      </c>
      <c r="D51" s="24"/>
      <c r="E51" s="24"/>
      <c r="F51" s="24"/>
      <c r="G51" s="24"/>
      <c r="H51" s="24"/>
      <c r="I51" s="24"/>
      <c r="J51" s="24"/>
      <c r="K51" s="24"/>
      <c r="L51" s="22"/>
    </row>
    <row r="52" s="2" customFormat="1" ht="16.5" customHeight="1">
      <c r="A52" s="40"/>
      <c r="B52" s="41"/>
      <c r="C52" s="42"/>
      <c r="D52" s="42"/>
      <c r="E52" s="172" t="s">
        <v>146</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147</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G - Silnoproud</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Záběhlice ‐ 732117</v>
      </c>
      <c r="G56" s="42"/>
      <c r="H56" s="42"/>
      <c r="I56" s="34" t="s">
        <v>23</v>
      </c>
      <c r="J56" s="74" t="str">
        <f>IF(J14="","",J14)</f>
        <v>8. 6. 2021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Městská část Praha 4, Antala Staška 2059/80b, Krč,</v>
      </c>
      <c r="G58" s="42"/>
      <c r="H58" s="42"/>
      <c r="I58" s="34" t="s">
        <v>33</v>
      </c>
      <c r="J58" s="38" t="str">
        <f>E23</f>
        <v>Archdynamic, s.r.o., Na Strži 290/10, 140 00 Praha</v>
      </c>
      <c r="K58" s="42"/>
      <c r="L58" s="147"/>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38</v>
      </c>
      <c r="J59" s="38" t="str">
        <f>E26</f>
        <v xml:space="preserve"> </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150</v>
      </c>
      <c r="D61" s="174"/>
      <c r="E61" s="174"/>
      <c r="F61" s="174"/>
      <c r="G61" s="174"/>
      <c r="H61" s="174"/>
      <c r="I61" s="174"/>
      <c r="J61" s="175" t="s">
        <v>151</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74</v>
      </c>
      <c r="D63" s="42"/>
      <c r="E63" s="42"/>
      <c r="F63" s="42"/>
      <c r="G63" s="42"/>
      <c r="H63" s="42"/>
      <c r="I63" s="42"/>
      <c r="J63" s="104">
        <f>J98</f>
        <v>0</v>
      </c>
      <c r="K63" s="42"/>
      <c r="L63" s="147"/>
      <c r="S63" s="40"/>
      <c r="T63" s="40"/>
      <c r="U63" s="40"/>
      <c r="V63" s="40"/>
      <c r="W63" s="40"/>
      <c r="X63" s="40"/>
      <c r="Y63" s="40"/>
      <c r="Z63" s="40"/>
      <c r="AA63" s="40"/>
      <c r="AB63" s="40"/>
      <c r="AC63" s="40"/>
      <c r="AD63" s="40"/>
      <c r="AE63" s="40"/>
      <c r="AU63" s="19" t="s">
        <v>152</v>
      </c>
    </row>
    <row r="64" s="9" customFormat="1" ht="24.96" customHeight="1">
      <c r="A64" s="9"/>
      <c r="B64" s="177"/>
      <c r="C64" s="178"/>
      <c r="D64" s="179" t="s">
        <v>2588</v>
      </c>
      <c r="E64" s="180"/>
      <c r="F64" s="180"/>
      <c r="G64" s="180"/>
      <c r="H64" s="180"/>
      <c r="I64" s="180"/>
      <c r="J64" s="181">
        <f>J99</f>
        <v>0</v>
      </c>
      <c r="K64" s="178"/>
      <c r="L64" s="182"/>
      <c r="S64" s="9"/>
      <c r="T64" s="9"/>
      <c r="U64" s="9"/>
      <c r="V64" s="9"/>
      <c r="W64" s="9"/>
      <c r="X64" s="9"/>
      <c r="Y64" s="9"/>
      <c r="Z64" s="9"/>
      <c r="AA64" s="9"/>
      <c r="AB64" s="9"/>
      <c r="AC64" s="9"/>
      <c r="AD64" s="9"/>
      <c r="AE64" s="9"/>
    </row>
    <row r="65" s="9" customFormat="1" ht="24.96" customHeight="1">
      <c r="A65" s="9"/>
      <c r="B65" s="177"/>
      <c r="C65" s="178"/>
      <c r="D65" s="179" t="s">
        <v>2589</v>
      </c>
      <c r="E65" s="180"/>
      <c r="F65" s="180"/>
      <c r="G65" s="180"/>
      <c r="H65" s="180"/>
      <c r="I65" s="180"/>
      <c r="J65" s="181">
        <f>J104</f>
        <v>0</v>
      </c>
      <c r="K65" s="178"/>
      <c r="L65" s="182"/>
      <c r="S65" s="9"/>
      <c r="T65" s="9"/>
      <c r="U65" s="9"/>
      <c r="V65" s="9"/>
      <c r="W65" s="9"/>
      <c r="X65" s="9"/>
      <c r="Y65" s="9"/>
      <c r="Z65" s="9"/>
      <c r="AA65" s="9"/>
      <c r="AB65" s="9"/>
      <c r="AC65" s="9"/>
      <c r="AD65" s="9"/>
      <c r="AE65" s="9"/>
    </row>
    <row r="66" s="9" customFormat="1" ht="24.96" customHeight="1">
      <c r="A66" s="9"/>
      <c r="B66" s="177"/>
      <c r="C66" s="178"/>
      <c r="D66" s="179" t="s">
        <v>2590</v>
      </c>
      <c r="E66" s="180"/>
      <c r="F66" s="180"/>
      <c r="G66" s="180"/>
      <c r="H66" s="180"/>
      <c r="I66" s="180"/>
      <c r="J66" s="181">
        <f>J117</f>
        <v>0</v>
      </c>
      <c r="K66" s="178"/>
      <c r="L66" s="182"/>
      <c r="S66" s="9"/>
      <c r="T66" s="9"/>
      <c r="U66" s="9"/>
      <c r="V66" s="9"/>
      <c r="W66" s="9"/>
      <c r="X66" s="9"/>
      <c r="Y66" s="9"/>
      <c r="Z66" s="9"/>
      <c r="AA66" s="9"/>
      <c r="AB66" s="9"/>
      <c r="AC66" s="9"/>
      <c r="AD66" s="9"/>
      <c r="AE66" s="9"/>
    </row>
    <row r="67" s="9" customFormat="1" ht="24.96" customHeight="1">
      <c r="A67" s="9"/>
      <c r="B67" s="177"/>
      <c r="C67" s="178"/>
      <c r="D67" s="179" t="s">
        <v>2591</v>
      </c>
      <c r="E67" s="180"/>
      <c r="F67" s="180"/>
      <c r="G67" s="180"/>
      <c r="H67" s="180"/>
      <c r="I67" s="180"/>
      <c r="J67" s="181">
        <f>J122</f>
        <v>0</v>
      </c>
      <c r="K67" s="178"/>
      <c r="L67" s="182"/>
      <c r="S67" s="9"/>
      <c r="T67" s="9"/>
      <c r="U67" s="9"/>
      <c r="V67" s="9"/>
      <c r="W67" s="9"/>
      <c r="X67" s="9"/>
      <c r="Y67" s="9"/>
      <c r="Z67" s="9"/>
      <c r="AA67" s="9"/>
      <c r="AB67" s="9"/>
      <c r="AC67" s="9"/>
      <c r="AD67" s="9"/>
      <c r="AE67" s="9"/>
    </row>
    <row r="68" s="9" customFormat="1" ht="24.96" customHeight="1">
      <c r="A68" s="9"/>
      <c r="B68" s="177"/>
      <c r="C68" s="178"/>
      <c r="D68" s="179" t="s">
        <v>2592</v>
      </c>
      <c r="E68" s="180"/>
      <c r="F68" s="180"/>
      <c r="G68" s="180"/>
      <c r="H68" s="180"/>
      <c r="I68" s="180"/>
      <c r="J68" s="181">
        <f>J127</f>
        <v>0</v>
      </c>
      <c r="K68" s="178"/>
      <c r="L68" s="182"/>
      <c r="S68" s="9"/>
      <c r="T68" s="9"/>
      <c r="U68" s="9"/>
      <c r="V68" s="9"/>
      <c r="W68" s="9"/>
      <c r="X68" s="9"/>
      <c r="Y68" s="9"/>
      <c r="Z68" s="9"/>
      <c r="AA68" s="9"/>
      <c r="AB68" s="9"/>
      <c r="AC68" s="9"/>
      <c r="AD68" s="9"/>
      <c r="AE68" s="9"/>
    </row>
    <row r="69" s="9" customFormat="1" ht="24.96" customHeight="1">
      <c r="A69" s="9"/>
      <c r="B69" s="177"/>
      <c r="C69" s="178"/>
      <c r="D69" s="179" t="s">
        <v>2593</v>
      </c>
      <c r="E69" s="180"/>
      <c r="F69" s="180"/>
      <c r="G69" s="180"/>
      <c r="H69" s="180"/>
      <c r="I69" s="180"/>
      <c r="J69" s="181">
        <f>J138</f>
        <v>0</v>
      </c>
      <c r="K69" s="178"/>
      <c r="L69" s="182"/>
      <c r="S69" s="9"/>
      <c r="T69" s="9"/>
      <c r="U69" s="9"/>
      <c r="V69" s="9"/>
      <c r="W69" s="9"/>
      <c r="X69" s="9"/>
      <c r="Y69" s="9"/>
      <c r="Z69" s="9"/>
      <c r="AA69" s="9"/>
      <c r="AB69" s="9"/>
      <c r="AC69" s="9"/>
      <c r="AD69" s="9"/>
      <c r="AE69" s="9"/>
    </row>
    <row r="70" s="9" customFormat="1" ht="24.96" customHeight="1">
      <c r="A70" s="9"/>
      <c r="B70" s="177"/>
      <c r="C70" s="178"/>
      <c r="D70" s="179" t="s">
        <v>2594</v>
      </c>
      <c r="E70" s="180"/>
      <c r="F70" s="180"/>
      <c r="G70" s="180"/>
      <c r="H70" s="180"/>
      <c r="I70" s="180"/>
      <c r="J70" s="181">
        <f>J141</f>
        <v>0</v>
      </c>
      <c r="K70" s="178"/>
      <c r="L70" s="182"/>
      <c r="S70" s="9"/>
      <c r="T70" s="9"/>
      <c r="U70" s="9"/>
      <c r="V70" s="9"/>
      <c r="W70" s="9"/>
      <c r="X70" s="9"/>
      <c r="Y70" s="9"/>
      <c r="Z70" s="9"/>
      <c r="AA70" s="9"/>
      <c r="AB70" s="9"/>
      <c r="AC70" s="9"/>
      <c r="AD70" s="9"/>
      <c r="AE70" s="9"/>
    </row>
    <row r="71" s="9" customFormat="1" ht="24.96" customHeight="1">
      <c r="A71" s="9"/>
      <c r="B71" s="177"/>
      <c r="C71" s="178"/>
      <c r="D71" s="179" t="s">
        <v>2595</v>
      </c>
      <c r="E71" s="180"/>
      <c r="F71" s="180"/>
      <c r="G71" s="180"/>
      <c r="H71" s="180"/>
      <c r="I71" s="180"/>
      <c r="J71" s="181">
        <f>J254</f>
        <v>0</v>
      </c>
      <c r="K71" s="178"/>
      <c r="L71" s="182"/>
      <c r="S71" s="9"/>
      <c r="T71" s="9"/>
      <c r="U71" s="9"/>
      <c r="V71" s="9"/>
      <c r="W71" s="9"/>
      <c r="X71" s="9"/>
      <c r="Y71" s="9"/>
      <c r="Z71" s="9"/>
      <c r="AA71" s="9"/>
      <c r="AB71" s="9"/>
      <c r="AC71" s="9"/>
      <c r="AD71" s="9"/>
      <c r="AE71" s="9"/>
    </row>
    <row r="72" s="9" customFormat="1" ht="24.96" customHeight="1">
      <c r="A72" s="9"/>
      <c r="B72" s="177"/>
      <c r="C72" s="178"/>
      <c r="D72" s="179" t="s">
        <v>2596</v>
      </c>
      <c r="E72" s="180"/>
      <c r="F72" s="180"/>
      <c r="G72" s="180"/>
      <c r="H72" s="180"/>
      <c r="I72" s="180"/>
      <c r="J72" s="181">
        <f>J287</f>
        <v>0</v>
      </c>
      <c r="K72" s="178"/>
      <c r="L72" s="182"/>
      <c r="S72" s="9"/>
      <c r="T72" s="9"/>
      <c r="U72" s="9"/>
      <c r="V72" s="9"/>
      <c r="W72" s="9"/>
      <c r="X72" s="9"/>
      <c r="Y72" s="9"/>
      <c r="Z72" s="9"/>
      <c r="AA72" s="9"/>
      <c r="AB72" s="9"/>
      <c r="AC72" s="9"/>
      <c r="AD72" s="9"/>
      <c r="AE72" s="9"/>
    </row>
    <row r="73" s="9" customFormat="1" ht="24.96" customHeight="1">
      <c r="A73" s="9"/>
      <c r="B73" s="177"/>
      <c r="C73" s="178"/>
      <c r="D73" s="179" t="s">
        <v>2597</v>
      </c>
      <c r="E73" s="180"/>
      <c r="F73" s="180"/>
      <c r="G73" s="180"/>
      <c r="H73" s="180"/>
      <c r="I73" s="180"/>
      <c r="J73" s="181">
        <f>J336</f>
        <v>0</v>
      </c>
      <c r="K73" s="178"/>
      <c r="L73" s="182"/>
      <c r="S73" s="9"/>
      <c r="T73" s="9"/>
      <c r="U73" s="9"/>
      <c r="V73" s="9"/>
      <c r="W73" s="9"/>
      <c r="X73" s="9"/>
      <c r="Y73" s="9"/>
      <c r="Z73" s="9"/>
      <c r="AA73" s="9"/>
      <c r="AB73" s="9"/>
      <c r="AC73" s="9"/>
      <c r="AD73" s="9"/>
      <c r="AE73" s="9"/>
    </row>
    <row r="74" s="9" customFormat="1" ht="24.96" customHeight="1">
      <c r="A74" s="9"/>
      <c r="B74" s="177"/>
      <c r="C74" s="178"/>
      <c r="D74" s="179" t="s">
        <v>2598</v>
      </c>
      <c r="E74" s="180"/>
      <c r="F74" s="180"/>
      <c r="G74" s="180"/>
      <c r="H74" s="180"/>
      <c r="I74" s="180"/>
      <c r="J74" s="181">
        <f>J385</f>
        <v>0</v>
      </c>
      <c r="K74" s="178"/>
      <c r="L74" s="182"/>
      <c r="S74" s="9"/>
      <c r="T74" s="9"/>
      <c r="U74" s="9"/>
      <c r="V74" s="9"/>
      <c r="W74" s="9"/>
      <c r="X74" s="9"/>
      <c r="Y74" s="9"/>
      <c r="Z74" s="9"/>
      <c r="AA74" s="9"/>
      <c r="AB74" s="9"/>
      <c r="AC74" s="9"/>
      <c r="AD74" s="9"/>
      <c r="AE74" s="9"/>
    </row>
    <row r="75" s="9" customFormat="1" ht="24.96" customHeight="1">
      <c r="A75" s="9"/>
      <c r="B75" s="177"/>
      <c r="C75" s="178"/>
      <c r="D75" s="179" t="s">
        <v>2599</v>
      </c>
      <c r="E75" s="180"/>
      <c r="F75" s="180"/>
      <c r="G75" s="180"/>
      <c r="H75" s="180"/>
      <c r="I75" s="180"/>
      <c r="J75" s="181">
        <f>J426</f>
        <v>0</v>
      </c>
      <c r="K75" s="178"/>
      <c r="L75" s="182"/>
      <c r="S75" s="9"/>
      <c r="T75" s="9"/>
      <c r="U75" s="9"/>
      <c r="V75" s="9"/>
      <c r="W75" s="9"/>
      <c r="X75" s="9"/>
      <c r="Y75" s="9"/>
      <c r="Z75" s="9"/>
      <c r="AA75" s="9"/>
      <c r="AB75" s="9"/>
      <c r="AC75" s="9"/>
      <c r="AD75" s="9"/>
      <c r="AE75" s="9"/>
    </row>
    <row r="76" s="9" customFormat="1" ht="24.96" customHeight="1">
      <c r="A76" s="9"/>
      <c r="B76" s="177"/>
      <c r="C76" s="178"/>
      <c r="D76" s="179" t="s">
        <v>2600</v>
      </c>
      <c r="E76" s="180"/>
      <c r="F76" s="180"/>
      <c r="G76" s="180"/>
      <c r="H76" s="180"/>
      <c r="I76" s="180"/>
      <c r="J76" s="181">
        <f>J451</f>
        <v>0</v>
      </c>
      <c r="K76" s="178"/>
      <c r="L76" s="182"/>
      <c r="S76" s="9"/>
      <c r="T76" s="9"/>
      <c r="U76" s="9"/>
      <c r="V76" s="9"/>
      <c r="W76" s="9"/>
      <c r="X76" s="9"/>
      <c r="Y76" s="9"/>
      <c r="Z76" s="9"/>
      <c r="AA76" s="9"/>
      <c r="AB76" s="9"/>
      <c r="AC76" s="9"/>
      <c r="AD76" s="9"/>
      <c r="AE76" s="9"/>
    </row>
    <row r="77" s="2" customFormat="1" ht="21.84" customHeight="1">
      <c r="A77" s="40"/>
      <c r="B77" s="41"/>
      <c r="C77" s="42"/>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6.96" customHeight="1">
      <c r="A78" s="40"/>
      <c r="B78" s="61"/>
      <c r="C78" s="62"/>
      <c r="D78" s="62"/>
      <c r="E78" s="62"/>
      <c r="F78" s="62"/>
      <c r="G78" s="62"/>
      <c r="H78" s="62"/>
      <c r="I78" s="62"/>
      <c r="J78" s="62"/>
      <c r="K78" s="62"/>
      <c r="L78" s="147"/>
      <c r="S78" s="40"/>
      <c r="T78" s="40"/>
      <c r="U78" s="40"/>
      <c r="V78" s="40"/>
      <c r="W78" s="40"/>
      <c r="X78" s="40"/>
      <c r="Y78" s="40"/>
      <c r="Z78" s="40"/>
      <c r="AA78" s="40"/>
      <c r="AB78" s="40"/>
      <c r="AC78" s="40"/>
      <c r="AD78" s="40"/>
      <c r="AE78" s="40"/>
    </row>
    <row r="82" s="2" customFormat="1" ht="6.96" customHeight="1">
      <c r="A82" s="40"/>
      <c r="B82" s="63"/>
      <c r="C82" s="64"/>
      <c r="D82" s="64"/>
      <c r="E82" s="64"/>
      <c r="F82" s="64"/>
      <c r="G82" s="64"/>
      <c r="H82" s="64"/>
      <c r="I82" s="64"/>
      <c r="J82" s="64"/>
      <c r="K82" s="64"/>
      <c r="L82" s="147"/>
      <c r="S82" s="40"/>
      <c r="T82" s="40"/>
      <c r="U82" s="40"/>
      <c r="V82" s="40"/>
      <c r="W82" s="40"/>
      <c r="X82" s="40"/>
      <c r="Y82" s="40"/>
      <c r="Z82" s="40"/>
      <c r="AA82" s="40"/>
      <c r="AB82" s="40"/>
      <c r="AC82" s="40"/>
      <c r="AD82" s="40"/>
      <c r="AE82" s="40"/>
    </row>
    <row r="83" s="2" customFormat="1" ht="24.96" customHeight="1">
      <c r="A83" s="40"/>
      <c r="B83" s="41"/>
      <c r="C83" s="25" t="s">
        <v>165</v>
      </c>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2" customHeight="1">
      <c r="A85" s="40"/>
      <c r="B85" s="41"/>
      <c r="C85" s="34" t="s">
        <v>16</v>
      </c>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6.5" customHeight="1">
      <c r="A86" s="40"/>
      <c r="B86" s="41"/>
      <c r="C86" s="42"/>
      <c r="D86" s="42"/>
      <c r="E86" s="172" t="str">
        <f>E7</f>
        <v>Stavební úpravy objektu Bojanovická 2848/1, Praha 4</v>
      </c>
      <c r="F86" s="34"/>
      <c r="G86" s="34"/>
      <c r="H86" s="34"/>
      <c r="I86" s="42"/>
      <c r="J86" s="42"/>
      <c r="K86" s="42"/>
      <c r="L86" s="147"/>
      <c r="S86" s="40"/>
      <c r="T86" s="40"/>
      <c r="U86" s="40"/>
      <c r="V86" s="40"/>
      <c r="W86" s="40"/>
      <c r="X86" s="40"/>
      <c r="Y86" s="40"/>
      <c r="Z86" s="40"/>
      <c r="AA86" s="40"/>
      <c r="AB86" s="40"/>
      <c r="AC86" s="40"/>
      <c r="AD86" s="40"/>
      <c r="AE86" s="40"/>
    </row>
    <row r="87" s="1" customFormat="1" ht="12" customHeight="1">
      <c r="B87" s="23"/>
      <c r="C87" s="34" t="s">
        <v>145</v>
      </c>
      <c r="D87" s="24"/>
      <c r="E87" s="24"/>
      <c r="F87" s="24"/>
      <c r="G87" s="24"/>
      <c r="H87" s="24"/>
      <c r="I87" s="24"/>
      <c r="J87" s="24"/>
      <c r="K87" s="24"/>
      <c r="L87" s="22"/>
    </row>
    <row r="88" s="2" customFormat="1" ht="16.5" customHeight="1">
      <c r="A88" s="40"/>
      <c r="B88" s="41"/>
      <c r="C88" s="42"/>
      <c r="D88" s="42"/>
      <c r="E88" s="172" t="s">
        <v>146</v>
      </c>
      <c r="F88" s="42"/>
      <c r="G88" s="42"/>
      <c r="H88" s="42"/>
      <c r="I88" s="42"/>
      <c r="J88" s="42"/>
      <c r="K88" s="42"/>
      <c r="L88" s="147"/>
      <c r="S88" s="40"/>
      <c r="T88" s="40"/>
      <c r="U88" s="40"/>
      <c r="V88" s="40"/>
      <c r="W88" s="40"/>
      <c r="X88" s="40"/>
      <c r="Y88" s="40"/>
      <c r="Z88" s="40"/>
      <c r="AA88" s="40"/>
      <c r="AB88" s="40"/>
      <c r="AC88" s="40"/>
      <c r="AD88" s="40"/>
      <c r="AE88" s="40"/>
    </row>
    <row r="89" s="2" customFormat="1" ht="12" customHeight="1">
      <c r="A89" s="40"/>
      <c r="B89" s="41"/>
      <c r="C89" s="34" t="s">
        <v>147</v>
      </c>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6.5" customHeight="1">
      <c r="A90" s="40"/>
      <c r="B90" s="41"/>
      <c r="C90" s="42"/>
      <c r="D90" s="42"/>
      <c r="E90" s="71" t="str">
        <f>E11</f>
        <v>G - Silnoproud</v>
      </c>
      <c r="F90" s="42"/>
      <c r="G90" s="42"/>
      <c r="H90" s="42"/>
      <c r="I90" s="42"/>
      <c r="J90" s="42"/>
      <c r="K90" s="42"/>
      <c r="L90" s="147"/>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2" customFormat="1" ht="12" customHeight="1">
      <c r="A92" s="40"/>
      <c r="B92" s="41"/>
      <c r="C92" s="34" t="s">
        <v>21</v>
      </c>
      <c r="D92" s="42"/>
      <c r="E92" s="42"/>
      <c r="F92" s="29" t="str">
        <f>F14</f>
        <v>Záběhlice ‐ 732117</v>
      </c>
      <c r="G92" s="42"/>
      <c r="H92" s="42"/>
      <c r="I92" s="34" t="s">
        <v>23</v>
      </c>
      <c r="J92" s="74" t="str">
        <f>IF(J14="","",J14)</f>
        <v>8. 6. 2021</v>
      </c>
      <c r="K92" s="42"/>
      <c r="L92" s="147"/>
      <c r="S92" s="40"/>
      <c r="T92" s="40"/>
      <c r="U92" s="40"/>
      <c r="V92" s="40"/>
      <c r="W92" s="40"/>
      <c r="X92" s="40"/>
      <c r="Y92" s="40"/>
      <c r="Z92" s="40"/>
      <c r="AA92" s="40"/>
      <c r="AB92" s="40"/>
      <c r="AC92" s="40"/>
      <c r="AD92" s="40"/>
      <c r="AE92" s="40"/>
    </row>
    <row r="93" s="2" customFormat="1" ht="6.96" customHeight="1">
      <c r="A93" s="40"/>
      <c r="B93" s="41"/>
      <c r="C93" s="42"/>
      <c r="D93" s="42"/>
      <c r="E93" s="42"/>
      <c r="F93" s="42"/>
      <c r="G93" s="42"/>
      <c r="H93" s="42"/>
      <c r="I93" s="42"/>
      <c r="J93" s="42"/>
      <c r="K93" s="42"/>
      <c r="L93" s="147"/>
      <c r="S93" s="40"/>
      <c r="T93" s="40"/>
      <c r="U93" s="40"/>
      <c r="V93" s="40"/>
      <c r="W93" s="40"/>
      <c r="X93" s="40"/>
      <c r="Y93" s="40"/>
      <c r="Z93" s="40"/>
      <c r="AA93" s="40"/>
      <c r="AB93" s="40"/>
      <c r="AC93" s="40"/>
      <c r="AD93" s="40"/>
      <c r="AE93" s="40"/>
    </row>
    <row r="94" s="2" customFormat="1" ht="40.05" customHeight="1">
      <c r="A94" s="40"/>
      <c r="B94" s="41"/>
      <c r="C94" s="34" t="s">
        <v>25</v>
      </c>
      <c r="D94" s="42"/>
      <c r="E94" s="42"/>
      <c r="F94" s="29" t="str">
        <f>E17</f>
        <v>Městská část Praha 4, Antala Staška 2059/80b, Krč,</v>
      </c>
      <c r="G94" s="42"/>
      <c r="H94" s="42"/>
      <c r="I94" s="34" t="s">
        <v>33</v>
      </c>
      <c r="J94" s="38" t="str">
        <f>E23</f>
        <v>Archdynamic, s.r.o., Na Strži 290/10, 140 00 Praha</v>
      </c>
      <c r="K94" s="42"/>
      <c r="L94" s="147"/>
      <c r="S94" s="40"/>
      <c r="T94" s="40"/>
      <c r="U94" s="40"/>
      <c r="V94" s="40"/>
      <c r="W94" s="40"/>
      <c r="X94" s="40"/>
      <c r="Y94" s="40"/>
      <c r="Z94" s="40"/>
      <c r="AA94" s="40"/>
      <c r="AB94" s="40"/>
      <c r="AC94" s="40"/>
      <c r="AD94" s="40"/>
      <c r="AE94" s="40"/>
    </row>
    <row r="95" s="2" customFormat="1" ht="15.15" customHeight="1">
      <c r="A95" s="40"/>
      <c r="B95" s="41"/>
      <c r="C95" s="34" t="s">
        <v>31</v>
      </c>
      <c r="D95" s="42"/>
      <c r="E95" s="42"/>
      <c r="F95" s="29" t="str">
        <f>IF(E20="","",E20)</f>
        <v>Vyplň údaj</v>
      </c>
      <c r="G95" s="42"/>
      <c r="H95" s="42"/>
      <c r="I95" s="34" t="s">
        <v>38</v>
      </c>
      <c r="J95" s="38" t="str">
        <f>E26</f>
        <v xml:space="preserve"> </v>
      </c>
      <c r="K95" s="42"/>
      <c r="L95" s="147"/>
      <c r="S95" s="40"/>
      <c r="T95" s="40"/>
      <c r="U95" s="40"/>
      <c r="V95" s="40"/>
      <c r="W95" s="40"/>
      <c r="X95" s="40"/>
      <c r="Y95" s="40"/>
      <c r="Z95" s="40"/>
      <c r="AA95" s="40"/>
      <c r="AB95" s="40"/>
      <c r="AC95" s="40"/>
      <c r="AD95" s="40"/>
      <c r="AE95" s="40"/>
    </row>
    <row r="96" s="2" customFormat="1" ht="10.32" customHeight="1">
      <c r="A96" s="40"/>
      <c r="B96" s="41"/>
      <c r="C96" s="42"/>
      <c r="D96" s="42"/>
      <c r="E96" s="42"/>
      <c r="F96" s="42"/>
      <c r="G96" s="42"/>
      <c r="H96" s="42"/>
      <c r="I96" s="42"/>
      <c r="J96" s="42"/>
      <c r="K96" s="42"/>
      <c r="L96" s="147"/>
      <c r="S96" s="40"/>
      <c r="T96" s="40"/>
      <c r="U96" s="40"/>
      <c r="V96" s="40"/>
      <c r="W96" s="40"/>
      <c r="X96" s="40"/>
      <c r="Y96" s="40"/>
      <c r="Z96" s="40"/>
      <c r="AA96" s="40"/>
      <c r="AB96" s="40"/>
      <c r="AC96" s="40"/>
      <c r="AD96" s="40"/>
      <c r="AE96" s="40"/>
    </row>
    <row r="97" s="11" customFormat="1" ht="29.28" customHeight="1">
      <c r="A97" s="188"/>
      <c r="B97" s="189"/>
      <c r="C97" s="190" t="s">
        <v>166</v>
      </c>
      <c r="D97" s="191" t="s">
        <v>61</v>
      </c>
      <c r="E97" s="191" t="s">
        <v>57</v>
      </c>
      <c r="F97" s="191" t="s">
        <v>58</v>
      </c>
      <c r="G97" s="191" t="s">
        <v>167</v>
      </c>
      <c r="H97" s="191" t="s">
        <v>168</v>
      </c>
      <c r="I97" s="191" t="s">
        <v>169</v>
      </c>
      <c r="J97" s="191" t="s">
        <v>151</v>
      </c>
      <c r="K97" s="192" t="s">
        <v>170</v>
      </c>
      <c r="L97" s="193"/>
      <c r="M97" s="94" t="s">
        <v>19</v>
      </c>
      <c r="N97" s="95" t="s">
        <v>46</v>
      </c>
      <c r="O97" s="95" t="s">
        <v>171</v>
      </c>
      <c r="P97" s="95" t="s">
        <v>172</v>
      </c>
      <c r="Q97" s="95" t="s">
        <v>173</v>
      </c>
      <c r="R97" s="95" t="s">
        <v>174</v>
      </c>
      <c r="S97" s="95" t="s">
        <v>175</v>
      </c>
      <c r="T97" s="96" t="s">
        <v>176</v>
      </c>
      <c r="U97" s="188"/>
      <c r="V97" s="188"/>
      <c r="W97" s="188"/>
      <c r="X97" s="188"/>
      <c r="Y97" s="188"/>
      <c r="Z97" s="188"/>
      <c r="AA97" s="188"/>
      <c r="AB97" s="188"/>
      <c r="AC97" s="188"/>
      <c r="AD97" s="188"/>
      <c r="AE97" s="188"/>
    </row>
    <row r="98" s="2" customFormat="1" ht="22.8" customHeight="1">
      <c r="A98" s="40"/>
      <c r="B98" s="41"/>
      <c r="C98" s="101" t="s">
        <v>177</v>
      </c>
      <c r="D98" s="42"/>
      <c r="E98" s="42"/>
      <c r="F98" s="42"/>
      <c r="G98" s="42"/>
      <c r="H98" s="42"/>
      <c r="I98" s="42"/>
      <c r="J98" s="194">
        <f>BK98</f>
        <v>0</v>
      </c>
      <c r="K98" s="42"/>
      <c r="L98" s="46"/>
      <c r="M98" s="97"/>
      <c r="N98" s="195"/>
      <c r="O98" s="98"/>
      <c r="P98" s="196">
        <f>P99+P104+P117+P122+P127+P138+P141+P254+P287+P336+P385+P426+P451</f>
        <v>0</v>
      </c>
      <c r="Q98" s="98"/>
      <c r="R98" s="196">
        <f>R99+R104+R117+R122+R127+R138+R141+R254+R287+R336+R385+R426+R451</f>
        <v>0</v>
      </c>
      <c r="S98" s="98"/>
      <c r="T98" s="197">
        <f>T99+T104+T117+T122+T127+T138+T141+T254+T287+T336+T385+T426+T451</f>
        <v>0</v>
      </c>
      <c r="U98" s="40"/>
      <c r="V98" s="40"/>
      <c r="W98" s="40"/>
      <c r="X98" s="40"/>
      <c r="Y98" s="40"/>
      <c r="Z98" s="40"/>
      <c r="AA98" s="40"/>
      <c r="AB98" s="40"/>
      <c r="AC98" s="40"/>
      <c r="AD98" s="40"/>
      <c r="AE98" s="40"/>
      <c r="AT98" s="19" t="s">
        <v>75</v>
      </c>
      <c r="AU98" s="19" t="s">
        <v>152</v>
      </c>
      <c r="BK98" s="198">
        <f>BK99+BK104+BK117+BK122+BK127+BK138+BK141+BK254+BK287+BK336+BK385+BK426+BK451</f>
        <v>0</v>
      </c>
    </row>
    <row r="99" s="12" customFormat="1" ht="25.92" customHeight="1">
      <c r="A99" s="12"/>
      <c r="B99" s="199"/>
      <c r="C99" s="200"/>
      <c r="D99" s="201" t="s">
        <v>75</v>
      </c>
      <c r="E99" s="202" t="s">
        <v>1651</v>
      </c>
      <c r="F99" s="202" t="s">
        <v>2601</v>
      </c>
      <c r="G99" s="200"/>
      <c r="H99" s="200"/>
      <c r="I99" s="203"/>
      <c r="J99" s="204">
        <f>BK99</f>
        <v>0</v>
      </c>
      <c r="K99" s="200"/>
      <c r="L99" s="205"/>
      <c r="M99" s="206"/>
      <c r="N99" s="207"/>
      <c r="O99" s="207"/>
      <c r="P99" s="208">
        <f>SUM(P100:P103)</f>
        <v>0</v>
      </c>
      <c r="Q99" s="207"/>
      <c r="R99" s="208">
        <f>SUM(R100:R103)</f>
        <v>0</v>
      </c>
      <c r="S99" s="207"/>
      <c r="T99" s="209">
        <f>SUM(T100:T103)</f>
        <v>0</v>
      </c>
      <c r="U99" s="12"/>
      <c r="V99" s="12"/>
      <c r="W99" s="12"/>
      <c r="X99" s="12"/>
      <c r="Y99" s="12"/>
      <c r="Z99" s="12"/>
      <c r="AA99" s="12"/>
      <c r="AB99" s="12"/>
      <c r="AC99" s="12"/>
      <c r="AD99" s="12"/>
      <c r="AE99" s="12"/>
      <c r="AR99" s="210" t="s">
        <v>83</v>
      </c>
      <c r="AT99" s="211" t="s">
        <v>75</v>
      </c>
      <c r="AU99" s="211" t="s">
        <v>76</v>
      </c>
      <c r="AY99" s="210" t="s">
        <v>180</v>
      </c>
      <c r="BK99" s="212">
        <f>SUM(BK100:BK103)</f>
        <v>0</v>
      </c>
    </row>
    <row r="100" s="2" customFormat="1" ht="16.5" customHeight="1">
      <c r="A100" s="40"/>
      <c r="B100" s="41"/>
      <c r="C100" s="215" t="s">
        <v>83</v>
      </c>
      <c r="D100" s="215" t="s">
        <v>183</v>
      </c>
      <c r="E100" s="216" t="s">
        <v>1752</v>
      </c>
      <c r="F100" s="217" t="s">
        <v>2602</v>
      </c>
      <c r="G100" s="218" t="s">
        <v>1661</v>
      </c>
      <c r="H100" s="219">
        <v>3</v>
      </c>
      <c r="I100" s="220"/>
      <c r="J100" s="221">
        <f>ROUND(I100*H100,2)</f>
        <v>0</v>
      </c>
      <c r="K100" s="217" t="s">
        <v>19</v>
      </c>
      <c r="L100" s="46"/>
      <c r="M100" s="222" t="s">
        <v>19</v>
      </c>
      <c r="N100" s="223" t="s">
        <v>47</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198</v>
      </c>
      <c r="AT100" s="226" t="s">
        <v>183</v>
      </c>
      <c r="AU100" s="226" t="s">
        <v>83</v>
      </c>
      <c r="AY100" s="19" t="s">
        <v>180</v>
      </c>
      <c r="BE100" s="227">
        <f>IF(N100="základní",J100,0)</f>
        <v>0</v>
      </c>
      <c r="BF100" s="227">
        <f>IF(N100="snížená",J100,0)</f>
        <v>0</v>
      </c>
      <c r="BG100" s="227">
        <f>IF(N100="zákl. přenesená",J100,0)</f>
        <v>0</v>
      </c>
      <c r="BH100" s="227">
        <f>IF(N100="sníž. přenesená",J100,0)</f>
        <v>0</v>
      </c>
      <c r="BI100" s="227">
        <f>IF(N100="nulová",J100,0)</f>
        <v>0</v>
      </c>
      <c r="BJ100" s="19" t="s">
        <v>83</v>
      </c>
      <c r="BK100" s="227">
        <f>ROUND(I100*H100,2)</f>
        <v>0</v>
      </c>
      <c r="BL100" s="19" t="s">
        <v>198</v>
      </c>
      <c r="BM100" s="226" t="s">
        <v>2603</v>
      </c>
    </row>
    <row r="101" s="2" customFormat="1">
      <c r="A101" s="40"/>
      <c r="B101" s="41"/>
      <c r="C101" s="42"/>
      <c r="D101" s="228" t="s">
        <v>190</v>
      </c>
      <c r="E101" s="42"/>
      <c r="F101" s="229" t="s">
        <v>2602</v>
      </c>
      <c r="G101" s="42"/>
      <c r="H101" s="42"/>
      <c r="I101" s="230"/>
      <c r="J101" s="42"/>
      <c r="K101" s="42"/>
      <c r="L101" s="46"/>
      <c r="M101" s="231"/>
      <c r="N101" s="232"/>
      <c r="O101" s="86"/>
      <c r="P101" s="86"/>
      <c r="Q101" s="86"/>
      <c r="R101" s="86"/>
      <c r="S101" s="86"/>
      <c r="T101" s="87"/>
      <c r="U101" s="40"/>
      <c r="V101" s="40"/>
      <c r="W101" s="40"/>
      <c r="X101" s="40"/>
      <c r="Y101" s="40"/>
      <c r="Z101" s="40"/>
      <c r="AA101" s="40"/>
      <c r="AB101" s="40"/>
      <c r="AC101" s="40"/>
      <c r="AD101" s="40"/>
      <c r="AE101" s="40"/>
      <c r="AT101" s="19" t="s">
        <v>190</v>
      </c>
      <c r="AU101" s="19" t="s">
        <v>83</v>
      </c>
    </row>
    <row r="102" s="2" customFormat="1" ht="16.5" customHeight="1">
      <c r="A102" s="40"/>
      <c r="B102" s="41"/>
      <c r="C102" s="215" t="s">
        <v>85</v>
      </c>
      <c r="D102" s="215" t="s">
        <v>183</v>
      </c>
      <c r="E102" s="216" t="s">
        <v>1755</v>
      </c>
      <c r="F102" s="217" t="s">
        <v>2604</v>
      </c>
      <c r="G102" s="218" t="s">
        <v>2566</v>
      </c>
      <c r="H102" s="219">
        <v>6</v>
      </c>
      <c r="I102" s="220"/>
      <c r="J102" s="221">
        <f>ROUND(I102*H102,2)</f>
        <v>0</v>
      </c>
      <c r="K102" s="217" t="s">
        <v>19</v>
      </c>
      <c r="L102" s="46"/>
      <c r="M102" s="222" t="s">
        <v>19</v>
      </c>
      <c r="N102" s="223" t="s">
        <v>47</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198</v>
      </c>
      <c r="AT102" s="226" t="s">
        <v>183</v>
      </c>
      <c r="AU102" s="226" t="s">
        <v>83</v>
      </c>
      <c r="AY102" s="19" t="s">
        <v>180</v>
      </c>
      <c r="BE102" s="227">
        <f>IF(N102="základní",J102,0)</f>
        <v>0</v>
      </c>
      <c r="BF102" s="227">
        <f>IF(N102="snížená",J102,0)</f>
        <v>0</v>
      </c>
      <c r="BG102" s="227">
        <f>IF(N102="zákl. přenesená",J102,0)</f>
        <v>0</v>
      </c>
      <c r="BH102" s="227">
        <f>IF(N102="sníž. přenesená",J102,0)</f>
        <v>0</v>
      </c>
      <c r="BI102" s="227">
        <f>IF(N102="nulová",J102,0)</f>
        <v>0</v>
      </c>
      <c r="BJ102" s="19" t="s">
        <v>83</v>
      </c>
      <c r="BK102" s="227">
        <f>ROUND(I102*H102,2)</f>
        <v>0</v>
      </c>
      <c r="BL102" s="19" t="s">
        <v>198</v>
      </c>
      <c r="BM102" s="226" t="s">
        <v>2605</v>
      </c>
    </row>
    <row r="103" s="2" customFormat="1">
      <c r="A103" s="40"/>
      <c r="B103" s="41"/>
      <c r="C103" s="42"/>
      <c r="D103" s="228" t="s">
        <v>190</v>
      </c>
      <c r="E103" s="42"/>
      <c r="F103" s="229" t="s">
        <v>2604</v>
      </c>
      <c r="G103" s="42"/>
      <c r="H103" s="42"/>
      <c r="I103" s="230"/>
      <c r="J103" s="42"/>
      <c r="K103" s="42"/>
      <c r="L103" s="46"/>
      <c r="M103" s="231"/>
      <c r="N103" s="232"/>
      <c r="O103" s="86"/>
      <c r="P103" s="86"/>
      <c r="Q103" s="86"/>
      <c r="R103" s="86"/>
      <c r="S103" s="86"/>
      <c r="T103" s="87"/>
      <c r="U103" s="40"/>
      <c r="V103" s="40"/>
      <c r="W103" s="40"/>
      <c r="X103" s="40"/>
      <c r="Y103" s="40"/>
      <c r="Z103" s="40"/>
      <c r="AA103" s="40"/>
      <c r="AB103" s="40"/>
      <c r="AC103" s="40"/>
      <c r="AD103" s="40"/>
      <c r="AE103" s="40"/>
      <c r="AT103" s="19" t="s">
        <v>190</v>
      </c>
      <c r="AU103" s="19" t="s">
        <v>83</v>
      </c>
    </row>
    <row r="104" s="12" customFormat="1" ht="25.92" customHeight="1">
      <c r="A104" s="12"/>
      <c r="B104" s="199"/>
      <c r="C104" s="200"/>
      <c r="D104" s="201" t="s">
        <v>75</v>
      </c>
      <c r="E104" s="202" t="s">
        <v>2293</v>
      </c>
      <c r="F104" s="202" t="s">
        <v>2606</v>
      </c>
      <c r="G104" s="200"/>
      <c r="H104" s="200"/>
      <c r="I104" s="203"/>
      <c r="J104" s="204">
        <f>BK104</f>
        <v>0</v>
      </c>
      <c r="K104" s="200"/>
      <c r="L104" s="205"/>
      <c r="M104" s="206"/>
      <c r="N104" s="207"/>
      <c r="O104" s="207"/>
      <c r="P104" s="208">
        <f>SUM(P105:P116)</f>
        <v>0</v>
      </c>
      <c r="Q104" s="207"/>
      <c r="R104" s="208">
        <f>SUM(R105:R116)</f>
        <v>0</v>
      </c>
      <c r="S104" s="207"/>
      <c r="T104" s="209">
        <f>SUM(T105:T116)</f>
        <v>0</v>
      </c>
      <c r="U104" s="12"/>
      <c r="V104" s="12"/>
      <c r="W104" s="12"/>
      <c r="X104" s="12"/>
      <c r="Y104" s="12"/>
      <c r="Z104" s="12"/>
      <c r="AA104" s="12"/>
      <c r="AB104" s="12"/>
      <c r="AC104" s="12"/>
      <c r="AD104" s="12"/>
      <c r="AE104" s="12"/>
      <c r="AR104" s="210" t="s">
        <v>83</v>
      </c>
      <c r="AT104" s="211" t="s">
        <v>75</v>
      </c>
      <c r="AU104" s="211" t="s">
        <v>76</v>
      </c>
      <c r="AY104" s="210" t="s">
        <v>180</v>
      </c>
      <c r="BK104" s="212">
        <f>SUM(BK105:BK116)</f>
        <v>0</v>
      </c>
    </row>
    <row r="105" s="2" customFormat="1">
      <c r="A105" s="40"/>
      <c r="B105" s="41"/>
      <c r="C105" s="215" t="s">
        <v>113</v>
      </c>
      <c r="D105" s="215" t="s">
        <v>183</v>
      </c>
      <c r="E105" s="216" t="s">
        <v>1758</v>
      </c>
      <c r="F105" s="217" t="s">
        <v>2607</v>
      </c>
      <c r="G105" s="218" t="s">
        <v>1661</v>
      </c>
      <c r="H105" s="219">
        <v>1</v>
      </c>
      <c r="I105" s="220"/>
      <c r="J105" s="221">
        <f>ROUND(I105*H105,2)</f>
        <v>0</v>
      </c>
      <c r="K105" s="217" t="s">
        <v>19</v>
      </c>
      <c r="L105" s="46"/>
      <c r="M105" s="222" t="s">
        <v>19</v>
      </c>
      <c r="N105" s="223" t="s">
        <v>47</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198</v>
      </c>
      <c r="AT105" s="226" t="s">
        <v>183</v>
      </c>
      <c r="AU105" s="226" t="s">
        <v>83</v>
      </c>
      <c r="AY105" s="19" t="s">
        <v>180</v>
      </c>
      <c r="BE105" s="227">
        <f>IF(N105="základní",J105,0)</f>
        <v>0</v>
      </c>
      <c r="BF105" s="227">
        <f>IF(N105="snížená",J105,0)</f>
        <v>0</v>
      </c>
      <c r="BG105" s="227">
        <f>IF(N105="zákl. přenesená",J105,0)</f>
        <v>0</v>
      </c>
      <c r="BH105" s="227">
        <f>IF(N105="sníž. přenesená",J105,0)</f>
        <v>0</v>
      </c>
      <c r="BI105" s="227">
        <f>IF(N105="nulová",J105,0)</f>
        <v>0</v>
      </c>
      <c r="BJ105" s="19" t="s">
        <v>83</v>
      </c>
      <c r="BK105" s="227">
        <f>ROUND(I105*H105,2)</f>
        <v>0</v>
      </c>
      <c r="BL105" s="19" t="s">
        <v>198</v>
      </c>
      <c r="BM105" s="226" t="s">
        <v>2608</v>
      </c>
    </row>
    <row r="106" s="2" customFormat="1">
      <c r="A106" s="40"/>
      <c r="B106" s="41"/>
      <c r="C106" s="42"/>
      <c r="D106" s="228" t="s">
        <v>190</v>
      </c>
      <c r="E106" s="42"/>
      <c r="F106" s="229" t="s">
        <v>2607</v>
      </c>
      <c r="G106" s="42"/>
      <c r="H106" s="42"/>
      <c r="I106" s="230"/>
      <c r="J106" s="42"/>
      <c r="K106" s="42"/>
      <c r="L106" s="46"/>
      <c r="M106" s="231"/>
      <c r="N106" s="232"/>
      <c r="O106" s="86"/>
      <c r="P106" s="86"/>
      <c r="Q106" s="86"/>
      <c r="R106" s="86"/>
      <c r="S106" s="86"/>
      <c r="T106" s="87"/>
      <c r="U106" s="40"/>
      <c r="V106" s="40"/>
      <c r="W106" s="40"/>
      <c r="X106" s="40"/>
      <c r="Y106" s="40"/>
      <c r="Z106" s="40"/>
      <c r="AA106" s="40"/>
      <c r="AB106" s="40"/>
      <c r="AC106" s="40"/>
      <c r="AD106" s="40"/>
      <c r="AE106" s="40"/>
      <c r="AT106" s="19" t="s">
        <v>190</v>
      </c>
      <c r="AU106" s="19" t="s">
        <v>83</v>
      </c>
    </row>
    <row r="107" s="2" customFormat="1">
      <c r="A107" s="40"/>
      <c r="B107" s="41"/>
      <c r="C107" s="215" t="s">
        <v>198</v>
      </c>
      <c r="D107" s="215" t="s">
        <v>183</v>
      </c>
      <c r="E107" s="216" t="s">
        <v>1761</v>
      </c>
      <c r="F107" s="217" t="s">
        <v>2609</v>
      </c>
      <c r="G107" s="218" t="s">
        <v>1661</v>
      </c>
      <c r="H107" s="219">
        <v>1</v>
      </c>
      <c r="I107" s="220"/>
      <c r="J107" s="221">
        <f>ROUND(I107*H107,2)</f>
        <v>0</v>
      </c>
      <c r="K107" s="217" t="s">
        <v>19</v>
      </c>
      <c r="L107" s="46"/>
      <c r="M107" s="222" t="s">
        <v>19</v>
      </c>
      <c r="N107" s="223" t="s">
        <v>47</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198</v>
      </c>
      <c r="AT107" s="226" t="s">
        <v>183</v>
      </c>
      <c r="AU107" s="226" t="s">
        <v>83</v>
      </c>
      <c r="AY107" s="19" t="s">
        <v>180</v>
      </c>
      <c r="BE107" s="227">
        <f>IF(N107="základní",J107,0)</f>
        <v>0</v>
      </c>
      <c r="BF107" s="227">
        <f>IF(N107="snížená",J107,0)</f>
        <v>0</v>
      </c>
      <c r="BG107" s="227">
        <f>IF(N107="zákl. přenesená",J107,0)</f>
        <v>0</v>
      </c>
      <c r="BH107" s="227">
        <f>IF(N107="sníž. přenesená",J107,0)</f>
        <v>0</v>
      </c>
      <c r="BI107" s="227">
        <f>IF(N107="nulová",J107,0)</f>
        <v>0</v>
      </c>
      <c r="BJ107" s="19" t="s">
        <v>83</v>
      </c>
      <c r="BK107" s="227">
        <f>ROUND(I107*H107,2)</f>
        <v>0</v>
      </c>
      <c r="BL107" s="19" t="s">
        <v>198</v>
      </c>
      <c r="BM107" s="226" t="s">
        <v>2610</v>
      </c>
    </row>
    <row r="108" s="2" customFormat="1">
      <c r="A108" s="40"/>
      <c r="B108" s="41"/>
      <c r="C108" s="42"/>
      <c r="D108" s="228" t="s">
        <v>190</v>
      </c>
      <c r="E108" s="42"/>
      <c r="F108" s="229" t="s">
        <v>2609</v>
      </c>
      <c r="G108" s="42"/>
      <c r="H108" s="42"/>
      <c r="I108" s="230"/>
      <c r="J108" s="42"/>
      <c r="K108" s="42"/>
      <c r="L108" s="46"/>
      <c r="M108" s="231"/>
      <c r="N108" s="232"/>
      <c r="O108" s="86"/>
      <c r="P108" s="86"/>
      <c r="Q108" s="86"/>
      <c r="R108" s="86"/>
      <c r="S108" s="86"/>
      <c r="T108" s="87"/>
      <c r="U108" s="40"/>
      <c r="V108" s="40"/>
      <c r="W108" s="40"/>
      <c r="X108" s="40"/>
      <c r="Y108" s="40"/>
      <c r="Z108" s="40"/>
      <c r="AA108" s="40"/>
      <c r="AB108" s="40"/>
      <c r="AC108" s="40"/>
      <c r="AD108" s="40"/>
      <c r="AE108" s="40"/>
      <c r="AT108" s="19" t="s">
        <v>190</v>
      </c>
      <c r="AU108" s="19" t="s">
        <v>83</v>
      </c>
    </row>
    <row r="109" s="2" customFormat="1">
      <c r="A109" s="40"/>
      <c r="B109" s="41"/>
      <c r="C109" s="215" t="s">
        <v>231</v>
      </c>
      <c r="D109" s="215" t="s">
        <v>183</v>
      </c>
      <c r="E109" s="216" t="s">
        <v>1881</v>
      </c>
      <c r="F109" s="217" t="s">
        <v>2611</v>
      </c>
      <c r="G109" s="218" t="s">
        <v>1661</v>
      </c>
      <c r="H109" s="219">
        <v>1</v>
      </c>
      <c r="I109" s="220"/>
      <c r="J109" s="221">
        <f>ROUND(I109*H109,2)</f>
        <v>0</v>
      </c>
      <c r="K109" s="217" t="s">
        <v>19</v>
      </c>
      <c r="L109" s="46"/>
      <c r="M109" s="222" t="s">
        <v>19</v>
      </c>
      <c r="N109" s="223" t="s">
        <v>47</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198</v>
      </c>
      <c r="AT109" s="226" t="s">
        <v>183</v>
      </c>
      <c r="AU109" s="226" t="s">
        <v>83</v>
      </c>
      <c r="AY109" s="19" t="s">
        <v>180</v>
      </c>
      <c r="BE109" s="227">
        <f>IF(N109="základní",J109,0)</f>
        <v>0</v>
      </c>
      <c r="BF109" s="227">
        <f>IF(N109="snížená",J109,0)</f>
        <v>0</v>
      </c>
      <c r="BG109" s="227">
        <f>IF(N109="zákl. přenesená",J109,0)</f>
        <v>0</v>
      </c>
      <c r="BH109" s="227">
        <f>IF(N109="sníž. přenesená",J109,0)</f>
        <v>0</v>
      </c>
      <c r="BI109" s="227">
        <f>IF(N109="nulová",J109,0)</f>
        <v>0</v>
      </c>
      <c r="BJ109" s="19" t="s">
        <v>83</v>
      </c>
      <c r="BK109" s="227">
        <f>ROUND(I109*H109,2)</f>
        <v>0</v>
      </c>
      <c r="BL109" s="19" t="s">
        <v>198</v>
      </c>
      <c r="BM109" s="226" t="s">
        <v>2612</v>
      </c>
    </row>
    <row r="110" s="2" customFormat="1">
      <c r="A110" s="40"/>
      <c r="B110" s="41"/>
      <c r="C110" s="42"/>
      <c r="D110" s="228" t="s">
        <v>190</v>
      </c>
      <c r="E110" s="42"/>
      <c r="F110" s="229" t="s">
        <v>2611</v>
      </c>
      <c r="G110" s="42"/>
      <c r="H110" s="42"/>
      <c r="I110" s="230"/>
      <c r="J110" s="42"/>
      <c r="K110" s="42"/>
      <c r="L110" s="46"/>
      <c r="M110" s="231"/>
      <c r="N110" s="232"/>
      <c r="O110" s="86"/>
      <c r="P110" s="86"/>
      <c r="Q110" s="86"/>
      <c r="R110" s="86"/>
      <c r="S110" s="86"/>
      <c r="T110" s="87"/>
      <c r="U110" s="40"/>
      <c r="V110" s="40"/>
      <c r="W110" s="40"/>
      <c r="X110" s="40"/>
      <c r="Y110" s="40"/>
      <c r="Z110" s="40"/>
      <c r="AA110" s="40"/>
      <c r="AB110" s="40"/>
      <c r="AC110" s="40"/>
      <c r="AD110" s="40"/>
      <c r="AE110" s="40"/>
      <c r="AT110" s="19" t="s">
        <v>190</v>
      </c>
      <c r="AU110" s="19" t="s">
        <v>83</v>
      </c>
    </row>
    <row r="111" s="2" customFormat="1" ht="16.5" customHeight="1">
      <c r="A111" s="40"/>
      <c r="B111" s="41"/>
      <c r="C111" s="215" t="s">
        <v>239</v>
      </c>
      <c r="D111" s="215" t="s">
        <v>183</v>
      </c>
      <c r="E111" s="216" t="s">
        <v>1884</v>
      </c>
      <c r="F111" s="217" t="s">
        <v>2613</v>
      </c>
      <c r="G111" s="218" t="s">
        <v>1661</v>
      </c>
      <c r="H111" s="219">
        <v>1</v>
      </c>
      <c r="I111" s="220"/>
      <c r="J111" s="221">
        <f>ROUND(I111*H111,2)</f>
        <v>0</v>
      </c>
      <c r="K111" s="217" t="s">
        <v>19</v>
      </c>
      <c r="L111" s="46"/>
      <c r="M111" s="222" t="s">
        <v>19</v>
      </c>
      <c r="N111" s="223" t="s">
        <v>47</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198</v>
      </c>
      <c r="AT111" s="226" t="s">
        <v>183</v>
      </c>
      <c r="AU111" s="226" t="s">
        <v>83</v>
      </c>
      <c r="AY111" s="19" t="s">
        <v>180</v>
      </c>
      <c r="BE111" s="227">
        <f>IF(N111="základní",J111,0)</f>
        <v>0</v>
      </c>
      <c r="BF111" s="227">
        <f>IF(N111="snížená",J111,0)</f>
        <v>0</v>
      </c>
      <c r="BG111" s="227">
        <f>IF(N111="zákl. přenesená",J111,0)</f>
        <v>0</v>
      </c>
      <c r="BH111" s="227">
        <f>IF(N111="sníž. přenesená",J111,0)</f>
        <v>0</v>
      </c>
      <c r="BI111" s="227">
        <f>IF(N111="nulová",J111,0)</f>
        <v>0</v>
      </c>
      <c r="BJ111" s="19" t="s">
        <v>83</v>
      </c>
      <c r="BK111" s="227">
        <f>ROUND(I111*H111,2)</f>
        <v>0</v>
      </c>
      <c r="BL111" s="19" t="s">
        <v>198</v>
      </c>
      <c r="BM111" s="226" t="s">
        <v>2614</v>
      </c>
    </row>
    <row r="112" s="2" customFormat="1">
      <c r="A112" s="40"/>
      <c r="B112" s="41"/>
      <c r="C112" s="42"/>
      <c r="D112" s="228" t="s">
        <v>190</v>
      </c>
      <c r="E112" s="42"/>
      <c r="F112" s="229" t="s">
        <v>2613</v>
      </c>
      <c r="G112" s="42"/>
      <c r="H112" s="42"/>
      <c r="I112" s="230"/>
      <c r="J112" s="42"/>
      <c r="K112" s="42"/>
      <c r="L112" s="46"/>
      <c r="M112" s="231"/>
      <c r="N112" s="232"/>
      <c r="O112" s="86"/>
      <c r="P112" s="86"/>
      <c r="Q112" s="86"/>
      <c r="R112" s="86"/>
      <c r="S112" s="86"/>
      <c r="T112" s="87"/>
      <c r="U112" s="40"/>
      <c r="V112" s="40"/>
      <c r="W112" s="40"/>
      <c r="X112" s="40"/>
      <c r="Y112" s="40"/>
      <c r="Z112" s="40"/>
      <c r="AA112" s="40"/>
      <c r="AB112" s="40"/>
      <c r="AC112" s="40"/>
      <c r="AD112" s="40"/>
      <c r="AE112" s="40"/>
      <c r="AT112" s="19" t="s">
        <v>190</v>
      </c>
      <c r="AU112" s="19" t="s">
        <v>83</v>
      </c>
    </row>
    <row r="113" s="2" customFormat="1" ht="16.5" customHeight="1">
      <c r="A113" s="40"/>
      <c r="B113" s="41"/>
      <c r="C113" s="215" t="s">
        <v>246</v>
      </c>
      <c r="D113" s="215" t="s">
        <v>183</v>
      </c>
      <c r="E113" s="216" t="s">
        <v>1889</v>
      </c>
      <c r="F113" s="217" t="s">
        <v>2615</v>
      </c>
      <c r="G113" s="218" t="s">
        <v>1661</v>
      </c>
      <c r="H113" s="219">
        <v>1</v>
      </c>
      <c r="I113" s="220"/>
      <c r="J113" s="221">
        <f>ROUND(I113*H113,2)</f>
        <v>0</v>
      </c>
      <c r="K113" s="217" t="s">
        <v>19</v>
      </c>
      <c r="L113" s="46"/>
      <c r="M113" s="222" t="s">
        <v>19</v>
      </c>
      <c r="N113" s="223" t="s">
        <v>47</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198</v>
      </c>
      <c r="AT113" s="226" t="s">
        <v>183</v>
      </c>
      <c r="AU113" s="226" t="s">
        <v>83</v>
      </c>
      <c r="AY113" s="19" t="s">
        <v>180</v>
      </c>
      <c r="BE113" s="227">
        <f>IF(N113="základní",J113,0)</f>
        <v>0</v>
      </c>
      <c r="BF113" s="227">
        <f>IF(N113="snížená",J113,0)</f>
        <v>0</v>
      </c>
      <c r="BG113" s="227">
        <f>IF(N113="zákl. přenesená",J113,0)</f>
        <v>0</v>
      </c>
      <c r="BH113" s="227">
        <f>IF(N113="sníž. přenesená",J113,0)</f>
        <v>0</v>
      </c>
      <c r="BI113" s="227">
        <f>IF(N113="nulová",J113,0)</f>
        <v>0</v>
      </c>
      <c r="BJ113" s="19" t="s">
        <v>83</v>
      </c>
      <c r="BK113" s="227">
        <f>ROUND(I113*H113,2)</f>
        <v>0</v>
      </c>
      <c r="BL113" s="19" t="s">
        <v>198</v>
      </c>
      <c r="BM113" s="226" t="s">
        <v>2616</v>
      </c>
    </row>
    <row r="114" s="2" customFormat="1">
      <c r="A114" s="40"/>
      <c r="B114" s="41"/>
      <c r="C114" s="42"/>
      <c r="D114" s="228" t="s">
        <v>190</v>
      </c>
      <c r="E114" s="42"/>
      <c r="F114" s="229" t="s">
        <v>2615</v>
      </c>
      <c r="G114" s="42"/>
      <c r="H114" s="42"/>
      <c r="I114" s="230"/>
      <c r="J114" s="42"/>
      <c r="K114" s="42"/>
      <c r="L114" s="46"/>
      <c r="M114" s="231"/>
      <c r="N114" s="232"/>
      <c r="O114" s="86"/>
      <c r="P114" s="86"/>
      <c r="Q114" s="86"/>
      <c r="R114" s="86"/>
      <c r="S114" s="86"/>
      <c r="T114" s="87"/>
      <c r="U114" s="40"/>
      <c r="V114" s="40"/>
      <c r="W114" s="40"/>
      <c r="X114" s="40"/>
      <c r="Y114" s="40"/>
      <c r="Z114" s="40"/>
      <c r="AA114" s="40"/>
      <c r="AB114" s="40"/>
      <c r="AC114" s="40"/>
      <c r="AD114" s="40"/>
      <c r="AE114" s="40"/>
      <c r="AT114" s="19" t="s">
        <v>190</v>
      </c>
      <c r="AU114" s="19" t="s">
        <v>83</v>
      </c>
    </row>
    <row r="115" s="2" customFormat="1" ht="16.5" customHeight="1">
      <c r="A115" s="40"/>
      <c r="B115" s="41"/>
      <c r="C115" s="215" t="s">
        <v>252</v>
      </c>
      <c r="D115" s="215" t="s">
        <v>183</v>
      </c>
      <c r="E115" s="216" t="s">
        <v>1893</v>
      </c>
      <c r="F115" s="217" t="s">
        <v>2617</v>
      </c>
      <c r="G115" s="218" t="s">
        <v>1661</v>
      </c>
      <c r="H115" s="219">
        <v>1</v>
      </c>
      <c r="I115" s="220"/>
      <c r="J115" s="221">
        <f>ROUND(I115*H115,2)</f>
        <v>0</v>
      </c>
      <c r="K115" s="217" t="s">
        <v>19</v>
      </c>
      <c r="L115" s="46"/>
      <c r="M115" s="222" t="s">
        <v>19</v>
      </c>
      <c r="N115" s="223" t="s">
        <v>47</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198</v>
      </c>
      <c r="AT115" s="226" t="s">
        <v>183</v>
      </c>
      <c r="AU115" s="226" t="s">
        <v>83</v>
      </c>
      <c r="AY115" s="19" t="s">
        <v>180</v>
      </c>
      <c r="BE115" s="227">
        <f>IF(N115="základní",J115,0)</f>
        <v>0</v>
      </c>
      <c r="BF115" s="227">
        <f>IF(N115="snížená",J115,0)</f>
        <v>0</v>
      </c>
      <c r="BG115" s="227">
        <f>IF(N115="zákl. přenesená",J115,0)</f>
        <v>0</v>
      </c>
      <c r="BH115" s="227">
        <f>IF(N115="sníž. přenesená",J115,0)</f>
        <v>0</v>
      </c>
      <c r="BI115" s="227">
        <f>IF(N115="nulová",J115,0)</f>
        <v>0</v>
      </c>
      <c r="BJ115" s="19" t="s">
        <v>83</v>
      </c>
      <c r="BK115" s="227">
        <f>ROUND(I115*H115,2)</f>
        <v>0</v>
      </c>
      <c r="BL115" s="19" t="s">
        <v>198</v>
      </c>
      <c r="BM115" s="226" t="s">
        <v>2618</v>
      </c>
    </row>
    <row r="116" s="2" customFormat="1">
      <c r="A116" s="40"/>
      <c r="B116" s="41"/>
      <c r="C116" s="42"/>
      <c r="D116" s="228" t="s">
        <v>190</v>
      </c>
      <c r="E116" s="42"/>
      <c r="F116" s="229" t="s">
        <v>2617</v>
      </c>
      <c r="G116" s="42"/>
      <c r="H116" s="42"/>
      <c r="I116" s="230"/>
      <c r="J116" s="42"/>
      <c r="K116" s="42"/>
      <c r="L116" s="46"/>
      <c r="M116" s="231"/>
      <c r="N116" s="232"/>
      <c r="O116" s="86"/>
      <c r="P116" s="86"/>
      <c r="Q116" s="86"/>
      <c r="R116" s="86"/>
      <c r="S116" s="86"/>
      <c r="T116" s="87"/>
      <c r="U116" s="40"/>
      <c r="V116" s="40"/>
      <c r="W116" s="40"/>
      <c r="X116" s="40"/>
      <c r="Y116" s="40"/>
      <c r="Z116" s="40"/>
      <c r="AA116" s="40"/>
      <c r="AB116" s="40"/>
      <c r="AC116" s="40"/>
      <c r="AD116" s="40"/>
      <c r="AE116" s="40"/>
      <c r="AT116" s="19" t="s">
        <v>190</v>
      </c>
      <c r="AU116" s="19" t="s">
        <v>83</v>
      </c>
    </row>
    <row r="117" s="12" customFormat="1" ht="25.92" customHeight="1">
      <c r="A117" s="12"/>
      <c r="B117" s="199"/>
      <c r="C117" s="200"/>
      <c r="D117" s="201" t="s">
        <v>75</v>
      </c>
      <c r="E117" s="202" t="s">
        <v>2387</v>
      </c>
      <c r="F117" s="202" t="s">
        <v>2619</v>
      </c>
      <c r="G117" s="200"/>
      <c r="H117" s="200"/>
      <c r="I117" s="203"/>
      <c r="J117" s="204">
        <f>BK117</f>
        <v>0</v>
      </c>
      <c r="K117" s="200"/>
      <c r="L117" s="205"/>
      <c r="M117" s="206"/>
      <c r="N117" s="207"/>
      <c r="O117" s="207"/>
      <c r="P117" s="208">
        <f>SUM(P118:P121)</f>
        <v>0</v>
      </c>
      <c r="Q117" s="207"/>
      <c r="R117" s="208">
        <f>SUM(R118:R121)</f>
        <v>0</v>
      </c>
      <c r="S117" s="207"/>
      <c r="T117" s="209">
        <f>SUM(T118:T121)</f>
        <v>0</v>
      </c>
      <c r="U117" s="12"/>
      <c r="V117" s="12"/>
      <c r="W117" s="12"/>
      <c r="X117" s="12"/>
      <c r="Y117" s="12"/>
      <c r="Z117" s="12"/>
      <c r="AA117" s="12"/>
      <c r="AB117" s="12"/>
      <c r="AC117" s="12"/>
      <c r="AD117" s="12"/>
      <c r="AE117" s="12"/>
      <c r="AR117" s="210" t="s">
        <v>83</v>
      </c>
      <c r="AT117" s="211" t="s">
        <v>75</v>
      </c>
      <c r="AU117" s="211" t="s">
        <v>76</v>
      </c>
      <c r="AY117" s="210" t="s">
        <v>180</v>
      </c>
      <c r="BK117" s="212">
        <f>SUM(BK118:BK121)</f>
        <v>0</v>
      </c>
    </row>
    <row r="118" s="2" customFormat="1" ht="16.5" customHeight="1">
      <c r="A118" s="40"/>
      <c r="B118" s="41"/>
      <c r="C118" s="215" t="s">
        <v>181</v>
      </c>
      <c r="D118" s="215" t="s">
        <v>183</v>
      </c>
      <c r="E118" s="216" t="s">
        <v>1864</v>
      </c>
      <c r="F118" s="217" t="s">
        <v>2620</v>
      </c>
      <c r="G118" s="218" t="s">
        <v>1661</v>
      </c>
      <c r="H118" s="219">
        <v>16</v>
      </c>
      <c r="I118" s="220"/>
      <c r="J118" s="221">
        <f>ROUND(I118*H118,2)</f>
        <v>0</v>
      </c>
      <c r="K118" s="217" t="s">
        <v>19</v>
      </c>
      <c r="L118" s="46"/>
      <c r="M118" s="222" t="s">
        <v>19</v>
      </c>
      <c r="N118" s="223" t="s">
        <v>47</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198</v>
      </c>
      <c r="AT118" s="226" t="s">
        <v>183</v>
      </c>
      <c r="AU118" s="226" t="s">
        <v>83</v>
      </c>
      <c r="AY118" s="19" t="s">
        <v>180</v>
      </c>
      <c r="BE118" s="227">
        <f>IF(N118="základní",J118,0)</f>
        <v>0</v>
      </c>
      <c r="BF118" s="227">
        <f>IF(N118="snížená",J118,0)</f>
        <v>0</v>
      </c>
      <c r="BG118" s="227">
        <f>IF(N118="zákl. přenesená",J118,0)</f>
        <v>0</v>
      </c>
      <c r="BH118" s="227">
        <f>IF(N118="sníž. přenesená",J118,0)</f>
        <v>0</v>
      </c>
      <c r="BI118" s="227">
        <f>IF(N118="nulová",J118,0)</f>
        <v>0</v>
      </c>
      <c r="BJ118" s="19" t="s">
        <v>83</v>
      </c>
      <c r="BK118" s="227">
        <f>ROUND(I118*H118,2)</f>
        <v>0</v>
      </c>
      <c r="BL118" s="19" t="s">
        <v>198</v>
      </c>
      <c r="BM118" s="226" t="s">
        <v>2621</v>
      </c>
    </row>
    <row r="119" s="2" customFormat="1">
      <c r="A119" s="40"/>
      <c r="B119" s="41"/>
      <c r="C119" s="42"/>
      <c r="D119" s="228" t="s">
        <v>190</v>
      </c>
      <c r="E119" s="42"/>
      <c r="F119" s="229" t="s">
        <v>2620</v>
      </c>
      <c r="G119" s="42"/>
      <c r="H119" s="42"/>
      <c r="I119" s="230"/>
      <c r="J119" s="42"/>
      <c r="K119" s="42"/>
      <c r="L119" s="46"/>
      <c r="M119" s="231"/>
      <c r="N119" s="232"/>
      <c r="O119" s="86"/>
      <c r="P119" s="86"/>
      <c r="Q119" s="86"/>
      <c r="R119" s="86"/>
      <c r="S119" s="86"/>
      <c r="T119" s="87"/>
      <c r="U119" s="40"/>
      <c r="V119" s="40"/>
      <c r="W119" s="40"/>
      <c r="X119" s="40"/>
      <c r="Y119" s="40"/>
      <c r="Z119" s="40"/>
      <c r="AA119" s="40"/>
      <c r="AB119" s="40"/>
      <c r="AC119" s="40"/>
      <c r="AD119" s="40"/>
      <c r="AE119" s="40"/>
      <c r="AT119" s="19" t="s">
        <v>190</v>
      </c>
      <c r="AU119" s="19" t="s">
        <v>83</v>
      </c>
    </row>
    <row r="120" s="2" customFormat="1">
      <c r="A120" s="40"/>
      <c r="B120" s="41"/>
      <c r="C120" s="215" t="s">
        <v>266</v>
      </c>
      <c r="D120" s="215" t="s">
        <v>183</v>
      </c>
      <c r="E120" s="216" t="s">
        <v>1897</v>
      </c>
      <c r="F120" s="217" t="s">
        <v>2622</v>
      </c>
      <c r="G120" s="218" t="s">
        <v>1661</v>
      </c>
      <c r="H120" s="219">
        <v>1</v>
      </c>
      <c r="I120" s="220"/>
      <c r="J120" s="221">
        <f>ROUND(I120*H120,2)</f>
        <v>0</v>
      </c>
      <c r="K120" s="217" t="s">
        <v>19</v>
      </c>
      <c r="L120" s="46"/>
      <c r="M120" s="222" t="s">
        <v>19</v>
      </c>
      <c r="N120" s="223" t="s">
        <v>47</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198</v>
      </c>
      <c r="AT120" s="226" t="s">
        <v>183</v>
      </c>
      <c r="AU120" s="226" t="s">
        <v>83</v>
      </c>
      <c r="AY120" s="19" t="s">
        <v>180</v>
      </c>
      <c r="BE120" s="227">
        <f>IF(N120="základní",J120,0)</f>
        <v>0</v>
      </c>
      <c r="BF120" s="227">
        <f>IF(N120="snížená",J120,0)</f>
        <v>0</v>
      </c>
      <c r="BG120" s="227">
        <f>IF(N120="zákl. přenesená",J120,0)</f>
        <v>0</v>
      </c>
      <c r="BH120" s="227">
        <f>IF(N120="sníž. přenesená",J120,0)</f>
        <v>0</v>
      </c>
      <c r="BI120" s="227">
        <f>IF(N120="nulová",J120,0)</f>
        <v>0</v>
      </c>
      <c r="BJ120" s="19" t="s">
        <v>83</v>
      </c>
      <c r="BK120" s="227">
        <f>ROUND(I120*H120,2)</f>
        <v>0</v>
      </c>
      <c r="BL120" s="19" t="s">
        <v>198</v>
      </c>
      <c r="BM120" s="226" t="s">
        <v>2623</v>
      </c>
    </row>
    <row r="121" s="2" customFormat="1">
      <c r="A121" s="40"/>
      <c r="B121" s="41"/>
      <c r="C121" s="42"/>
      <c r="D121" s="228" t="s">
        <v>190</v>
      </c>
      <c r="E121" s="42"/>
      <c r="F121" s="229" t="s">
        <v>2622</v>
      </c>
      <c r="G121" s="42"/>
      <c r="H121" s="42"/>
      <c r="I121" s="230"/>
      <c r="J121" s="42"/>
      <c r="K121" s="42"/>
      <c r="L121" s="46"/>
      <c r="M121" s="231"/>
      <c r="N121" s="232"/>
      <c r="O121" s="86"/>
      <c r="P121" s="86"/>
      <c r="Q121" s="86"/>
      <c r="R121" s="86"/>
      <c r="S121" s="86"/>
      <c r="T121" s="87"/>
      <c r="U121" s="40"/>
      <c r="V121" s="40"/>
      <c r="W121" s="40"/>
      <c r="X121" s="40"/>
      <c r="Y121" s="40"/>
      <c r="Z121" s="40"/>
      <c r="AA121" s="40"/>
      <c r="AB121" s="40"/>
      <c r="AC121" s="40"/>
      <c r="AD121" s="40"/>
      <c r="AE121" s="40"/>
      <c r="AT121" s="19" t="s">
        <v>190</v>
      </c>
      <c r="AU121" s="19" t="s">
        <v>83</v>
      </c>
    </row>
    <row r="122" s="12" customFormat="1" ht="25.92" customHeight="1">
      <c r="A122" s="12"/>
      <c r="B122" s="199"/>
      <c r="C122" s="200"/>
      <c r="D122" s="201" t="s">
        <v>75</v>
      </c>
      <c r="E122" s="202" t="s">
        <v>2394</v>
      </c>
      <c r="F122" s="202" t="s">
        <v>2624</v>
      </c>
      <c r="G122" s="200"/>
      <c r="H122" s="200"/>
      <c r="I122" s="203"/>
      <c r="J122" s="204">
        <f>BK122</f>
        <v>0</v>
      </c>
      <c r="K122" s="200"/>
      <c r="L122" s="205"/>
      <c r="M122" s="206"/>
      <c r="N122" s="207"/>
      <c r="O122" s="207"/>
      <c r="P122" s="208">
        <f>SUM(P123:P126)</f>
        <v>0</v>
      </c>
      <c r="Q122" s="207"/>
      <c r="R122" s="208">
        <f>SUM(R123:R126)</f>
        <v>0</v>
      </c>
      <c r="S122" s="207"/>
      <c r="T122" s="209">
        <f>SUM(T123:T126)</f>
        <v>0</v>
      </c>
      <c r="U122" s="12"/>
      <c r="V122" s="12"/>
      <c r="W122" s="12"/>
      <c r="X122" s="12"/>
      <c r="Y122" s="12"/>
      <c r="Z122" s="12"/>
      <c r="AA122" s="12"/>
      <c r="AB122" s="12"/>
      <c r="AC122" s="12"/>
      <c r="AD122" s="12"/>
      <c r="AE122" s="12"/>
      <c r="AR122" s="210" t="s">
        <v>83</v>
      </c>
      <c r="AT122" s="211" t="s">
        <v>75</v>
      </c>
      <c r="AU122" s="211" t="s">
        <v>76</v>
      </c>
      <c r="AY122" s="210" t="s">
        <v>180</v>
      </c>
      <c r="BK122" s="212">
        <f>SUM(BK123:BK126)</f>
        <v>0</v>
      </c>
    </row>
    <row r="123" s="2" customFormat="1" ht="33" customHeight="1">
      <c r="A123" s="40"/>
      <c r="B123" s="41"/>
      <c r="C123" s="215" t="s">
        <v>274</v>
      </c>
      <c r="D123" s="215" t="s">
        <v>183</v>
      </c>
      <c r="E123" s="216" t="s">
        <v>2625</v>
      </c>
      <c r="F123" s="217" t="s">
        <v>2626</v>
      </c>
      <c r="G123" s="218" t="s">
        <v>1661</v>
      </c>
      <c r="H123" s="219">
        <v>1</v>
      </c>
      <c r="I123" s="220"/>
      <c r="J123" s="221">
        <f>ROUND(I123*H123,2)</f>
        <v>0</v>
      </c>
      <c r="K123" s="217" t="s">
        <v>19</v>
      </c>
      <c r="L123" s="46"/>
      <c r="M123" s="222" t="s">
        <v>19</v>
      </c>
      <c r="N123" s="223" t="s">
        <v>47</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198</v>
      </c>
      <c r="AT123" s="226" t="s">
        <v>183</v>
      </c>
      <c r="AU123" s="226" t="s">
        <v>83</v>
      </c>
      <c r="AY123" s="19" t="s">
        <v>180</v>
      </c>
      <c r="BE123" s="227">
        <f>IF(N123="základní",J123,0)</f>
        <v>0</v>
      </c>
      <c r="BF123" s="227">
        <f>IF(N123="snížená",J123,0)</f>
        <v>0</v>
      </c>
      <c r="BG123" s="227">
        <f>IF(N123="zákl. přenesená",J123,0)</f>
        <v>0</v>
      </c>
      <c r="BH123" s="227">
        <f>IF(N123="sníž. přenesená",J123,0)</f>
        <v>0</v>
      </c>
      <c r="BI123" s="227">
        <f>IF(N123="nulová",J123,0)</f>
        <v>0</v>
      </c>
      <c r="BJ123" s="19" t="s">
        <v>83</v>
      </c>
      <c r="BK123" s="227">
        <f>ROUND(I123*H123,2)</f>
        <v>0</v>
      </c>
      <c r="BL123" s="19" t="s">
        <v>198</v>
      </c>
      <c r="BM123" s="226" t="s">
        <v>2627</v>
      </c>
    </row>
    <row r="124" s="2" customFormat="1">
      <c r="A124" s="40"/>
      <c r="B124" s="41"/>
      <c r="C124" s="42"/>
      <c r="D124" s="228" t="s">
        <v>190</v>
      </c>
      <c r="E124" s="42"/>
      <c r="F124" s="229" t="s">
        <v>2626</v>
      </c>
      <c r="G124" s="42"/>
      <c r="H124" s="42"/>
      <c r="I124" s="230"/>
      <c r="J124" s="42"/>
      <c r="K124" s="42"/>
      <c r="L124" s="46"/>
      <c r="M124" s="231"/>
      <c r="N124" s="232"/>
      <c r="O124" s="86"/>
      <c r="P124" s="86"/>
      <c r="Q124" s="86"/>
      <c r="R124" s="86"/>
      <c r="S124" s="86"/>
      <c r="T124" s="87"/>
      <c r="U124" s="40"/>
      <c r="V124" s="40"/>
      <c r="W124" s="40"/>
      <c r="X124" s="40"/>
      <c r="Y124" s="40"/>
      <c r="Z124" s="40"/>
      <c r="AA124" s="40"/>
      <c r="AB124" s="40"/>
      <c r="AC124" s="40"/>
      <c r="AD124" s="40"/>
      <c r="AE124" s="40"/>
      <c r="AT124" s="19" t="s">
        <v>190</v>
      </c>
      <c r="AU124" s="19" t="s">
        <v>83</v>
      </c>
    </row>
    <row r="125" s="2" customFormat="1" ht="33" customHeight="1">
      <c r="A125" s="40"/>
      <c r="B125" s="41"/>
      <c r="C125" s="215" t="s">
        <v>282</v>
      </c>
      <c r="D125" s="215" t="s">
        <v>183</v>
      </c>
      <c r="E125" s="216" t="s">
        <v>1867</v>
      </c>
      <c r="F125" s="217" t="s">
        <v>2628</v>
      </c>
      <c r="G125" s="218" t="s">
        <v>1661</v>
      </c>
      <c r="H125" s="219">
        <v>1</v>
      </c>
      <c r="I125" s="220"/>
      <c r="J125" s="221">
        <f>ROUND(I125*H125,2)</f>
        <v>0</v>
      </c>
      <c r="K125" s="217" t="s">
        <v>19</v>
      </c>
      <c r="L125" s="46"/>
      <c r="M125" s="222" t="s">
        <v>19</v>
      </c>
      <c r="N125" s="223" t="s">
        <v>47</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198</v>
      </c>
      <c r="AT125" s="226" t="s">
        <v>183</v>
      </c>
      <c r="AU125" s="226" t="s">
        <v>83</v>
      </c>
      <c r="AY125" s="19" t="s">
        <v>180</v>
      </c>
      <c r="BE125" s="227">
        <f>IF(N125="základní",J125,0)</f>
        <v>0</v>
      </c>
      <c r="BF125" s="227">
        <f>IF(N125="snížená",J125,0)</f>
        <v>0</v>
      </c>
      <c r="BG125" s="227">
        <f>IF(N125="zákl. přenesená",J125,0)</f>
        <v>0</v>
      </c>
      <c r="BH125" s="227">
        <f>IF(N125="sníž. přenesená",J125,0)</f>
        <v>0</v>
      </c>
      <c r="BI125" s="227">
        <f>IF(N125="nulová",J125,0)</f>
        <v>0</v>
      </c>
      <c r="BJ125" s="19" t="s">
        <v>83</v>
      </c>
      <c r="BK125" s="227">
        <f>ROUND(I125*H125,2)</f>
        <v>0</v>
      </c>
      <c r="BL125" s="19" t="s">
        <v>198</v>
      </c>
      <c r="BM125" s="226" t="s">
        <v>2629</v>
      </c>
    </row>
    <row r="126" s="2" customFormat="1">
      <c r="A126" s="40"/>
      <c r="B126" s="41"/>
      <c r="C126" s="42"/>
      <c r="D126" s="228" t="s">
        <v>190</v>
      </c>
      <c r="E126" s="42"/>
      <c r="F126" s="229" t="s">
        <v>2628</v>
      </c>
      <c r="G126" s="42"/>
      <c r="H126" s="42"/>
      <c r="I126" s="230"/>
      <c r="J126" s="42"/>
      <c r="K126" s="42"/>
      <c r="L126" s="46"/>
      <c r="M126" s="231"/>
      <c r="N126" s="232"/>
      <c r="O126" s="86"/>
      <c r="P126" s="86"/>
      <c r="Q126" s="86"/>
      <c r="R126" s="86"/>
      <c r="S126" s="86"/>
      <c r="T126" s="87"/>
      <c r="U126" s="40"/>
      <c r="V126" s="40"/>
      <c r="W126" s="40"/>
      <c r="X126" s="40"/>
      <c r="Y126" s="40"/>
      <c r="Z126" s="40"/>
      <c r="AA126" s="40"/>
      <c r="AB126" s="40"/>
      <c r="AC126" s="40"/>
      <c r="AD126" s="40"/>
      <c r="AE126" s="40"/>
      <c r="AT126" s="19" t="s">
        <v>190</v>
      </c>
      <c r="AU126" s="19" t="s">
        <v>83</v>
      </c>
    </row>
    <row r="127" s="12" customFormat="1" ht="25.92" customHeight="1">
      <c r="A127" s="12"/>
      <c r="B127" s="199"/>
      <c r="C127" s="200"/>
      <c r="D127" s="201" t="s">
        <v>75</v>
      </c>
      <c r="E127" s="202" t="s">
        <v>2630</v>
      </c>
      <c r="F127" s="202" t="s">
        <v>2631</v>
      </c>
      <c r="G127" s="200"/>
      <c r="H127" s="200"/>
      <c r="I127" s="203"/>
      <c r="J127" s="204">
        <f>BK127</f>
        <v>0</v>
      </c>
      <c r="K127" s="200"/>
      <c r="L127" s="205"/>
      <c r="M127" s="206"/>
      <c r="N127" s="207"/>
      <c r="O127" s="207"/>
      <c r="P127" s="208">
        <f>SUM(P128:P137)</f>
        <v>0</v>
      </c>
      <c r="Q127" s="207"/>
      <c r="R127" s="208">
        <f>SUM(R128:R137)</f>
        <v>0</v>
      </c>
      <c r="S127" s="207"/>
      <c r="T127" s="209">
        <f>SUM(T128:T137)</f>
        <v>0</v>
      </c>
      <c r="U127" s="12"/>
      <c r="V127" s="12"/>
      <c r="W127" s="12"/>
      <c r="X127" s="12"/>
      <c r="Y127" s="12"/>
      <c r="Z127" s="12"/>
      <c r="AA127" s="12"/>
      <c r="AB127" s="12"/>
      <c r="AC127" s="12"/>
      <c r="AD127" s="12"/>
      <c r="AE127" s="12"/>
      <c r="AR127" s="210" t="s">
        <v>83</v>
      </c>
      <c r="AT127" s="211" t="s">
        <v>75</v>
      </c>
      <c r="AU127" s="211" t="s">
        <v>76</v>
      </c>
      <c r="AY127" s="210" t="s">
        <v>180</v>
      </c>
      <c r="BK127" s="212">
        <f>SUM(BK128:BK137)</f>
        <v>0</v>
      </c>
    </row>
    <row r="128" s="2" customFormat="1" ht="33" customHeight="1">
      <c r="A128" s="40"/>
      <c r="B128" s="41"/>
      <c r="C128" s="215" t="s">
        <v>290</v>
      </c>
      <c r="D128" s="215" t="s">
        <v>183</v>
      </c>
      <c r="E128" s="216" t="s">
        <v>1870</v>
      </c>
      <c r="F128" s="217" t="s">
        <v>2632</v>
      </c>
      <c r="G128" s="218" t="s">
        <v>1661</v>
      </c>
      <c r="H128" s="219">
        <v>1</v>
      </c>
      <c r="I128" s="220"/>
      <c r="J128" s="221">
        <f>ROUND(I128*H128,2)</f>
        <v>0</v>
      </c>
      <c r="K128" s="217" t="s">
        <v>19</v>
      </c>
      <c r="L128" s="46"/>
      <c r="M128" s="222" t="s">
        <v>19</v>
      </c>
      <c r="N128" s="223" t="s">
        <v>47</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198</v>
      </c>
      <c r="AT128" s="226" t="s">
        <v>183</v>
      </c>
      <c r="AU128" s="226" t="s">
        <v>83</v>
      </c>
      <c r="AY128" s="19" t="s">
        <v>180</v>
      </c>
      <c r="BE128" s="227">
        <f>IF(N128="základní",J128,0)</f>
        <v>0</v>
      </c>
      <c r="BF128" s="227">
        <f>IF(N128="snížená",J128,0)</f>
        <v>0</v>
      </c>
      <c r="BG128" s="227">
        <f>IF(N128="zákl. přenesená",J128,0)</f>
        <v>0</v>
      </c>
      <c r="BH128" s="227">
        <f>IF(N128="sníž. přenesená",J128,0)</f>
        <v>0</v>
      </c>
      <c r="BI128" s="227">
        <f>IF(N128="nulová",J128,0)</f>
        <v>0</v>
      </c>
      <c r="BJ128" s="19" t="s">
        <v>83</v>
      </c>
      <c r="BK128" s="227">
        <f>ROUND(I128*H128,2)</f>
        <v>0</v>
      </c>
      <c r="BL128" s="19" t="s">
        <v>198</v>
      </c>
      <c r="BM128" s="226" t="s">
        <v>2633</v>
      </c>
    </row>
    <row r="129" s="2" customFormat="1">
      <c r="A129" s="40"/>
      <c r="B129" s="41"/>
      <c r="C129" s="42"/>
      <c r="D129" s="228" t="s">
        <v>190</v>
      </c>
      <c r="E129" s="42"/>
      <c r="F129" s="229" t="s">
        <v>2634</v>
      </c>
      <c r="G129" s="42"/>
      <c r="H129" s="42"/>
      <c r="I129" s="230"/>
      <c r="J129" s="42"/>
      <c r="K129" s="42"/>
      <c r="L129" s="46"/>
      <c r="M129" s="231"/>
      <c r="N129" s="232"/>
      <c r="O129" s="86"/>
      <c r="P129" s="86"/>
      <c r="Q129" s="86"/>
      <c r="R129" s="86"/>
      <c r="S129" s="86"/>
      <c r="T129" s="87"/>
      <c r="U129" s="40"/>
      <c r="V129" s="40"/>
      <c r="W129" s="40"/>
      <c r="X129" s="40"/>
      <c r="Y129" s="40"/>
      <c r="Z129" s="40"/>
      <c r="AA129" s="40"/>
      <c r="AB129" s="40"/>
      <c r="AC129" s="40"/>
      <c r="AD129" s="40"/>
      <c r="AE129" s="40"/>
      <c r="AT129" s="19" t="s">
        <v>190</v>
      </c>
      <c r="AU129" s="19" t="s">
        <v>83</v>
      </c>
    </row>
    <row r="130" s="2" customFormat="1" ht="16.5" customHeight="1">
      <c r="A130" s="40"/>
      <c r="B130" s="41"/>
      <c r="C130" s="215" t="s">
        <v>295</v>
      </c>
      <c r="D130" s="215" t="s">
        <v>183</v>
      </c>
      <c r="E130" s="216" t="s">
        <v>1874</v>
      </c>
      <c r="F130" s="217" t="s">
        <v>2635</v>
      </c>
      <c r="G130" s="218" t="s">
        <v>1661</v>
      </c>
      <c r="H130" s="219">
        <v>1</v>
      </c>
      <c r="I130" s="220"/>
      <c r="J130" s="221">
        <f>ROUND(I130*H130,2)</f>
        <v>0</v>
      </c>
      <c r="K130" s="217" t="s">
        <v>19</v>
      </c>
      <c r="L130" s="46"/>
      <c r="M130" s="222" t="s">
        <v>19</v>
      </c>
      <c r="N130" s="223" t="s">
        <v>47</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198</v>
      </c>
      <c r="AT130" s="226" t="s">
        <v>183</v>
      </c>
      <c r="AU130" s="226" t="s">
        <v>83</v>
      </c>
      <c r="AY130" s="19" t="s">
        <v>180</v>
      </c>
      <c r="BE130" s="227">
        <f>IF(N130="základní",J130,0)</f>
        <v>0</v>
      </c>
      <c r="BF130" s="227">
        <f>IF(N130="snížená",J130,0)</f>
        <v>0</v>
      </c>
      <c r="BG130" s="227">
        <f>IF(N130="zákl. přenesená",J130,0)</f>
        <v>0</v>
      </c>
      <c r="BH130" s="227">
        <f>IF(N130="sníž. přenesená",J130,0)</f>
        <v>0</v>
      </c>
      <c r="BI130" s="227">
        <f>IF(N130="nulová",J130,0)</f>
        <v>0</v>
      </c>
      <c r="BJ130" s="19" t="s">
        <v>83</v>
      </c>
      <c r="BK130" s="227">
        <f>ROUND(I130*H130,2)</f>
        <v>0</v>
      </c>
      <c r="BL130" s="19" t="s">
        <v>198</v>
      </c>
      <c r="BM130" s="226" t="s">
        <v>2636</v>
      </c>
    </row>
    <row r="131" s="2" customFormat="1">
      <c r="A131" s="40"/>
      <c r="B131" s="41"/>
      <c r="C131" s="42"/>
      <c r="D131" s="228" t="s">
        <v>190</v>
      </c>
      <c r="E131" s="42"/>
      <c r="F131" s="229" t="s">
        <v>2635</v>
      </c>
      <c r="G131" s="42"/>
      <c r="H131" s="42"/>
      <c r="I131" s="230"/>
      <c r="J131" s="42"/>
      <c r="K131" s="42"/>
      <c r="L131" s="46"/>
      <c r="M131" s="231"/>
      <c r="N131" s="232"/>
      <c r="O131" s="86"/>
      <c r="P131" s="86"/>
      <c r="Q131" s="86"/>
      <c r="R131" s="86"/>
      <c r="S131" s="86"/>
      <c r="T131" s="87"/>
      <c r="U131" s="40"/>
      <c r="V131" s="40"/>
      <c r="W131" s="40"/>
      <c r="X131" s="40"/>
      <c r="Y131" s="40"/>
      <c r="Z131" s="40"/>
      <c r="AA131" s="40"/>
      <c r="AB131" s="40"/>
      <c r="AC131" s="40"/>
      <c r="AD131" s="40"/>
      <c r="AE131" s="40"/>
      <c r="AT131" s="19" t="s">
        <v>190</v>
      </c>
      <c r="AU131" s="19" t="s">
        <v>83</v>
      </c>
    </row>
    <row r="132" s="2" customFormat="1" ht="16.5" customHeight="1">
      <c r="A132" s="40"/>
      <c r="B132" s="41"/>
      <c r="C132" s="215" t="s">
        <v>8</v>
      </c>
      <c r="D132" s="215" t="s">
        <v>183</v>
      </c>
      <c r="E132" s="216" t="s">
        <v>1877</v>
      </c>
      <c r="F132" s="217" t="s">
        <v>2637</v>
      </c>
      <c r="G132" s="218" t="s">
        <v>1661</v>
      </c>
      <c r="H132" s="219">
        <v>1</v>
      </c>
      <c r="I132" s="220"/>
      <c r="J132" s="221">
        <f>ROUND(I132*H132,2)</f>
        <v>0</v>
      </c>
      <c r="K132" s="217" t="s">
        <v>19</v>
      </c>
      <c r="L132" s="46"/>
      <c r="M132" s="222" t="s">
        <v>19</v>
      </c>
      <c r="N132" s="223" t="s">
        <v>47</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198</v>
      </c>
      <c r="AT132" s="226" t="s">
        <v>183</v>
      </c>
      <c r="AU132" s="226" t="s">
        <v>83</v>
      </c>
      <c r="AY132" s="19" t="s">
        <v>180</v>
      </c>
      <c r="BE132" s="227">
        <f>IF(N132="základní",J132,0)</f>
        <v>0</v>
      </c>
      <c r="BF132" s="227">
        <f>IF(N132="snížená",J132,0)</f>
        <v>0</v>
      </c>
      <c r="BG132" s="227">
        <f>IF(N132="zákl. přenesená",J132,0)</f>
        <v>0</v>
      </c>
      <c r="BH132" s="227">
        <f>IF(N132="sníž. přenesená",J132,0)</f>
        <v>0</v>
      </c>
      <c r="BI132" s="227">
        <f>IF(N132="nulová",J132,0)</f>
        <v>0</v>
      </c>
      <c r="BJ132" s="19" t="s">
        <v>83</v>
      </c>
      <c r="BK132" s="227">
        <f>ROUND(I132*H132,2)</f>
        <v>0</v>
      </c>
      <c r="BL132" s="19" t="s">
        <v>198</v>
      </c>
      <c r="BM132" s="226" t="s">
        <v>2638</v>
      </c>
    </row>
    <row r="133" s="2" customFormat="1">
      <c r="A133" s="40"/>
      <c r="B133" s="41"/>
      <c r="C133" s="42"/>
      <c r="D133" s="228" t="s">
        <v>190</v>
      </c>
      <c r="E133" s="42"/>
      <c r="F133" s="229" t="s">
        <v>2637</v>
      </c>
      <c r="G133" s="42"/>
      <c r="H133" s="42"/>
      <c r="I133" s="230"/>
      <c r="J133" s="42"/>
      <c r="K133" s="42"/>
      <c r="L133" s="46"/>
      <c r="M133" s="231"/>
      <c r="N133" s="232"/>
      <c r="O133" s="86"/>
      <c r="P133" s="86"/>
      <c r="Q133" s="86"/>
      <c r="R133" s="86"/>
      <c r="S133" s="86"/>
      <c r="T133" s="87"/>
      <c r="U133" s="40"/>
      <c r="V133" s="40"/>
      <c r="W133" s="40"/>
      <c r="X133" s="40"/>
      <c r="Y133" s="40"/>
      <c r="Z133" s="40"/>
      <c r="AA133" s="40"/>
      <c r="AB133" s="40"/>
      <c r="AC133" s="40"/>
      <c r="AD133" s="40"/>
      <c r="AE133" s="40"/>
      <c r="AT133" s="19" t="s">
        <v>190</v>
      </c>
      <c r="AU133" s="19" t="s">
        <v>83</v>
      </c>
    </row>
    <row r="134" s="2" customFormat="1" ht="16.5" customHeight="1">
      <c r="A134" s="40"/>
      <c r="B134" s="41"/>
      <c r="C134" s="215" t="s">
        <v>188</v>
      </c>
      <c r="D134" s="215" t="s">
        <v>183</v>
      </c>
      <c r="E134" s="216" t="s">
        <v>2639</v>
      </c>
      <c r="F134" s="217" t="s">
        <v>2640</v>
      </c>
      <c r="G134" s="218" t="s">
        <v>1661</v>
      </c>
      <c r="H134" s="219">
        <v>1</v>
      </c>
      <c r="I134" s="220"/>
      <c r="J134" s="221">
        <f>ROUND(I134*H134,2)</f>
        <v>0</v>
      </c>
      <c r="K134" s="217" t="s">
        <v>19</v>
      </c>
      <c r="L134" s="46"/>
      <c r="M134" s="222" t="s">
        <v>19</v>
      </c>
      <c r="N134" s="223" t="s">
        <v>47</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198</v>
      </c>
      <c r="AT134" s="226" t="s">
        <v>183</v>
      </c>
      <c r="AU134" s="226" t="s">
        <v>83</v>
      </c>
      <c r="AY134" s="19" t="s">
        <v>180</v>
      </c>
      <c r="BE134" s="227">
        <f>IF(N134="základní",J134,0)</f>
        <v>0</v>
      </c>
      <c r="BF134" s="227">
        <f>IF(N134="snížená",J134,0)</f>
        <v>0</v>
      </c>
      <c r="BG134" s="227">
        <f>IF(N134="zákl. přenesená",J134,0)</f>
        <v>0</v>
      </c>
      <c r="BH134" s="227">
        <f>IF(N134="sníž. přenesená",J134,0)</f>
        <v>0</v>
      </c>
      <c r="BI134" s="227">
        <f>IF(N134="nulová",J134,0)</f>
        <v>0</v>
      </c>
      <c r="BJ134" s="19" t="s">
        <v>83</v>
      </c>
      <c r="BK134" s="227">
        <f>ROUND(I134*H134,2)</f>
        <v>0</v>
      </c>
      <c r="BL134" s="19" t="s">
        <v>198</v>
      </c>
      <c r="BM134" s="226" t="s">
        <v>2641</v>
      </c>
    </row>
    <row r="135" s="2" customFormat="1">
      <c r="A135" s="40"/>
      <c r="B135" s="41"/>
      <c r="C135" s="42"/>
      <c r="D135" s="228" t="s">
        <v>190</v>
      </c>
      <c r="E135" s="42"/>
      <c r="F135" s="229" t="s">
        <v>2640</v>
      </c>
      <c r="G135" s="42"/>
      <c r="H135" s="42"/>
      <c r="I135" s="230"/>
      <c r="J135" s="42"/>
      <c r="K135" s="42"/>
      <c r="L135" s="46"/>
      <c r="M135" s="231"/>
      <c r="N135" s="232"/>
      <c r="O135" s="86"/>
      <c r="P135" s="86"/>
      <c r="Q135" s="86"/>
      <c r="R135" s="86"/>
      <c r="S135" s="86"/>
      <c r="T135" s="87"/>
      <c r="U135" s="40"/>
      <c r="V135" s="40"/>
      <c r="W135" s="40"/>
      <c r="X135" s="40"/>
      <c r="Y135" s="40"/>
      <c r="Z135" s="40"/>
      <c r="AA135" s="40"/>
      <c r="AB135" s="40"/>
      <c r="AC135" s="40"/>
      <c r="AD135" s="40"/>
      <c r="AE135" s="40"/>
      <c r="AT135" s="19" t="s">
        <v>190</v>
      </c>
      <c r="AU135" s="19" t="s">
        <v>83</v>
      </c>
    </row>
    <row r="136" s="2" customFormat="1" ht="16.5" customHeight="1">
      <c r="A136" s="40"/>
      <c r="B136" s="41"/>
      <c r="C136" s="215" t="s">
        <v>316</v>
      </c>
      <c r="D136" s="215" t="s">
        <v>183</v>
      </c>
      <c r="E136" s="216" t="s">
        <v>2642</v>
      </c>
      <c r="F136" s="217" t="s">
        <v>2643</v>
      </c>
      <c r="G136" s="218" t="s">
        <v>1661</v>
      </c>
      <c r="H136" s="219">
        <v>1</v>
      </c>
      <c r="I136" s="220"/>
      <c r="J136" s="221">
        <f>ROUND(I136*H136,2)</f>
        <v>0</v>
      </c>
      <c r="K136" s="217" t="s">
        <v>19</v>
      </c>
      <c r="L136" s="46"/>
      <c r="M136" s="222" t="s">
        <v>19</v>
      </c>
      <c r="N136" s="223" t="s">
        <v>47</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198</v>
      </c>
      <c r="AT136" s="226" t="s">
        <v>183</v>
      </c>
      <c r="AU136" s="226" t="s">
        <v>83</v>
      </c>
      <c r="AY136" s="19" t="s">
        <v>180</v>
      </c>
      <c r="BE136" s="227">
        <f>IF(N136="základní",J136,0)</f>
        <v>0</v>
      </c>
      <c r="BF136" s="227">
        <f>IF(N136="snížená",J136,0)</f>
        <v>0</v>
      </c>
      <c r="BG136" s="227">
        <f>IF(N136="zákl. přenesená",J136,0)</f>
        <v>0</v>
      </c>
      <c r="BH136" s="227">
        <f>IF(N136="sníž. přenesená",J136,0)</f>
        <v>0</v>
      </c>
      <c r="BI136" s="227">
        <f>IF(N136="nulová",J136,0)</f>
        <v>0</v>
      </c>
      <c r="BJ136" s="19" t="s">
        <v>83</v>
      </c>
      <c r="BK136" s="227">
        <f>ROUND(I136*H136,2)</f>
        <v>0</v>
      </c>
      <c r="BL136" s="19" t="s">
        <v>198</v>
      </c>
      <c r="BM136" s="226" t="s">
        <v>2644</v>
      </c>
    </row>
    <row r="137" s="2" customFormat="1">
      <c r="A137" s="40"/>
      <c r="B137" s="41"/>
      <c r="C137" s="42"/>
      <c r="D137" s="228" t="s">
        <v>190</v>
      </c>
      <c r="E137" s="42"/>
      <c r="F137" s="229" t="s">
        <v>2643</v>
      </c>
      <c r="G137" s="42"/>
      <c r="H137" s="42"/>
      <c r="I137" s="230"/>
      <c r="J137" s="42"/>
      <c r="K137" s="42"/>
      <c r="L137" s="46"/>
      <c r="M137" s="231"/>
      <c r="N137" s="232"/>
      <c r="O137" s="86"/>
      <c r="P137" s="86"/>
      <c r="Q137" s="86"/>
      <c r="R137" s="86"/>
      <c r="S137" s="86"/>
      <c r="T137" s="87"/>
      <c r="U137" s="40"/>
      <c r="V137" s="40"/>
      <c r="W137" s="40"/>
      <c r="X137" s="40"/>
      <c r="Y137" s="40"/>
      <c r="Z137" s="40"/>
      <c r="AA137" s="40"/>
      <c r="AB137" s="40"/>
      <c r="AC137" s="40"/>
      <c r="AD137" s="40"/>
      <c r="AE137" s="40"/>
      <c r="AT137" s="19" t="s">
        <v>190</v>
      </c>
      <c r="AU137" s="19" t="s">
        <v>83</v>
      </c>
    </row>
    <row r="138" s="12" customFormat="1" ht="25.92" customHeight="1">
      <c r="A138" s="12"/>
      <c r="B138" s="199"/>
      <c r="C138" s="200"/>
      <c r="D138" s="201" t="s">
        <v>75</v>
      </c>
      <c r="E138" s="202" t="s">
        <v>2645</v>
      </c>
      <c r="F138" s="202" t="s">
        <v>2646</v>
      </c>
      <c r="G138" s="200"/>
      <c r="H138" s="200"/>
      <c r="I138" s="203"/>
      <c r="J138" s="204">
        <f>BK138</f>
        <v>0</v>
      </c>
      <c r="K138" s="200"/>
      <c r="L138" s="205"/>
      <c r="M138" s="206"/>
      <c r="N138" s="207"/>
      <c r="O138" s="207"/>
      <c r="P138" s="208">
        <f>SUM(P139:P140)</f>
        <v>0</v>
      </c>
      <c r="Q138" s="207"/>
      <c r="R138" s="208">
        <f>SUM(R139:R140)</f>
        <v>0</v>
      </c>
      <c r="S138" s="207"/>
      <c r="T138" s="209">
        <f>SUM(T139:T140)</f>
        <v>0</v>
      </c>
      <c r="U138" s="12"/>
      <c r="V138" s="12"/>
      <c r="W138" s="12"/>
      <c r="X138" s="12"/>
      <c r="Y138" s="12"/>
      <c r="Z138" s="12"/>
      <c r="AA138" s="12"/>
      <c r="AB138" s="12"/>
      <c r="AC138" s="12"/>
      <c r="AD138" s="12"/>
      <c r="AE138" s="12"/>
      <c r="AR138" s="210" t="s">
        <v>83</v>
      </c>
      <c r="AT138" s="211" t="s">
        <v>75</v>
      </c>
      <c r="AU138" s="211" t="s">
        <v>76</v>
      </c>
      <c r="AY138" s="210" t="s">
        <v>180</v>
      </c>
      <c r="BK138" s="212">
        <f>SUM(BK139:BK140)</f>
        <v>0</v>
      </c>
    </row>
    <row r="139" s="2" customFormat="1">
      <c r="A139" s="40"/>
      <c r="B139" s="41"/>
      <c r="C139" s="215" t="s">
        <v>324</v>
      </c>
      <c r="D139" s="215" t="s">
        <v>183</v>
      </c>
      <c r="E139" s="216" t="s">
        <v>2647</v>
      </c>
      <c r="F139" s="217" t="s">
        <v>2648</v>
      </c>
      <c r="G139" s="218" t="s">
        <v>1661</v>
      </c>
      <c r="H139" s="219">
        <v>2</v>
      </c>
      <c r="I139" s="220"/>
      <c r="J139" s="221">
        <f>ROUND(I139*H139,2)</f>
        <v>0</v>
      </c>
      <c r="K139" s="217" t="s">
        <v>19</v>
      </c>
      <c r="L139" s="46"/>
      <c r="M139" s="222" t="s">
        <v>19</v>
      </c>
      <c r="N139" s="223" t="s">
        <v>47</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198</v>
      </c>
      <c r="AT139" s="226" t="s">
        <v>183</v>
      </c>
      <c r="AU139" s="226" t="s">
        <v>83</v>
      </c>
      <c r="AY139" s="19" t="s">
        <v>180</v>
      </c>
      <c r="BE139" s="227">
        <f>IF(N139="základní",J139,0)</f>
        <v>0</v>
      </c>
      <c r="BF139" s="227">
        <f>IF(N139="snížená",J139,0)</f>
        <v>0</v>
      </c>
      <c r="BG139" s="227">
        <f>IF(N139="zákl. přenesená",J139,0)</f>
        <v>0</v>
      </c>
      <c r="BH139" s="227">
        <f>IF(N139="sníž. přenesená",J139,0)</f>
        <v>0</v>
      </c>
      <c r="BI139" s="227">
        <f>IF(N139="nulová",J139,0)</f>
        <v>0</v>
      </c>
      <c r="BJ139" s="19" t="s">
        <v>83</v>
      </c>
      <c r="BK139" s="227">
        <f>ROUND(I139*H139,2)</f>
        <v>0</v>
      </c>
      <c r="BL139" s="19" t="s">
        <v>198</v>
      </c>
      <c r="BM139" s="226" t="s">
        <v>2649</v>
      </c>
    </row>
    <row r="140" s="2" customFormat="1">
      <c r="A140" s="40"/>
      <c r="B140" s="41"/>
      <c r="C140" s="42"/>
      <c r="D140" s="228" t="s">
        <v>190</v>
      </c>
      <c r="E140" s="42"/>
      <c r="F140" s="229" t="s">
        <v>2648</v>
      </c>
      <c r="G140" s="42"/>
      <c r="H140" s="42"/>
      <c r="I140" s="230"/>
      <c r="J140" s="42"/>
      <c r="K140" s="42"/>
      <c r="L140" s="46"/>
      <c r="M140" s="231"/>
      <c r="N140" s="232"/>
      <c r="O140" s="86"/>
      <c r="P140" s="86"/>
      <c r="Q140" s="86"/>
      <c r="R140" s="86"/>
      <c r="S140" s="86"/>
      <c r="T140" s="87"/>
      <c r="U140" s="40"/>
      <c r="V140" s="40"/>
      <c r="W140" s="40"/>
      <c r="X140" s="40"/>
      <c r="Y140" s="40"/>
      <c r="Z140" s="40"/>
      <c r="AA140" s="40"/>
      <c r="AB140" s="40"/>
      <c r="AC140" s="40"/>
      <c r="AD140" s="40"/>
      <c r="AE140" s="40"/>
      <c r="AT140" s="19" t="s">
        <v>190</v>
      </c>
      <c r="AU140" s="19" t="s">
        <v>83</v>
      </c>
    </row>
    <row r="141" s="12" customFormat="1" ht="25.92" customHeight="1">
      <c r="A141" s="12"/>
      <c r="B141" s="199"/>
      <c r="C141" s="200"/>
      <c r="D141" s="201" t="s">
        <v>75</v>
      </c>
      <c r="E141" s="202" t="s">
        <v>2650</v>
      </c>
      <c r="F141" s="202" t="s">
        <v>2651</v>
      </c>
      <c r="G141" s="200"/>
      <c r="H141" s="200"/>
      <c r="I141" s="203"/>
      <c r="J141" s="204">
        <f>BK141</f>
        <v>0</v>
      </c>
      <c r="K141" s="200"/>
      <c r="L141" s="205"/>
      <c r="M141" s="206"/>
      <c r="N141" s="207"/>
      <c r="O141" s="207"/>
      <c r="P141" s="208">
        <f>SUM(P142:P253)</f>
        <v>0</v>
      </c>
      <c r="Q141" s="207"/>
      <c r="R141" s="208">
        <f>SUM(R142:R253)</f>
        <v>0</v>
      </c>
      <c r="S141" s="207"/>
      <c r="T141" s="209">
        <f>SUM(T142:T253)</f>
        <v>0</v>
      </c>
      <c r="U141" s="12"/>
      <c r="V141" s="12"/>
      <c r="W141" s="12"/>
      <c r="X141" s="12"/>
      <c r="Y141" s="12"/>
      <c r="Z141" s="12"/>
      <c r="AA141" s="12"/>
      <c r="AB141" s="12"/>
      <c r="AC141" s="12"/>
      <c r="AD141" s="12"/>
      <c r="AE141" s="12"/>
      <c r="AR141" s="210" t="s">
        <v>83</v>
      </c>
      <c r="AT141" s="211" t="s">
        <v>75</v>
      </c>
      <c r="AU141" s="211" t="s">
        <v>76</v>
      </c>
      <c r="AY141" s="210" t="s">
        <v>180</v>
      </c>
      <c r="BK141" s="212">
        <f>SUM(BK142:BK253)</f>
        <v>0</v>
      </c>
    </row>
    <row r="142" s="2" customFormat="1" ht="16.5" customHeight="1">
      <c r="A142" s="40"/>
      <c r="B142" s="41"/>
      <c r="C142" s="215" t="s">
        <v>330</v>
      </c>
      <c r="D142" s="215" t="s">
        <v>183</v>
      </c>
      <c r="E142" s="216" t="s">
        <v>2652</v>
      </c>
      <c r="F142" s="217" t="s">
        <v>2653</v>
      </c>
      <c r="G142" s="218" t="s">
        <v>1661</v>
      </c>
      <c r="H142" s="219">
        <v>220</v>
      </c>
      <c r="I142" s="220"/>
      <c r="J142" s="221">
        <f>ROUND(I142*H142,2)</f>
        <v>0</v>
      </c>
      <c r="K142" s="217" t="s">
        <v>19</v>
      </c>
      <c r="L142" s="46"/>
      <c r="M142" s="222" t="s">
        <v>19</v>
      </c>
      <c r="N142" s="223" t="s">
        <v>47</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198</v>
      </c>
      <c r="AT142" s="226" t="s">
        <v>183</v>
      </c>
      <c r="AU142" s="226" t="s">
        <v>83</v>
      </c>
      <c r="AY142" s="19" t="s">
        <v>180</v>
      </c>
      <c r="BE142" s="227">
        <f>IF(N142="základní",J142,0)</f>
        <v>0</v>
      </c>
      <c r="BF142" s="227">
        <f>IF(N142="snížená",J142,0)</f>
        <v>0</v>
      </c>
      <c r="BG142" s="227">
        <f>IF(N142="zákl. přenesená",J142,0)</f>
        <v>0</v>
      </c>
      <c r="BH142" s="227">
        <f>IF(N142="sníž. přenesená",J142,0)</f>
        <v>0</v>
      </c>
      <c r="BI142" s="227">
        <f>IF(N142="nulová",J142,0)</f>
        <v>0</v>
      </c>
      <c r="BJ142" s="19" t="s">
        <v>83</v>
      </c>
      <c r="BK142" s="227">
        <f>ROUND(I142*H142,2)</f>
        <v>0</v>
      </c>
      <c r="BL142" s="19" t="s">
        <v>198</v>
      </c>
      <c r="BM142" s="226" t="s">
        <v>2654</v>
      </c>
    </row>
    <row r="143" s="2" customFormat="1">
      <c r="A143" s="40"/>
      <c r="B143" s="41"/>
      <c r="C143" s="42"/>
      <c r="D143" s="228" t="s">
        <v>190</v>
      </c>
      <c r="E143" s="42"/>
      <c r="F143" s="229" t="s">
        <v>2653</v>
      </c>
      <c r="G143" s="42"/>
      <c r="H143" s="42"/>
      <c r="I143" s="230"/>
      <c r="J143" s="42"/>
      <c r="K143" s="42"/>
      <c r="L143" s="46"/>
      <c r="M143" s="231"/>
      <c r="N143" s="232"/>
      <c r="O143" s="86"/>
      <c r="P143" s="86"/>
      <c r="Q143" s="86"/>
      <c r="R143" s="86"/>
      <c r="S143" s="86"/>
      <c r="T143" s="87"/>
      <c r="U143" s="40"/>
      <c r="V143" s="40"/>
      <c r="W143" s="40"/>
      <c r="X143" s="40"/>
      <c r="Y143" s="40"/>
      <c r="Z143" s="40"/>
      <c r="AA143" s="40"/>
      <c r="AB143" s="40"/>
      <c r="AC143" s="40"/>
      <c r="AD143" s="40"/>
      <c r="AE143" s="40"/>
      <c r="AT143" s="19" t="s">
        <v>190</v>
      </c>
      <c r="AU143" s="19" t="s">
        <v>83</v>
      </c>
    </row>
    <row r="144" s="2" customFormat="1">
      <c r="A144" s="40"/>
      <c r="B144" s="41"/>
      <c r="C144" s="215" t="s">
        <v>335</v>
      </c>
      <c r="D144" s="215" t="s">
        <v>183</v>
      </c>
      <c r="E144" s="216" t="s">
        <v>2655</v>
      </c>
      <c r="F144" s="217" t="s">
        <v>2656</v>
      </c>
      <c r="G144" s="218" t="s">
        <v>1661</v>
      </c>
      <c r="H144" s="219">
        <v>84</v>
      </c>
      <c r="I144" s="220"/>
      <c r="J144" s="221">
        <f>ROUND(I144*H144,2)</f>
        <v>0</v>
      </c>
      <c r="K144" s="217" t="s">
        <v>19</v>
      </c>
      <c r="L144" s="46"/>
      <c r="M144" s="222" t="s">
        <v>19</v>
      </c>
      <c r="N144" s="223" t="s">
        <v>47</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198</v>
      </c>
      <c r="AT144" s="226" t="s">
        <v>183</v>
      </c>
      <c r="AU144" s="226" t="s">
        <v>83</v>
      </c>
      <c r="AY144" s="19" t="s">
        <v>180</v>
      </c>
      <c r="BE144" s="227">
        <f>IF(N144="základní",J144,0)</f>
        <v>0</v>
      </c>
      <c r="BF144" s="227">
        <f>IF(N144="snížená",J144,0)</f>
        <v>0</v>
      </c>
      <c r="BG144" s="227">
        <f>IF(N144="zákl. přenesená",J144,0)</f>
        <v>0</v>
      </c>
      <c r="BH144" s="227">
        <f>IF(N144="sníž. přenesená",J144,0)</f>
        <v>0</v>
      </c>
      <c r="BI144" s="227">
        <f>IF(N144="nulová",J144,0)</f>
        <v>0</v>
      </c>
      <c r="BJ144" s="19" t="s">
        <v>83</v>
      </c>
      <c r="BK144" s="227">
        <f>ROUND(I144*H144,2)</f>
        <v>0</v>
      </c>
      <c r="BL144" s="19" t="s">
        <v>198</v>
      </c>
      <c r="BM144" s="226" t="s">
        <v>2657</v>
      </c>
    </row>
    <row r="145" s="2" customFormat="1">
      <c r="A145" s="40"/>
      <c r="B145" s="41"/>
      <c r="C145" s="42"/>
      <c r="D145" s="228" t="s">
        <v>190</v>
      </c>
      <c r="E145" s="42"/>
      <c r="F145" s="229" t="s">
        <v>2656</v>
      </c>
      <c r="G145" s="42"/>
      <c r="H145" s="42"/>
      <c r="I145" s="230"/>
      <c r="J145" s="42"/>
      <c r="K145" s="42"/>
      <c r="L145" s="46"/>
      <c r="M145" s="231"/>
      <c r="N145" s="232"/>
      <c r="O145" s="86"/>
      <c r="P145" s="86"/>
      <c r="Q145" s="86"/>
      <c r="R145" s="86"/>
      <c r="S145" s="86"/>
      <c r="T145" s="87"/>
      <c r="U145" s="40"/>
      <c r="V145" s="40"/>
      <c r="W145" s="40"/>
      <c r="X145" s="40"/>
      <c r="Y145" s="40"/>
      <c r="Z145" s="40"/>
      <c r="AA145" s="40"/>
      <c r="AB145" s="40"/>
      <c r="AC145" s="40"/>
      <c r="AD145" s="40"/>
      <c r="AE145" s="40"/>
      <c r="AT145" s="19" t="s">
        <v>190</v>
      </c>
      <c r="AU145" s="19" t="s">
        <v>83</v>
      </c>
    </row>
    <row r="146" s="2" customFormat="1">
      <c r="A146" s="40"/>
      <c r="B146" s="41"/>
      <c r="C146" s="215" t="s">
        <v>7</v>
      </c>
      <c r="D146" s="215" t="s">
        <v>183</v>
      </c>
      <c r="E146" s="216" t="s">
        <v>2658</v>
      </c>
      <c r="F146" s="217" t="s">
        <v>2659</v>
      </c>
      <c r="G146" s="218" t="s">
        <v>1661</v>
      </c>
      <c r="H146" s="219">
        <v>17</v>
      </c>
      <c r="I146" s="220"/>
      <c r="J146" s="221">
        <f>ROUND(I146*H146,2)</f>
        <v>0</v>
      </c>
      <c r="K146" s="217" t="s">
        <v>19</v>
      </c>
      <c r="L146" s="46"/>
      <c r="M146" s="222" t="s">
        <v>19</v>
      </c>
      <c r="N146" s="223" t="s">
        <v>47</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198</v>
      </c>
      <c r="AT146" s="226" t="s">
        <v>183</v>
      </c>
      <c r="AU146" s="226" t="s">
        <v>83</v>
      </c>
      <c r="AY146" s="19" t="s">
        <v>180</v>
      </c>
      <c r="BE146" s="227">
        <f>IF(N146="základní",J146,0)</f>
        <v>0</v>
      </c>
      <c r="BF146" s="227">
        <f>IF(N146="snížená",J146,0)</f>
        <v>0</v>
      </c>
      <c r="BG146" s="227">
        <f>IF(N146="zákl. přenesená",J146,0)</f>
        <v>0</v>
      </c>
      <c r="BH146" s="227">
        <f>IF(N146="sníž. přenesená",J146,0)</f>
        <v>0</v>
      </c>
      <c r="BI146" s="227">
        <f>IF(N146="nulová",J146,0)</f>
        <v>0</v>
      </c>
      <c r="BJ146" s="19" t="s">
        <v>83</v>
      </c>
      <c r="BK146" s="227">
        <f>ROUND(I146*H146,2)</f>
        <v>0</v>
      </c>
      <c r="BL146" s="19" t="s">
        <v>198</v>
      </c>
      <c r="BM146" s="226" t="s">
        <v>2660</v>
      </c>
    </row>
    <row r="147" s="2" customFormat="1">
      <c r="A147" s="40"/>
      <c r="B147" s="41"/>
      <c r="C147" s="42"/>
      <c r="D147" s="228" t="s">
        <v>190</v>
      </c>
      <c r="E147" s="42"/>
      <c r="F147" s="229" t="s">
        <v>2659</v>
      </c>
      <c r="G147" s="42"/>
      <c r="H147" s="42"/>
      <c r="I147" s="230"/>
      <c r="J147" s="42"/>
      <c r="K147" s="42"/>
      <c r="L147" s="46"/>
      <c r="M147" s="231"/>
      <c r="N147" s="232"/>
      <c r="O147" s="86"/>
      <c r="P147" s="86"/>
      <c r="Q147" s="86"/>
      <c r="R147" s="86"/>
      <c r="S147" s="86"/>
      <c r="T147" s="87"/>
      <c r="U147" s="40"/>
      <c r="V147" s="40"/>
      <c r="W147" s="40"/>
      <c r="X147" s="40"/>
      <c r="Y147" s="40"/>
      <c r="Z147" s="40"/>
      <c r="AA147" s="40"/>
      <c r="AB147" s="40"/>
      <c r="AC147" s="40"/>
      <c r="AD147" s="40"/>
      <c r="AE147" s="40"/>
      <c r="AT147" s="19" t="s">
        <v>190</v>
      </c>
      <c r="AU147" s="19" t="s">
        <v>83</v>
      </c>
    </row>
    <row r="148" s="2" customFormat="1" ht="33" customHeight="1">
      <c r="A148" s="40"/>
      <c r="B148" s="41"/>
      <c r="C148" s="215" t="s">
        <v>345</v>
      </c>
      <c r="D148" s="215" t="s">
        <v>183</v>
      </c>
      <c r="E148" s="216" t="s">
        <v>2661</v>
      </c>
      <c r="F148" s="217" t="s">
        <v>2662</v>
      </c>
      <c r="G148" s="218" t="s">
        <v>1661</v>
      </c>
      <c r="H148" s="219">
        <v>41</v>
      </c>
      <c r="I148" s="220"/>
      <c r="J148" s="221">
        <f>ROUND(I148*H148,2)</f>
        <v>0</v>
      </c>
      <c r="K148" s="217" t="s">
        <v>19</v>
      </c>
      <c r="L148" s="46"/>
      <c r="M148" s="222" t="s">
        <v>19</v>
      </c>
      <c r="N148" s="223" t="s">
        <v>47</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198</v>
      </c>
      <c r="AT148" s="226" t="s">
        <v>183</v>
      </c>
      <c r="AU148" s="226" t="s">
        <v>83</v>
      </c>
      <c r="AY148" s="19" t="s">
        <v>180</v>
      </c>
      <c r="BE148" s="227">
        <f>IF(N148="základní",J148,0)</f>
        <v>0</v>
      </c>
      <c r="BF148" s="227">
        <f>IF(N148="snížená",J148,0)</f>
        <v>0</v>
      </c>
      <c r="BG148" s="227">
        <f>IF(N148="zákl. přenesená",J148,0)</f>
        <v>0</v>
      </c>
      <c r="BH148" s="227">
        <f>IF(N148="sníž. přenesená",J148,0)</f>
        <v>0</v>
      </c>
      <c r="BI148" s="227">
        <f>IF(N148="nulová",J148,0)</f>
        <v>0</v>
      </c>
      <c r="BJ148" s="19" t="s">
        <v>83</v>
      </c>
      <c r="BK148" s="227">
        <f>ROUND(I148*H148,2)</f>
        <v>0</v>
      </c>
      <c r="BL148" s="19" t="s">
        <v>198</v>
      </c>
      <c r="BM148" s="226" t="s">
        <v>2663</v>
      </c>
    </row>
    <row r="149" s="2" customFormat="1">
      <c r="A149" s="40"/>
      <c r="B149" s="41"/>
      <c r="C149" s="42"/>
      <c r="D149" s="228" t="s">
        <v>190</v>
      </c>
      <c r="E149" s="42"/>
      <c r="F149" s="229" t="s">
        <v>2664</v>
      </c>
      <c r="G149" s="42"/>
      <c r="H149" s="42"/>
      <c r="I149" s="230"/>
      <c r="J149" s="42"/>
      <c r="K149" s="42"/>
      <c r="L149" s="46"/>
      <c r="M149" s="231"/>
      <c r="N149" s="232"/>
      <c r="O149" s="86"/>
      <c r="P149" s="86"/>
      <c r="Q149" s="86"/>
      <c r="R149" s="86"/>
      <c r="S149" s="86"/>
      <c r="T149" s="87"/>
      <c r="U149" s="40"/>
      <c r="V149" s="40"/>
      <c r="W149" s="40"/>
      <c r="X149" s="40"/>
      <c r="Y149" s="40"/>
      <c r="Z149" s="40"/>
      <c r="AA149" s="40"/>
      <c r="AB149" s="40"/>
      <c r="AC149" s="40"/>
      <c r="AD149" s="40"/>
      <c r="AE149" s="40"/>
      <c r="AT149" s="19" t="s">
        <v>190</v>
      </c>
      <c r="AU149" s="19" t="s">
        <v>83</v>
      </c>
    </row>
    <row r="150" s="2" customFormat="1" ht="16.5" customHeight="1">
      <c r="A150" s="40"/>
      <c r="B150" s="41"/>
      <c r="C150" s="215" t="s">
        <v>351</v>
      </c>
      <c r="D150" s="215" t="s">
        <v>183</v>
      </c>
      <c r="E150" s="216" t="s">
        <v>2665</v>
      </c>
      <c r="F150" s="217" t="s">
        <v>2666</v>
      </c>
      <c r="G150" s="218" t="s">
        <v>1661</v>
      </c>
      <c r="H150" s="219">
        <v>4</v>
      </c>
      <c r="I150" s="220"/>
      <c r="J150" s="221">
        <f>ROUND(I150*H150,2)</f>
        <v>0</v>
      </c>
      <c r="K150" s="217" t="s">
        <v>19</v>
      </c>
      <c r="L150" s="46"/>
      <c r="M150" s="222" t="s">
        <v>19</v>
      </c>
      <c r="N150" s="223" t="s">
        <v>47</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198</v>
      </c>
      <c r="AT150" s="226" t="s">
        <v>183</v>
      </c>
      <c r="AU150" s="226" t="s">
        <v>83</v>
      </c>
      <c r="AY150" s="19" t="s">
        <v>180</v>
      </c>
      <c r="BE150" s="227">
        <f>IF(N150="základní",J150,0)</f>
        <v>0</v>
      </c>
      <c r="BF150" s="227">
        <f>IF(N150="snížená",J150,0)</f>
        <v>0</v>
      </c>
      <c r="BG150" s="227">
        <f>IF(N150="zákl. přenesená",J150,0)</f>
        <v>0</v>
      </c>
      <c r="BH150" s="227">
        <f>IF(N150="sníž. přenesená",J150,0)</f>
        <v>0</v>
      </c>
      <c r="BI150" s="227">
        <f>IF(N150="nulová",J150,0)</f>
        <v>0</v>
      </c>
      <c r="BJ150" s="19" t="s">
        <v>83</v>
      </c>
      <c r="BK150" s="227">
        <f>ROUND(I150*H150,2)</f>
        <v>0</v>
      </c>
      <c r="BL150" s="19" t="s">
        <v>198</v>
      </c>
      <c r="BM150" s="226" t="s">
        <v>2667</v>
      </c>
    </row>
    <row r="151" s="2" customFormat="1">
      <c r="A151" s="40"/>
      <c r="B151" s="41"/>
      <c r="C151" s="42"/>
      <c r="D151" s="228" t="s">
        <v>190</v>
      </c>
      <c r="E151" s="42"/>
      <c r="F151" s="229" t="s">
        <v>2666</v>
      </c>
      <c r="G151" s="42"/>
      <c r="H151" s="42"/>
      <c r="I151" s="230"/>
      <c r="J151" s="42"/>
      <c r="K151" s="42"/>
      <c r="L151" s="46"/>
      <c r="M151" s="231"/>
      <c r="N151" s="232"/>
      <c r="O151" s="86"/>
      <c r="P151" s="86"/>
      <c r="Q151" s="86"/>
      <c r="R151" s="86"/>
      <c r="S151" s="86"/>
      <c r="T151" s="87"/>
      <c r="U151" s="40"/>
      <c r="V151" s="40"/>
      <c r="W151" s="40"/>
      <c r="X151" s="40"/>
      <c r="Y151" s="40"/>
      <c r="Z151" s="40"/>
      <c r="AA151" s="40"/>
      <c r="AB151" s="40"/>
      <c r="AC151" s="40"/>
      <c r="AD151" s="40"/>
      <c r="AE151" s="40"/>
      <c r="AT151" s="19" t="s">
        <v>190</v>
      </c>
      <c r="AU151" s="19" t="s">
        <v>83</v>
      </c>
    </row>
    <row r="152" s="2" customFormat="1">
      <c r="A152" s="40"/>
      <c r="B152" s="41"/>
      <c r="C152" s="215" t="s">
        <v>357</v>
      </c>
      <c r="D152" s="215" t="s">
        <v>183</v>
      </c>
      <c r="E152" s="216" t="s">
        <v>2668</v>
      </c>
      <c r="F152" s="217" t="s">
        <v>2669</v>
      </c>
      <c r="G152" s="218" t="s">
        <v>1661</v>
      </c>
      <c r="H152" s="219">
        <v>4</v>
      </c>
      <c r="I152" s="220"/>
      <c r="J152" s="221">
        <f>ROUND(I152*H152,2)</f>
        <v>0</v>
      </c>
      <c r="K152" s="217" t="s">
        <v>19</v>
      </c>
      <c r="L152" s="46"/>
      <c r="M152" s="222" t="s">
        <v>19</v>
      </c>
      <c r="N152" s="223" t="s">
        <v>47</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198</v>
      </c>
      <c r="AT152" s="226" t="s">
        <v>183</v>
      </c>
      <c r="AU152" s="226" t="s">
        <v>83</v>
      </c>
      <c r="AY152" s="19" t="s">
        <v>180</v>
      </c>
      <c r="BE152" s="227">
        <f>IF(N152="základní",J152,0)</f>
        <v>0</v>
      </c>
      <c r="BF152" s="227">
        <f>IF(N152="snížená",J152,0)</f>
        <v>0</v>
      </c>
      <c r="BG152" s="227">
        <f>IF(N152="zákl. přenesená",J152,0)</f>
        <v>0</v>
      </c>
      <c r="BH152" s="227">
        <f>IF(N152="sníž. přenesená",J152,0)</f>
        <v>0</v>
      </c>
      <c r="BI152" s="227">
        <f>IF(N152="nulová",J152,0)</f>
        <v>0</v>
      </c>
      <c r="BJ152" s="19" t="s">
        <v>83</v>
      </c>
      <c r="BK152" s="227">
        <f>ROUND(I152*H152,2)</f>
        <v>0</v>
      </c>
      <c r="BL152" s="19" t="s">
        <v>198</v>
      </c>
      <c r="BM152" s="226" t="s">
        <v>2670</v>
      </c>
    </row>
    <row r="153" s="2" customFormat="1">
      <c r="A153" s="40"/>
      <c r="B153" s="41"/>
      <c r="C153" s="42"/>
      <c r="D153" s="228" t="s">
        <v>190</v>
      </c>
      <c r="E153" s="42"/>
      <c r="F153" s="229" t="s">
        <v>2669</v>
      </c>
      <c r="G153" s="42"/>
      <c r="H153" s="42"/>
      <c r="I153" s="230"/>
      <c r="J153" s="42"/>
      <c r="K153" s="42"/>
      <c r="L153" s="46"/>
      <c r="M153" s="231"/>
      <c r="N153" s="232"/>
      <c r="O153" s="86"/>
      <c r="P153" s="86"/>
      <c r="Q153" s="86"/>
      <c r="R153" s="86"/>
      <c r="S153" s="86"/>
      <c r="T153" s="87"/>
      <c r="U153" s="40"/>
      <c r="V153" s="40"/>
      <c r="W153" s="40"/>
      <c r="X153" s="40"/>
      <c r="Y153" s="40"/>
      <c r="Z153" s="40"/>
      <c r="AA153" s="40"/>
      <c r="AB153" s="40"/>
      <c r="AC153" s="40"/>
      <c r="AD153" s="40"/>
      <c r="AE153" s="40"/>
      <c r="AT153" s="19" t="s">
        <v>190</v>
      </c>
      <c r="AU153" s="19" t="s">
        <v>83</v>
      </c>
    </row>
    <row r="154" s="2" customFormat="1" ht="33" customHeight="1">
      <c r="A154" s="40"/>
      <c r="B154" s="41"/>
      <c r="C154" s="215" t="s">
        <v>363</v>
      </c>
      <c r="D154" s="215" t="s">
        <v>183</v>
      </c>
      <c r="E154" s="216" t="s">
        <v>2671</v>
      </c>
      <c r="F154" s="217" t="s">
        <v>2672</v>
      </c>
      <c r="G154" s="218" t="s">
        <v>1661</v>
      </c>
      <c r="H154" s="219">
        <v>2</v>
      </c>
      <c r="I154" s="220"/>
      <c r="J154" s="221">
        <f>ROUND(I154*H154,2)</f>
        <v>0</v>
      </c>
      <c r="K154" s="217" t="s">
        <v>19</v>
      </c>
      <c r="L154" s="46"/>
      <c r="M154" s="222" t="s">
        <v>19</v>
      </c>
      <c r="N154" s="223" t="s">
        <v>47</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198</v>
      </c>
      <c r="AT154" s="226" t="s">
        <v>183</v>
      </c>
      <c r="AU154" s="226" t="s">
        <v>83</v>
      </c>
      <c r="AY154" s="19" t="s">
        <v>180</v>
      </c>
      <c r="BE154" s="227">
        <f>IF(N154="základní",J154,0)</f>
        <v>0</v>
      </c>
      <c r="BF154" s="227">
        <f>IF(N154="snížená",J154,0)</f>
        <v>0</v>
      </c>
      <c r="BG154" s="227">
        <f>IF(N154="zákl. přenesená",J154,0)</f>
        <v>0</v>
      </c>
      <c r="BH154" s="227">
        <f>IF(N154="sníž. přenesená",J154,0)</f>
        <v>0</v>
      </c>
      <c r="BI154" s="227">
        <f>IF(N154="nulová",J154,0)</f>
        <v>0</v>
      </c>
      <c r="BJ154" s="19" t="s">
        <v>83</v>
      </c>
      <c r="BK154" s="227">
        <f>ROUND(I154*H154,2)</f>
        <v>0</v>
      </c>
      <c r="BL154" s="19" t="s">
        <v>198</v>
      </c>
      <c r="BM154" s="226" t="s">
        <v>2673</v>
      </c>
    </row>
    <row r="155" s="2" customFormat="1">
      <c r="A155" s="40"/>
      <c r="B155" s="41"/>
      <c r="C155" s="42"/>
      <c r="D155" s="228" t="s">
        <v>190</v>
      </c>
      <c r="E155" s="42"/>
      <c r="F155" s="229" t="s">
        <v>2672</v>
      </c>
      <c r="G155" s="42"/>
      <c r="H155" s="42"/>
      <c r="I155" s="230"/>
      <c r="J155" s="42"/>
      <c r="K155" s="42"/>
      <c r="L155" s="46"/>
      <c r="M155" s="231"/>
      <c r="N155" s="232"/>
      <c r="O155" s="86"/>
      <c r="P155" s="86"/>
      <c r="Q155" s="86"/>
      <c r="R155" s="86"/>
      <c r="S155" s="86"/>
      <c r="T155" s="87"/>
      <c r="U155" s="40"/>
      <c r="V155" s="40"/>
      <c r="W155" s="40"/>
      <c r="X155" s="40"/>
      <c r="Y155" s="40"/>
      <c r="Z155" s="40"/>
      <c r="AA155" s="40"/>
      <c r="AB155" s="40"/>
      <c r="AC155" s="40"/>
      <c r="AD155" s="40"/>
      <c r="AE155" s="40"/>
      <c r="AT155" s="19" t="s">
        <v>190</v>
      </c>
      <c r="AU155" s="19" t="s">
        <v>83</v>
      </c>
    </row>
    <row r="156" s="2" customFormat="1" ht="16.5" customHeight="1">
      <c r="A156" s="40"/>
      <c r="B156" s="41"/>
      <c r="C156" s="215" t="s">
        <v>369</v>
      </c>
      <c r="D156" s="215" t="s">
        <v>183</v>
      </c>
      <c r="E156" s="216" t="s">
        <v>2674</v>
      </c>
      <c r="F156" s="217" t="s">
        <v>2675</v>
      </c>
      <c r="G156" s="218" t="s">
        <v>1661</v>
      </c>
      <c r="H156" s="219">
        <v>1</v>
      </c>
      <c r="I156" s="220"/>
      <c r="J156" s="221">
        <f>ROUND(I156*H156,2)</f>
        <v>0</v>
      </c>
      <c r="K156" s="217" t="s">
        <v>19</v>
      </c>
      <c r="L156" s="46"/>
      <c r="M156" s="222" t="s">
        <v>19</v>
      </c>
      <c r="N156" s="223" t="s">
        <v>47</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198</v>
      </c>
      <c r="AT156" s="226" t="s">
        <v>183</v>
      </c>
      <c r="AU156" s="226" t="s">
        <v>83</v>
      </c>
      <c r="AY156" s="19" t="s">
        <v>180</v>
      </c>
      <c r="BE156" s="227">
        <f>IF(N156="základní",J156,0)</f>
        <v>0</v>
      </c>
      <c r="BF156" s="227">
        <f>IF(N156="snížená",J156,0)</f>
        <v>0</v>
      </c>
      <c r="BG156" s="227">
        <f>IF(N156="zákl. přenesená",J156,0)</f>
        <v>0</v>
      </c>
      <c r="BH156" s="227">
        <f>IF(N156="sníž. přenesená",J156,0)</f>
        <v>0</v>
      </c>
      <c r="BI156" s="227">
        <f>IF(N156="nulová",J156,0)</f>
        <v>0</v>
      </c>
      <c r="BJ156" s="19" t="s">
        <v>83</v>
      </c>
      <c r="BK156" s="227">
        <f>ROUND(I156*H156,2)</f>
        <v>0</v>
      </c>
      <c r="BL156" s="19" t="s">
        <v>198</v>
      </c>
      <c r="BM156" s="226" t="s">
        <v>2676</v>
      </c>
    </row>
    <row r="157" s="2" customFormat="1">
      <c r="A157" s="40"/>
      <c r="B157" s="41"/>
      <c r="C157" s="42"/>
      <c r="D157" s="228" t="s">
        <v>190</v>
      </c>
      <c r="E157" s="42"/>
      <c r="F157" s="229" t="s">
        <v>2675</v>
      </c>
      <c r="G157" s="42"/>
      <c r="H157" s="42"/>
      <c r="I157" s="230"/>
      <c r="J157" s="42"/>
      <c r="K157" s="42"/>
      <c r="L157" s="46"/>
      <c r="M157" s="231"/>
      <c r="N157" s="232"/>
      <c r="O157" s="86"/>
      <c r="P157" s="86"/>
      <c r="Q157" s="86"/>
      <c r="R157" s="86"/>
      <c r="S157" s="86"/>
      <c r="T157" s="87"/>
      <c r="U157" s="40"/>
      <c r="V157" s="40"/>
      <c r="W157" s="40"/>
      <c r="X157" s="40"/>
      <c r="Y157" s="40"/>
      <c r="Z157" s="40"/>
      <c r="AA157" s="40"/>
      <c r="AB157" s="40"/>
      <c r="AC157" s="40"/>
      <c r="AD157" s="40"/>
      <c r="AE157" s="40"/>
      <c r="AT157" s="19" t="s">
        <v>190</v>
      </c>
      <c r="AU157" s="19" t="s">
        <v>83</v>
      </c>
    </row>
    <row r="158" s="2" customFormat="1" ht="16.5" customHeight="1">
      <c r="A158" s="40"/>
      <c r="B158" s="41"/>
      <c r="C158" s="215" t="s">
        <v>375</v>
      </c>
      <c r="D158" s="215" t="s">
        <v>183</v>
      </c>
      <c r="E158" s="216" t="s">
        <v>2677</v>
      </c>
      <c r="F158" s="217" t="s">
        <v>2678</v>
      </c>
      <c r="G158" s="218" t="s">
        <v>1661</v>
      </c>
      <c r="H158" s="219">
        <v>2</v>
      </c>
      <c r="I158" s="220"/>
      <c r="J158" s="221">
        <f>ROUND(I158*H158,2)</f>
        <v>0</v>
      </c>
      <c r="K158" s="217" t="s">
        <v>19</v>
      </c>
      <c r="L158" s="46"/>
      <c r="M158" s="222" t="s">
        <v>19</v>
      </c>
      <c r="N158" s="223" t="s">
        <v>47</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198</v>
      </c>
      <c r="AT158" s="226" t="s">
        <v>183</v>
      </c>
      <c r="AU158" s="226" t="s">
        <v>83</v>
      </c>
      <c r="AY158" s="19" t="s">
        <v>180</v>
      </c>
      <c r="BE158" s="227">
        <f>IF(N158="základní",J158,0)</f>
        <v>0</v>
      </c>
      <c r="BF158" s="227">
        <f>IF(N158="snížená",J158,0)</f>
        <v>0</v>
      </c>
      <c r="BG158" s="227">
        <f>IF(N158="zákl. přenesená",J158,0)</f>
        <v>0</v>
      </c>
      <c r="BH158" s="227">
        <f>IF(N158="sníž. přenesená",J158,0)</f>
        <v>0</v>
      </c>
      <c r="BI158" s="227">
        <f>IF(N158="nulová",J158,0)</f>
        <v>0</v>
      </c>
      <c r="BJ158" s="19" t="s">
        <v>83</v>
      </c>
      <c r="BK158" s="227">
        <f>ROUND(I158*H158,2)</f>
        <v>0</v>
      </c>
      <c r="BL158" s="19" t="s">
        <v>198</v>
      </c>
      <c r="BM158" s="226" t="s">
        <v>2679</v>
      </c>
    </row>
    <row r="159" s="2" customFormat="1">
      <c r="A159" s="40"/>
      <c r="B159" s="41"/>
      <c r="C159" s="42"/>
      <c r="D159" s="228" t="s">
        <v>190</v>
      </c>
      <c r="E159" s="42"/>
      <c r="F159" s="229" t="s">
        <v>2678</v>
      </c>
      <c r="G159" s="42"/>
      <c r="H159" s="42"/>
      <c r="I159" s="230"/>
      <c r="J159" s="42"/>
      <c r="K159" s="42"/>
      <c r="L159" s="46"/>
      <c r="M159" s="231"/>
      <c r="N159" s="232"/>
      <c r="O159" s="86"/>
      <c r="P159" s="86"/>
      <c r="Q159" s="86"/>
      <c r="R159" s="86"/>
      <c r="S159" s="86"/>
      <c r="T159" s="87"/>
      <c r="U159" s="40"/>
      <c r="V159" s="40"/>
      <c r="W159" s="40"/>
      <c r="X159" s="40"/>
      <c r="Y159" s="40"/>
      <c r="Z159" s="40"/>
      <c r="AA159" s="40"/>
      <c r="AB159" s="40"/>
      <c r="AC159" s="40"/>
      <c r="AD159" s="40"/>
      <c r="AE159" s="40"/>
      <c r="AT159" s="19" t="s">
        <v>190</v>
      </c>
      <c r="AU159" s="19" t="s">
        <v>83</v>
      </c>
    </row>
    <row r="160" s="2" customFormat="1" ht="16.5" customHeight="1">
      <c r="A160" s="40"/>
      <c r="B160" s="41"/>
      <c r="C160" s="215" t="s">
        <v>380</v>
      </c>
      <c r="D160" s="215" t="s">
        <v>183</v>
      </c>
      <c r="E160" s="216" t="s">
        <v>2680</v>
      </c>
      <c r="F160" s="217" t="s">
        <v>2681</v>
      </c>
      <c r="G160" s="218" t="s">
        <v>1661</v>
      </c>
      <c r="H160" s="219">
        <v>53</v>
      </c>
      <c r="I160" s="220"/>
      <c r="J160" s="221">
        <f>ROUND(I160*H160,2)</f>
        <v>0</v>
      </c>
      <c r="K160" s="217" t="s">
        <v>19</v>
      </c>
      <c r="L160" s="46"/>
      <c r="M160" s="222" t="s">
        <v>19</v>
      </c>
      <c r="N160" s="223" t="s">
        <v>47</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198</v>
      </c>
      <c r="AT160" s="226" t="s">
        <v>183</v>
      </c>
      <c r="AU160" s="226" t="s">
        <v>83</v>
      </c>
      <c r="AY160" s="19" t="s">
        <v>180</v>
      </c>
      <c r="BE160" s="227">
        <f>IF(N160="základní",J160,0)</f>
        <v>0</v>
      </c>
      <c r="BF160" s="227">
        <f>IF(N160="snížená",J160,0)</f>
        <v>0</v>
      </c>
      <c r="BG160" s="227">
        <f>IF(N160="zákl. přenesená",J160,0)</f>
        <v>0</v>
      </c>
      <c r="BH160" s="227">
        <f>IF(N160="sníž. přenesená",J160,0)</f>
        <v>0</v>
      </c>
      <c r="BI160" s="227">
        <f>IF(N160="nulová",J160,0)</f>
        <v>0</v>
      </c>
      <c r="BJ160" s="19" t="s">
        <v>83</v>
      </c>
      <c r="BK160" s="227">
        <f>ROUND(I160*H160,2)</f>
        <v>0</v>
      </c>
      <c r="BL160" s="19" t="s">
        <v>198</v>
      </c>
      <c r="BM160" s="226" t="s">
        <v>2682</v>
      </c>
    </row>
    <row r="161" s="2" customFormat="1">
      <c r="A161" s="40"/>
      <c r="B161" s="41"/>
      <c r="C161" s="42"/>
      <c r="D161" s="228" t="s">
        <v>190</v>
      </c>
      <c r="E161" s="42"/>
      <c r="F161" s="229" t="s">
        <v>2681</v>
      </c>
      <c r="G161" s="42"/>
      <c r="H161" s="42"/>
      <c r="I161" s="230"/>
      <c r="J161" s="42"/>
      <c r="K161" s="42"/>
      <c r="L161" s="46"/>
      <c r="M161" s="231"/>
      <c r="N161" s="232"/>
      <c r="O161" s="86"/>
      <c r="P161" s="86"/>
      <c r="Q161" s="86"/>
      <c r="R161" s="86"/>
      <c r="S161" s="86"/>
      <c r="T161" s="87"/>
      <c r="U161" s="40"/>
      <c r="V161" s="40"/>
      <c r="W161" s="40"/>
      <c r="X161" s="40"/>
      <c r="Y161" s="40"/>
      <c r="Z161" s="40"/>
      <c r="AA161" s="40"/>
      <c r="AB161" s="40"/>
      <c r="AC161" s="40"/>
      <c r="AD161" s="40"/>
      <c r="AE161" s="40"/>
      <c r="AT161" s="19" t="s">
        <v>190</v>
      </c>
      <c r="AU161" s="19" t="s">
        <v>83</v>
      </c>
    </row>
    <row r="162" s="2" customFormat="1" ht="16.5" customHeight="1">
      <c r="A162" s="40"/>
      <c r="B162" s="41"/>
      <c r="C162" s="215" t="s">
        <v>385</v>
      </c>
      <c r="D162" s="215" t="s">
        <v>183</v>
      </c>
      <c r="E162" s="216" t="s">
        <v>2683</v>
      </c>
      <c r="F162" s="217" t="s">
        <v>2684</v>
      </c>
      <c r="G162" s="218" t="s">
        <v>1661</v>
      </c>
      <c r="H162" s="219">
        <v>31</v>
      </c>
      <c r="I162" s="220"/>
      <c r="J162" s="221">
        <f>ROUND(I162*H162,2)</f>
        <v>0</v>
      </c>
      <c r="K162" s="217" t="s">
        <v>19</v>
      </c>
      <c r="L162" s="46"/>
      <c r="M162" s="222" t="s">
        <v>19</v>
      </c>
      <c r="N162" s="223" t="s">
        <v>47</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198</v>
      </c>
      <c r="AT162" s="226" t="s">
        <v>183</v>
      </c>
      <c r="AU162" s="226" t="s">
        <v>83</v>
      </c>
      <c r="AY162" s="19" t="s">
        <v>180</v>
      </c>
      <c r="BE162" s="227">
        <f>IF(N162="základní",J162,0)</f>
        <v>0</v>
      </c>
      <c r="BF162" s="227">
        <f>IF(N162="snížená",J162,0)</f>
        <v>0</v>
      </c>
      <c r="BG162" s="227">
        <f>IF(N162="zákl. přenesená",J162,0)</f>
        <v>0</v>
      </c>
      <c r="BH162" s="227">
        <f>IF(N162="sníž. přenesená",J162,0)</f>
        <v>0</v>
      </c>
      <c r="BI162" s="227">
        <f>IF(N162="nulová",J162,0)</f>
        <v>0</v>
      </c>
      <c r="BJ162" s="19" t="s">
        <v>83</v>
      </c>
      <c r="BK162" s="227">
        <f>ROUND(I162*H162,2)</f>
        <v>0</v>
      </c>
      <c r="BL162" s="19" t="s">
        <v>198</v>
      </c>
      <c r="BM162" s="226" t="s">
        <v>2685</v>
      </c>
    </row>
    <row r="163" s="2" customFormat="1">
      <c r="A163" s="40"/>
      <c r="B163" s="41"/>
      <c r="C163" s="42"/>
      <c r="D163" s="228" t="s">
        <v>190</v>
      </c>
      <c r="E163" s="42"/>
      <c r="F163" s="229" t="s">
        <v>2684</v>
      </c>
      <c r="G163" s="42"/>
      <c r="H163" s="42"/>
      <c r="I163" s="230"/>
      <c r="J163" s="42"/>
      <c r="K163" s="42"/>
      <c r="L163" s="46"/>
      <c r="M163" s="231"/>
      <c r="N163" s="232"/>
      <c r="O163" s="86"/>
      <c r="P163" s="86"/>
      <c r="Q163" s="86"/>
      <c r="R163" s="86"/>
      <c r="S163" s="86"/>
      <c r="T163" s="87"/>
      <c r="U163" s="40"/>
      <c r="V163" s="40"/>
      <c r="W163" s="40"/>
      <c r="X163" s="40"/>
      <c r="Y163" s="40"/>
      <c r="Z163" s="40"/>
      <c r="AA163" s="40"/>
      <c r="AB163" s="40"/>
      <c r="AC163" s="40"/>
      <c r="AD163" s="40"/>
      <c r="AE163" s="40"/>
      <c r="AT163" s="19" t="s">
        <v>190</v>
      </c>
      <c r="AU163" s="19" t="s">
        <v>83</v>
      </c>
    </row>
    <row r="164" s="2" customFormat="1" ht="16.5" customHeight="1">
      <c r="A164" s="40"/>
      <c r="B164" s="41"/>
      <c r="C164" s="215" t="s">
        <v>390</v>
      </c>
      <c r="D164" s="215" t="s">
        <v>183</v>
      </c>
      <c r="E164" s="216" t="s">
        <v>2686</v>
      </c>
      <c r="F164" s="217" t="s">
        <v>2687</v>
      </c>
      <c r="G164" s="218" t="s">
        <v>1661</v>
      </c>
      <c r="H164" s="219">
        <v>4</v>
      </c>
      <c r="I164" s="220"/>
      <c r="J164" s="221">
        <f>ROUND(I164*H164,2)</f>
        <v>0</v>
      </c>
      <c r="K164" s="217" t="s">
        <v>19</v>
      </c>
      <c r="L164" s="46"/>
      <c r="M164" s="222" t="s">
        <v>19</v>
      </c>
      <c r="N164" s="223" t="s">
        <v>47</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198</v>
      </c>
      <c r="AT164" s="226" t="s">
        <v>183</v>
      </c>
      <c r="AU164" s="226" t="s">
        <v>83</v>
      </c>
      <c r="AY164" s="19" t="s">
        <v>180</v>
      </c>
      <c r="BE164" s="227">
        <f>IF(N164="základní",J164,0)</f>
        <v>0</v>
      </c>
      <c r="BF164" s="227">
        <f>IF(N164="snížená",J164,0)</f>
        <v>0</v>
      </c>
      <c r="BG164" s="227">
        <f>IF(N164="zákl. přenesená",J164,0)</f>
        <v>0</v>
      </c>
      <c r="BH164" s="227">
        <f>IF(N164="sníž. přenesená",J164,0)</f>
        <v>0</v>
      </c>
      <c r="BI164" s="227">
        <f>IF(N164="nulová",J164,0)</f>
        <v>0</v>
      </c>
      <c r="BJ164" s="19" t="s">
        <v>83</v>
      </c>
      <c r="BK164" s="227">
        <f>ROUND(I164*H164,2)</f>
        <v>0</v>
      </c>
      <c r="BL164" s="19" t="s">
        <v>198</v>
      </c>
      <c r="BM164" s="226" t="s">
        <v>2688</v>
      </c>
    </row>
    <row r="165" s="2" customFormat="1">
      <c r="A165" s="40"/>
      <c r="B165" s="41"/>
      <c r="C165" s="42"/>
      <c r="D165" s="228" t="s">
        <v>190</v>
      </c>
      <c r="E165" s="42"/>
      <c r="F165" s="229" t="s">
        <v>2687</v>
      </c>
      <c r="G165" s="42"/>
      <c r="H165" s="42"/>
      <c r="I165" s="230"/>
      <c r="J165" s="42"/>
      <c r="K165" s="42"/>
      <c r="L165" s="46"/>
      <c r="M165" s="231"/>
      <c r="N165" s="232"/>
      <c r="O165" s="86"/>
      <c r="P165" s="86"/>
      <c r="Q165" s="86"/>
      <c r="R165" s="86"/>
      <c r="S165" s="86"/>
      <c r="T165" s="87"/>
      <c r="U165" s="40"/>
      <c r="V165" s="40"/>
      <c r="W165" s="40"/>
      <c r="X165" s="40"/>
      <c r="Y165" s="40"/>
      <c r="Z165" s="40"/>
      <c r="AA165" s="40"/>
      <c r="AB165" s="40"/>
      <c r="AC165" s="40"/>
      <c r="AD165" s="40"/>
      <c r="AE165" s="40"/>
      <c r="AT165" s="19" t="s">
        <v>190</v>
      </c>
      <c r="AU165" s="19" t="s">
        <v>83</v>
      </c>
    </row>
    <row r="166" s="2" customFormat="1" ht="16.5" customHeight="1">
      <c r="A166" s="40"/>
      <c r="B166" s="41"/>
      <c r="C166" s="215" t="s">
        <v>399</v>
      </c>
      <c r="D166" s="215" t="s">
        <v>183</v>
      </c>
      <c r="E166" s="216" t="s">
        <v>2689</v>
      </c>
      <c r="F166" s="217" t="s">
        <v>2690</v>
      </c>
      <c r="G166" s="218" t="s">
        <v>1661</v>
      </c>
      <c r="H166" s="219">
        <v>2</v>
      </c>
      <c r="I166" s="220"/>
      <c r="J166" s="221">
        <f>ROUND(I166*H166,2)</f>
        <v>0</v>
      </c>
      <c r="K166" s="217" t="s">
        <v>19</v>
      </c>
      <c r="L166" s="46"/>
      <c r="M166" s="222" t="s">
        <v>19</v>
      </c>
      <c r="N166" s="223" t="s">
        <v>47</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198</v>
      </c>
      <c r="AT166" s="226" t="s">
        <v>183</v>
      </c>
      <c r="AU166" s="226" t="s">
        <v>83</v>
      </c>
      <c r="AY166" s="19" t="s">
        <v>180</v>
      </c>
      <c r="BE166" s="227">
        <f>IF(N166="základní",J166,0)</f>
        <v>0</v>
      </c>
      <c r="BF166" s="227">
        <f>IF(N166="snížená",J166,0)</f>
        <v>0</v>
      </c>
      <c r="BG166" s="227">
        <f>IF(N166="zákl. přenesená",J166,0)</f>
        <v>0</v>
      </c>
      <c r="BH166" s="227">
        <f>IF(N166="sníž. přenesená",J166,0)</f>
        <v>0</v>
      </c>
      <c r="BI166" s="227">
        <f>IF(N166="nulová",J166,0)</f>
        <v>0</v>
      </c>
      <c r="BJ166" s="19" t="s">
        <v>83</v>
      </c>
      <c r="BK166" s="227">
        <f>ROUND(I166*H166,2)</f>
        <v>0</v>
      </c>
      <c r="BL166" s="19" t="s">
        <v>198</v>
      </c>
      <c r="BM166" s="226" t="s">
        <v>2691</v>
      </c>
    </row>
    <row r="167" s="2" customFormat="1">
      <c r="A167" s="40"/>
      <c r="B167" s="41"/>
      <c r="C167" s="42"/>
      <c r="D167" s="228" t="s">
        <v>190</v>
      </c>
      <c r="E167" s="42"/>
      <c r="F167" s="229" t="s">
        <v>2690</v>
      </c>
      <c r="G167" s="42"/>
      <c r="H167" s="42"/>
      <c r="I167" s="230"/>
      <c r="J167" s="42"/>
      <c r="K167" s="42"/>
      <c r="L167" s="46"/>
      <c r="M167" s="231"/>
      <c r="N167" s="232"/>
      <c r="O167" s="86"/>
      <c r="P167" s="86"/>
      <c r="Q167" s="86"/>
      <c r="R167" s="86"/>
      <c r="S167" s="86"/>
      <c r="T167" s="87"/>
      <c r="U167" s="40"/>
      <c r="V167" s="40"/>
      <c r="W167" s="40"/>
      <c r="X167" s="40"/>
      <c r="Y167" s="40"/>
      <c r="Z167" s="40"/>
      <c r="AA167" s="40"/>
      <c r="AB167" s="40"/>
      <c r="AC167" s="40"/>
      <c r="AD167" s="40"/>
      <c r="AE167" s="40"/>
      <c r="AT167" s="19" t="s">
        <v>190</v>
      </c>
      <c r="AU167" s="19" t="s">
        <v>83</v>
      </c>
    </row>
    <row r="168" s="2" customFormat="1" ht="16.5" customHeight="1">
      <c r="A168" s="40"/>
      <c r="B168" s="41"/>
      <c r="C168" s="215" t="s">
        <v>405</v>
      </c>
      <c r="D168" s="215" t="s">
        <v>183</v>
      </c>
      <c r="E168" s="216" t="s">
        <v>2692</v>
      </c>
      <c r="F168" s="217" t="s">
        <v>2693</v>
      </c>
      <c r="G168" s="218" t="s">
        <v>1661</v>
      </c>
      <c r="H168" s="219">
        <v>37</v>
      </c>
      <c r="I168" s="220"/>
      <c r="J168" s="221">
        <f>ROUND(I168*H168,2)</f>
        <v>0</v>
      </c>
      <c r="K168" s="217" t="s">
        <v>19</v>
      </c>
      <c r="L168" s="46"/>
      <c r="M168" s="222" t="s">
        <v>19</v>
      </c>
      <c r="N168" s="223" t="s">
        <v>47</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198</v>
      </c>
      <c r="AT168" s="226" t="s">
        <v>183</v>
      </c>
      <c r="AU168" s="226" t="s">
        <v>83</v>
      </c>
      <c r="AY168" s="19" t="s">
        <v>180</v>
      </c>
      <c r="BE168" s="227">
        <f>IF(N168="základní",J168,0)</f>
        <v>0</v>
      </c>
      <c r="BF168" s="227">
        <f>IF(N168="snížená",J168,0)</f>
        <v>0</v>
      </c>
      <c r="BG168" s="227">
        <f>IF(N168="zákl. přenesená",J168,0)</f>
        <v>0</v>
      </c>
      <c r="BH168" s="227">
        <f>IF(N168="sníž. přenesená",J168,0)</f>
        <v>0</v>
      </c>
      <c r="BI168" s="227">
        <f>IF(N168="nulová",J168,0)</f>
        <v>0</v>
      </c>
      <c r="BJ168" s="19" t="s">
        <v>83</v>
      </c>
      <c r="BK168" s="227">
        <f>ROUND(I168*H168,2)</f>
        <v>0</v>
      </c>
      <c r="BL168" s="19" t="s">
        <v>198</v>
      </c>
      <c r="BM168" s="226" t="s">
        <v>2694</v>
      </c>
    </row>
    <row r="169" s="2" customFormat="1">
      <c r="A169" s="40"/>
      <c r="B169" s="41"/>
      <c r="C169" s="42"/>
      <c r="D169" s="228" t="s">
        <v>190</v>
      </c>
      <c r="E169" s="42"/>
      <c r="F169" s="229" t="s">
        <v>2693</v>
      </c>
      <c r="G169" s="42"/>
      <c r="H169" s="42"/>
      <c r="I169" s="230"/>
      <c r="J169" s="42"/>
      <c r="K169" s="42"/>
      <c r="L169" s="46"/>
      <c r="M169" s="231"/>
      <c r="N169" s="232"/>
      <c r="O169" s="86"/>
      <c r="P169" s="86"/>
      <c r="Q169" s="86"/>
      <c r="R169" s="86"/>
      <c r="S169" s="86"/>
      <c r="T169" s="87"/>
      <c r="U169" s="40"/>
      <c r="V169" s="40"/>
      <c r="W169" s="40"/>
      <c r="X169" s="40"/>
      <c r="Y169" s="40"/>
      <c r="Z169" s="40"/>
      <c r="AA169" s="40"/>
      <c r="AB169" s="40"/>
      <c r="AC169" s="40"/>
      <c r="AD169" s="40"/>
      <c r="AE169" s="40"/>
      <c r="AT169" s="19" t="s">
        <v>190</v>
      </c>
      <c r="AU169" s="19" t="s">
        <v>83</v>
      </c>
    </row>
    <row r="170" s="2" customFormat="1" ht="16.5" customHeight="1">
      <c r="A170" s="40"/>
      <c r="B170" s="41"/>
      <c r="C170" s="215" t="s">
        <v>410</v>
      </c>
      <c r="D170" s="215" t="s">
        <v>183</v>
      </c>
      <c r="E170" s="216" t="s">
        <v>2695</v>
      </c>
      <c r="F170" s="217" t="s">
        <v>2696</v>
      </c>
      <c r="G170" s="218" t="s">
        <v>1661</v>
      </c>
      <c r="H170" s="219">
        <v>33</v>
      </c>
      <c r="I170" s="220"/>
      <c r="J170" s="221">
        <f>ROUND(I170*H170,2)</f>
        <v>0</v>
      </c>
      <c r="K170" s="217" t="s">
        <v>19</v>
      </c>
      <c r="L170" s="46"/>
      <c r="M170" s="222" t="s">
        <v>19</v>
      </c>
      <c r="N170" s="223" t="s">
        <v>47</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198</v>
      </c>
      <c r="AT170" s="226" t="s">
        <v>183</v>
      </c>
      <c r="AU170" s="226" t="s">
        <v>83</v>
      </c>
      <c r="AY170" s="19" t="s">
        <v>180</v>
      </c>
      <c r="BE170" s="227">
        <f>IF(N170="základní",J170,0)</f>
        <v>0</v>
      </c>
      <c r="BF170" s="227">
        <f>IF(N170="snížená",J170,0)</f>
        <v>0</v>
      </c>
      <c r="BG170" s="227">
        <f>IF(N170="zákl. přenesená",J170,0)</f>
        <v>0</v>
      </c>
      <c r="BH170" s="227">
        <f>IF(N170="sníž. přenesená",J170,0)</f>
        <v>0</v>
      </c>
      <c r="BI170" s="227">
        <f>IF(N170="nulová",J170,0)</f>
        <v>0</v>
      </c>
      <c r="BJ170" s="19" t="s">
        <v>83</v>
      </c>
      <c r="BK170" s="227">
        <f>ROUND(I170*H170,2)</f>
        <v>0</v>
      </c>
      <c r="BL170" s="19" t="s">
        <v>198</v>
      </c>
      <c r="BM170" s="226" t="s">
        <v>2697</v>
      </c>
    </row>
    <row r="171" s="2" customFormat="1">
      <c r="A171" s="40"/>
      <c r="B171" s="41"/>
      <c r="C171" s="42"/>
      <c r="D171" s="228" t="s">
        <v>190</v>
      </c>
      <c r="E171" s="42"/>
      <c r="F171" s="229" t="s">
        <v>2696</v>
      </c>
      <c r="G171" s="42"/>
      <c r="H171" s="42"/>
      <c r="I171" s="230"/>
      <c r="J171" s="42"/>
      <c r="K171" s="42"/>
      <c r="L171" s="46"/>
      <c r="M171" s="231"/>
      <c r="N171" s="232"/>
      <c r="O171" s="86"/>
      <c r="P171" s="86"/>
      <c r="Q171" s="86"/>
      <c r="R171" s="86"/>
      <c r="S171" s="86"/>
      <c r="T171" s="87"/>
      <c r="U171" s="40"/>
      <c r="V171" s="40"/>
      <c r="W171" s="40"/>
      <c r="X171" s="40"/>
      <c r="Y171" s="40"/>
      <c r="Z171" s="40"/>
      <c r="AA171" s="40"/>
      <c r="AB171" s="40"/>
      <c r="AC171" s="40"/>
      <c r="AD171" s="40"/>
      <c r="AE171" s="40"/>
      <c r="AT171" s="19" t="s">
        <v>190</v>
      </c>
      <c r="AU171" s="19" t="s">
        <v>83</v>
      </c>
    </row>
    <row r="172" s="2" customFormat="1" ht="16.5" customHeight="1">
      <c r="A172" s="40"/>
      <c r="B172" s="41"/>
      <c r="C172" s="215" t="s">
        <v>417</v>
      </c>
      <c r="D172" s="215" t="s">
        <v>183</v>
      </c>
      <c r="E172" s="216" t="s">
        <v>2698</v>
      </c>
      <c r="F172" s="217" t="s">
        <v>2699</v>
      </c>
      <c r="G172" s="218" t="s">
        <v>1661</v>
      </c>
      <c r="H172" s="219">
        <v>1</v>
      </c>
      <c r="I172" s="220"/>
      <c r="J172" s="221">
        <f>ROUND(I172*H172,2)</f>
        <v>0</v>
      </c>
      <c r="K172" s="217" t="s">
        <v>19</v>
      </c>
      <c r="L172" s="46"/>
      <c r="M172" s="222" t="s">
        <v>19</v>
      </c>
      <c r="N172" s="223" t="s">
        <v>47</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198</v>
      </c>
      <c r="AT172" s="226" t="s">
        <v>183</v>
      </c>
      <c r="AU172" s="226" t="s">
        <v>83</v>
      </c>
      <c r="AY172" s="19" t="s">
        <v>180</v>
      </c>
      <c r="BE172" s="227">
        <f>IF(N172="základní",J172,0)</f>
        <v>0</v>
      </c>
      <c r="BF172" s="227">
        <f>IF(N172="snížená",J172,0)</f>
        <v>0</v>
      </c>
      <c r="BG172" s="227">
        <f>IF(N172="zákl. přenesená",J172,0)</f>
        <v>0</v>
      </c>
      <c r="BH172" s="227">
        <f>IF(N172="sníž. přenesená",J172,0)</f>
        <v>0</v>
      </c>
      <c r="BI172" s="227">
        <f>IF(N172="nulová",J172,0)</f>
        <v>0</v>
      </c>
      <c r="BJ172" s="19" t="s">
        <v>83</v>
      </c>
      <c r="BK172" s="227">
        <f>ROUND(I172*H172,2)</f>
        <v>0</v>
      </c>
      <c r="BL172" s="19" t="s">
        <v>198</v>
      </c>
      <c r="BM172" s="226" t="s">
        <v>2700</v>
      </c>
    </row>
    <row r="173" s="2" customFormat="1">
      <c r="A173" s="40"/>
      <c r="B173" s="41"/>
      <c r="C173" s="42"/>
      <c r="D173" s="228" t="s">
        <v>190</v>
      </c>
      <c r="E173" s="42"/>
      <c r="F173" s="229" t="s">
        <v>2699</v>
      </c>
      <c r="G173" s="42"/>
      <c r="H173" s="42"/>
      <c r="I173" s="230"/>
      <c r="J173" s="42"/>
      <c r="K173" s="42"/>
      <c r="L173" s="46"/>
      <c r="M173" s="231"/>
      <c r="N173" s="232"/>
      <c r="O173" s="86"/>
      <c r="P173" s="86"/>
      <c r="Q173" s="86"/>
      <c r="R173" s="86"/>
      <c r="S173" s="86"/>
      <c r="T173" s="87"/>
      <c r="U173" s="40"/>
      <c r="V173" s="40"/>
      <c r="W173" s="40"/>
      <c r="X173" s="40"/>
      <c r="Y173" s="40"/>
      <c r="Z173" s="40"/>
      <c r="AA173" s="40"/>
      <c r="AB173" s="40"/>
      <c r="AC173" s="40"/>
      <c r="AD173" s="40"/>
      <c r="AE173" s="40"/>
      <c r="AT173" s="19" t="s">
        <v>190</v>
      </c>
      <c r="AU173" s="19" t="s">
        <v>83</v>
      </c>
    </row>
    <row r="174" s="2" customFormat="1" ht="16.5" customHeight="1">
      <c r="A174" s="40"/>
      <c r="B174" s="41"/>
      <c r="C174" s="215" t="s">
        <v>424</v>
      </c>
      <c r="D174" s="215" t="s">
        <v>183</v>
      </c>
      <c r="E174" s="216" t="s">
        <v>2701</v>
      </c>
      <c r="F174" s="217" t="s">
        <v>2702</v>
      </c>
      <c r="G174" s="218" t="s">
        <v>1661</v>
      </c>
      <c r="H174" s="219">
        <v>2</v>
      </c>
      <c r="I174" s="220"/>
      <c r="J174" s="221">
        <f>ROUND(I174*H174,2)</f>
        <v>0</v>
      </c>
      <c r="K174" s="217" t="s">
        <v>19</v>
      </c>
      <c r="L174" s="46"/>
      <c r="M174" s="222" t="s">
        <v>19</v>
      </c>
      <c r="N174" s="223" t="s">
        <v>47</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198</v>
      </c>
      <c r="AT174" s="226" t="s">
        <v>183</v>
      </c>
      <c r="AU174" s="226" t="s">
        <v>83</v>
      </c>
      <c r="AY174" s="19" t="s">
        <v>180</v>
      </c>
      <c r="BE174" s="227">
        <f>IF(N174="základní",J174,0)</f>
        <v>0</v>
      </c>
      <c r="BF174" s="227">
        <f>IF(N174="snížená",J174,0)</f>
        <v>0</v>
      </c>
      <c r="BG174" s="227">
        <f>IF(N174="zákl. přenesená",J174,0)</f>
        <v>0</v>
      </c>
      <c r="BH174" s="227">
        <f>IF(N174="sníž. přenesená",J174,0)</f>
        <v>0</v>
      </c>
      <c r="BI174" s="227">
        <f>IF(N174="nulová",J174,0)</f>
        <v>0</v>
      </c>
      <c r="BJ174" s="19" t="s">
        <v>83</v>
      </c>
      <c r="BK174" s="227">
        <f>ROUND(I174*H174,2)</f>
        <v>0</v>
      </c>
      <c r="BL174" s="19" t="s">
        <v>198</v>
      </c>
      <c r="BM174" s="226" t="s">
        <v>2703</v>
      </c>
    </row>
    <row r="175" s="2" customFormat="1">
      <c r="A175" s="40"/>
      <c r="B175" s="41"/>
      <c r="C175" s="42"/>
      <c r="D175" s="228" t="s">
        <v>190</v>
      </c>
      <c r="E175" s="42"/>
      <c r="F175" s="229" t="s">
        <v>2702</v>
      </c>
      <c r="G175" s="42"/>
      <c r="H175" s="42"/>
      <c r="I175" s="230"/>
      <c r="J175" s="42"/>
      <c r="K175" s="42"/>
      <c r="L175" s="46"/>
      <c r="M175" s="231"/>
      <c r="N175" s="232"/>
      <c r="O175" s="86"/>
      <c r="P175" s="86"/>
      <c r="Q175" s="86"/>
      <c r="R175" s="86"/>
      <c r="S175" s="86"/>
      <c r="T175" s="87"/>
      <c r="U175" s="40"/>
      <c r="V175" s="40"/>
      <c r="W175" s="40"/>
      <c r="X175" s="40"/>
      <c r="Y175" s="40"/>
      <c r="Z175" s="40"/>
      <c r="AA175" s="40"/>
      <c r="AB175" s="40"/>
      <c r="AC175" s="40"/>
      <c r="AD175" s="40"/>
      <c r="AE175" s="40"/>
      <c r="AT175" s="19" t="s">
        <v>190</v>
      </c>
      <c r="AU175" s="19" t="s">
        <v>83</v>
      </c>
    </row>
    <row r="176" s="2" customFormat="1">
      <c r="A176" s="40"/>
      <c r="B176" s="41"/>
      <c r="C176" s="215" t="s">
        <v>429</v>
      </c>
      <c r="D176" s="215" t="s">
        <v>183</v>
      </c>
      <c r="E176" s="216" t="s">
        <v>2704</v>
      </c>
      <c r="F176" s="217" t="s">
        <v>2705</v>
      </c>
      <c r="G176" s="218" t="s">
        <v>1661</v>
      </c>
      <c r="H176" s="219">
        <v>11</v>
      </c>
      <c r="I176" s="220"/>
      <c r="J176" s="221">
        <f>ROUND(I176*H176,2)</f>
        <v>0</v>
      </c>
      <c r="K176" s="217" t="s">
        <v>19</v>
      </c>
      <c r="L176" s="46"/>
      <c r="M176" s="222" t="s">
        <v>19</v>
      </c>
      <c r="N176" s="223" t="s">
        <v>47</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198</v>
      </c>
      <c r="AT176" s="226" t="s">
        <v>183</v>
      </c>
      <c r="AU176" s="226" t="s">
        <v>83</v>
      </c>
      <c r="AY176" s="19" t="s">
        <v>180</v>
      </c>
      <c r="BE176" s="227">
        <f>IF(N176="základní",J176,0)</f>
        <v>0</v>
      </c>
      <c r="BF176" s="227">
        <f>IF(N176="snížená",J176,0)</f>
        <v>0</v>
      </c>
      <c r="BG176" s="227">
        <f>IF(N176="zákl. přenesená",J176,0)</f>
        <v>0</v>
      </c>
      <c r="BH176" s="227">
        <f>IF(N176="sníž. přenesená",J176,0)</f>
        <v>0</v>
      </c>
      <c r="BI176" s="227">
        <f>IF(N176="nulová",J176,0)</f>
        <v>0</v>
      </c>
      <c r="BJ176" s="19" t="s">
        <v>83</v>
      </c>
      <c r="BK176" s="227">
        <f>ROUND(I176*H176,2)</f>
        <v>0</v>
      </c>
      <c r="BL176" s="19" t="s">
        <v>198</v>
      </c>
      <c r="BM176" s="226" t="s">
        <v>2706</v>
      </c>
    </row>
    <row r="177" s="2" customFormat="1">
      <c r="A177" s="40"/>
      <c r="B177" s="41"/>
      <c r="C177" s="42"/>
      <c r="D177" s="228" t="s">
        <v>190</v>
      </c>
      <c r="E177" s="42"/>
      <c r="F177" s="229" t="s">
        <v>2705</v>
      </c>
      <c r="G177" s="42"/>
      <c r="H177" s="42"/>
      <c r="I177" s="230"/>
      <c r="J177" s="42"/>
      <c r="K177" s="42"/>
      <c r="L177" s="46"/>
      <c r="M177" s="231"/>
      <c r="N177" s="232"/>
      <c r="O177" s="86"/>
      <c r="P177" s="86"/>
      <c r="Q177" s="86"/>
      <c r="R177" s="86"/>
      <c r="S177" s="86"/>
      <c r="T177" s="87"/>
      <c r="U177" s="40"/>
      <c r="V177" s="40"/>
      <c r="W177" s="40"/>
      <c r="X177" s="40"/>
      <c r="Y177" s="40"/>
      <c r="Z177" s="40"/>
      <c r="AA177" s="40"/>
      <c r="AB177" s="40"/>
      <c r="AC177" s="40"/>
      <c r="AD177" s="40"/>
      <c r="AE177" s="40"/>
      <c r="AT177" s="19" t="s">
        <v>190</v>
      </c>
      <c r="AU177" s="19" t="s">
        <v>83</v>
      </c>
    </row>
    <row r="178" s="2" customFormat="1">
      <c r="A178" s="40"/>
      <c r="B178" s="41"/>
      <c r="C178" s="215" t="s">
        <v>436</v>
      </c>
      <c r="D178" s="215" t="s">
        <v>183</v>
      </c>
      <c r="E178" s="216" t="s">
        <v>2707</v>
      </c>
      <c r="F178" s="217" t="s">
        <v>2708</v>
      </c>
      <c r="G178" s="218" t="s">
        <v>1661</v>
      </c>
      <c r="H178" s="219">
        <v>4</v>
      </c>
      <c r="I178" s="220"/>
      <c r="J178" s="221">
        <f>ROUND(I178*H178,2)</f>
        <v>0</v>
      </c>
      <c r="K178" s="217" t="s">
        <v>19</v>
      </c>
      <c r="L178" s="46"/>
      <c r="M178" s="222" t="s">
        <v>19</v>
      </c>
      <c r="N178" s="223" t="s">
        <v>47</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198</v>
      </c>
      <c r="AT178" s="226" t="s">
        <v>183</v>
      </c>
      <c r="AU178" s="226" t="s">
        <v>83</v>
      </c>
      <c r="AY178" s="19" t="s">
        <v>180</v>
      </c>
      <c r="BE178" s="227">
        <f>IF(N178="základní",J178,0)</f>
        <v>0</v>
      </c>
      <c r="BF178" s="227">
        <f>IF(N178="snížená",J178,0)</f>
        <v>0</v>
      </c>
      <c r="BG178" s="227">
        <f>IF(N178="zákl. přenesená",J178,0)</f>
        <v>0</v>
      </c>
      <c r="BH178" s="227">
        <f>IF(N178="sníž. přenesená",J178,0)</f>
        <v>0</v>
      </c>
      <c r="BI178" s="227">
        <f>IF(N178="nulová",J178,0)</f>
        <v>0</v>
      </c>
      <c r="BJ178" s="19" t="s">
        <v>83</v>
      </c>
      <c r="BK178" s="227">
        <f>ROUND(I178*H178,2)</f>
        <v>0</v>
      </c>
      <c r="BL178" s="19" t="s">
        <v>198</v>
      </c>
      <c r="BM178" s="226" t="s">
        <v>2709</v>
      </c>
    </row>
    <row r="179" s="2" customFormat="1">
      <c r="A179" s="40"/>
      <c r="B179" s="41"/>
      <c r="C179" s="42"/>
      <c r="D179" s="228" t="s">
        <v>190</v>
      </c>
      <c r="E179" s="42"/>
      <c r="F179" s="229" t="s">
        <v>2708</v>
      </c>
      <c r="G179" s="42"/>
      <c r="H179" s="42"/>
      <c r="I179" s="230"/>
      <c r="J179" s="42"/>
      <c r="K179" s="42"/>
      <c r="L179" s="46"/>
      <c r="M179" s="231"/>
      <c r="N179" s="232"/>
      <c r="O179" s="86"/>
      <c r="P179" s="86"/>
      <c r="Q179" s="86"/>
      <c r="R179" s="86"/>
      <c r="S179" s="86"/>
      <c r="T179" s="87"/>
      <c r="U179" s="40"/>
      <c r="V179" s="40"/>
      <c r="W179" s="40"/>
      <c r="X179" s="40"/>
      <c r="Y179" s="40"/>
      <c r="Z179" s="40"/>
      <c r="AA179" s="40"/>
      <c r="AB179" s="40"/>
      <c r="AC179" s="40"/>
      <c r="AD179" s="40"/>
      <c r="AE179" s="40"/>
      <c r="AT179" s="19" t="s">
        <v>190</v>
      </c>
      <c r="AU179" s="19" t="s">
        <v>83</v>
      </c>
    </row>
    <row r="180" s="2" customFormat="1" ht="16.5" customHeight="1">
      <c r="A180" s="40"/>
      <c r="B180" s="41"/>
      <c r="C180" s="215" t="s">
        <v>444</v>
      </c>
      <c r="D180" s="215" t="s">
        <v>183</v>
      </c>
      <c r="E180" s="216" t="s">
        <v>2710</v>
      </c>
      <c r="F180" s="217" t="s">
        <v>2711</v>
      </c>
      <c r="G180" s="218" t="s">
        <v>1661</v>
      </c>
      <c r="H180" s="219">
        <v>1</v>
      </c>
      <c r="I180" s="220"/>
      <c r="J180" s="221">
        <f>ROUND(I180*H180,2)</f>
        <v>0</v>
      </c>
      <c r="K180" s="217" t="s">
        <v>19</v>
      </c>
      <c r="L180" s="46"/>
      <c r="M180" s="222" t="s">
        <v>19</v>
      </c>
      <c r="N180" s="223" t="s">
        <v>47</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198</v>
      </c>
      <c r="AT180" s="226" t="s">
        <v>183</v>
      </c>
      <c r="AU180" s="226" t="s">
        <v>83</v>
      </c>
      <c r="AY180" s="19" t="s">
        <v>180</v>
      </c>
      <c r="BE180" s="227">
        <f>IF(N180="základní",J180,0)</f>
        <v>0</v>
      </c>
      <c r="BF180" s="227">
        <f>IF(N180="snížená",J180,0)</f>
        <v>0</v>
      </c>
      <c r="BG180" s="227">
        <f>IF(N180="zákl. přenesená",J180,0)</f>
        <v>0</v>
      </c>
      <c r="BH180" s="227">
        <f>IF(N180="sníž. přenesená",J180,0)</f>
        <v>0</v>
      </c>
      <c r="BI180" s="227">
        <f>IF(N180="nulová",J180,0)</f>
        <v>0</v>
      </c>
      <c r="BJ180" s="19" t="s">
        <v>83</v>
      </c>
      <c r="BK180" s="227">
        <f>ROUND(I180*H180,2)</f>
        <v>0</v>
      </c>
      <c r="BL180" s="19" t="s">
        <v>198</v>
      </c>
      <c r="BM180" s="226" t="s">
        <v>2712</v>
      </c>
    </row>
    <row r="181" s="2" customFormat="1">
      <c r="A181" s="40"/>
      <c r="B181" s="41"/>
      <c r="C181" s="42"/>
      <c r="D181" s="228" t="s">
        <v>190</v>
      </c>
      <c r="E181" s="42"/>
      <c r="F181" s="229" t="s">
        <v>2711</v>
      </c>
      <c r="G181" s="42"/>
      <c r="H181" s="42"/>
      <c r="I181" s="230"/>
      <c r="J181" s="42"/>
      <c r="K181" s="42"/>
      <c r="L181" s="46"/>
      <c r="M181" s="231"/>
      <c r="N181" s="232"/>
      <c r="O181" s="86"/>
      <c r="P181" s="86"/>
      <c r="Q181" s="86"/>
      <c r="R181" s="86"/>
      <c r="S181" s="86"/>
      <c r="T181" s="87"/>
      <c r="U181" s="40"/>
      <c r="V181" s="40"/>
      <c r="W181" s="40"/>
      <c r="X181" s="40"/>
      <c r="Y181" s="40"/>
      <c r="Z181" s="40"/>
      <c r="AA181" s="40"/>
      <c r="AB181" s="40"/>
      <c r="AC181" s="40"/>
      <c r="AD181" s="40"/>
      <c r="AE181" s="40"/>
      <c r="AT181" s="19" t="s">
        <v>190</v>
      </c>
      <c r="AU181" s="19" t="s">
        <v>83</v>
      </c>
    </row>
    <row r="182" s="2" customFormat="1" ht="16.5" customHeight="1">
      <c r="A182" s="40"/>
      <c r="B182" s="41"/>
      <c r="C182" s="215" t="s">
        <v>455</v>
      </c>
      <c r="D182" s="215" t="s">
        <v>183</v>
      </c>
      <c r="E182" s="216" t="s">
        <v>2713</v>
      </c>
      <c r="F182" s="217" t="s">
        <v>2714</v>
      </c>
      <c r="G182" s="218" t="s">
        <v>1661</v>
      </c>
      <c r="H182" s="219">
        <v>92</v>
      </c>
      <c r="I182" s="220"/>
      <c r="J182" s="221">
        <f>ROUND(I182*H182,2)</f>
        <v>0</v>
      </c>
      <c r="K182" s="217" t="s">
        <v>19</v>
      </c>
      <c r="L182" s="46"/>
      <c r="M182" s="222" t="s">
        <v>19</v>
      </c>
      <c r="N182" s="223" t="s">
        <v>47</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198</v>
      </c>
      <c r="AT182" s="226" t="s">
        <v>183</v>
      </c>
      <c r="AU182" s="226" t="s">
        <v>83</v>
      </c>
      <c r="AY182" s="19" t="s">
        <v>180</v>
      </c>
      <c r="BE182" s="227">
        <f>IF(N182="základní",J182,0)</f>
        <v>0</v>
      </c>
      <c r="BF182" s="227">
        <f>IF(N182="snížená",J182,0)</f>
        <v>0</v>
      </c>
      <c r="BG182" s="227">
        <f>IF(N182="zákl. přenesená",J182,0)</f>
        <v>0</v>
      </c>
      <c r="BH182" s="227">
        <f>IF(N182="sníž. přenesená",J182,0)</f>
        <v>0</v>
      </c>
      <c r="BI182" s="227">
        <f>IF(N182="nulová",J182,0)</f>
        <v>0</v>
      </c>
      <c r="BJ182" s="19" t="s">
        <v>83</v>
      </c>
      <c r="BK182" s="227">
        <f>ROUND(I182*H182,2)</f>
        <v>0</v>
      </c>
      <c r="BL182" s="19" t="s">
        <v>198</v>
      </c>
      <c r="BM182" s="226" t="s">
        <v>2715</v>
      </c>
    </row>
    <row r="183" s="2" customFormat="1">
      <c r="A183" s="40"/>
      <c r="B183" s="41"/>
      <c r="C183" s="42"/>
      <c r="D183" s="228" t="s">
        <v>190</v>
      </c>
      <c r="E183" s="42"/>
      <c r="F183" s="229" t="s">
        <v>2714</v>
      </c>
      <c r="G183" s="42"/>
      <c r="H183" s="42"/>
      <c r="I183" s="230"/>
      <c r="J183" s="42"/>
      <c r="K183" s="42"/>
      <c r="L183" s="46"/>
      <c r="M183" s="231"/>
      <c r="N183" s="232"/>
      <c r="O183" s="86"/>
      <c r="P183" s="86"/>
      <c r="Q183" s="86"/>
      <c r="R183" s="86"/>
      <c r="S183" s="86"/>
      <c r="T183" s="87"/>
      <c r="U183" s="40"/>
      <c r="V183" s="40"/>
      <c r="W183" s="40"/>
      <c r="X183" s="40"/>
      <c r="Y183" s="40"/>
      <c r="Z183" s="40"/>
      <c r="AA183" s="40"/>
      <c r="AB183" s="40"/>
      <c r="AC183" s="40"/>
      <c r="AD183" s="40"/>
      <c r="AE183" s="40"/>
      <c r="AT183" s="19" t="s">
        <v>190</v>
      </c>
      <c r="AU183" s="19" t="s">
        <v>83</v>
      </c>
    </row>
    <row r="184" s="2" customFormat="1" ht="16.5" customHeight="1">
      <c r="A184" s="40"/>
      <c r="B184" s="41"/>
      <c r="C184" s="215" t="s">
        <v>459</v>
      </c>
      <c r="D184" s="215" t="s">
        <v>183</v>
      </c>
      <c r="E184" s="216" t="s">
        <v>2716</v>
      </c>
      <c r="F184" s="217" t="s">
        <v>2717</v>
      </c>
      <c r="G184" s="218" t="s">
        <v>1661</v>
      </c>
      <c r="H184" s="219">
        <v>33</v>
      </c>
      <c r="I184" s="220"/>
      <c r="J184" s="221">
        <f>ROUND(I184*H184,2)</f>
        <v>0</v>
      </c>
      <c r="K184" s="217" t="s">
        <v>19</v>
      </c>
      <c r="L184" s="46"/>
      <c r="M184" s="222" t="s">
        <v>19</v>
      </c>
      <c r="N184" s="223" t="s">
        <v>47</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198</v>
      </c>
      <c r="AT184" s="226" t="s">
        <v>183</v>
      </c>
      <c r="AU184" s="226" t="s">
        <v>83</v>
      </c>
      <c r="AY184" s="19" t="s">
        <v>180</v>
      </c>
      <c r="BE184" s="227">
        <f>IF(N184="základní",J184,0)</f>
        <v>0</v>
      </c>
      <c r="BF184" s="227">
        <f>IF(N184="snížená",J184,0)</f>
        <v>0</v>
      </c>
      <c r="BG184" s="227">
        <f>IF(N184="zákl. přenesená",J184,0)</f>
        <v>0</v>
      </c>
      <c r="BH184" s="227">
        <f>IF(N184="sníž. přenesená",J184,0)</f>
        <v>0</v>
      </c>
      <c r="BI184" s="227">
        <f>IF(N184="nulová",J184,0)</f>
        <v>0</v>
      </c>
      <c r="BJ184" s="19" t="s">
        <v>83</v>
      </c>
      <c r="BK184" s="227">
        <f>ROUND(I184*H184,2)</f>
        <v>0</v>
      </c>
      <c r="BL184" s="19" t="s">
        <v>198</v>
      </c>
      <c r="BM184" s="226" t="s">
        <v>2718</v>
      </c>
    </row>
    <row r="185" s="2" customFormat="1">
      <c r="A185" s="40"/>
      <c r="B185" s="41"/>
      <c r="C185" s="42"/>
      <c r="D185" s="228" t="s">
        <v>190</v>
      </c>
      <c r="E185" s="42"/>
      <c r="F185" s="229" t="s">
        <v>2717</v>
      </c>
      <c r="G185" s="42"/>
      <c r="H185" s="42"/>
      <c r="I185" s="230"/>
      <c r="J185" s="42"/>
      <c r="K185" s="42"/>
      <c r="L185" s="46"/>
      <c r="M185" s="231"/>
      <c r="N185" s="232"/>
      <c r="O185" s="86"/>
      <c r="P185" s="86"/>
      <c r="Q185" s="86"/>
      <c r="R185" s="86"/>
      <c r="S185" s="86"/>
      <c r="T185" s="87"/>
      <c r="U185" s="40"/>
      <c r="V185" s="40"/>
      <c r="W185" s="40"/>
      <c r="X185" s="40"/>
      <c r="Y185" s="40"/>
      <c r="Z185" s="40"/>
      <c r="AA185" s="40"/>
      <c r="AB185" s="40"/>
      <c r="AC185" s="40"/>
      <c r="AD185" s="40"/>
      <c r="AE185" s="40"/>
      <c r="AT185" s="19" t="s">
        <v>190</v>
      </c>
      <c r="AU185" s="19" t="s">
        <v>83</v>
      </c>
    </row>
    <row r="186" s="2" customFormat="1" ht="16.5" customHeight="1">
      <c r="A186" s="40"/>
      <c r="B186" s="41"/>
      <c r="C186" s="215" t="s">
        <v>465</v>
      </c>
      <c r="D186" s="215" t="s">
        <v>183</v>
      </c>
      <c r="E186" s="216" t="s">
        <v>2719</v>
      </c>
      <c r="F186" s="217" t="s">
        <v>2720</v>
      </c>
      <c r="G186" s="218" t="s">
        <v>1661</v>
      </c>
      <c r="H186" s="219">
        <v>2</v>
      </c>
      <c r="I186" s="220"/>
      <c r="J186" s="221">
        <f>ROUND(I186*H186,2)</f>
        <v>0</v>
      </c>
      <c r="K186" s="217" t="s">
        <v>19</v>
      </c>
      <c r="L186" s="46"/>
      <c r="M186" s="222" t="s">
        <v>19</v>
      </c>
      <c r="N186" s="223" t="s">
        <v>47</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198</v>
      </c>
      <c r="AT186" s="226" t="s">
        <v>183</v>
      </c>
      <c r="AU186" s="226" t="s">
        <v>83</v>
      </c>
      <c r="AY186" s="19" t="s">
        <v>180</v>
      </c>
      <c r="BE186" s="227">
        <f>IF(N186="základní",J186,0)</f>
        <v>0</v>
      </c>
      <c r="BF186" s="227">
        <f>IF(N186="snížená",J186,0)</f>
        <v>0</v>
      </c>
      <c r="BG186" s="227">
        <f>IF(N186="zákl. přenesená",J186,0)</f>
        <v>0</v>
      </c>
      <c r="BH186" s="227">
        <f>IF(N186="sníž. přenesená",J186,0)</f>
        <v>0</v>
      </c>
      <c r="BI186" s="227">
        <f>IF(N186="nulová",J186,0)</f>
        <v>0</v>
      </c>
      <c r="BJ186" s="19" t="s">
        <v>83</v>
      </c>
      <c r="BK186" s="227">
        <f>ROUND(I186*H186,2)</f>
        <v>0</v>
      </c>
      <c r="BL186" s="19" t="s">
        <v>198</v>
      </c>
      <c r="BM186" s="226" t="s">
        <v>2721</v>
      </c>
    </row>
    <row r="187" s="2" customFormat="1">
      <c r="A187" s="40"/>
      <c r="B187" s="41"/>
      <c r="C187" s="42"/>
      <c r="D187" s="228" t="s">
        <v>190</v>
      </c>
      <c r="E187" s="42"/>
      <c r="F187" s="229" t="s">
        <v>2720</v>
      </c>
      <c r="G187" s="42"/>
      <c r="H187" s="42"/>
      <c r="I187" s="230"/>
      <c r="J187" s="42"/>
      <c r="K187" s="42"/>
      <c r="L187" s="46"/>
      <c r="M187" s="231"/>
      <c r="N187" s="232"/>
      <c r="O187" s="86"/>
      <c r="P187" s="86"/>
      <c r="Q187" s="86"/>
      <c r="R187" s="86"/>
      <c r="S187" s="86"/>
      <c r="T187" s="87"/>
      <c r="U187" s="40"/>
      <c r="V187" s="40"/>
      <c r="W187" s="40"/>
      <c r="X187" s="40"/>
      <c r="Y187" s="40"/>
      <c r="Z187" s="40"/>
      <c r="AA187" s="40"/>
      <c r="AB187" s="40"/>
      <c r="AC187" s="40"/>
      <c r="AD187" s="40"/>
      <c r="AE187" s="40"/>
      <c r="AT187" s="19" t="s">
        <v>190</v>
      </c>
      <c r="AU187" s="19" t="s">
        <v>83</v>
      </c>
    </row>
    <row r="188" s="2" customFormat="1" ht="16.5" customHeight="1">
      <c r="A188" s="40"/>
      <c r="B188" s="41"/>
      <c r="C188" s="215" t="s">
        <v>470</v>
      </c>
      <c r="D188" s="215" t="s">
        <v>183</v>
      </c>
      <c r="E188" s="216" t="s">
        <v>2722</v>
      </c>
      <c r="F188" s="217" t="s">
        <v>2723</v>
      </c>
      <c r="G188" s="218" t="s">
        <v>1661</v>
      </c>
      <c r="H188" s="219">
        <v>150</v>
      </c>
      <c r="I188" s="220"/>
      <c r="J188" s="221">
        <f>ROUND(I188*H188,2)</f>
        <v>0</v>
      </c>
      <c r="K188" s="217" t="s">
        <v>19</v>
      </c>
      <c r="L188" s="46"/>
      <c r="M188" s="222" t="s">
        <v>19</v>
      </c>
      <c r="N188" s="223" t="s">
        <v>47</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198</v>
      </c>
      <c r="AT188" s="226" t="s">
        <v>183</v>
      </c>
      <c r="AU188" s="226" t="s">
        <v>83</v>
      </c>
      <c r="AY188" s="19" t="s">
        <v>180</v>
      </c>
      <c r="BE188" s="227">
        <f>IF(N188="základní",J188,0)</f>
        <v>0</v>
      </c>
      <c r="BF188" s="227">
        <f>IF(N188="snížená",J188,0)</f>
        <v>0</v>
      </c>
      <c r="BG188" s="227">
        <f>IF(N188="zákl. přenesená",J188,0)</f>
        <v>0</v>
      </c>
      <c r="BH188" s="227">
        <f>IF(N188="sníž. přenesená",J188,0)</f>
        <v>0</v>
      </c>
      <c r="BI188" s="227">
        <f>IF(N188="nulová",J188,0)</f>
        <v>0</v>
      </c>
      <c r="BJ188" s="19" t="s">
        <v>83</v>
      </c>
      <c r="BK188" s="227">
        <f>ROUND(I188*H188,2)</f>
        <v>0</v>
      </c>
      <c r="BL188" s="19" t="s">
        <v>198</v>
      </c>
      <c r="BM188" s="226" t="s">
        <v>2724</v>
      </c>
    </row>
    <row r="189" s="2" customFormat="1">
      <c r="A189" s="40"/>
      <c r="B189" s="41"/>
      <c r="C189" s="42"/>
      <c r="D189" s="228" t="s">
        <v>190</v>
      </c>
      <c r="E189" s="42"/>
      <c r="F189" s="229" t="s">
        <v>2723</v>
      </c>
      <c r="G189" s="42"/>
      <c r="H189" s="42"/>
      <c r="I189" s="230"/>
      <c r="J189" s="42"/>
      <c r="K189" s="42"/>
      <c r="L189" s="46"/>
      <c r="M189" s="231"/>
      <c r="N189" s="232"/>
      <c r="O189" s="86"/>
      <c r="P189" s="86"/>
      <c r="Q189" s="86"/>
      <c r="R189" s="86"/>
      <c r="S189" s="86"/>
      <c r="T189" s="87"/>
      <c r="U189" s="40"/>
      <c r="V189" s="40"/>
      <c r="W189" s="40"/>
      <c r="X189" s="40"/>
      <c r="Y189" s="40"/>
      <c r="Z189" s="40"/>
      <c r="AA189" s="40"/>
      <c r="AB189" s="40"/>
      <c r="AC189" s="40"/>
      <c r="AD189" s="40"/>
      <c r="AE189" s="40"/>
      <c r="AT189" s="19" t="s">
        <v>190</v>
      </c>
      <c r="AU189" s="19" t="s">
        <v>83</v>
      </c>
    </row>
    <row r="190" s="2" customFormat="1" ht="16.5" customHeight="1">
      <c r="A190" s="40"/>
      <c r="B190" s="41"/>
      <c r="C190" s="215" t="s">
        <v>475</v>
      </c>
      <c r="D190" s="215" t="s">
        <v>183</v>
      </c>
      <c r="E190" s="216" t="s">
        <v>2725</v>
      </c>
      <c r="F190" s="217" t="s">
        <v>2726</v>
      </c>
      <c r="G190" s="218" t="s">
        <v>1661</v>
      </c>
      <c r="H190" s="219">
        <v>90</v>
      </c>
      <c r="I190" s="220"/>
      <c r="J190" s="221">
        <f>ROUND(I190*H190,2)</f>
        <v>0</v>
      </c>
      <c r="K190" s="217" t="s">
        <v>19</v>
      </c>
      <c r="L190" s="46"/>
      <c r="M190" s="222" t="s">
        <v>19</v>
      </c>
      <c r="N190" s="223" t="s">
        <v>47</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198</v>
      </c>
      <c r="AT190" s="226" t="s">
        <v>183</v>
      </c>
      <c r="AU190" s="226" t="s">
        <v>83</v>
      </c>
      <c r="AY190" s="19" t="s">
        <v>180</v>
      </c>
      <c r="BE190" s="227">
        <f>IF(N190="základní",J190,0)</f>
        <v>0</v>
      </c>
      <c r="BF190" s="227">
        <f>IF(N190="snížená",J190,0)</f>
        <v>0</v>
      </c>
      <c r="BG190" s="227">
        <f>IF(N190="zákl. přenesená",J190,0)</f>
        <v>0</v>
      </c>
      <c r="BH190" s="227">
        <f>IF(N190="sníž. přenesená",J190,0)</f>
        <v>0</v>
      </c>
      <c r="BI190" s="227">
        <f>IF(N190="nulová",J190,0)</f>
        <v>0</v>
      </c>
      <c r="BJ190" s="19" t="s">
        <v>83</v>
      </c>
      <c r="BK190" s="227">
        <f>ROUND(I190*H190,2)</f>
        <v>0</v>
      </c>
      <c r="BL190" s="19" t="s">
        <v>198</v>
      </c>
      <c r="BM190" s="226" t="s">
        <v>2727</v>
      </c>
    </row>
    <row r="191" s="2" customFormat="1">
      <c r="A191" s="40"/>
      <c r="B191" s="41"/>
      <c r="C191" s="42"/>
      <c r="D191" s="228" t="s">
        <v>190</v>
      </c>
      <c r="E191" s="42"/>
      <c r="F191" s="229" t="s">
        <v>2726</v>
      </c>
      <c r="G191" s="42"/>
      <c r="H191" s="42"/>
      <c r="I191" s="230"/>
      <c r="J191" s="42"/>
      <c r="K191" s="42"/>
      <c r="L191" s="46"/>
      <c r="M191" s="231"/>
      <c r="N191" s="232"/>
      <c r="O191" s="86"/>
      <c r="P191" s="86"/>
      <c r="Q191" s="86"/>
      <c r="R191" s="86"/>
      <c r="S191" s="86"/>
      <c r="T191" s="87"/>
      <c r="U191" s="40"/>
      <c r="V191" s="40"/>
      <c r="W191" s="40"/>
      <c r="X191" s="40"/>
      <c r="Y191" s="40"/>
      <c r="Z191" s="40"/>
      <c r="AA191" s="40"/>
      <c r="AB191" s="40"/>
      <c r="AC191" s="40"/>
      <c r="AD191" s="40"/>
      <c r="AE191" s="40"/>
      <c r="AT191" s="19" t="s">
        <v>190</v>
      </c>
      <c r="AU191" s="19" t="s">
        <v>83</v>
      </c>
    </row>
    <row r="192" s="2" customFormat="1" ht="16.5" customHeight="1">
      <c r="A192" s="40"/>
      <c r="B192" s="41"/>
      <c r="C192" s="215" t="s">
        <v>482</v>
      </c>
      <c r="D192" s="215" t="s">
        <v>183</v>
      </c>
      <c r="E192" s="216" t="s">
        <v>2728</v>
      </c>
      <c r="F192" s="217" t="s">
        <v>2729</v>
      </c>
      <c r="G192" s="218" t="s">
        <v>1661</v>
      </c>
      <c r="H192" s="219">
        <v>11</v>
      </c>
      <c r="I192" s="220"/>
      <c r="J192" s="221">
        <f>ROUND(I192*H192,2)</f>
        <v>0</v>
      </c>
      <c r="K192" s="217" t="s">
        <v>19</v>
      </c>
      <c r="L192" s="46"/>
      <c r="M192" s="222" t="s">
        <v>19</v>
      </c>
      <c r="N192" s="223" t="s">
        <v>47</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198</v>
      </c>
      <c r="AT192" s="226" t="s">
        <v>183</v>
      </c>
      <c r="AU192" s="226" t="s">
        <v>83</v>
      </c>
      <c r="AY192" s="19" t="s">
        <v>180</v>
      </c>
      <c r="BE192" s="227">
        <f>IF(N192="základní",J192,0)</f>
        <v>0</v>
      </c>
      <c r="BF192" s="227">
        <f>IF(N192="snížená",J192,0)</f>
        <v>0</v>
      </c>
      <c r="BG192" s="227">
        <f>IF(N192="zákl. přenesená",J192,0)</f>
        <v>0</v>
      </c>
      <c r="BH192" s="227">
        <f>IF(N192="sníž. přenesená",J192,0)</f>
        <v>0</v>
      </c>
      <c r="BI192" s="227">
        <f>IF(N192="nulová",J192,0)</f>
        <v>0</v>
      </c>
      <c r="BJ192" s="19" t="s">
        <v>83</v>
      </c>
      <c r="BK192" s="227">
        <f>ROUND(I192*H192,2)</f>
        <v>0</v>
      </c>
      <c r="BL192" s="19" t="s">
        <v>198</v>
      </c>
      <c r="BM192" s="226" t="s">
        <v>2730</v>
      </c>
    </row>
    <row r="193" s="2" customFormat="1">
      <c r="A193" s="40"/>
      <c r="B193" s="41"/>
      <c r="C193" s="42"/>
      <c r="D193" s="228" t="s">
        <v>190</v>
      </c>
      <c r="E193" s="42"/>
      <c r="F193" s="229" t="s">
        <v>2729</v>
      </c>
      <c r="G193" s="42"/>
      <c r="H193" s="42"/>
      <c r="I193" s="230"/>
      <c r="J193" s="42"/>
      <c r="K193" s="42"/>
      <c r="L193" s="46"/>
      <c r="M193" s="231"/>
      <c r="N193" s="232"/>
      <c r="O193" s="86"/>
      <c r="P193" s="86"/>
      <c r="Q193" s="86"/>
      <c r="R193" s="86"/>
      <c r="S193" s="86"/>
      <c r="T193" s="87"/>
      <c r="U193" s="40"/>
      <c r="V193" s="40"/>
      <c r="W193" s="40"/>
      <c r="X193" s="40"/>
      <c r="Y193" s="40"/>
      <c r="Z193" s="40"/>
      <c r="AA193" s="40"/>
      <c r="AB193" s="40"/>
      <c r="AC193" s="40"/>
      <c r="AD193" s="40"/>
      <c r="AE193" s="40"/>
      <c r="AT193" s="19" t="s">
        <v>190</v>
      </c>
      <c r="AU193" s="19" t="s">
        <v>83</v>
      </c>
    </row>
    <row r="194" s="2" customFormat="1" ht="16.5" customHeight="1">
      <c r="A194" s="40"/>
      <c r="B194" s="41"/>
      <c r="C194" s="215" t="s">
        <v>487</v>
      </c>
      <c r="D194" s="215" t="s">
        <v>183</v>
      </c>
      <c r="E194" s="216" t="s">
        <v>2731</v>
      </c>
      <c r="F194" s="217" t="s">
        <v>2732</v>
      </c>
      <c r="G194" s="218" t="s">
        <v>1661</v>
      </c>
      <c r="H194" s="219">
        <v>1</v>
      </c>
      <c r="I194" s="220"/>
      <c r="J194" s="221">
        <f>ROUND(I194*H194,2)</f>
        <v>0</v>
      </c>
      <c r="K194" s="217" t="s">
        <v>19</v>
      </c>
      <c r="L194" s="46"/>
      <c r="M194" s="222" t="s">
        <v>19</v>
      </c>
      <c r="N194" s="223" t="s">
        <v>47</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198</v>
      </c>
      <c r="AT194" s="226" t="s">
        <v>183</v>
      </c>
      <c r="AU194" s="226" t="s">
        <v>83</v>
      </c>
      <c r="AY194" s="19" t="s">
        <v>180</v>
      </c>
      <c r="BE194" s="227">
        <f>IF(N194="základní",J194,0)</f>
        <v>0</v>
      </c>
      <c r="BF194" s="227">
        <f>IF(N194="snížená",J194,0)</f>
        <v>0</v>
      </c>
      <c r="BG194" s="227">
        <f>IF(N194="zákl. přenesená",J194,0)</f>
        <v>0</v>
      </c>
      <c r="BH194" s="227">
        <f>IF(N194="sníž. přenesená",J194,0)</f>
        <v>0</v>
      </c>
      <c r="BI194" s="227">
        <f>IF(N194="nulová",J194,0)</f>
        <v>0</v>
      </c>
      <c r="BJ194" s="19" t="s">
        <v>83</v>
      </c>
      <c r="BK194" s="227">
        <f>ROUND(I194*H194,2)</f>
        <v>0</v>
      </c>
      <c r="BL194" s="19" t="s">
        <v>198</v>
      </c>
      <c r="BM194" s="226" t="s">
        <v>2733</v>
      </c>
    </row>
    <row r="195" s="2" customFormat="1">
      <c r="A195" s="40"/>
      <c r="B195" s="41"/>
      <c r="C195" s="42"/>
      <c r="D195" s="228" t="s">
        <v>190</v>
      </c>
      <c r="E195" s="42"/>
      <c r="F195" s="229" t="s">
        <v>2732</v>
      </c>
      <c r="G195" s="42"/>
      <c r="H195" s="42"/>
      <c r="I195" s="230"/>
      <c r="J195" s="42"/>
      <c r="K195" s="42"/>
      <c r="L195" s="46"/>
      <c r="M195" s="231"/>
      <c r="N195" s="232"/>
      <c r="O195" s="86"/>
      <c r="P195" s="86"/>
      <c r="Q195" s="86"/>
      <c r="R195" s="86"/>
      <c r="S195" s="86"/>
      <c r="T195" s="87"/>
      <c r="U195" s="40"/>
      <c r="V195" s="40"/>
      <c r="W195" s="40"/>
      <c r="X195" s="40"/>
      <c r="Y195" s="40"/>
      <c r="Z195" s="40"/>
      <c r="AA195" s="40"/>
      <c r="AB195" s="40"/>
      <c r="AC195" s="40"/>
      <c r="AD195" s="40"/>
      <c r="AE195" s="40"/>
      <c r="AT195" s="19" t="s">
        <v>190</v>
      </c>
      <c r="AU195" s="19" t="s">
        <v>83</v>
      </c>
    </row>
    <row r="196" s="2" customFormat="1">
      <c r="A196" s="40"/>
      <c r="B196" s="41"/>
      <c r="C196" s="215" t="s">
        <v>495</v>
      </c>
      <c r="D196" s="215" t="s">
        <v>183</v>
      </c>
      <c r="E196" s="216" t="s">
        <v>2734</v>
      </c>
      <c r="F196" s="217" t="s">
        <v>2735</v>
      </c>
      <c r="G196" s="218" t="s">
        <v>1661</v>
      </c>
      <c r="H196" s="219">
        <v>39</v>
      </c>
      <c r="I196" s="220"/>
      <c r="J196" s="221">
        <f>ROUND(I196*H196,2)</f>
        <v>0</v>
      </c>
      <c r="K196" s="217" t="s">
        <v>19</v>
      </c>
      <c r="L196" s="46"/>
      <c r="M196" s="222" t="s">
        <v>19</v>
      </c>
      <c r="N196" s="223" t="s">
        <v>47</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198</v>
      </c>
      <c r="AT196" s="226" t="s">
        <v>183</v>
      </c>
      <c r="AU196" s="226" t="s">
        <v>83</v>
      </c>
      <c r="AY196" s="19" t="s">
        <v>180</v>
      </c>
      <c r="BE196" s="227">
        <f>IF(N196="základní",J196,0)</f>
        <v>0</v>
      </c>
      <c r="BF196" s="227">
        <f>IF(N196="snížená",J196,0)</f>
        <v>0</v>
      </c>
      <c r="BG196" s="227">
        <f>IF(N196="zákl. přenesená",J196,0)</f>
        <v>0</v>
      </c>
      <c r="BH196" s="227">
        <f>IF(N196="sníž. přenesená",J196,0)</f>
        <v>0</v>
      </c>
      <c r="BI196" s="227">
        <f>IF(N196="nulová",J196,0)</f>
        <v>0</v>
      </c>
      <c r="BJ196" s="19" t="s">
        <v>83</v>
      </c>
      <c r="BK196" s="227">
        <f>ROUND(I196*H196,2)</f>
        <v>0</v>
      </c>
      <c r="BL196" s="19" t="s">
        <v>198</v>
      </c>
      <c r="BM196" s="226" t="s">
        <v>2736</v>
      </c>
    </row>
    <row r="197" s="2" customFormat="1">
      <c r="A197" s="40"/>
      <c r="B197" s="41"/>
      <c r="C197" s="42"/>
      <c r="D197" s="228" t="s">
        <v>190</v>
      </c>
      <c r="E197" s="42"/>
      <c r="F197" s="229" t="s">
        <v>2735</v>
      </c>
      <c r="G197" s="42"/>
      <c r="H197" s="42"/>
      <c r="I197" s="230"/>
      <c r="J197" s="42"/>
      <c r="K197" s="42"/>
      <c r="L197" s="46"/>
      <c r="M197" s="231"/>
      <c r="N197" s="232"/>
      <c r="O197" s="86"/>
      <c r="P197" s="86"/>
      <c r="Q197" s="86"/>
      <c r="R197" s="86"/>
      <c r="S197" s="86"/>
      <c r="T197" s="87"/>
      <c r="U197" s="40"/>
      <c r="V197" s="40"/>
      <c r="W197" s="40"/>
      <c r="X197" s="40"/>
      <c r="Y197" s="40"/>
      <c r="Z197" s="40"/>
      <c r="AA197" s="40"/>
      <c r="AB197" s="40"/>
      <c r="AC197" s="40"/>
      <c r="AD197" s="40"/>
      <c r="AE197" s="40"/>
      <c r="AT197" s="19" t="s">
        <v>190</v>
      </c>
      <c r="AU197" s="19" t="s">
        <v>83</v>
      </c>
    </row>
    <row r="198" s="2" customFormat="1">
      <c r="A198" s="40"/>
      <c r="B198" s="41"/>
      <c r="C198" s="215" t="s">
        <v>499</v>
      </c>
      <c r="D198" s="215" t="s">
        <v>183</v>
      </c>
      <c r="E198" s="216" t="s">
        <v>2737</v>
      </c>
      <c r="F198" s="217" t="s">
        <v>2738</v>
      </c>
      <c r="G198" s="218" t="s">
        <v>1661</v>
      </c>
      <c r="H198" s="219">
        <v>2</v>
      </c>
      <c r="I198" s="220"/>
      <c r="J198" s="221">
        <f>ROUND(I198*H198,2)</f>
        <v>0</v>
      </c>
      <c r="K198" s="217" t="s">
        <v>19</v>
      </c>
      <c r="L198" s="46"/>
      <c r="M198" s="222" t="s">
        <v>19</v>
      </c>
      <c r="N198" s="223" t="s">
        <v>47</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198</v>
      </c>
      <c r="AT198" s="226" t="s">
        <v>183</v>
      </c>
      <c r="AU198" s="226" t="s">
        <v>83</v>
      </c>
      <c r="AY198" s="19" t="s">
        <v>180</v>
      </c>
      <c r="BE198" s="227">
        <f>IF(N198="základní",J198,0)</f>
        <v>0</v>
      </c>
      <c r="BF198" s="227">
        <f>IF(N198="snížená",J198,0)</f>
        <v>0</v>
      </c>
      <c r="BG198" s="227">
        <f>IF(N198="zákl. přenesená",J198,0)</f>
        <v>0</v>
      </c>
      <c r="BH198" s="227">
        <f>IF(N198="sníž. přenesená",J198,0)</f>
        <v>0</v>
      </c>
      <c r="BI198" s="227">
        <f>IF(N198="nulová",J198,0)</f>
        <v>0</v>
      </c>
      <c r="BJ198" s="19" t="s">
        <v>83</v>
      </c>
      <c r="BK198" s="227">
        <f>ROUND(I198*H198,2)</f>
        <v>0</v>
      </c>
      <c r="BL198" s="19" t="s">
        <v>198</v>
      </c>
      <c r="BM198" s="226" t="s">
        <v>2739</v>
      </c>
    </row>
    <row r="199" s="2" customFormat="1">
      <c r="A199" s="40"/>
      <c r="B199" s="41"/>
      <c r="C199" s="42"/>
      <c r="D199" s="228" t="s">
        <v>190</v>
      </c>
      <c r="E199" s="42"/>
      <c r="F199" s="229" t="s">
        <v>2738</v>
      </c>
      <c r="G199" s="42"/>
      <c r="H199" s="42"/>
      <c r="I199" s="230"/>
      <c r="J199" s="42"/>
      <c r="K199" s="42"/>
      <c r="L199" s="46"/>
      <c r="M199" s="231"/>
      <c r="N199" s="232"/>
      <c r="O199" s="86"/>
      <c r="P199" s="86"/>
      <c r="Q199" s="86"/>
      <c r="R199" s="86"/>
      <c r="S199" s="86"/>
      <c r="T199" s="87"/>
      <c r="U199" s="40"/>
      <c r="V199" s="40"/>
      <c r="W199" s="40"/>
      <c r="X199" s="40"/>
      <c r="Y199" s="40"/>
      <c r="Z199" s="40"/>
      <c r="AA199" s="40"/>
      <c r="AB199" s="40"/>
      <c r="AC199" s="40"/>
      <c r="AD199" s="40"/>
      <c r="AE199" s="40"/>
      <c r="AT199" s="19" t="s">
        <v>190</v>
      </c>
      <c r="AU199" s="19" t="s">
        <v>83</v>
      </c>
    </row>
    <row r="200" s="2" customFormat="1" ht="16.5" customHeight="1">
      <c r="A200" s="40"/>
      <c r="B200" s="41"/>
      <c r="C200" s="215" t="s">
        <v>506</v>
      </c>
      <c r="D200" s="215" t="s">
        <v>183</v>
      </c>
      <c r="E200" s="216" t="s">
        <v>2740</v>
      </c>
      <c r="F200" s="217" t="s">
        <v>2741</v>
      </c>
      <c r="G200" s="218" t="s">
        <v>1661</v>
      </c>
      <c r="H200" s="219">
        <v>2</v>
      </c>
      <c r="I200" s="220"/>
      <c r="J200" s="221">
        <f>ROUND(I200*H200,2)</f>
        <v>0</v>
      </c>
      <c r="K200" s="217" t="s">
        <v>19</v>
      </c>
      <c r="L200" s="46"/>
      <c r="M200" s="222" t="s">
        <v>19</v>
      </c>
      <c r="N200" s="223" t="s">
        <v>47</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198</v>
      </c>
      <c r="AT200" s="226" t="s">
        <v>183</v>
      </c>
      <c r="AU200" s="226" t="s">
        <v>83</v>
      </c>
      <c r="AY200" s="19" t="s">
        <v>180</v>
      </c>
      <c r="BE200" s="227">
        <f>IF(N200="základní",J200,0)</f>
        <v>0</v>
      </c>
      <c r="BF200" s="227">
        <f>IF(N200="snížená",J200,0)</f>
        <v>0</v>
      </c>
      <c r="BG200" s="227">
        <f>IF(N200="zákl. přenesená",J200,0)</f>
        <v>0</v>
      </c>
      <c r="BH200" s="227">
        <f>IF(N200="sníž. přenesená",J200,0)</f>
        <v>0</v>
      </c>
      <c r="BI200" s="227">
        <f>IF(N200="nulová",J200,0)</f>
        <v>0</v>
      </c>
      <c r="BJ200" s="19" t="s">
        <v>83</v>
      </c>
      <c r="BK200" s="227">
        <f>ROUND(I200*H200,2)</f>
        <v>0</v>
      </c>
      <c r="BL200" s="19" t="s">
        <v>198</v>
      </c>
      <c r="BM200" s="226" t="s">
        <v>2742</v>
      </c>
    </row>
    <row r="201" s="2" customFormat="1">
      <c r="A201" s="40"/>
      <c r="B201" s="41"/>
      <c r="C201" s="42"/>
      <c r="D201" s="228" t="s">
        <v>190</v>
      </c>
      <c r="E201" s="42"/>
      <c r="F201" s="229" t="s">
        <v>2741</v>
      </c>
      <c r="G201" s="42"/>
      <c r="H201" s="42"/>
      <c r="I201" s="230"/>
      <c r="J201" s="42"/>
      <c r="K201" s="42"/>
      <c r="L201" s="46"/>
      <c r="M201" s="231"/>
      <c r="N201" s="232"/>
      <c r="O201" s="86"/>
      <c r="P201" s="86"/>
      <c r="Q201" s="86"/>
      <c r="R201" s="86"/>
      <c r="S201" s="86"/>
      <c r="T201" s="87"/>
      <c r="U201" s="40"/>
      <c r="V201" s="40"/>
      <c r="W201" s="40"/>
      <c r="X201" s="40"/>
      <c r="Y201" s="40"/>
      <c r="Z201" s="40"/>
      <c r="AA201" s="40"/>
      <c r="AB201" s="40"/>
      <c r="AC201" s="40"/>
      <c r="AD201" s="40"/>
      <c r="AE201" s="40"/>
      <c r="AT201" s="19" t="s">
        <v>190</v>
      </c>
      <c r="AU201" s="19" t="s">
        <v>83</v>
      </c>
    </row>
    <row r="202" s="2" customFormat="1" ht="16.5" customHeight="1">
      <c r="A202" s="40"/>
      <c r="B202" s="41"/>
      <c r="C202" s="215" t="s">
        <v>514</v>
      </c>
      <c r="D202" s="215" t="s">
        <v>183</v>
      </c>
      <c r="E202" s="216" t="s">
        <v>2743</v>
      </c>
      <c r="F202" s="217" t="s">
        <v>2744</v>
      </c>
      <c r="G202" s="218" t="s">
        <v>1661</v>
      </c>
      <c r="H202" s="219">
        <v>2</v>
      </c>
      <c r="I202" s="220"/>
      <c r="J202" s="221">
        <f>ROUND(I202*H202,2)</f>
        <v>0</v>
      </c>
      <c r="K202" s="217" t="s">
        <v>19</v>
      </c>
      <c r="L202" s="46"/>
      <c r="M202" s="222" t="s">
        <v>19</v>
      </c>
      <c r="N202" s="223" t="s">
        <v>47</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198</v>
      </c>
      <c r="AT202" s="226" t="s">
        <v>183</v>
      </c>
      <c r="AU202" s="226" t="s">
        <v>83</v>
      </c>
      <c r="AY202" s="19" t="s">
        <v>180</v>
      </c>
      <c r="BE202" s="227">
        <f>IF(N202="základní",J202,0)</f>
        <v>0</v>
      </c>
      <c r="BF202" s="227">
        <f>IF(N202="snížená",J202,0)</f>
        <v>0</v>
      </c>
      <c r="BG202" s="227">
        <f>IF(N202="zákl. přenesená",J202,0)</f>
        <v>0</v>
      </c>
      <c r="BH202" s="227">
        <f>IF(N202="sníž. přenesená",J202,0)</f>
        <v>0</v>
      </c>
      <c r="BI202" s="227">
        <f>IF(N202="nulová",J202,0)</f>
        <v>0</v>
      </c>
      <c r="BJ202" s="19" t="s">
        <v>83</v>
      </c>
      <c r="BK202" s="227">
        <f>ROUND(I202*H202,2)</f>
        <v>0</v>
      </c>
      <c r="BL202" s="19" t="s">
        <v>198</v>
      </c>
      <c r="BM202" s="226" t="s">
        <v>2745</v>
      </c>
    </row>
    <row r="203" s="2" customFormat="1">
      <c r="A203" s="40"/>
      <c r="B203" s="41"/>
      <c r="C203" s="42"/>
      <c r="D203" s="228" t="s">
        <v>190</v>
      </c>
      <c r="E203" s="42"/>
      <c r="F203" s="229" t="s">
        <v>2744</v>
      </c>
      <c r="G203" s="42"/>
      <c r="H203" s="42"/>
      <c r="I203" s="230"/>
      <c r="J203" s="42"/>
      <c r="K203" s="42"/>
      <c r="L203" s="46"/>
      <c r="M203" s="231"/>
      <c r="N203" s="232"/>
      <c r="O203" s="86"/>
      <c r="P203" s="86"/>
      <c r="Q203" s="86"/>
      <c r="R203" s="86"/>
      <c r="S203" s="86"/>
      <c r="T203" s="87"/>
      <c r="U203" s="40"/>
      <c r="V203" s="40"/>
      <c r="W203" s="40"/>
      <c r="X203" s="40"/>
      <c r="Y203" s="40"/>
      <c r="Z203" s="40"/>
      <c r="AA203" s="40"/>
      <c r="AB203" s="40"/>
      <c r="AC203" s="40"/>
      <c r="AD203" s="40"/>
      <c r="AE203" s="40"/>
      <c r="AT203" s="19" t="s">
        <v>190</v>
      </c>
      <c r="AU203" s="19" t="s">
        <v>83</v>
      </c>
    </row>
    <row r="204" s="2" customFormat="1" ht="16.5" customHeight="1">
      <c r="A204" s="40"/>
      <c r="B204" s="41"/>
      <c r="C204" s="215" t="s">
        <v>521</v>
      </c>
      <c r="D204" s="215" t="s">
        <v>183</v>
      </c>
      <c r="E204" s="216" t="s">
        <v>2746</v>
      </c>
      <c r="F204" s="217" t="s">
        <v>2747</v>
      </c>
      <c r="G204" s="218" t="s">
        <v>1661</v>
      </c>
      <c r="H204" s="219">
        <v>4</v>
      </c>
      <c r="I204" s="220"/>
      <c r="J204" s="221">
        <f>ROUND(I204*H204,2)</f>
        <v>0</v>
      </c>
      <c r="K204" s="217" t="s">
        <v>19</v>
      </c>
      <c r="L204" s="46"/>
      <c r="M204" s="222" t="s">
        <v>19</v>
      </c>
      <c r="N204" s="223" t="s">
        <v>47</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198</v>
      </c>
      <c r="AT204" s="226" t="s">
        <v>183</v>
      </c>
      <c r="AU204" s="226" t="s">
        <v>83</v>
      </c>
      <c r="AY204" s="19" t="s">
        <v>180</v>
      </c>
      <c r="BE204" s="227">
        <f>IF(N204="základní",J204,0)</f>
        <v>0</v>
      </c>
      <c r="BF204" s="227">
        <f>IF(N204="snížená",J204,0)</f>
        <v>0</v>
      </c>
      <c r="BG204" s="227">
        <f>IF(N204="zákl. přenesená",J204,0)</f>
        <v>0</v>
      </c>
      <c r="BH204" s="227">
        <f>IF(N204="sníž. přenesená",J204,0)</f>
        <v>0</v>
      </c>
      <c r="BI204" s="227">
        <f>IF(N204="nulová",J204,0)</f>
        <v>0</v>
      </c>
      <c r="BJ204" s="19" t="s">
        <v>83</v>
      </c>
      <c r="BK204" s="227">
        <f>ROUND(I204*H204,2)</f>
        <v>0</v>
      </c>
      <c r="BL204" s="19" t="s">
        <v>198</v>
      </c>
      <c r="BM204" s="226" t="s">
        <v>2748</v>
      </c>
    </row>
    <row r="205" s="2" customFormat="1">
      <c r="A205" s="40"/>
      <c r="B205" s="41"/>
      <c r="C205" s="42"/>
      <c r="D205" s="228" t="s">
        <v>190</v>
      </c>
      <c r="E205" s="42"/>
      <c r="F205" s="229" t="s">
        <v>2747</v>
      </c>
      <c r="G205" s="42"/>
      <c r="H205" s="42"/>
      <c r="I205" s="230"/>
      <c r="J205" s="42"/>
      <c r="K205" s="42"/>
      <c r="L205" s="46"/>
      <c r="M205" s="231"/>
      <c r="N205" s="232"/>
      <c r="O205" s="86"/>
      <c r="P205" s="86"/>
      <c r="Q205" s="86"/>
      <c r="R205" s="86"/>
      <c r="S205" s="86"/>
      <c r="T205" s="87"/>
      <c r="U205" s="40"/>
      <c r="V205" s="40"/>
      <c r="W205" s="40"/>
      <c r="X205" s="40"/>
      <c r="Y205" s="40"/>
      <c r="Z205" s="40"/>
      <c r="AA205" s="40"/>
      <c r="AB205" s="40"/>
      <c r="AC205" s="40"/>
      <c r="AD205" s="40"/>
      <c r="AE205" s="40"/>
      <c r="AT205" s="19" t="s">
        <v>190</v>
      </c>
      <c r="AU205" s="19" t="s">
        <v>83</v>
      </c>
    </row>
    <row r="206" s="2" customFormat="1" ht="16.5" customHeight="1">
      <c r="A206" s="40"/>
      <c r="B206" s="41"/>
      <c r="C206" s="215" t="s">
        <v>529</v>
      </c>
      <c r="D206" s="215" t="s">
        <v>183</v>
      </c>
      <c r="E206" s="216" t="s">
        <v>2749</v>
      </c>
      <c r="F206" s="217" t="s">
        <v>2750</v>
      </c>
      <c r="G206" s="218" t="s">
        <v>1661</v>
      </c>
      <c r="H206" s="219">
        <v>2</v>
      </c>
      <c r="I206" s="220"/>
      <c r="J206" s="221">
        <f>ROUND(I206*H206,2)</f>
        <v>0</v>
      </c>
      <c r="K206" s="217" t="s">
        <v>19</v>
      </c>
      <c r="L206" s="46"/>
      <c r="M206" s="222" t="s">
        <v>19</v>
      </c>
      <c r="N206" s="223" t="s">
        <v>47</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198</v>
      </c>
      <c r="AT206" s="226" t="s">
        <v>183</v>
      </c>
      <c r="AU206" s="226" t="s">
        <v>83</v>
      </c>
      <c r="AY206" s="19" t="s">
        <v>180</v>
      </c>
      <c r="BE206" s="227">
        <f>IF(N206="základní",J206,0)</f>
        <v>0</v>
      </c>
      <c r="BF206" s="227">
        <f>IF(N206="snížená",J206,0)</f>
        <v>0</v>
      </c>
      <c r="BG206" s="227">
        <f>IF(N206="zákl. přenesená",J206,0)</f>
        <v>0</v>
      </c>
      <c r="BH206" s="227">
        <f>IF(N206="sníž. přenesená",J206,0)</f>
        <v>0</v>
      </c>
      <c r="BI206" s="227">
        <f>IF(N206="nulová",J206,0)</f>
        <v>0</v>
      </c>
      <c r="BJ206" s="19" t="s">
        <v>83</v>
      </c>
      <c r="BK206" s="227">
        <f>ROUND(I206*H206,2)</f>
        <v>0</v>
      </c>
      <c r="BL206" s="19" t="s">
        <v>198</v>
      </c>
      <c r="BM206" s="226" t="s">
        <v>2751</v>
      </c>
    </row>
    <row r="207" s="2" customFormat="1">
      <c r="A207" s="40"/>
      <c r="B207" s="41"/>
      <c r="C207" s="42"/>
      <c r="D207" s="228" t="s">
        <v>190</v>
      </c>
      <c r="E207" s="42"/>
      <c r="F207" s="229" t="s">
        <v>2750</v>
      </c>
      <c r="G207" s="42"/>
      <c r="H207" s="42"/>
      <c r="I207" s="230"/>
      <c r="J207" s="42"/>
      <c r="K207" s="42"/>
      <c r="L207" s="46"/>
      <c r="M207" s="231"/>
      <c r="N207" s="232"/>
      <c r="O207" s="86"/>
      <c r="P207" s="86"/>
      <c r="Q207" s="86"/>
      <c r="R207" s="86"/>
      <c r="S207" s="86"/>
      <c r="T207" s="87"/>
      <c r="U207" s="40"/>
      <c r="V207" s="40"/>
      <c r="W207" s="40"/>
      <c r="X207" s="40"/>
      <c r="Y207" s="40"/>
      <c r="Z207" s="40"/>
      <c r="AA207" s="40"/>
      <c r="AB207" s="40"/>
      <c r="AC207" s="40"/>
      <c r="AD207" s="40"/>
      <c r="AE207" s="40"/>
      <c r="AT207" s="19" t="s">
        <v>190</v>
      </c>
      <c r="AU207" s="19" t="s">
        <v>83</v>
      </c>
    </row>
    <row r="208" s="2" customFormat="1">
      <c r="A208" s="40"/>
      <c r="B208" s="41"/>
      <c r="C208" s="215" t="s">
        <v>907</v>
      </c>
      <c r="D208" s="215" t="s">
        <v>183</v>
      </c>
      <c r="E208" s="216" t="s">
        <v>2752</v>
      </c>
      <c r="F208" s="217" t="s">
        <v>2753</v>
      </c>
      <c r="G208" s="218" t="s">
        <v>1661</v>
      </c>
      <c r="H208" s="219">
        <v>3</v>
      </c>
      <c r="I208" s="220"/>
      <c r="J208" s="221">
        <f>ROUND(I208*H208,2)</f>
        <v>0</v>
      </c>
      <c r="K208" s="217" t="s">
        <v>19</v>
      </c>
      <c r="L208" s="46"/>
      <c r="M208" s="222" t="s">
        <v>19</v>
      </c>
      <c r="N208" s="223" t="s">
        <v>47</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198</v>
      </c>
      <c r="AT208" s="226" t="s">
        <v>183</v>
      </c>
      <c r="AU208" s="226" t="s">
        <v>83</v>
      </c>
      <c r="AY208" s="19" t="s">
        <v>180</v>
      </c>
      <c r="BE208" s="227">
        <f>IF(N208="základní",J208,0)</f>
        <v>0</v>
      </c>
      <c r="BF208" s="227">
        <f>IF(N208="snížená",J208,0)</f>
        <v>0</v>
      </c>
      <c r="BG208" s="227">
        <f>IF(N208="zákl. přenesená",J208,0)</f>
        <v>0</v>
      </c>
      <c r="BH208" s="227">
        <f>IF(N208="sníž. přenesená",J208,0)</f>
        <v>0</v>
      </c>
      <c r="BI208" s="227">
        <f>IF(N208="nulová",J208,0)</f>
        <v>0</v>
      </c>
      <c r="BJ208" s="19" t="s">
        <v>83</v>
      </c>
      <c r="BK208" s="227">
        <f>ROUND(I208*H208,2)</f>
        <v>0</v>
      </c>
      <c r="BL208" s="19" t="s">
        <v>198</v>
      </c>
      <c r="BM208" s="226" t="s">
        <v>2754</v>
      </c>
    </row>
    <row r="209" s="2" customFormat="1">
      <c r="A209" s="40"/>
      <c r="B209" s="41"/>
      <c r="C209" s="42"/>
      <c r="D209" s="228" t="s">
        <v>190</v>
      </c>
      <c r="E209" s="42"/>
      <c r="F209" s="229" t="s">
        <v>2753</v>
      </c>
      <c r="G209" s="42"/>
      <c r="H209" s="42"/>
      <c r="I209" s="230"/>
      <c r="J209" s="42"/>
      <c r="K209" s="42"/>
      <c r="L209" s="46"/>
      <c r="M209" s="231"/>
      <c r="N209" s="232"/>
      <c r="O209" s="86"/>
      <c r="P209" s="86"/>
      <c r="Q209" s="86"/>
      <c r="R209" s="86"/>
      <c r="S209" s="86"/>
      <c r="T209" s="87"/>
      <c r="U209" s="40"/>
      <c r="V209" s="40"/>
      <c r="W209" s="40"/>
      <c r="X209" s="40"/>
      <c r="Y209" s="40"/>
      <c r="Z209" s="40"/>
      <c r="AA209" s="40"/>
      <c r="AB209" s="40"/>
      <c r="AC209" s="40"/>
      <c r="AD209" s="40"/>
      <c r="AE209" s="40"/>
      <c r="AT209" s="19" t="s">
        <v>190</v>
      </c>
      <c r="AU209" s="19" t="s">
        <v>83</v>
      </c>
    </row>
    <row r="210" s="2" customFormat="1" ht="16.5" customHeight="1">
      <c r="A210" s="40"/>
      <c r="B210" s="41"/>
      <c r="C210" s="215" t="s">
        <v>911</v>
      </c>
      <c r="D210" s="215" t="s">
        <v>183</v>
      </c>
      <c r="E210" s="216" t="s">
        <v>2755</v>
      </c>
      <c r="F210" s="217" t="s">
        <v>2756</v>
      </c>
      <c r="G210" s="218" t="s">
        <v>1661</v>
      </c>
      <c r="H210" s="219">
        <v>1</v>
      </c>
      <c r="I210" s="220"/>
      <c r="J210" s="221">
        <f>ROUND(I210*H210,2)</f>
        <v>0</v>
      </c>
      <c r="K210" s="217" t="s">
        <v>19</v>
      </c>
      <c r="L210" s="46"/>
      <c r="M210" s="222" t="s">
        <v>19</v>
      </c>
      <c r="N210" s="223" t="s">
        <v>47</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198</v>
      </c>
      <c r="AT210" s="226" t="s">
        <v>183</v>
      </c>
      <c r="AU210" s="226" t="s">
        <v>83</v>
      </c>
      <c r="AY210" s="19" t="s">
        <v>180</v>
      </c>
      <c r="BE210" s="227">
        <f>IF(N210="základní",J210,0)</f>
        <v>0</v>
      </c>
      <c r="BF210" s="227">
        <f>IF(N210="snížená",J210,0)</f>
        <v>0</v>
      </c>
      <c r="BG210" s="227">
        <f>IF(N210="zákl. přenesená",J210,0)</f>
        <v>0</v>
      </c>
      <c r="BH210" s="227">
        <f>IF(N210="sníž. přenesená",J210,0)</f>
        <v>0</v>
      </c>
      <c r="BI210" s="227">
        <f>IF(N210="nulová",J210,0)</f>
        <v>0</v>
      </c>
      <c r="BJ210" s="19" t="s">
        <v>83</v>
      </c>
      <c r="BK210" s="227">
        <f>ROUND(I210*H210,2)</f>
        <v>0</v>
      </c>
      <c r="BL210" s="19" t="s">
        <v>198</v>
      </c>
      <c r="BM210" s="226" t="s">
        <v>2757</v>
      </c>
    </row>
    <row r="211" s="2" customFormat="1">
      <c r="A211" s="40"/>
      <c r="B211" s="41"/>
      <c r="C211" s="42"/>
      <c r="D211" s="228" t="s">
        <v>190</v>
      </c>
      <c r="E211" s="42"/>
      <c r="F211" s="229" t="s">
        <v>2756</v>
      </c>
      <c r="G211" s="42"/>
      <c r="H211" s="42"/>
      <c r="I211" s="230"/>
      <c r="J211" s="42"/>
      <c r="K211" s="42"/>
      <c r="L211" s="46"/>
      <c r="M211" s="231"/>
      <c r="N211" s="232"/>
      <c r="O211" s="86"/>
      <c r="P211" s="86"/>
      <c r="Q211" s="86"/>
      <c r="R211" s="86"/>
      <c r="S211" s="86"/>
      <c r="T211" s="87"/>
      <c r="U211" s="40"/>
      <c r="V211" s="40"/>
      <c r="W211" s="40"/>
      <c r="X211" s="40"/>
      <c r="Y211" s="40"/>
      <c r="Z211" s="40"/>
      <c r="AA211" s="40"/>
      <c r="AB211" s="40"/>
      <c r="AC211" s="40"/>
      <c r="AD211" s="40"/>
      <c r="AE211" s="40"/>
      <c r="AT211" s="19" t="s">
        <v>190</v>
      </c>
      <c r="AU211" s="19" t="s">
        <v>83</v>
      </c>
    </row>
    <row r="212" s="2" customFormat="1" ht="16.5" customHeight="1">
      <c r="A212" s="40"/>
      <c r="B212" s="41"/>
      <c r="C212" s="215" t="s">
        <v>915</v>
      </c>
      <c r="D212" s="215" t="s">
        <v>183</v>
      </c>
      <c r="E212" s="216" t="s">
        <v>2758</v>
      </c>
      <c r="F212" s="217" t="s">
        <v>2759</v>
      </c>
      <c r="G212" s="218" t="s">
        <v>1661</v>
      </c>
      <c r="H212" s="219">
        <v>1</v>
      </c>
      <c r="I212" s="220"/>
      <c r="J212" s="221">
        <f>ROUND(I212*H212,2)</f>
        <v>0</v>
      </c>
      <c r="K212" s="217" t="s">
        <v>19</v>
      </c>
      <c r="L212" s="46"/>
      <c r="M212" s="222" t="s">
        <v>19</v>
      </c>
      <c r="N212" s="223" t="s">
        <v>47</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198</v>
      </c>
      <c r="AT212" s="226" t="s">
        <v>183</v>
      </c>
      <c r="AU212" s="226" t="s">
        <v>83</v>
      </c>
      <c r="AY212" s="19" t="s">
        <v>180</v>
      </c>
      <c r="BE212" s="227">
        <f>IF(N212="základní",J212,0)</f>
        <v>0</v>
      </c>
      <c r="BF212" s="227">
        <f>IF(N212="snížená",J212,0)</f>
        <v>0</v>
      </c>
      <c r="BG212" s="227">
        <f>IF(N212="zákl. přenesená",J212,0)</f>
        <v>0</v>
      </c>
      <c r="BH212" s="227">
        <f>IF(N212="sníž. přenesená",J212,0)</f>
        <v>0</v>
      </c>
      <c r="BI212" s="227">
        <f>IF(N212="nulová",J212,0)</f>
        <v>0</v>
      </c>
      <c r="BJ212" s="19" t="s">
        <v>83</v>
      </c>
      <c r="BK212" s="227">
        <f>ROUND(I212*H212,2)</f>
        <v>0</v>
      </c>
      <c r="BL212" s="19" t="s">
        <v>198</v>
      </c>
      <c r="BM212" s="226" t="s">
        <v>2760</v>
      </c>
    </row>
    <row r="213" s="2" customFormat="1">
      <c r="A213" s="40"/>
      <c r="B213" s="41"/>
      <c r="C213" s="42"/>
      <c r="D213" s="228" t="s">
        <v>190</v>
      </c>
      <c r="E213" s="42"/>
      <c r="F213" s="229" t="s">
        <v>2759</v>
      </c>
      <c r="G213" s="42"/>
      <c r="H213" s="42"/>
      <c r="I213" s="230"/>
      <c r="J213" s="42"/>
      <c r="K213" s="42"/>
      <c r="L213" s="46"/>
      <c r="M213" s="231"/>
      <c r="N213" s="232"/>
      <c r="O213" s="86"/>
      <c r="P213" s="86"/>
      <c r="Q213" s="86"/>
      <c r="R213" s="86"/>
      <c r="S213" s="86"/>
      <c r="T213" s="87"/>
      <c r="U213" s="40"/>
      <c r="V213" s="40"/>
      <c r="W213" s="40"/>
      <c r="X213" s="40"/>
      <c r="Y213" s="40"/>
      <c r="Z213" s="40"/>
      <c r="AA213" s="40"/>
      <c r="AB213" s="40"/>
      <c r="AC213" s="40"/>
      <c r="AD213" s="40"/>
      <c r="AE213" s="40"/>
      <c r="AT213" s="19" t="s">
        <v>190</v>
      </c>
      <c r="AU213" s="19" t="s">
        <v>83</v>
      </c>
    </row>
    <row r="214" s="2" customFormat="1" ht="16.5" customHeight="1">
      <c r="A214" s="40"/>
      <c r="B214" s="41"/>
      <c r="C214" s="215" t="s">
        <v>919</v>
      </c>
      <c r="D214" s="215" t="s">
        <v>183</v>
      </c>
      <c r="E214" s="216" t="s">
        <v>2761</v>
      </c>
      <c r="F214" s="217" t="s">
        <v>2762</v>
      </c>
      <c r="G214" s="218" t="s">
        <v>1661</v>
      </c>
      <c r="H214" s="219">
        <v>1</v>
      </c>
      <c r="I214" s="220"/>
      <c r="J214" s="221">
        <f>ROUND(I214*H214,2)</f>
        <v>0</v>
      </c>
      <c r="K214" s="217" t="s">
        <v>19</v>
      </c>
      <c r="L214" s="46"/>
      <c r="M214" s="222" t="s">
        <v>19</v>
      </c>
      <c r="N214" s="223" t="s">
        <v>47</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198</v>
      </c>
      <c r="AT214" s="226" t="s">
        <v>183</v>
      </c>
      <c r="AU214" s="226" t="s">
        <v>83</v>
      </c>
      <c r="AY214" s="19" t="s">
        <v>180</v>
      </c>
      <c r="BE214" s="227">
        <f>IF(N214="základní",J214,0)</f>
        <v>0</v>
      </c>
      <c r="BF214" s="227">
        <f>IF(N214="snížená",J214,0)</f>
        <v>0</v>
      </c>
      <c r="BG214" s="227">
        <f>IF(N214="zákl. přenesená",J214,0)</f>
        <v>0</v>
      </c>
      <c r="BH214" s="227">
        <f>IF(N214="sníž. přenesená",J214,0)</f>
        <v>0</v>
      </c>
      <c r="BI214" s="227">
        <f>IF(N214="nulová",J214,0)</f>
        <v>0</v>
      </c>
      <c r="BJ214" s="19" t="s">
        <v>83</v>
      </c>
      <c r="BK214" s="227">
        <f>ROUND(I214*H214,2)</f>
        <v>0</v>
      </c>
      <c r="BL214" s="19" t="s">
        <v>198</v>
      </c>
      <c r="BM214" s="226" t="s">
        <v>2763</v>
      </c>
    </row>
    <row r="215" s="2" customFormat="1">
      <c r="A215" s="40"/>
      <c r="B215" s="41"/>
      <c r="C215" s="42"/>
      <c r="D215" s="228" t="s">
        <v>190</v>
      </c>
      <c r="E215" s="42"/>
      <c r="F215" s="229" t="s">
        <v>2762</v>
      </c>
      <c r="G215" s="42"/>
      <c r="H215" s="42"/>
      <c r="I215" s="230"/>
      <c r="J215" s="42"/>
      <c r="K215" s="42"/>
      <c r="L215" s="46"/>
      <c r="M215" s="231"/>
      <c r="N215" s="232"/>
      <c r="O215" s="86"/>
      <c r="P215" s="86"/>
      <c r="Q215" s="86"/>
      <c r="R215" s="86"/>
      <c r="S215" s="86"/>
      <c r="T215" s="87"/>
      <c r="U215" s="40"/>
      <c r="V215" s="40"/>
      <c r="W215" s="40"/>
      <c r="X215" s="40"/>
      <c r="Y215" s="40"/>
      <c r="Z215" s="40"/>
      <c r="AA215" s="40"/>
      <c r="AB215" s="40"/>
      <c r="AC215" s="40"/>
      <c r="AD215" s="40"/>
      <c r="AE215" s="40"/>
      <c r="AT215" s="19" t="s">
        <v>190</v>
      </c>
      <c r="AU215" s="19" t="s">
        <v>83</v>
      </c>
    </row>
    <row r="216" s="2" customFormat="1" ht="16.5" customHeight="1">
      <c r="A216" s="40"/>
      <c r="B216" s="41"/>
      <c r="C216" s="215" t="s">
        <v>1817</v>
      </c>
      <c r="D216" s="215" t="s">
        <v>183</v>
      </c>
      <c r="E216" s="216" t="s">
        <v>2764</v>
      </c>
      <c r="F216" s="217" t="s">
        <v>2765</v>
      </c>
      <c r="G216" s="218" t="s">
        <v>1661</v>
      </c>
      <c r="H216" s="219">
        <v>1</v>
      </c>
      <c r="I216" s="220"/>
      <c r="J216" s="221">
        <f>ROUND(I216*H216,2)</f>
        <v>0</v>
      </c>
      <c r="K216" s="217" t="s">
        <v>19</v>
      </c>
      <c r="L216" s="46"/>
      <c r="M216" s="222" t="s">
        <v>19</v>
      </c>
      <c r="N216" s="223" t="s">
        <v>47</v>
      </c>
      <c r="O216" s="86"/>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198</v>
      </c>
      <c r="AT216" s="226" t="s">
        <v>183</v>
      </c>
      <c r="AU216" s="226" t="s">
        <v>83</v>
      </c>
      <c r="AY216" s="19" t="s">
        <v>180</v>
      </c>
      <c r="BE216" s="227">
        <f>IF(N216="základní",J216,0)</f>
        <v>0</v>
      </c>
      <c r="BF216" s="227">
        <f>IF(N216="snížená",J216,0)</f>
        <v>0</v>
      </c>
      <c r="BG216" s="227">
        <f>IF(N216="zákl. přenesená",J216,0)</f>
        <v>0</v>
      </c>
      <c r="BH216" s="227">
        <f>IF(N216="sníž. přenesená",J216,0)</f>
        <v>0</v>
      </c>
      <c r="BI216" s="227">
        <f>IF(N216="nulová",J216,0)</f>
        <v>0</v>
      </c>
      <c r="BJ216" s="19" t="s">
        <v>83</v>
      </c>
      <c r="BK216" s="227">
        <f>ROUND(I216*H216,2)</f>
        <v>0</v>
      </c>
      <c r="BL216" s="19" t="s">
        <v>198</v>
      </c>
      <c r="BM216" s="226" t="s">
        <v>2766</v>
      </c>
    </row>
    <row r="217" s="2" customFormat="1">
      <c r="A217" s="40"/>
      <c r="B217" s="41"/>
      <c r="C217" s="42"/>
      <c r="D217" s="228" t="s">
        <v>190</v>
      </c>
      <c r="E217" s="42"/>
      <c r="F217" s="229" t="s">
        <v>2765</v>
      </c>
      <c r="G217" s="42"/>
      <c r="H217" s="42"/>
      <c r="I217" s="230"/>
      <c r="J217" s="42"/>
      <c r="K217" s="42"/>
      <c r="L217" s="46"/>
      <c r="M217" s="231"/>
      <c r="N217" s="232"/>
      <c r="O217" s="86"/>
      <c r="P217" s="86"/>
      <c r="Q217" s="86"/>
      <c r="R217" s="86"/>
      <c r="S217" s="86"/>
      <c r="T217" s="87"/>
      <c r="U217" s="40"/>
      <c r="V217" s="40"/>
      <c r="W217" s="40"/>
      <c r="X217" s="40"/>
      <c r="Y217" s="40"/>
      <c r="Z217" s="40"/>
      <c r="AA217" s="40"/>
      <c r="AB217" s="40"/>
      <c r="AC217" s="40"/>
      <c r="AD217" s="40"/>
      <c r="AE217" s="40"/>
      <c r="AT217" s="19" t="s">
        <v>190</v>
      </c>
      <c r="AU217" s="19" t="s">
        <v>83</v>
      </c>
    </row>
    <row r="218" s="2" customFormat="1" ht="16.5" customHeight="1">
      <c r="A218" s="40"/>
      <c r="B218" s="41"/>
      <c r="C218" s="215" t="s">
        <v>1821</v>
      </c>
      <c r="D218" s="215" t="s">
        <v>183</v>
      </c>
      <c r="E218" s="216" t="s">
        <v>2767</v>
      </c>
      <c r="F218" s="217" t="s">
        <v>2768</v>
      </c>
      <c r="G218" s="218" t="s">
        <v>1661</v>
      </c>
      <c r="H218" s="219">
        <v>350</v>
      </c>
      <c r="I218" s="220"/>
      <c r="J218" s="221">
        <f>ROUND(I218*H218,2)</f>
        <v>0</v>
      </c>
      <c r="K218" s="217" t="s">
        <v>19</v>
      </c>
      <c r="L218" s="46"/>
      <c r="M218" s="222" t="s">
        <v>19</v>
      </c>
      <c r="N218" s="223" t="s">
        <v>47</v>
      </c>
      <c r="O218" s="86"/>
      <c r="P218" s="224">
        <f>O218*H218</f>
        <v>0</v>
      </c>
      <c r="Q218" s="224">
        <v>0</v>
      </c>
      <c r="R218" s="224">
        <f>Q218*H218</f>
        <v>0</v>
      </c>
      <c r="S218" s="224">
        <v>0</v>
      </c>
      <c r="T218" s="225">
        <f>S218*H218</f>
        <v>0</v>
      </c>
      <c r="U218" s="40"/>
      <c r="V218" s="40"/>
      <c r="W218" s="40"/>
      <c r="X218" s="40"/>
      <c r="Y218" s="40"/>
      <c r="Z218" s="40"/>
      <c r="AA218" s="40"/>
      <c r="AB218" s="40"/>
      <c r="AC218" s="40"/>
      <c r="AD218" s="40"/>
      <c r="AE218" s="40"/>
      <c r="AR218" s="226" t="s">
        <v>198</v>
      </c>
      <c r="AT218" s="226" t="s">
        <v>183</v>
      </c>
      <c r="AU218" s="226" t="s">
        <v>83</v>
      </c>
      <c r="AY218" s="19" t="s">
        <v>180</v>
      </c>
      <c r="BE218" s="227">
        <f>IF(N218="základní",J218,0)</f>
        <v>0</v>
      </c>
      <c r="BF218" s="227">
        <f>IF(N218="snížená",J218,0)</f>
        <v>0</v>
      </c>
      <c r="BG218" s="227">
        <f>IF(N218="zákl. přenesená",J218,0)</f>
        <v>0</v>
      </c>
      <c r="BH218" s="227">
        <f>IF(N218="sníž. přenesená",J218,0)</f>
        <v>0</v>
      </c>
      <c r="BI218" s="227">
        <f>IF(N218="nulová",J218,0)</f>
        <v>0</v>
      </c>
      <c r="BJ218" s="19" t="s">
        <v>83</v>
      </c>
      <c r="BK218" s="227">
        <f>ROUND(I218*H218,2)</f>
        <v>0</v>
      </c>
      <c r="BL218" s="19" t="s">
        <v>198</v>
      </c>
      <c r="BM218" s="226" t="s">
        <v>2769</v>
      </c>
    </row>
    <row r="219" s="2" customFormat="1">
      <c r="A219" s="40"/>
      <c r="B219" s="41"/>
      <c r="C219" s="42"/>
      <c r="D219" s="228" t="s">
        <v>190</v>
      </c>
      <c r="E219" s="42"/>
      <c r="F219" s="229" t="s">
        <v>2768</v>
      </c>
      <c r="G219" s="42"/>
      <c r="H219" s="42"/>
      <c r="I219" s="230"/>
      <c r="J219" s="42"/>
      <c r="K219" s="42"/>
      <c r="L219" s="46"/>
      <c r="M219" s="231"/>
      <c r="N219" s="232"/>
      <c r="O219" s="86"/>
      <c r="P219" s="86"/>
      <c r="Q219" s="86"/>
      <c r="R219" s="86"/>
      <c r="S219" s="86"/>
      <c r="T219" s="87"/>
      <c r="U219" s="40"/>
      <c r="V219" s="40"/>
      <c r="W219" s="40"/>
      <c r="X219" s="40"/>
      <c r="Y219" s="40"/>
      <c r="Z219" s="40"/>
      <c r="AA219" s="40"/>
      <c r="AB219" s="40"/>
      <c r="AC219" s="40"/>
      <c r="AD219" s="40"/>
      <c r="AE219" s="40"/>
      <c r="AT219" s="19" t="s">
        <v>190</v>
      </c>
      <c r="AU219" s="19" t="s">
        <v>83</v>
      </c>
    </row>
    <row r="220" s="2" customFormat="1" ht="16.5" customHeight="1">
      <c r="A220" s="40"/>
      <c r="B220" s="41"/>
      <c r="C220" s="215" t="s">
        <v>923</v>
      </c>
      <c r="D220" s="215" t="s">
        <v>183</v>
      </c>
      <c r="E220" s="216" t="s">
        <v>2770</v>
      </c>
      <c r="F220" s="217" t="s">
        <v>2771</v>
      </c>
      <c r="G220" s="218" t="s">
        <v>1661</v>
      </c>
      <c r="H220" s="219">
        <v>45</v>
      </c>
      <c r="I220" s="220"/>
      <c r="J220" s="221">
        <f>ROUND(I220*H220,2)</f>
        <v>0</v>
      </c>
      <c r="K220" s="217" t="s">
        <v>19</v>
      </c>
      <c r="L220" s="46"/>
      <c r="M220" s="222" t="s">
        <v>19</v>
      </c>
      <c r="N220" s="223" t="s">
        <v>47</v>
      </c>
      <c r="O220" s="86"/>
      <c r="P220" s="224">
        <f>O220*H220</f>
        <v>0</v>
      </c>
      <c r="Q220" s="224">
        <v>0</v>
      </c>
      <c r="R220" s="224">
        <f>Q220*H220</f>
        <v>0</v>
      </c>
      <c r="S220" s="224">
        <v>0</v>
      </c>
      <c r="T220" s="225">
        <f>S220*H220</f>
        <v>0</v>
      </c>
      <c r="U220" s="40"/>
      <c r="V220" s="40"/>
      <c r="W220" s="40"/>
      <c r="X220" s="40"/>
      <c r="Y220" s="40"/>
      <c r="Z220" s="40"/>
      <c r="AA220" s="40"/>
      <c r="AB220" s="40"/>
      <c r="AC220" s="40"/>
      <c r="AD220" s="40"/>
      <c r="AE220" s="40"/>
      <c r="AR220" s="226" t="s">
        <v>198</v>
      </c>
      <c r="AT220" s="226" t="s">
        <v>183</v>
      </c>
      <c r="AU220" s="226" t="s">
        <v>83</v>
      </c>
      <c r="AY220" s="19" t="s">
        <v>180</v>
      </c>
      <c r="BE220" s="227">
        <f>IF(N220="základní",J220,0)</f>
        <v>0</v>
      </c>
      <c r="BF220" s="227">
        <f>IF(N220="snížená",J220,0)</f>
        <v>0</v>
      </c>
      <c r="BG220" s="227">
        <f>IF(N220="zákl. přenesená",J220,0)</f>
        <v>0</v>
      </c>
      <c r="BH220" s="227">
        <f>IF(N220="sníž. přenesená",J220,0)</f>
        <v>0</v>
      </c>
      <c r="BI220" s="227">
        <f>IF(N220="nulová",J220,0)</f>
        <v>0</v>
      </c>
      <c r="BJ220" s="19" t="s">
        <v>83</v>
      </c>
      <c r="BK220" s="227">
        <f>ROUND(I220*H220,2)</f>
        <v>0</v>
      </c>
      <c r="BL220" s="19" t="s">
        <v>198</v>
      </c>
      <c r="BM220" s="226" t="s">
        <v>2772</v>
      </c>
    </row>
    <row r="221" s="2" customFormat="1">
      <c r="A221" s="40"/>
      <c r="B221" s="41"/>
      <c r="C221" s="42"/>
      <c r="D221" s="228" t="s">
        <v>190</v>
      </c>
      <c r="E221" s="42"/>
      <c r="F221" s="229" t="s">
        <v>2771</v>
      </c>
      <c r="G221" s="42"/>
      <c r="H221" s="42"/>
      <c r="I221" s="230"/>
      <c r="J221" s="42"/>
      <c r="K221" s="42"/>
      <c r="L221" s="46"/>
      <c r="M221" s="231"/>
      <c r="N221" s="232"/>
      <c r="O221" s="86"/>
      <c r="P221" s="86"/>
      <c r="Q221" s="86"/>
      <c r="R221" s="86"/>
      <c r="S221" s="86"/>
      <c r="T221" s="87"/>
      <c r="U221" s="40"/>
      <c r="V221" s="40"/>
      <c r="W221" s="40"/>
      <c r="X221" s="40"/>
      <c r="Y221" s="40"/>
      <c r="Z221" s="40"/>
      <c r="AA221" s="40"/>
      <c r="AB221" s="40"/>
      <c r="AC221" s="40"/>
      <c r="AD221" s="40"/>
      <c r="AE221" s="40"/>
      <c r="AT221" s="19" t="s">
        <v>190</v>
      </c>
      <c r="AU221" s="19" t="s">
        <v>83</v>
      </c>
    </row>
    <row r="222" s="2" customFormat="1" ht="16.5" customHeight="1">
      <c r="A222" s="40"/>
      <c r="B222" s="41"/>
      <c r="C222" s="215" t="s">
        <v>1828</v>
      </c>
      <c r="D222" s="215" t="s">
        <v>183</v>
      </c>
      <c r="E222" s="216" t="s">
        <v>2773</v>
      </c>
      <c r="F222" s="217" t="s">
        <v>2774</v>
      </c>
      <c r="G222" s="218" t="s">
        <v>1661</v>
      </c>
      <c r="H222" s="219">
        <v>3</v>
      </c>
      <c r="I222" s="220"/>
      <c r="J222" s="221">
        <f>ROUND(I222*H222,2)</f>
        <v>0</v>
      </c>
      <c r="K222" s="217" t="s">
        <v>19</v>
      </c>
      <c r="L222" s="46"/>
      <c r="M222" s="222" t="s">
        <v>19</v>
      </c>
      <c r="N222" s="223" t="s">
        <v>47</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198</v>
      </c>
      <c r="AT222" s="226" t="s">
        <v>183</v>
      </c>
      <c r="AU222" s="226" t="s">
        <v>83</v>
      </c>
      <c r="AY222" s="19" t="s">
        <v>180</v>
      </c>
      <c r="BE222" s="227">
        <f>IF(N222="základní",J222,0)</f>
        <v>0</v>
      </c>
      <c r="BF222" s="227">
        <f>IF(N222="snížená",J222,0)</f>
        <v>0</v>
      </c>
      <c r="BG222" s="227">
        <f>IF(N222="zákl. přenesená",J222,0)</f>
        <v>0</v>
      </c>
      <c r="BH222" s="227">
        <f>IF(N222="sníž. přenesená",J222,0)</f>
        <v>0</v>
      </c>
      <c r="BI222" s="227">
        <f>IF(N222="nulová",J222,0)</f>
        <v>0</v>
      </c>
      <c r="BJ222" s="19" t="s">
        <v>83</v>
      </c>
      <c r="BK222" s="227">
        <f>ROUND(I222*H222,2)</f>
        <v>0</v>
      </c>
      <c r="BL222" s="19" t="s">
        <v>198</v>
      </c>
      <c r="BM222" s="226" t="s">
        <v>2775</v>
      </c>
    </row>
    <row r="223" s="2" customFormat="1">
      <c r="A223" s="40"/>
      <c r="B223" s="41"/>
      <c r="C223" s="42"/>
      <c r="D223" s="228" t="s">
        <v>190</v>
      </c>
      <c r="E223" s="42"/>
      <c r="F223" s="229" t="s">
        <v>2774</v>
      </c>
      <c r="G223" s="42"/>
      <c r="H223" s="42"/>
      <c r="I223" s="230"/>
      <c r="J223" s="42"/>
      <c r="K223" s="42"/>
      <c r="L223" s="46"/>
      <c r="M223" s="231"/>
      <c r="N223" s="232"/>
      <c r="O223" s="86"/>
      <c r="P223" s="86"/>
      <c r="Q223" s="86"/>
      <c r="R223" s="86"/>
      <c r="S223" s="86"/>
      <c r="T223" s="87"/>
      <c r="U223" s="40"/>
      <c r="V223" s="40"/>
      <c r="W223" s="40"/>
      <c r="X223" s="40"/>
      <c r="Y223" s="40"/>
      <c r="Z223" s="40"/>
      <c r="AA223" s="40"/>
      <c r="AB223" s="40"/>
      <c r="AC223" s="40"/>
      <c r="AD223" s="40"/>
      <c r="AE223" s="40"/>
      <c r="AT223" s="19" t="s">
        <v>190</v>
      </c>
      <c r="AU223" s="19" t="s">
        <v>83</v>
      </c>
    </row>
    <row r="224" s="2" customFormat="1" ht="16.5" customHeight="1">
      <c r="A224" s="40"/>
      <c r="B224" s="41"/>
      <c r="C224" s="215" t="s">
        <v>927</v>
      </c>
      <c r="D224" s="215" t="s">
        <v>183</v>
      </c>
      <c r="E224" s="216" t="s">
        <v>2776</v>
      </c>
      <c r="F224" s="217" t="s">
        <v>2777</v>
      </c>
      <c r="G224" s="218" t="s">
        <v>1661</v>
      </c>
      <c r="H224" s="219">
        <v>10</v>
      </c>
      <c r="I224" s="220"/>
      <c r="J224" s="221">
        <f>ROUND(I224*H224,2)</f>
        <v>0</v>
      </c>
      <c r="K224" s="217" t="s">
        <v>19</v>
      </c>
      <c r="L224" s="46"/>
      <c r="M224" s="222" t="s">
        <v>19</v>
      </c>
      <c r="N224" s="223" t="s">
        <v>47</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198</v>
      </c>
      <c r="AT224" s="226" t="s">
        <v>183</v>
      </c>
      <c r="AU224" s="226" t="s">
        <v>83</v>
      </c>
      <c r="AY224" s="19" t="s">
        <v>180</v>
      </c>
      <c r="BE224" s="227">
        <f>IF(N224="základní",J224,0)</f>
        <v>0</v>
      </c>
      <c r="BF224" s="227">
        <f>IF(N224="snížená",J224,0)</f>
        <v>0</v>
      </c>
      <c r="BG224" s="227">
        <f>IF(N224="zákl. přenesená",J224,0)</f>
        <v>0</v>
      </c>
      <c r="BH224" s="227">
        <f>IF(N224="sníž. přenesená",J224,0)</f>
        <v>0</v>
      </c>
      <c r="BI224" s="227">
        <f>IF(N224="nulová",J224,0)</f>
        <v>0</v>
      </c>
      <c r="BJ224" s="19" t="s">
        <v>83</v>
      </c>
      <c r="BK224" s="227">
        <f>ROUND(I224*H224,2)</f>
        <v>0</v>
      </c>
      <c r="BL224" s="19" t="s">
        <v>198</v>
      </c>
      <c r="BM224" s="226" t="s">
        <v>2778</v>
      </c>
    </row>
    <row r="225" s="2" customFormat="1">
      <c r="A225" s="40"/>
      <c r="B225" s="41"/>
      <c r="C225" s="42"/>
      <c r="D225" s="228" t="s">
        <v>190</v>
      </c>
      <c r="E225" s="42"/>
      <c r="F225" s="229" t="s">
        <v>2777</v>
      </c>
      <c r="G225" s="42"/>
      <c r="H225" s="42"/>
      <c r="I225" s="230"/>
      <c r="J225" s="42"/>
      <c r="K225" s="42"/>
      <c r="L225" s="46"/>
      <c r="M225" s="231"/>
      <c r="N225" s="232"/>
      <c r="O225" s="86"/>
      <c r="P225" s="86"/>
      <c r="Q225" s="86"/>
      <c r="R225" s="86"/>
      <c r="S225" s="86"/>
      <c r="T225" s="87"/>
      <c r="U225" s="40"/>
      <c r="V225" s="40"/>
      <c r="W225" s="40"/>
      <c r="X225" s="40"/>
      <c r="Y225" s="40"/>
      <c r="Z225" s="40"/>
      <c r="AA225" s="40"/>
      <c r="AB225" s="40"/>
      <c r="AC225" s="40"/>
      <c r="AD225" s="40"/>
      <c r="AE225" s="40"/>
      <c r="AT225" s="19" t="s">
        <v>190</v>
      </c>
      <c r="AU225" s="19" t="s">
        <v>83</v>
      </c>
    </row>
    <row r="226" s="2" customFormat="1" ht="16.5" customHeight="1">
      <c r="A226" s="40"/>
      <c r="B226" s="41"/>
      <c r="C226" s="215" t="s">
        <v>931</v>
      </c>
      <c r="D226" s="215" t="s">
        <v>183</v>
      </c>
      <c r="E226" s="216" t="s">
        <v>2779</v>
      </c>
      <c r="F226" s="217" t="s">
        <v>2780</v>
      </c>
      <c r="G226" s="218" t="s">
        <v>1661</v>
      </c>
      <c r="H226" s="219">
        <v>7</v>
      </c>
      <c r="I226" s="220"/>
      <c r="J226" s="221">
        <f>ROUND(I226*H226,2)</f>
        <v>0</v>
      </c>
      <c r="K226" s="217" t="s">
        <v>19</v>
      </c>
      <c r="L226" s="46"/>
      <c r="M226" s="222" t="s">
        <v>19</v>
      </c>
      <c r="N226" s="223" t="s">
        <v>47</v>
      </c>
      <c r="O226" s="86"/>
      <c r="P226" s="224">
        <f>O226*H226</f>
        <v>0</v>
      </c>
      <c r="Q226" s="224">
        <v>0</v>
      </c>
      <c r="R226" s="224">
        <f>Q226*H226</f>
        <v>0</v>
      </c>
      <c r="S226" s="224">
        <v>0</v>
      </c>
      <c r="T226" s="225">
        <f>S226*H226</f>
        <v>0</v>
      </c>
      <c r="U226" s="40"/>
      <c r="V226" s="40"/>
      <c r="W226" s="40"/>
      <c r="X226" s="40"/>
      <c r="Y226" s="40"/>
      <c r="Z226" s="40"/>
      <c r="AA226" s="40"/>
      <c r="AB226" s="40"/>
      <c r="AC226" s="40"/>
      <c r="AD226" s="40"/>
      <c r="AE226" s="40"/>
      <c r="AR226" s="226" t="s">
        <v>198</v>
      </c>
      <c r="AT226" s="226" t="s">
        <v>183</v>
      </c>
      <c r="AU226" s="226" t="s">
        <v>83</v>
      </c>
      <c r="AY226" s="19" t="s">
        <v>180</v>
      </c>
      <c r="BE226" s="227">
        <f>IF(N226="základní",J226,0)</f>
        <v>0</v>
      </c>
      <c r="BF226" s="227">
        <f>IF(N226="snížená",J226,0)</f>
        <v>0</v>
      </c>
      <c r="BG226" s="227">
        <f>IF(N226="zákl. přenesená",J226,0)</f>
        <v>0</v>
      </c>
      <c r="BH226" s="227">
        <f>IF(N226="sníž. přenesená",J226,0)</f>
        <v>0</v>
      </c>
      <c r="BI226" s="227">
        <f>IF(N226="nulová",J226,0)</f>
        <v>0</v>
      </c>
      <c r="BJ226" s="19" t="s">
        <v>83</v>
      </c>
      <c r="BK226" s="227">
        <f>ROUND(I226*H226,2)</f>
        <v>0</v>
      </c>
      <c r="BL226" s="19" t="s">
        <v>198</v>
      </c>
      <c r="BM226" s="226" t="s">
        <v>2781</v>
      </c>
    </row>
    <row r="227" s="2" customFormat="1">
      <c r="A227" s="40"/>
      <c r="B227" s="41"/>
      <c r="C227" s="42"/>
      <c r="D227" s="228" t="s">
        <v>190</v>
      </c>
      <c r="E227" s="42"/>
      <c r="F227" s="229" t="s">
        <v>2780</v>
      </c>
      <c r="G227" s="42"/>
      <c r="H227" s="42"/>
      <c r="I227" s="230"/>
      <c r="J227" s="42"/>
      <c r="K227" s="42"/>
      <c r="L227" s="46"/>
      <c r="M227" s="231"/>
      <c r="N227" s="232"/>
      <c r="O227" s="86"/>
      <c r="P227" s="86"/>
      <c r="Q227" s="86"/>
      <c r="R227" s="86"/>
      <c r="S227" s="86"/>
      <c r="T227" s="87"/>
      <c r="U227" s="40"/>
      <c r="V227" s="40"/>
      <c r="W227" s="40"/>
      <c r="X227" s="40"/>
      <c r="Y227" s="40"/>
      <c r="Z227" s="40"/>
      <c r="AA227" s="40"/>
      <c r="AB227" s="40"/>
      <c r="AC227" s="40"/>
      <c r="AD227" s="40"/>
      <c r="AE227" s="40"/>
      <c r="AT227" s="19" t="s">
        <v>190</v>
      </c>
      <c r="AU227" s="19" t="s">
        <v>83</v>
      </c>
    </row>
    <row r="228" s="2" customFormat="1" ht="16.5" customHeight="1">
      <c r="A228" s="40"/>
      <c r="B228" s="41"/>
      <c r="C228" s="215" t="s">
        <v>935</v>
      </c>
      <c r="D228" s="215" t="s">
        <v>183</v>
      </c>
      <c r="E228" s="216" t="s">
        <v>2782</v>
      </c>
      <c r="F228" s="217" t="s">
        <v>2783</v>
      </c>
      <c r="G228" s="218" t="s">
        <v>1661</v>
      </c>
      <c r="H228" s="219">
        <v>3</v>
      </c>
      <c r="I228" s="220"/>
      <c r="J228" s="221">
        <f>ROUND(I228*H228,2)</f>
        <v>0</v>
      </c>
      <c r="K228" s="217" t="s">
        <v>19</v>
      </c>
      <c r="L228" s="46"/>
      <c r="M228" s="222" t="s">
        <v>19</v>
      </c>
      <c r="N228" s="223" t="s">
        <v>47</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198</v>
      </c>
      <c r="AT228" s="226" t="s">
        <v>183</v>
      </c>
      <c r="AU228" s="226" t="s">
        <v>83</v>
      </c>
      <c r="AY228" s="19" t="s">
        <v>180</v>
      </c>
      <c r="BE228" s="227">
        <f>IF(N228="základní",J228,0)</f>
        <v>0</v>
      </c>
      <c r="BF228" s="227">
        <f>IF(N228="snížená",J228,0)</f>
        <v>0</v>
      </c>
      <c r="BG228" s="227">
        <f>IF(N228="zákl. přenesená",J228,0)</f>
        <v>0</v>
      </c>
      <c r="BH228" s="227">
        <f>IF(N228="sníž. přenesená",J228,0)</f>
        <v>0</v>
      </c>
      <c r="BI228" s="227">
        <f>IF(N228="nulová",J228,0)</f>
        <v>0</v>
      </c>
      <c r="BJ228" s="19" t="s">
        <v>83</v>
      </c>
      <c r="BK228" s="227">
        <f>ROUND(I228*H228,2)</f>
        <v>0</v>
      </c>
      <c r="BL228" s="19" t="s">
        <v>198</v>
      </c>
      <c r="BM228" s="226" t="s">
        <v>2784</v>
      </c>
    </row>
    <row r="229" s="2" customFormat="1">
      <c r="A229" s="40"/>
      <c r="B229" s="41"/>
      <c r="C229" s="42"/>
      <c r="D229" s="228" t="s">
        <v>190</v>
      </c>
      <c r="E229" s="42"/>
      <c r="F229" s="229" t="s">
        <v>2783</v>
      </c>
      <c r="G229" s="42"/>
      <c r="H229" s="42"/>
      <c r="I229" s="230"/>
      <c r="J229" s="42"/>
      <c r="K229" s="42"/>
      <c r="L229" s="46"/>
      <c r="M229" s="231"/>
      <c r="N229" s="232"/>
      <c r="O229" s="86"/>
      <c r="P229" s="86"/>
      <c r="Q229" s="86"/>
      <c r="R229" s="86"/>
      <c r="S229" s="86"/>
      <c r="T229" s="87"/>
      <c r="U229" s="40"/>
      <c r="V229" s="40"/>
      <c r="W229" s="40"/>
      <c r="X229" s="40"/>
      <c r="Y229" s="40"/>
      <c r="Z229" s="40"/>
      <c r="AA229" s="40"/>
      <c r="AB229" s="40"/>
      <c r="AC229" s="40"/>
      <c r="AD229" s="40"/>
      <c r="AE229" s="40"/>
      <c r="AT229" s="19" t="s">
        <v>190</v>
      </c>
      <c r="AU229" s="19" t="s">
        <v>83</v>
      </c>
    </row>
    <row r="230" s="2" customFormat="1" ht="16.5" customHeight="1">
      <c r="A230" s="40"/>
      <c r="B230" s="41"/>
      <c r="C230" s="215" t="s">
        <v>939</v>
      </c>
      <c r="D230" s="215" t="s">
        <v>183</v>
      </c>
      <c r="E230" s="216" t="s">
        <v>2785</v>
      </c>
      <c r="F230" s="217" t="s">
        <v>2786</v>
      </c>
      <c r="G230" s="218" t="s">
        <v>1661</v>
      </c>
      <c r="H230" s="219">
        <v>4</v>
      </c>
      <c r="I230" s="220"/>
      <c r="J230" s="221">
        <f>ROUND(I230*H230,2)</f>
        <v>0</v>
      </c>
      <c r="K230" s="217" t="s">
        <v>19</v>
      </c>
      <c r="L230" s="46"/>
      <c r="M230" s="222" t="s">
        <v>19</v>
      </c>
      <c r="N230" s="223" t="s">
        <v>47</v>
      </c>
      <c r="O230" s="86"/>
      <c r="P230" s="224">
        <f>O230*H230</f>
        <v>0</v>
      </c>
      <c r="Q230" s="224">
        <v>0</v>
      </c>
      <c r="R230" s="224">
        <f>Q230*H230</f>
        <v>0</v>
      </c>
      <c r="S230" s="224">
        <v>0</v>
      </c>
      <c r="T230" s="225">
        <f>S230*H230</f>
        <v>0</v>
      </c>
      <c r="U230" s="40"/>
      <c r="V230" s="40"/>
      <c r="W230" s="40"/>
      <c r="X230" s="40"/>
      <c r="Y230" s="40"/>
      <c r="Z230" s="40"/>
      <c r="AA230" s="40"/>
      <c r="AB230" s="40"/>
      <c r="AC230" s="40"/>
      <c r="AD230" s="40"/>
      <c r="AE230" s="40"/>
      <c r="AR230" s="226" t="s">
        <v>198</v>
      </c>
      <c r="AT230" s="226" t="s">
        <v>183</v>
      </c>
      <c r="AU230" s="226" t="s">
        <v>83</v>
      </c>
      <c r="AY230" s="19" t="s">
        <v>180</v>
      </c>
      <c r="BE230" s="227">
        <f>IF(N230="základní",J230,0)</f>
        <v>0</v>
      </c>
      <c r="BF230" s="227">
        <f>IF(N230="snížená",J230,0)</f>
        <v>0</v>
      </c>
      <c r="BG230" s="227">
        <f>IF(N230="zákl. přenesená",J230,0)</f>
        <v>0</v>
      </c>
      <c r="BH230" s="227">
        <f>IF(N230="sníž. přenesená",J230,0)</f>
        <v>0</v>
      </c>
      <c r="BI230" s="227">
        <f>IF(N230="nulová",J230,0)</f>
        <v>0</v>
      </c>
      <c r="BJ230" s="19" t="s">
        <v>83</v>
      </c>
      <c r="BK230" s="227">
        <f>ROUND(I230*H230,2)</f>
        <v>0</v>
      </c>
      <c r="BL230" s="19" t="s">
        <v>198</v>
      </c>
      <c r="BM230" s="226" t="s">
        <v>2787</v>
      </c>
    </row>
    <row r="231" s="2" customFormat="1">
      <c r="A231" s="40"/>
      <c r="B231" s="41"/>
      <c r="C231" s="42"/>
      <c r="D231" s="228" t="s">
        <v>190</v>
      </c>
      <c r="E231" s="42"/>
      <c r="F231" s="229" t="s">
        <v>2786</v>
      </c>
      <c r="G231" s="42"/>
      <c r="H231" s="42"/>
      <c r="I231" s="230"/>
      <c r="J231" s="42"/>
      <c r="K231" s="42"/>
      <c r="L231" s="46"/>
      <c r="M231" s="231"/>
      <c r="N231" s="232"/>
      <c r="O231" s="86"/>
      <c r="P231" s="86"/>
      <c r="Q231" s="86"/>
      <c r="R231" s="86"/>
      <c r="S231" s="86"/>
      <c r="T231" s="87"/>
      <c r="U231" s="40"/>
      <c r="V231" s="40"/>
      <c r="W231" s="40"/>
      <c r="X231" s="40"/>
      <c r="Y231" s="40"/>
      <c r="Z231" s="40"/>
      <c r="AA231" s="40"/>
      <c r="AB231" s="40"/>
      <c r="AC231" s="40"/>
      <c r="AD231" s="40"/>
      <c r="AE231" s="40"/>
      <c r="AT231" s="19" t="s">
        <v>190</v>
      </c>
      <c r="AU231" s="19" t="s">
        <v>83</v>
      </c>
    </row>
    <row r="232" s="2" customFormat="1" ht="16.5" customHeight="1">
      <c r="A232" s="40"/>
      <c r="B232" s="41"/>
      <c r="C232" s="215" t="s">
        <v>1844</v>
      </c>
      <c r="D232" s="215" t="s">
        <v>183</v>
      </c>
      <c r="E232" s="216" t="s">
        <v>2788</v>
      </c>
      <c r="F232" s="217" t="s">
        <v>2789</v>
      </c>
      <c r="G232" s="218" t="s">
        <v>1661</v>
      </c>
      <c r="H232" s="219">
        <v>4</v>
      </c>
      <c r="I232" s="220"/>
      <c r="J232" s="221">
        <f>ROUND(I232*H232,2)</f>
        <v>0</v>
      </c>
      <c r="K232" s="217" t="s">
        <v>19</v>
      </c>
      <c r="L232" s="46"/>
      <c r="M232" s="222" t="s">
        <v>19</v>
      </c>
      <c r="N232" s="223" t="s">
        <v>47</v>
      </c>
      <c r="O232" s="86"/>
      <c r="P232" s="224">
        <f>O232*H232</f>
        <v>0</v>
      </c>
      <c r="Q232" s="224">
        <v>0</v>
      </c>
      <c r="R232" s="224">
        <f>Q232*H232</f>
        <v>0</v>
      </c>
      <c r="S232" s="224">
        <v>0</v>
      </c>
      <c r="T232" s="225">
        <f>S232*H232</f>
        <v>0</v>
      </c>
      <c r="U232" s="40"/>
      <c r="V232" s="40"/>
      <c r="W232" s="40"/>
      <c r="X232" s="40"/>
      <c r="Y232" s="40"/>
      <c r="Z232" s="40"/>
      <c r="AA232" s="40"/>
      <c r="AB232" s="40"/>
      <c r="AC232" s="40"/>
      <c r="AD232" s="40"/>
      <c r="AE232" s="40"/>
      <c r="AR232" s="226" t="s">
        <v>198</v>
      </c>
      <c r="AT232" s="226" t="s">
        <v>183</v>
      </c>
      <c r="AU232" s="226" t="s">
        <v>83</v>
      </c>
      <c r="AY232" s="19" t="s">
        <v>180</v>
      </c>
      <c r="BE232" s="227">
        <f>IF(N232="základní",J232,0)</f>
        <v>0</v>
      </c>
      <c r="BF232" s="227">
        <f>IF(N232="snížená",J232,0)</f>
        <v>0</v>
      </c>
      <c r="BG232" s="227">
        <f>IF(N232="zákl. přenesená",J232,0)</f>
        <v>0</v>
      </c>
      <c r="BH232" s="227">
        <f>IF(N232="sníž. přenesená",J232,0)</f>
        <v>0</v>
      </c>
      <c r="BI232" s="227">
        <f>IF(N232="nulová",J232,0)</f>
        <v>0</v>
      </c>
      <c r="BJ232" s="19" t="s">
        <v>83</v>
      </c>
      <c r="BK232" s="227">
        <f>ROUND(I232*H232,2)</f>
        <v>0</v>
      </c>
      <c r="BL232" s="19" t="s">
        <v>198</v>
      </c>
      <c r="BM232" s="226" t="s">
        <v>2790</v>
      </c>
    </row>
    <row r="233" s="2" customFormat="1">
      <c r="A233" s="40"/>
      <c r="B233" s="41"/>
      <c r="C233" s="42"/>
      <c r="D233" s="228" t="s">
        <v>190</v>
      </c>
      <c r="E233" s="42"/>
      <c r="F233" s="229" t="s">
        <v>2789</v>
      </c>
      <c r="G233" s="42"/>
      <c r="H233" s="42"/>
      <c r="I233" s="230"/>
      <c r="J233" s="42"/>
      <c r="K233" s="42"/>
      <c r="L233" s="46"/>
      <c r="M233" s="231"/>
      <c r="N233" s="232"/>
      <c r="O233" s="86"/>
      <c r="P233" s="86"/>
      <c r="Q233" s="86"/>
      <c r="R233" s="86"/>
      <c r="S233" s="86"/>
      <c r="T233" s="87"/>
      <c r="U233" s="40"/>
      <c r="V233" s="40"/>
      <c r="W233" s="40"/>
      <c r="X233" s="40"/>
      <c r="Y233" s="40"/>
      <c r="Z233" s="40"/>
      <c r="AA233" s="40"/>
      <c r="AB233" s="40"/>
      <c r="AC233" s="40"/>
      <c r="AD233" s="40"/>
      <c r="AE233" s="40"/>
      <c r="AT233" s="19" t="s">
        <v>190</v>
      </c>
      <c r="AU233" s="19" t="s">
        <v>83</v>
      </c>
    </row>
    <row r="234" s="2" customFormat="1" ht="16.5" customHeight="1">
      <c r="A234" s="40"/>
      <c r="B234" s="41"/>
      <c r="C234" s="215" t="s">
        <v>943</v>
      </c>
      <c r="D234" s="215" t="s">
        <v>183</v>
      </c>
      <c r="E234" s="216" t="s">
        <v>2791</v>
      </c>
      <c r="F234" s="217" t="s">
        <v>2792</v>
      </c>
      <c r="G234" s="218" t="s">
        <v>1661</v>
      </c>
      <c r="H234" s="219">
        <v>30</v>
      </c>
      <c r="I234" s="220"/>
      <c r="J234" s="221">
        <f>ROUND(I234*H234,2)</f>
        <v>0</v>
      </c>
      <c r="K234" s="217" t="s">
        <v>19</v>
      </c>
      <c r="L234" s="46"/>
      <c r="M234" s="222" t="s">
        <v>19</v>
      </c>
      <c r="N234" s="223" t="s">
        <v>47</v>
      </c>
      <c r="O234" s="86"/>
      <c r="P234" s="224">
        <f>O234*H234</f>
        <v>0</v>
      </c>
      <c r="Q234" s="224">
        <v>0</v>
      </c>
      <c r="R234" s="224">
        <f>Q234*H234</f>
        <v>0</v>
      </c>
      <c r="S234" s="224">
        <v>0</v>
      </c>
      <c r="T234" s="225">
        <f>S234*H234</f>
        <v>0</v>
      </c>
      <c r="U234" s="40"/>
      <c r="V234" s="40"/>
      <c r="W234" s="40"/>
      <c r="X234" s="40"/>
      <c r="Y234" s="40"/>
      <c r="Z234" s="40"/>
      <c r="AA234" s="40"/>
      <c r="AB234" s="40"/>
      <c r="AC234" s="40"/>
      <c r="AD234" s="40"/>
      <c r="AE234" s="40"/>
      <c r="AR234" s="226" t="s">
        <v>198</v>
      </c>
      <c r="AT234" s="226" t="s">
        <v>183</v>
      </c>
      <c r="AU234" s="226" t="s">
        <v>83</v>
      </c>
      <c r="AY234" s="19" t="s">
        <v>180</v>
      </c>
      <c r="BE234" s="227">
        <f>IF(N234="základní",J234,0)</f>
        <v>0</v>
      </c>
      <c r="BF234" s="227">
        <f>IF(N234="snížená",J234,0)</f>
        <v>0</v>
      </c>
      <c r="BG234" s="227">
        <f>IF(N234="zákl. přenesená",J234,0)</f>
        <v>0</v>
      </c>
      <c r="BH234" s="227">
        <f>IF(N234="sníž. přenesená",J234,0)</f>
        <v>0</v>
      </c>
      <c r="BI234" s="227">
        <f>IF(N234="nulová",J234,0)</f>
        <v>0</v>
      </c>
      <c r="BJ234" s="19" t="s">
        <v>83</v>
      </c>
      <c r="BK234" s="227">
        <f>ROUND(I234*H234,2)</f>
        <v>0</v>
      </c>
      <c r="BL234" s="19" t="s">
        <v>198</v>
      </c>
      <c r="BM234" s="226" t="s">
        <v>2793</v>
      </c>
    </row>
    <row r="235" s="2" customFormat="1">
      <c r="A235" s="40"/>
      <c r="B235" s="41"/>
      <c r="C235" s="42"/>
      <c r="D235" s="228" t="s">
        <v>190</v>
      </c>
      <c r="E235" s="42"/>
      <c r="F235" s="229" t="s">
        <v>2792</v>
      </c>
      <c r="G235" s="42"/>
      <c r="H235" s="42"/>
      <c r="I235" s="230"/>
      <c r="J235" s="42"/>
      <c r="K235" s="42"/>
      <c r="L235" s="46"/>
      <c r="M235" s="231"/>
      <c r="N235" s="232"/>
      <c r="O235" s="86"/>
      <c r="P235" s="86"/>
      <c r="Q235" s="86"/>
      <c r="R235" s="86"/>
      <c r="S235" s="86"/>
      <c r="T235" s="87"/>
      <c r="U235" s="40"/>
      <c r="V235" s="40"/>
      <c r="W235" s="40"/>
      <c r="X235" s="40"/>
      <c r="Y235" s="40"/>
      <c r="Z235" s="40"/>
      <c r="AA235" s="40"/>
      <c r="AB235" s="40"/>
      <c r="AC235" s="40"/>
      <c r="AD235" s="40"/>
      <c r="AE235" s="40"/>
      <c r="AT235" s="19" t="s">
        <v>190</v>
      </c>
      <c r="AU235" s="19" t="s">
        <v>83</v>
      </c>
    </row>
    <row r="236" s="2" customFormat="1" ht="16.5" customHeight="1">
      <c r="A236" s="40"/>
      <c r="B236" s="41"/>
      <c r="C236" s="215" t="s">
        <v>947</v>
      </c>
      <c r="D236" s="215" t="s">
        <v>183</v>
      </c>
      <c r="E236" s="216" t="s">
        <v>2794</v>
      </c>
      <c r="F236" s="217" t="s">
        <v>2795</v>
      </c>
      <c r="G236" s="218" t="s">
        <v>1661</v>
      </c>
      <c r="H236" s="219">
        <v>2</v>
      </c>
      <c r="I236" s="220"/>
      <c r="J236" s="221">
        <f>ROUND(I236*H236,2)</f>
        <v>0</v>
      </c>
      <c r="K236" s="217" t="s">
        <v>19</v>
      </c>
      <c r="L236" s="46"/>
      <c r="M236" s="222" t="s">
        <v>19</v>
      </c>
      <c r="N236" s="223" t="s">
        <v>47</v>
      </c>
      <c r="O236" s="86"/>
      <c r="P236" s="224">
        <f>O236*H236</f>
        <v>0</v>
      </c>
      <c r="Q236" s="224">
        <v>0</v>
      </c>
      <c r="R236" s="224">
        <f>Q236*H236</f>
        <v>0</v>
      </c>
      <c r="S236" s="224">
        <v>0</v>
      </c>
      <c r="T236" s="225">
        <f>S236*H236</f>
        <v>0</v>
      </c>
      <c r="U236" s="40"/>
      <c r="V236" s="40"/>
      <c r="W236" s="40"/>
      <c r="X236" s="40"/>
      <c r="Y236" s="40"/>
      <c r="Z236" s="40"/>
      <c r="AA236" s="40"/>
      <c r="AB236" s="40"/>
      <c r="AC236" s="40"/>
      <c r="AD236" s="40"/>
      <c r="AE236" s="40"/>
      <c r="AR236" s="226" t="s">
        <v>198</v>
      </c>
      <c r="AT236" s="226" t="s">
        <v>183</v>
      </c>
      <c r="AU236" s="226" t="s">
        <v>83</v>
      </c>
      <c r="AY236" s="19" t="s">
        <v>180</v>
      </c>
      <c r="BE236" s="227">
        <f>IF(N236="základní",J236,0)</f>
        <v>0</v>
      </c>
      <c r="BF236" s="227">
        <f>IF(N236="snížená",J236,0)</f>
        <v>0</v>
      </c>
      <c r="BG236" s="227">
        <f>IF(N236="zákl. přenesená",J236,0)</f>
        <v>0</v>
      </c>
      <c r="BH236" s="227">
        <f>IF(N236="sníž. přenesená",J236,0)</f>
        <v>0</v>
      </c>
      <c r="BI236" s="227">
        <f>IF(N236="nulová",J236,0)</f>
        <v>0</v>
      </c>
      <c r="BJ236" s="19" t="s">
        <v>83</v>
      </c>
      <c r="BK236" s="227">
        <f>ROUND(I236*H236,2)</f>
        <v>0</v>
      </c>
      <c r="BL236" s="19" t="s">
        <v>198</v>
      </c>
      <c r="BM236" s="226" t="s">
        <v>2796</v>
      </c>
    </row>
    <row r="237" s="2" customFormat="1">
      <c r="A237" s="40"/>
      <c r="B237" s="41"/>
      <c r="C237" s="42"/>
      <c r="D237" s="228" t="s">
        <v>190</v>
      </c>
      <c r="E237" s="42"/>
      <c r="F237" s="229" t="s">
        <v>2795</v>
      </c>
      <c r="G237" s="42"/>
      <c r="H237" s="42"/>
      <c r="I237" s="230"/>
      <c r="J237" s="42"/>
      <c r="K237" s="42"/>
      <c r="L237" s="46"/>
      <c r="M237" s="231"/>
      <c r="N237" s="232"/>
      <c r="O237" s="86"/>
      <c r="P237" s="86"/>
      <c r="Q237" s="86"/>
      <c r="R237" s="86"/>
      <c r="S237" s="86"/>
      <c r="T237" s="87"/>
      <c r="U237" s="40"/>
      <c r="V237" s="40"/>
      <c r="W237" s="40"/>
      <c r="X237" s="40"/>
      <c r="Y237" s="40"/>
      <c r="Z237" s="40"/>
      <c r="AA237" s="40"/>
      <c r="AB237" s="40"/>
      <c r="AC237" s="40"/>
      <c r="AD237" s="40"/>
      <c r="AE237" s="40"/>
      <c r="AT237" s="19" t="s">
        <v>190</v>
      </c>
      <c r="AU237" s="19" t="s">
        <v>83</v>
      </c>
    </row>
    <row r="238" s="2" customFormat="1" ht="16.5" customHeight="1">
      <c r="A238" s="40"/>
      <c r="B238" s="41"/>
      <c r="C238" s="215" t="s">
        <v>951</v>
      </c>
      <c r="D238" s="215" t="s">
        <v>183</v>
      </c>
      <c r="E238" s="216" t="s">
        <v>2797</v>
      </c>
      <c r="F238" s="217" t="s">
        <v>2798</v>
      </c>
      <c r="G238" s="218" t="s">
        <v>1661</v>
      </c>
      <c r="H238" s="219">
        <v>2</v>
      </c>
      <c r="I238" s="220"/>
      <c r="J238" s="221">
        <f>ROUND(I238*H238,2)</f>
        <v>0</v>
      </c>
      <c r="K238" s="217" t="s">
        <v>19</v>
      </c>
      <c r="L238" s="46"/>
      <c r="M238" s="222" t="s">
        <v>19</v>
      </c>
      <c r="N238" s="223" t="s">
        <v>47</v>
      </c>
      <c r="O238" s="86"/>
      <c r="P238" s="224">
        <f>O238*H238</f>
        <v>0</v>
      </c>
      <c r="Q238" s="224">
        <v>0</v>
      </c>
      <c r="R238" s="224">
        <f>Q238*H238</f>
        <v>0</v>
      </c>
      <c r="S238" s="224">
        <v>0</v>
      </c>
      <c r="T238" s="225">
        <f>S238*H238</f>
        <v>0</v>
      </c>
      <c r="U238" s="40"/>
      <c r="V238" s="40"/>
      <c r="W238" s="40"/>
      <c r="X238" s="40"/>
      <c r="Y238" s="40"/>
      <c r="Z238" s="40"/>
      <c r="AA238" s="40"/>
      <c r="AB238" s="40"/>
      <c r="AC238" s="40"/>
      <c r="AD238" s="40"/>
      <c r="AE238" s="40"/>
      <c r="AR238" s="226" t="s">
        <v>198</v>
      </c>
      <c r="AT238" s="226" t="s">
        <v>183</v>
      </c>
      <c r="AU238" s="226" t="s">
        <v>83</v>
      </c>
      <c r="AY238" s="19" t="s">
        <v>180</v>
      </c>
      <c r="BE238" s="227">
        <f>IF(N238="základní",J238,0)</f>
        <v>0</v>
      </c>
      <c r="BF238" s="227">
        <f>IF(N238="snížená",J238,0)</f>
        <v>0</v>
      </c>
      <c r="BG238" s="227">
        <f>IF(N238="zákl. přenesená",J238,0)</f>
        <v>0</v>
      </c>
      <c r="BH238" s="227">
        <f>IF(N238="sníž. přenesená",J238,0)</f>
        <v>0</v>
      </c>
      <c r="BI238" s="227">
        <f>IF(N238="nulová",J238,0)</f>
        <v>0</v>
      </c>
      <c r="BJ238" s="19" t="s">
        <v>83</v>
      </c>
      <c r="BK238" s="227">
        <f>ROUND(I238*H238,2)</f>
        <v>0</v>
      </c>
      <c r="BL238" s="19" t="s">
        <v>198</v>
      </c>
      <c r="BM238" s="226" t="s">
        <v>2799</v>
      </c>
    </row>
    <row r="239" s="2" customFormat="1">
      <c r="A239" s="40"/>
      <c r="B239" s="41"/>
      <c r="C239" s="42"/>
      <c r="D239" s="228" t="s">
        <v>190</v>
      </c>
      <c r="E239" s="42"/>
      <c r="F239" s="229" t="s">
        <v>2798</v>
      </c>
      <c r="G239" s="42"/>
      <c r="H239" s="42"/>
      <c r="I239" s="230"/>
      <c r="J239" s="42"/>
      <c r="K239" s="42"/>
      <c r="L239" s="46"/>
      <c r="M239" s="231"/>
      <c r="N239" s="232"/>
      <c r="O239" s="86"/>
      <c r="P239" s="86"/>
      <c r="Q239" s="86"/>
      <c r="R239" s="86"/>
      <c r="S239" s="86"/>
      <c r="T239" s="87"/>
      <c r="U239" s="40"/>
      <c r="V239" s="40"/>
      <c r="W239" s="40"/>
      <c r="X239" s="40"/>
      <c r="Y239" s="40"/>
      <c r="Z239" s="40"/>
      <c r="AA239" s="40"/>
      <c r="AB239" s="40"/>
      <c r="AC239" s="40"/>
      <c r="AD239" s="40"/>
      <c r="AE239" s="40"/>
      <c r="AT239" s="19" t="s">
        <v>190</v>
      </c>
      <c r="AU239" s="19" t="s">
        <v>83</v>
      </c>
    </row>
    <row r="240" s="2" customFormat="1" ht="16.5" customHeight="1">
      <c r="A240" s="40"/>
      <c r="B240" s="41"/>
      <c r="C240" s="215" t="s">
        <v>955</v>
      </c>
      <c r="D240" s="215" t="s">
        <v>183</v>
      </c>
      <c r="E240" s="216" t="s">
        <v>2800</v>
      </c>
      <c r="F240" s="217" t="s">
        <v>2801</v>
      </c>
      <c r="G240" s="218" t="s">
        <v>1661</v>
      </c>
      <c r="H240" s="219">
        <v>2</v>
      </c>
      <c r="I240" s="220"/>
      <c r="J240" s="221">
        <f>ROUND(I240*H240,2)</f>
        <v>0</v>
      </c>
      <c r="K240" s="217" t="s">
        <v>19</v>
      </c>
      <c r="L240" s="46"/>
      <c r="M240" s="222" t="s">
        <v>19</v>
      </c>
      <c r="N240" s="223" t="s">
        <v>47</v>
      </c>
      <c r="O240" s="86"/>
      <c r="P240" s="224">
        <f>O240*H240</f>
        <v>0</v>
      </c>
      <c r="Q240" s="224">
        <v>0</v>
      </c>
      <c r="R240" s="224">
        <f>Q240*H240</f>
        <v>0</v>
      </c>
      <c r="S240" s="224">
        <v>0</v>
      </c>
      <c r="T240" s="225">
        <f>S240*H240</f>
        <v>0</v>
      </c>
      <c r="U240" s="40"/>
      <c r="V240" s="40"/>
      <c r="W240" s="40"/>
      <c r="X240" s="40"/>
      <c r="Y240" s="40"/>
      <c r="Z240" s="40"/>
      <c r="AA240" s="40"/>
      <c r="AB240" s="40"/>
      <c r="AC240" s="40"/>
      <c r="AD240" s="40"/>
      <c r="AE240" s="40"/>
      <c r="AR240" s="226" t="s">
        <v>198</v>
      </c>
      <c r="AT240" s="226" t="s">
        <v>183</v>
      </c>
      <c r="AU240" s="226" t="s">
        <v>83</v>
      </c>
      <c r="AY240" s="19" t="s">
        <v>180</v>
      </c>
      <c r="BE240" s="227">
        <f>IF(N240="základní",J240,0)</f>
        <v>0</v>
      </c>
      <c r="BF240" s="227">
        <f>IF(N240="snížená",J240,0)</f>
        <v>0</v>
      </c>
      <c r="BG240" s="227">
        <f>IF(N240="zákl. přenesená",J240,0)</f>
        <v>0</v>
      </c>
      <c r="BH240" s="227">
        <f>IF(N240="sníž. přenesená",J240,0)</f>
        <v>0</v>
      </c>
      <c r="BI240" s="227">
        <f>IF(N240="nulová",J240,0)</f>
        <v>0</v>
      </c>
      <c r="BJ240" s="19" t="s">
        <v>83</v>
      </c>
      <c r="BK240" s="227">
        <f>ROUND(I240*H240,2)</f>
        <v>0</v>
      </c>
      <c r="BL240" s="19" t="s">
        <v>198</v>
      </c>
      <c r="BM240" s="226" t="s">
        <v>2802</v>
      </c>
    </row>
    <row r="241" s="2" customFormat="1">
      <c r="A241" s="40"/>
      <c r="B241" s="41"/>
      <c r="C241" s="42"/>
      <c r="D241" s="228" t="s">
        <v>190</v>
      </c>
      <c r="E241" s="42"/>
      <c r="F241" s="229" t="s">
        <v>2801</v>
      </c>
      <c r="G241" s="42"/>
      <c r="H241" s="42"/>
      <c r="I241" s="230"/>
      <c r="J241" s="42"/>
      <c r="K241" s="42"/>
      <c r="L241" s="46"/>
      <c r="M241" s="231"/>
      <c r="N241" s="232"/>
      <c r="O241" s="86"/>
      <c r="P241" s="86"/>
      <c r="Q241" s="86"/>
      <c r="R241" s="86"/>
      <c r="S241" s="86"/>
      <c r="T241" s="87"/>
      <c r="U241" s="40"/>
      <c r="V241" s="40"/>
      <c r="W241" s="40"/>
      <c r="X241" s="40"/>
      <c r="Y241" s="40"/>
      <c r="Z241" s="40"/>
      <c r="AA241" s="40"/>
      <c r="AB241" s="40"/>
      <c r="AC241" s="40"/>
      <c r="AD241" s="40"/>
      <c r="AE241" s="40"/>
      <c r="AT241" s="19" t="s">
        <v>190</v>
      </c>
      <c r="AU241" s="19" t="s">
        <v>83</v>
      </c>
    </row>
    <row r="242" s="2" customFormat="1" ht="16.5" customHeight="1">
      <c r="A242" s="40"/>
      <c r="B242" s="41"/>
      <c r="C242" s="215" t="s">
        <v>959</v>
      </c>
      <c r="D242" s="215" t="s">
        <v>183</v>
      </c>
      <c r="E242" s="216" t="s">
        <v>2803</v>
      </c>
      <c r="F242" s="217" t="s">
        <v>2804</v>
      </c>
      <c r="G242" s="218" t="s">
        <v>1661</v>
      </c>
      <c r="H242" s="219">
        <v>10</v>
      </c>
      <c r="I242" s="220"/>
      <c r="J242" s="221">
        <f>ROUND(I242*H242,2)</f>
        <v>0</v>
      </c>
      <c r="K242" s="217" t="s">
        <v>19</v>
      </c>
      <c r="L242" s="46"/>
      <c r="M242" s="222" t="s">
        <v>19</v>
      </c>
      <c r="N242" s="223" t="s">
        <v>47</v>
      </c>
      <c r="O242" s="86"/>
      <c r="P242" s="224">
        <f>O242*H242</f>
        <v>0</v>
      </c>
      <c r="Q242" s="224">
        <v>0</v>
      </c>
      <c r="R242" s="224">
        <f>Q242*H242</f>
        <v>0</v>
      </c>
      <c r="S242" s="224">
        <v>0</v>
      </c>
      <c r="T242" s="225">
        <f>S242*H242</f>
        <v>0</v>
      </c>
      <c r="U242" s="40"/>
      <c r="V242" s="40"/>
      <c r="W242" s="40"/>
      <c r="X242" s="40"/>
      <c r="Y242" s="40"/>
      <c r="Z242" s="40"/>
      <c r="AA242" s="40"/>
      <c r="AB242" s="40"/>
      <c r="AC242" s="40"/>
      <c r="AD242" s="40"/>
      <c r="AE242" s="40"/>
      <c r="AR242" s="226" t="s">
        <v>198</v>
      </c>
      <c r="AT242" s="226" t="s">
        <v>183</v>
      </c>
      <c r="AU242" s="226" t="s">
        <v>83</v>
      </c>
      <c r="AY242" s="19" t="s">
        <v>180</v>
      </c>
      <c r="BE242" s="227">
        <f>IF(N242="základní",J242,0)</f>
        <v>0</v>
      </c>
      <c r="BF242" s="227">
        <f>IF(N242="snížená",J242,0)</f>
        <v>0</v>
      </c>
      <c r="BG242" s="227">
        <f>IF(N242="zákl. přenesená",J242,0)</f>
        <v>0</v>
      </c>
      <c r="BH242" s="227">
        <f>IF(N242="sníž. přenesená",J242,0)</f>
        <v>0</v>
      </c>
      <c r="BI242" s="227">
        <f>IF(N242="nulová",J242,0)</f>
        <v>0</v>
      </c>
      <c r="BJ242" s="19" t="s">
        <v>83</v>
      </c>
      <c r="BK242" s="227">
        <f>ROUND(I242*H242,2)</f>
        <v>0</v>
      </c>
      <c r="BL242" s="19" t="s">
        <v>198</v>
      </c>
      <c r="BM242" s="226" t="s">
        <v>2805</v>
      </c>
    </row>
    <row r="243" s="2" customFormat="1">
      <c r="A243" s="40"/>
      <c r="B243" s="41"/>
      <c r="C243" s="42"/>
      <c r="D243" s="228" t="s">
        <v>190</v>
      </c>
      <c r="E243" s="42"/>
      <c r="F243" s="229" t="s">
        <v>2804</v>
      </c>
      <c r="G243" s="42"/>
      <c r="H243" s="42"/>
      <c r="I243" s="230"/>
      <c r="J243" s="42"/>
      <c r="K243" s="42"/>
      <c r="L243" s="46"/>
      <c r="M243" s="231"/>
      <c r="N243" s="232"/>
      <c r="O243" s="86"/>
      <c r="P243" s="86"/>
      <c r="Q243" s="86"/>
      <c r="R243" s="86"/>
      <c r="S243" s="86"/>
      <c r="T243" s="87"/>
      <c r="U243" s="40"/>
      <c r="V243" s="40"/>
      <c r="W243" s="40"/>
      <c r="X243" s="40"/>
      <c r="Y243" s="40"/>
      <c r="Z243" s="40"/>
      <c r="AA243" s="40"/>
      <c r="AB243" s="40"/>
      <c r="AC243" s="40"/>
      <c r="AD243" s="40"/>
      <c r="AE243" s="40"/>
      <c r="AT243" s="19" t="s">
        <v>190</v>
      </c>
      <c r="AU243" s="19" t="s">
        <v>83</v>
      </c>
    </row>
    <row r="244" s="2" customFormat="1" ht="16.5" customHeight="1">
      <c r="A244" s="40"/>
      <c r="B244" s="41"/>
      <c r="C244" s="215" t="s">
        <v>963</v>
      </c>
      <c r="D244" s="215" t="s">
        <v>183</v>
      </c>
      <c r="E244" s="216" t="s">
        <v>2806</v>
      </c>
      <c r="F244" s="217" t="s">
        <v>2807</v>
      </c>
      <c r="G244" s="218" t="s">
        <v>249</v>
      </c>
      <c r="H244" s="219">
        <v>4</v>
      </c>
      <c r="I244" s="220"/>
      <c r="J244" s="221">
        <f>ROUND(I244*H244,2)</f>
        <v>0</v>
      </c>
      <c r="K244" s="217" t="s">
        <v>19</v>
      </c>
      <c r="L244" s="46"/>
      <c r="M244" s="222" t="s">
        <v>19</v>
      </c>
      <c r="N244" s="223" t="s">
        <v>47</v>
      </c>
      <c r="O244" s="86"/>
      <c r="P244" s="224">
        <f>O244*H244</f>
        <v>0</v>
      </c>
      <c r="Q244" s="224">
        <v>0</v>
      </c>
      <c r="R244" s="224">
        <f>Q244*H244</f>
        <v>0</v>
      </c>
      <c r="S244" s="224">
        <v>0</v>
      </c>
      <c r="T244" s="225">
        <f>S244*H244</f>
        <v>0</v>
      </c>
      <c r="U244" s="40"/>
      <c r="V244" s="40"/>
      <c r="W244" s="40"/>
      <c r="X244" s="40"/>
      <c r="Y244" s="40"/>
      <c r="Z244" s="40"/>
      <c r="AA244" s="40"/>
      <c r="AB244" s="40"/>
      <c r="AC244" s="40"/>
      <c r="AD244" s="40"/>
      <c r="AE244" s="40"/>
      <c r="AR244" s="226" t="s">
        <v>198</v>
      </c>
      <c r="AT244" s="226" t="s">
        <v>183</v>
      </c>
      <c r="AU244" s="226" t="s">
        <v>83</v>
      </c>
      <c r="AY244" s="19" t="s">
        <v>180</v>
      </c>
      <c r="BE244" s="227">
        <f>IF(N244="základní",J244,0)</f>
        <v>0</v>
      </c>
      <c r="BF244" s="227">
        <f>IF(N244="snížená",J244,0)</f>
        <v>0</v>
      </c>
      <c r="BG244" s="227">
        <f>IF(N244="zákl. přenesená",J244,0)</f>
        <v>0</v>
      </c>
      <c r="BH244" s="227">
        <f>IF(N244="sníž. přenesená",J244,0)</f>
        <v>0</v>
      </c>
      <c r="BI244" s="227">
        <f>IF(N244="nulová",J244,0)</f>
        <v>0</v>
      </c>
      <c r="BJ244" s="19" t="s">
        <v>83</v>
      </c>
      <c r="BK244" s="227">
        <f>ROUND(I244*H244,2)</f>
        <v>0</v>
      </c>
      <c r="BL244" s="19" t="s">
        <v>198</v>
      </c>
      <c r="BM244" s="226" t="s">
        <v>2808</v>
      </c>
    </row>
    <row r="245" s="2" customFormat="1">
      <c r="A245" s="40"/>
      <c r="B245" s="41"/>
      <c r="C245" s="42"/>
      <c r="D245" s="228" t="s">
        <v>190</v>
      </c>
      <c r="E245" s="42"/>
      <c r="F245" s="229" t="s">
        <v>2807</v>
      </c>
      <c r="G245" s="42"/>
      <c r="H245" s="42"/>
      <c r="I245" s="230"/>
      <c r="J245" s="42"/>
      <c r="K245" s="42"/>
      <c r="L245" s="46"/>
      <c r="M245" s="231"/>
      <c r="N245" s="232"/>
      <c r="O245" s="86"/>
      <c r="P245" s="86"/>
      <c r="Q245" s="86"/>
      <c r="R245" s="86"/>
      <c r="S245" s="86"/>
      <c r="T245" s="87"/>
      <c r="U245" s="40"/>
      <c r="V245" s="40"/>
      <c r="W245" s="40"/>
      <c r="X245" s="40"/>
      <c r="Y245" s="40"/>
      <c r="Z245" s="40"/>
      <c r="AA245" s="40"/>
      <c r="AB245" s="40"/>
      <c r="AC245" s="40"/>
      <c r="AD245" s="40"/>
      <c r="AE245" s="40"/>
      <c r="AT245" s="19" t="s">
        <v>190</v>
      </c>
      <c r="AU245" s="19" t="s">
        <v>83</v>
      </c>
    </row>
    <row r="246" s="2" customFormat="1" ht="16.5" customHeight="1">
      <c r="A246" s="40"/>
      <c r="B246" s="41"/>
      <c r="C246" s="215" t="s">
        <v>967</v>
      </c>
      <c r="D246" s="215" t="s">
        <v>183</v>
      </c>
      <c r="E246" s="216" t="s">
        <v>2809</v>
      </c>
      <c r="F246" s="217" t="s">
        <v>2810</v>
      </c>
      <c r="G246" s="218" t="s">
        <v>2811</v>
      </c>
      <c r="H246" s="219">
        <v>1</v>
      </c>
      <c r="I246" s="220"/>
      <c r="J246" s="221">
        <f>ROUND(I246*H246,2)</f>
        <v>0</v>
      </c>
      <c r="K246" s="217" t="s">
        <v>19</v>
      </c>
      <c r="L246" s="46"/>
      <c r="M246" s="222" t="s">
        <v>19</v>
      </c>
      <c r="N246" s="223" t="s">
        <v>47</v>
      </c>
      <c r="O246" s="86"/>
      <c r="P246" s="224">
        <f>O246*H246</f>
        <v>0</v>
      </c>
      <c r="Q246" s="224">
        <v>0</v>
      </c>
      <c r="R246" s="224">
        <f>Q246*H246</f>
        <v>0</v>
      </c>
      <c r="S246" s="224">
        <v>0</v>
      </c>
      <c r="T246" s="225">
        <f>S246*H246</f>
        <v>0</v>
      </c>
      <c r="U246" s="40"/>
      <c r="V246" s="40"/>
      <c r="W246" s="40"/>
      <c r="X246" s="40"/>
      <c r="Y246" s="40"/>
      <c r="Z246" s="40"/>
      <c r="AA246" s="40"/>
      <c r="AB246" s="40"/>
      <c r="AC246" s="40"/>
      <c r="AD246" s="40"/>
      <c r="AE246" s="40"/>
      <c r="AR246" s="226" t="s">
        <v>198</v>
      </c>
      <c r="AT246" s="226" t="s">
        <v>183</v>
      </c>
      <c r="AU246" s="226" t="s">
        <v>83</v>
      </c>
      <c r="AY246" s="19" t="s">
        <v>180</v>
      </c>
      <c r="BE246" s="227">
        <f>IF(N246="základní",J246,0)</f>
        <v>0</v>
      </c>
      <c r="BF246" s="227">
        <f>IF(N246="snížená",J246,0)</f>
        <v>0</v>
      </c>
      <c r="BG246" s="227">
        <f>IF(N246="zákl. přenesená",J246,0)</f>
        <v>0</v>
      </c>
      <c r="BH246" s="227">
        <f>IF(N246="sníž. přenesená",J246,0)</f>
        <v>0</v>
      </c>
      <c r="BI246" s="227">
        <f>IF(N246="nulová",J246,0)</f>
        <v>0</v>
      </c>
      <c r="BJ246" s="19" t="s">
        <v>83</v>
      </c>
      <c r="BK246" s="227">
        <f>ROUND(I246*H246,2)</f>
        <v>0</v>
      </c>
      <c r="BL246" s="19" t="s">
        <v>198</v>
      </c>
      <c r="BM246" s="226" t="s">
        <v>2812</v>
      </c>
    </row>
    <row r="247" s="2" customFormat="1">
      <c r="A247" s="40"/>
      <c r="B247" s="41"/>
      <c r="C247" s="42"/>
      <c r="D247" s="228" t="s">
        <v>190</v>
      </c>
      <c r="E247" s="42"/>
      <c r="F247" s="229" t="s">
        <v>2810</v>
      </c>
      <c r="G247" s="42"/>
      <c r="H247" s="42"/>
      <c r="I247" s="230"/>
      <c r="J247" s="42"/>
      <c r="K247" s="42"/>
      <c r="L247" s="46"/>
      <c r="M247" s="231"/>
      <c r="N247" s="232"/>
      <c r="O247" s="86"/>
      <c r="P247" s="86"/>
      <c r="Q247" s="86"/>
      <c r="R247" s="86"/>
      <c r="S247" s="86"/>
      <c r="T247" s="87"/>
      <c r="U247" s="40"/>
      <c r="V247" s="40"/>
      <c r="W247" s="40"/>
      <c r="X247" s="40"/>
      <c r="Y247" s="40"/>
      <c r="Z247" s="40"/>
      <c r="AA247" s="40"/>
      <c r="AB247" s="40"/>
      <c r="AC247" s="40"/>
      <c r="AD247" s="40"/>
      <c r="AE247" s="40"/>
      <c r="AT247" s="19" t="s">
        <v>190</v>
      </c>
      <c r="AU247" s="19" t="s">
        <v>83</v>
      </c>
    </row>
    <row r="248" s="2" customFormat="1" ht="16.5" customHeight="1">
      <c r="A248" s="40"/>
      <c r="B248" s="41"/>
      <c r="C248" s="215" t="s">
        <v>971</v>
      </c>
      <c r="D248" s="215" t="s">
        <v>183</v>
      </c>
      <c r="E248" s="216" t="s">
        <v>2813</v>
      </c>
      <c r="F248" s="217" t="s">
        <v>2814</v>
      </c>
      <c r="G248" s="218" t="s">
        <v>2811</v>
      </c>
      <c r="H248" s="219">
        <v>1</v>
      </c>
      <c r="I248" s="220"/>
      <c r="J248" s="221">
        <f>ROUND(I248*H248,2)</f>
        <v>0</v>
      </c>
      <c r="K248" s="217" t="s">
        <v>19</v>
      </c>
      <c r="L248" s="46"/>
      <c r="M248" s="222" t="s">
        <v>19</v>
      </c>
      <c r="N248" s="223" t="s">
        <v>47</v>
      </c>
      <c r="O248" s="86"/>
      <c r="P248" s="224">
        <f>O248*H248</f>
        <v>0</v>
      </c>
      <c r="Q248" s="224">
        <v>0</v>
      </c>
      <c r="R248" s="224">
        <f>Q248*H248</f>
        <v>0</v>
      </c>
      <c r="S248" s="224">
        <v>0</v>
      </c>
      <c r="T248" s="225">
        <f>S248*H248</f>
        <v>0</v>
      </c>
      <c r="U248" s="40"/>
      <c r="V248" s="40"/>
      <c r="W248" s="40"/>
      <c r="X248" s="40"/>
      <c r="Y248" s="40"/>
      <c r="Z248" s="40"/>
      <c r="AA248" s="40"/>
      <c r="AB248" s="40"/>
      <c r="AC248" s="40"/>
      <c r="AD248" s="40"/>
      <c r="AE248" s="40"/>
      <c r="AR248" s="226" t="s">
        <v>198</v>
      </c>
      <c r="AT248" s="226" t="s">
        <v>183</v>
      </c>
      <c r="AU248" s="226" t="s">
        <v>83</v>
      </c>
      <c r="AY248" s="19" t="s">
        <v>180</v>
      </c>
      <c r="BE248" s="227">
        <f>IF(N248="základní",J248,0)</f>
        <v>0</v>
      </c>
      <c r="BF248" s="227">
        <f>IF(N248="snížená",J248,0)</f>
        <v>0</v>
      </c>
      <c r="BG248" s="227">
        <f>IF(N248="zákl. přenesená",J248,0)</f>
        <v>0</v>
      </c>
      <c r="BH248" s="227">
        <f>IF(N248="sníž. přenesená",J248,0)</f>
        <v>0</v>
      </c>
      <c r="BI248" s="227">
        <f>IF(N248="nulová",J248,0)</f>
        <v>0</v>
      </c>
      <c r="BJ248" s="19" t="s">
        <v>83</v>
      </c>
      <c r="BK248" s="227">
        <f>ROUND(I248*H248,2)</f>
        <v>0</v>
      </c>
      <c r="BL248" s="19" t="s">
        <v>198</v>
      </c>
      <c r="BM248" s="226" t="s">
        <v>2815</v>
      </c>
    </row>
    <row r="249" s="2" customFormat="1">
      <c r="A249" s="40"/>
      <c r="B249" s="41"/>
      <c r="C249" s="42"/>
      <c r="D249" s="228" t="s">
        <v>190</v>
      </c>
      <c r="E249" s="42"/>
      <c r="F249" s="229" t="s">
        <v>2814</v>
      </c>
      <c r="G249" s="42"/>
      <c r="H249" s="42"/>
      <c r="I249" s="230"/>
      <c r="J249" s="42"/>
      <c r="K249" s="42"/>
      <c r="L249" s="46"/>
      <c r="M249" s="231"/>
      <c r="N249" s="232"/>
      <c r="O249" s="86"/>
      <c r="P249" s="86"/>
      <c r="Q249" s="86"/>
      <c r="R249" s="86"/>
      <c r="S249" s="86"/>
      <c r="T249" s="87"/>
      <c r="U249" s="40"/>
      <c r="V249" s="40"/>
      <c r="W249" s="40"/>
      <c r="X249" s="40"/>
      <c r="Y249" s="40"/>
      <c r="Z249" s="40"/>
      <c r="AA249" s="40"/>
      <c r="AB249" s="40"/>
      <c r="AC249" s="40"/>
      <c r="AD249" s="40"/>
      <c r="AE249" s="40"/>
      <c r="AT249" s="19" t="s">
        <v>190</v>
      </c>
      <c r="AU249" s="19" t="s">
        <v>83</v>
      </c>
    </row>
    <row r="250" s="2" customFormat="1" ht="16.5" customHeight="1">
      <c r="A250" s="40"/>
      <c r="B250" s="41"/>
      <c r="C250" s="215" t="s">
        <v>1873</v>
      </c>
      <c r="D250" s="215" t="s">
        <v>183</v>
      </c>
      <c r="E250" s="216" t="s">
        <v>2816</v>
      </c>
      <c r="F250" s="217" t="s">
        <v>2817</v>
      </c>
      <c r="G250" s="218" t="s">
        <v>462</v>
      </c>
      <c r="H250" s="219">
        <v>1</v>
      </c>
      <c r="I250" s="220"/>
      <c r="J250" s="221">
        <f>ROUND(I250*H250,2)</f>
        <v>0</v>
      </c>
      <c r="K250" s="217" t="s">
        <v>19</v>
      </c>
      <c r="L250" s="46"/>
      <c r="M250" s="222" t="s">
        <v>19</v>
      </c>
      <c r="N250" s="223" t="s">
        <v>47</v>
      </c>
      <c r="O250" s="86"/>
      <c r="P250" s="224">
        <f>O250*H250</f>
        <v>0</v>
      </c>
      <c r="Q250" s="224">
        <v>0</v>
      </c>
      <c r="R250" s="224">
        <f>Q250*H250</f>
        <v>0</v>
      </c>
      <c r="S250" s="224">
        <v>0</v>
      </c>
      <c r="T250" s="225">
        <f>S250*H250</f>
        <v>0</v>
      </c>
      <c r="U250" s="40"/>
      <c r="V250" s="40"/>
      <c r="W250" s="40"/>
      <c r="X250" s="40"/>
      <c r="Y250" s="40"/>
      <c r="Z250" s="40"/>
      <c r="AA250" s="40"/>
      <c r="AB250" s="40"/>
      <c r="AC250" s="40"/>
      <c r="AD250" s="40"/>
      <c r="AE250" s="40"/>
      <c r="AR250" s="226" t="s">
        <v>198</v>
      </c>
      <c r="AT250" s="226" t="s">
        <v>183</v>
      </c>
      <c r="AU250" s="226" t="s">
        <v>83</v>
      </c>
      <c r="AY250" s="19" t="s">
        <v>180</v>
      </c>
      <c r="BE250" s="227">
        <f>IF(N250="základní",J250,0)</f>
        <v>0</v>
      </c>
      <c r="BF250" s="227">
        <f>IF(N250="snížená",J250,0)</f>
        <v>0</v>
      </c>
      <c r="BG250" s="227">
        <f>IF(N250="zákl. přenesená",J250,0)</f>
        <v>0</v>
      </c>
      <c r="BH250" s="227">
        <f>IF(N250="sníž. přenesená",J250,0)</f>
        <v>0</v>
      </c>
      <c r="BI250" s="227">
        <f>IF(N250="nulová",J250,0)</f>
        <v>0</v>
      </c>
      <c r="BJ250" s="19" t="s">
        <v>83</v>
      </c>
      <c r="BK250" s="227">
        <f>ROUND(I250*H250,2)</f>
        <v>0</v>
      </c>
      <c r="BL250" s="19" t="s">
        <v>198</v>
      </c>
      <c r="BM250" s="226" t="s">
        <v>2818</v>
      </c>
    </row>
    <row r="251" s="2" customFormat="1">
      <c r="A251" s="40"/>
      <c r="B251" s="41"/>
      <c r="C251" s="42"/>
      <c r="D251" s="228" t="s">
        <v>190</v>
      </c>
      <c r="E251" s="42"/>
      <c r="F251" s="229" t="s">
        <v>2819</v>
      </c>
      <c r="G251" s="42"/>
      <c r="H251" s="42"/>
      <c r="I251" s="230"/>
      <c r="J251" s="42"/>
      <c r="K251" s="42"/>
      <c r="L251" s="46"/>
      <c r="M251" s="231"/>
      <c r="N251" s="232"/>
      <c r="O251" s="86"/>
      <c r="P251" s="86"/>
      <c r="Q251" s="86"/>
      <c r="R251" s="86"/>
      <c r="S251" s="86"/>
      <c r="T251" s="87"/>
      <c r="U251" s="40"/>
      <c r="V251" s="40"/>
      <c r="W251" s="40"/>
      <c r="X251" s="40"/>
      <c r="Y251" s="40"/>
      <c r="Z251" s="40"/>
      <c r="AA251" s="40"/>
      <c r="AB251" s="40"/>
      <c r="AC251" s="40"/>
      <c r="AD251" s="40"/>
      <c r="AE251" s="40"/>
      <c r="AT251" s="19" t="s">
        <v>190</v>
      </c>
      <c r="AU251" s="19" t="s">
        <v>83</v>
      </c>
    </row>
    <row r="252" s="2" customFormat="1" ht="16.5" customHeight="1">
      <c r="A252" s="40"/>
      <c r="B252" s="41"/>
      <c r="C252" s="215" t="s">
        <v>978</v>
      </c>
      <c r="D252" s="215" t="s">
        <v>183</v>
      </c>
      <c r="E252" s="216" t="s">
        <v>2820</v>
      </c>
      <c r="F252" s="217" t="s">
        <v>2821</v>
      </c>
      <c r="G252" s="218" t="s">
        <v>462</v>
      </c>
      <c r="H252" s="219">
        <v>1</v>
      </c>
      <c r="I252" s="220"/>
      <c r="J252" s="221">
        <f>ROUND(I252*H252,2)</f>
        <v>0</v>
      </c>
      <c r="K252" s="217" t="s">
        <v>19</v>
      </c>
      <c r="L252" s="46"/>
      <c r="M252" s="222" t="s">
        <v>19</v>
      </c>
      <c r="N252" s="223" t="s">
        <v>47</v>
      </c>
      <c r="O252" s="86"/>
      <c r="P252" s="224">
        <f>O252*H252</f>
        <v>0</v>
      </c>
      <c r="Q252" s="224">
        <v>0</v>
      </c>
      <c r="R252" s="224">
        <f>Q252*H252</f>
        <v>0</v>
      </c>
      <c r="S252" s="224">
        <v>0</v>
      </c>
      <c r="T252" s="225">
        <f>S252*H252</f>
        <v>0</v>
      </c>
      <c r="U252" s="40"/>
      <c r="V252" s="40"/>
      <c r="W252" s="40"/>
      <c r="X252" s="40"/>
      <c r="Y252" s="40"/>
      <c r="Z252" s="40"/>
      <c r="AA252" s="40"/>
      <c r="AB252" s="40"/>
      <c r="AC252" s="40"/>
      <c r="AD252" s="40"/>
      <c r="AE252" s="40"/>
      <c r="AR252" s="226" t="s">
        <v>198</v>
      </c>
      <c r="AT252" s="226" t="s">
        <v>183</v>
      </c>
      <c r="AU252" s="226" t="s">
        <v>83</v>
      </c>
      <c r="AY252" s="19" t="s">
        <v>180</v>
      </c>
      <c r="BE252" s="227">
        <f>IF(N252="základní",J252,0)</f>
        <v>0</v>
      </c>
      <c r="BF252" s="227">
        <f>IF(N252="snížená",J252,0)</f>
        <v>0</v>
      </c>
      <c r="BG252" s="227">
        <f>IF(N252="zákl. přenesená",J252,0)</f>
        <v>0</v>
      </c>
      <c r="BH252" s="227">
        <f>IF(N252="sníž. přenesená",J252,0)</f>
        <v>0</v>
      </c>
      <c r="BI252" s="227">
        <f>IF(N252="nulová",J252,0)</f>
        <v>0</v>
      </c>
      <c r="BJ252" s="19" t="s">
        <v>83</v>
      </c>
      <c r="BK252" s="227">
        <f>ROUND(I252*H252,2)</f>
        <v>0</v>
      </c>
      <c r="BL252" s="19" t="s">
        <v>198</v>
      </c>
      <c r="BM252" s="226" t="s">
        <v>2822</v>
      </c>
    </row>
    <row r="253" s="2" customFormat="1">
      <c r="A253" s="40"/>
      <c r="B253" s="41"/>
      <c r="C253" s="42"/>
      <c r="D253" s="228" t="s">
        <v>190</v>
      </c>
      <c r="E253" s="42"/>
      <c r="F253" s="229" t="s">
        <v>2819</v>
      </c>
      <c r="G253" s="42"/>
      <c r="H253" s="42"/>
      <c r="I253" s="230"/>
      <c r="J253" s="42"/>
      <c r="K253" s="42"/>
      <c r="L253" s="46"/>
      <c r="M253" s="231"/>
      <c r="N253" s="232"/>
      <c r="O253" s="86"/>
      <c r="P253" s="86"/>
      <c r="Q253" s="86"/>
      <c r="R253" s="86"/>
      <c r="S253" s="86"/>
      <c r="T253" s="87"/>
      <c r="U253" s="40"/>
      <c r="V253" s="40"/>
      <c r="W253" s="40"/>
      <c r="X253" s="40"/>
      <c r="Y253" s="40"/>
      <c r="Z253" s="40"/>
      <c r="AA253" s="40"/>
      <c r="AB253" s="40"/>
      <c r="AC253" s="40"/>
      <c r="AD253" s="40"/>
      <c r="AE253" s="40"/>
      <c r="AT253" s="19" t="s">
        <v>190</v>
      </c>
      <c r="AU253" s="19" t="s">
        <v>83</v>
      </c>
    </row>
    <row r="254" s="12" customFormat="1" ht="25.92" customHeight="1">
      <c r="A254" s="12"/>
      <c r="B254" s="199"/>
      <c r="C254" s="200"/>
      <c r="D254" s="201" t="s">
        <v>75</v>
      </c>
      <c r="E254" s="202" t="s">
        <v>2823</v>
      </c>
      <c r="F254" s="202" t="s">
        <v>2824</v>
      </c>
      <c r="G254" s="200"/>
      <c r="H254" s="200"/>
      <c r="I254" s="203"/>
      <c r="J254" s="204">
        <f>BK254</f>
        <v>0</v>
      </c>
      <c r="K254" s="200"/>
      <c r="L254" s="205"/>
      <c r="M254" s="206"/>
      <c r="N254" s="207"/>
      <c r="O254" s="207"/>
      <c r="P254" s="208">
        <f>SUM(P255:P286)</f>
        <v>0</v>
      </c>
      <c r="Q254" s="207"/>
      <c r="R254" s="208">
        <f>SUM(R255:R286)</f>
        <v>0</v>
      </c>
      <c r="S254" s="207"/>
      <c r="T254" s="209">
        <f>SUM(T255:T286)</f>
        <v>0</v>
      </c>
      <c r="U254" s="12"/>
      <c r="V254" s="12"/>
      <c r="W254" s="12"/>
      <c r="X254" s="12"/>
      <c r="Y254" s="12"/>
      <c r="Z254" s="12"/>
      <c r="AA254" s="12"/>
      <c r="AB254" s="12"/>
      <c r="AC254" s="12"/>
      <c r="AD254" s="12"/>
      <c r="AE254" s="12"/>
      <c r="AR254" s="210" t="s">
        <v>83</v>
      </c>
      <c r="AT254" s="211" t="s">
        <v>75</v>
      </c>
      <c r="AU254" s="211" t="s">
        <v>76</v>
      </c>
      <c r="AY254" s="210" t="s">
        <v>180</v>
      </c>
      <c r="BK254" s="212">
        <f>SUM(BK255:BK286)</f>
        <v>0</v>
      </c>
    </row>
    <row r="255" s="2" customFormat="1">
      <c r="A255" s="40"/>
      <c r="B255" s="41"/>
      <c r="C255" s="215" t="s">
        <v>982</v>
      </c>
      <c r="D255" s="215" t="s">
        <v>183</v>
      </c>
      <c r="E255" s="216" t="s">
        <v>2825</v>
      </c>
      <c r="F255" s="217" t="s">
        <v>2826</v>
      </c>
      <c r="G255" s="218" t="s">
        <v>1661</v>
      </c>
      <c r="H255" s="219">
        <v>76</v>
      </c>
      <c r="I255" s="220"/>
      <c r="J255" s="221">
        <f>ROUND(I255*H255,2)</f>
        <v>0</v>
      </c>
      <c r="K255" s="217" t="s">
        <v>19</v>
      </c>
      <c r="L255" s="46"/>
      <c r="M255" s="222" t="s">
        <v>19</v>
      </c>
      <c r="N255" s="223" t="s">
        <v>47</v>
      </c>
      <c r="O255" s="86"/>
      <c r="P255" s="224">
        <f>O255*H255</f>
        <v>0</v>
      </c>
      <c r="Q255" s="224">
        <v>0</v>
      </c>
      <c r="R255" s="224">
        <f>Q255*H255</f>
        <v>0</v>
      </c>
      <c r="S255" s="224">
        <v>0</v>
      </c>
      <c r="T255" s="225">
        <f>S255*H255</f>
        <v>0</v>
      </c>
      <c r="U255" s="40"/>
      <c r="V255" s="40"/>
      <c r="W255" s="40"/>
      <c r="X255" s="40"/>
      <c r="Y255" s="40"/>
      <c r="Z255" s="40"/>
      <c r="AA255" s="40"/>
      <c r="AB255" s="40"/>
      <c r="AC255" s="40"/>
      <c r="AD255" s="40"/>
      <c r="AE255" s="40"/>
      <c r="AR255" s="226" t="s">
        <v>198</v>
      </c>
      <c r="AT255" s="226" t="s">
        <v>183</v>
      </c>
      <c r="AU255" s="226" t="s">
        <v>83</v>
      </c>
      <c r="AY255" s="19" t="s">
        <v>180</v>
      </c>
      <c r="BE255" s="227">
        <f>IF(N255="základní",J255,0)</f>
        <v>0</v>
      </c>
      <c r="BF255" s="227">
        <f>IF(N255="snížená",J255,0)</f>
        <v>0</v>
      </c>
      <c r="BG255" s="227">
        <f>IF(N255="zákl. přenesená",J255,0)</f>
        <v>0</v>
      </c>
      <c r="BH255" s="227">
        <f>IF(N255="sníž. přenesená",J255,0)</f>
        <v>0</v>
      </c>
      <c r="BI255" s="227">
        <f>IF(N255="nulová",J255,0)</f>
        <v>0</v>
      </c>
      <c r="BJ255" s="19" t="s">
        <v>83</v>
      </c>
      <c r="BK255" s="227">
        <f>ROUND(I255*H255,2)</f>
        <v>0</v>
      </c>
      <c r="BL255" s="19" t="s">
        <v>198</v>
      </c>
      <c r="BM255" s="226" t="s">
        <v>2827</v>
      </c>
    </row>
    <row r="256" s="2" customFormat="1">
      <c r="A256" s="40"/>
      <c r="B256" s="41"/>
      <c r="C256" s="42"/>
      <c r="D256" s="228" t="s">
        <v>190</v>
      </c>
      <c r="E256" s="42"/>
      <c r="F256" s="229" t="s">
        <v>2826</v>
      </c>
      <c r="G256" s="42"/>
      <c r="H256" s="42"/>
      <c r="I256" s="230"/>
      <c r="J256" s="42"/>
      <c r="K256" s="42"/>
      <c r="L256" s="46"/>
      <c r="M256" s="231"/>
      <c r="N256" s="232"/>
      <c r="O256" s="86"/>
      <c r="P256" s="86"/>
      <c r="Q256" s="86"/>
      <c r="R256" s="86"/>
      <c r="S256" s="86"/>
      <c r="T256" s="87"/>
      <c r="U256" s="40"/>
      <c r="V256" s="40"/>
      <c r="W256" s="40"/>
      <c r="X256" s="40"/>
      <c r="Y256" s="40"/>
      <c r="Z256" s="40"/>
      <c r="AA256" s="40"/>
      <c r="AB256" s="40"/>
      <c r="AC256" s="40"/>
      <c r="AD256" s="40"/>
      <c r="AE256" s="40"/>
      <c r="AT256" s="19" t="s">
        <v>190</v>
      </c>
      <c r="AU256" s="19" t="s">
        <v>83</v>
      </c>
    </row>
    <row r="257" s="2" customFormat="1">
      <c r="A257" s="40"/>
      <c r="B257" s="41"/>
      <c r="C257" s="215" t="s">
        <v>986</v>
      </c>
      <c r="D257" s="215" t="s">
        <v>183</v>
      </c>
      <c r="E257" s="216" t="s">
        <v>2828</v>
      </c>
      <c r="F257" s="217" t="s">
        <v>2829</v>
      </c>
      <c r="G257" s="218" t="s">
        <v>1661</v>
      </c>
      <c r="H257" s="219">
        <v>38</v>
      </c>
      <c r="I257" s="220"/>
      <c r="J257" s="221">
        <f>ROUND(I257*H257,2)</f>
        <v>0</v>
      </c>
      <c r="K257" s="217" t="s">
        <v>19</v>
      </c>
      <c r="L257" s="46"/>
      <c r="M257" s="222" t="s">
        <v>19</v>
      </c>
      <c r="N257" s="223" t="s">
        <v>47</v>
      </c>
      <c r="O257" s="86"/>
      <c r="P257" s="224">
        <f>O257*H257</f>
        <v>0</v>
      </c>
      <c r="Q257" s="224">
        <v>0</v>
      </c>
      <c r="R257" s="224">
        <f>Q257*H257</f>
        <v>0</v>
      </c>
      <c r="S257" s="224">
        <v>0</v>
      </c>
      <c r="T257" s="225">
        <f>S257*H257</f>
        <v>0</v>
      </c>
      <c r="U257" s="40"/>
      <c r="V257" s="40"/>
      <c r="W257" s="40"/>
      <c r="X257" s="40"/>
      <c r="Y257" s="40"/>
      <c r="Z257" s="40"/>
      <c r="AA257" s="40"/>
      <c r="AB257" s="40"/>
      <c r="AC257" s="40"/>
      <c r="AD257" s="40"/>
      <c r="AE257" s="40"/>
      <c r="AR257" s="226" t="s">
        <v>198</v>
      </c>
      <c r="AT257" s="226" t="s">
        <v>183</v>
      </c>
      <c r="AU257" s="226" t="s">
        <v>83</v>
      </c>
      <c r="AY257" s="19" t="s">
        <v>180</v>
      </c>
      <c r="BE257" s="227">
        <f>IF(N257="základní",J257,0)</f>
        <v>0</v>
      </c>
      <c r="BF257" s="227">
        <f>IF(N257="snížená",J257,0)</f>
        <v>0</v>
      </c>
      <c r="BG257" s="227">
        <f>IF(N257="zákl. přenesená",J257,0)</f>
        <v>0</v>
      </c>
      <c r="BH257" s="227">
        <f>IF(N257="sníž. přenesená",J257,0)</f>
        <v>0</v>
      </c>
      <c r="BI257" s="227">
        <f>IF(N257="nulová",J257,0)</f>
        <v>0</v>
      </c>
      <c r="BJ257" s="19" t="s">
        <v>83</v>
      </c>
      <c r="BK257" s="227">
        <f>ROUND(I257*H257,2)</f>
        <v>0</v>
      </c>
      <c r="BL257" s="19" t="s">
        <v>198</v>
      </c>
      <c r="BM257" s="226" t="s">
        <v>2830</v>
      </c>
    </row>
    <row r="258" s="2" customFormat="1">
      <c r="A258" s="40"/>
      <c r="B258" s="41"/>
      <c r="C258" s="42"/>
      <c r="D258" s="228" t="s">
        <v>190</v>
      </c>
      <c r="E258" s="42"/>
      <c r="F258" s="229" t="s">
        <v>2829</v>
      </c>
      <c r="G258" s="42"/>
      <c r="H258" s="42"/>
      <c r="I258" s="230"/>
      <c r="J258" s="42"/>
      <c r="K258" s="42"/>
      <c r="L258" s="46"/>
      <c r="M258" s="231"/>
      <c r="N258" s="232"/>
      <c r="O258" s="86"/>
      <c r="P258" s="86"/>
      <c r="Q258" s="86"/>
      <c r="R258" s="86"/>
      <c r="S258" s="86"/>
      <c r="T258" s="87"/>
      <c r="U258" s="40"/>
      <c r="V258" s="40"/>
      <c r="W258" s="40"/>
      <c r="X258" s="40"/>
      <c r="Y258" s="40"/>
      <c r="Z258" s="40"/>
      <c r="AA258" s="40"/>
      <c r="AB258" s="40"/>
      <c r="AC258" s="40"/>
      <c r="AD258" s="40"/>
      <c r="AE258" s="40"/>
      <c r="AT258" s="19" t="s">
        <v>190</v>
      </c>
      <c r="AU258" s="19" t="s">
        <v>83</v>
      </c>
    </row>
    <row r="259" s="2" customFormat="1">
      <c r="A259" s="40"/>
      <c r="B259" s="41"/>
      <c r="C259" s="215" t="s">
        <v>990</v>
      </c>
      <c r="D259" s="215" t="s">
        <v>183</v>
      </c>
      <c r="E259" s="216" t="s">
        <v>2831</v>
      </c>
      <c r="F259" s="217" t="s">
        <v>2832</v>
      </c>
      <c r="G259" s="218" t="s">
        <v>1661</v>
      </c>
      <c r="H259" s="219">
        <v>11</v>
      </c>
      <c r="I259" s="220"/>
      <c r="J259" s="221">
        <f>ROUND(I259*H259,2)</f>
        <v>0</v>
      </c>
      <c r="K259" s="217" t="s">
        <v>19</v>
      </c>
      <c r="L259" s="46"/>
      <c r="M259" s="222" t="s">
        <v>19</v>
      </c>
      <c r="N259" s="223" t="s">
        <v>47</v>
      </c>
      <c r="O259" s="86"/>
      <c r="P259" s="224">
        <f>O259*H259</f>
        <v>0</v>
      </c>
      <c r="Q259" s="224">
        <v>0</v>
      </c>
      <c r="R259" s="224">
        <f>Q259*H259</f>
        <v>0</v>
      </c>
      <c r="S259" s="224">
        <v>0</v>
      </c>
      <c r="T259" s="225">
        <f>S259*H259</f>
        <v>0</v>
      </c>
      <c r="U259" s="40"/>
      <c r="V259" s="40"/>
      <c r="W259" s="40"/>
      <c r="X259" s="40"/>
      <c r="Y259" s="40"/>
      <c r="Z259" s="40"/>
      <c r="AA259" s="40"/>
      <c r="AB259" s="40"/>
      <c r="AC259" s="40"/>
      <c r="AD259" s="40"/>
      <c r="AE259" s="40"/>
      <c r="AR259" s="226" t="s">
        <v>198</v>
      </c>
      <c r="AT259" s="226" t="s">
        <v>183</v>
      </c>
      <c r="AU259" s="226" t="s">
        <v>83</v>
      </c>
      <c r="AY259" s="19" t="s">
        <v>180</v>
      </c>
      <c r="BE259" s="227">
        <f>IF(N259="základní",J259,0)</f>
        <v>0</v>
      </c>
      <c r="BF259" s="227">
        <f>IF(N259="snížená",J259,0)</f>
        <v>0</v>
      </c>
      <c r="BG259" s="227">
        <f>IF(N259="zákl. přenesená",J259,0)</f>
        <v>0</v>
      </c>
      <c r="BH259" s="227">
        <f>IF(N259="sníž. přenesená",J259,0)</f>
        <v>0</v>
      </c>
      <c r="BI259" s="227">
        <f>IF(N259="nulová",J259,0)</f>
        <v>0</v>
      </c>
      <c r="BJ259" s="19" t="s">
        <v>83</v>
      </c>
      <c r="BK259" s="227">
        <f>ROUND(I259*H259,2)</f>
        <v>0</v>
      </c>
      <c r="BL259" s="19" t="s">
        <v>198</v>
      </c>
      <c r="BM259" s="226" t="s">
        <v>2833</v>
      </c>
    </row>
    <row r="260" s="2" customFormat="1">
      <c r="A260" s="40"/>
      <c r="B260" s="41"/>
      <c r="C260" s="42"/>
      <c r="D260" s="228" t="s">
        <v>190</v>
      </c>
      <c r="E260" s="42"/>
      <c r="F260" s="229" t="s">
        <v>2832</v>
      </c>
      <c r="G260" s="42"/>
      <c r="H260" s="42"/>
      <c r="I260" s="230"/>
      <c r="J260" s="42"/>
      <c r="K260" s="42"/>
      <c r="L260" s="46"/>
      <c r="M260" s="231"/>
      <c r="N260" s="232"/>
      <c r="O260" s="86"/>
      <c r="P260" s="86"/>
      <c r="Q260" s="86"/>
      <c r="R260" s="86"/>
      <c r="S260" s="86"/>
      <c r="T260" s="87"/>
      <c r="U260" s="40"/>
      <c r="V260" s="40"/>
      <c r="W260" s="40"/>
      <c r="X260" s="40"/>
      <c r="Y260" s="40"/>
      <c r="Z260" s="40"/>
      <c r="AA260" s="40"/>
      <c r="AB260" s="40"/>
      <c r="AC260" s="40"/>
      <c r="AD260" s="40"/>
      <c r="AE260" s="40"/>
      <c r="AT260" s="19" t="s">
        <v>190</v>
      </c>
      <c r="AU260" s="19" t="s">
        <v>83</v>
      </c>
    </row>
    <row r="261" s="2" customFormat="1">
      <c r="A261" s="40"/>
      <c r="B261" s="41"/>
      <c r="C261" s="215" t="s">
        <v>995</v>
      </c>
      <c r="D261" s="215" t="s">
        <v>183</v>
      </c>
      <c r="E261" s="216" t="s">
        <v>2834</v>
      </c>
      <c r="F261" s="217" t="s">
        <v>2835</v>
      </c>
      <c r="G261" s="218" t="s">
        <v>1661</v>
      </c>
      <c r="H261" s="219">
        <v>25</v>
      </c>
      <c r="I261" s="220"/>
      <c r="J261" s="221">
        <f>ROUND(I261*H261,2)</f>
        <v>0</v>
      </c>
      <c r="K261" s="217" t="s">
        <v>19</v>
      </c>
      <c r="L261" s="46"/>
      <c r="M261" s="222" t="s">
        <v>19</v>
      </c>
      <c r="N261" s="223" t="s">
        <v>47</v>
      </c>
      <c r="O261" s="86"/>
      <c r="P261" s="224">
        <f>O261*H261</f>
        <v>0</v>
      </c>
      <c r="Q261" s="224">
        <v>0</v>
      </c>
      <c r="R261" s="224">
        <f>Q261*H261</f>
        <v>0</v>
      </c>
      <c r="S261" s="224">
        <v>0</v>
      </c>
      <c r="T261" s="225">
        <f>S261*H261</f>
        <v>0</v>
      </c>
      <c r="U261" s="40"/>
      <c r="V261" s="40"/>
      <c r="W261" s="40"/>
      <c r="X261" s="40"/>
      <c r="Y261" s="40"/>
      <c r="Z261" s="40"/>
      <c r="AA261" s="40"/>
      <c r="AB261" s="40"/>
      <c r="AC261" s="40"/>
      <c r="AD261" s="40"/>
      <c r="AE261" s="40"/>
      <c r="AR261" s="226" t="s">
        <v>198</v>
      </c>
      <c r="AT261" s="226" t="s">
        <v>183</v>
      </c>
      <c r="AU261" s="226" t="s">
        <v>83</v>
      </c>
      <c r="AY261" s="19" t="s">
        <v>180</v>
      </c>
      <c r="BE261" s="227">
        <f>IF(N261="základní",J261,0)</f>
        <v>0</v>
      </c>
      <c r="BF261" s="227">
        <f>IF(N261="snížená",J261,0)</f>
        <v>0</v>
      </c>
      <c r="BG261" s="227">
        <f>IF(N261="zákl. přenesená",J261,0)</f>
        <v>0</v>
      </c>
      <c r="BH261" s="227">
        <f>IF(N261="sníž. přenesená",J261,0)</f>
        <v>0</v>
      </c>
      <c r="BI261" s="227">
        <f>IF(N261="nulová",J261,0)</f>
        <v>0</v>
      </c>
      <c r="BJ261" s="19" t="s">
        <v>83</v>
      </c>
      <c r="BK261" s="227">
        <f>ROUND(I261*H261,2)</f>
        <v>0</v>
      </c>
      <c r="BL261" s="19" t="s">
        <v>198</v>
      </c>
      <c r="BM261" s="226" t="s">
        <v>2836</v>
      </c>
    </row>
    <row r="262" s="2" customFormat="1">
      <c r="A262" s="40"/>
      <c r="B262" s="41"/>
      <c r="C262" s="42"/>
      <c r="D262" s="228" t="s">
        <v>190</v>
      </c>
      <c r="E262" s="42"/>
      <c r="F262" s="229" t="s">
        <v>2835</v>
      </c>
      <c r="G262" s="42"/>
      <c r="H262" s="42"/>
      <c r="I262" s="230"/>
      <c r="J262" s="42"/>
      <c r="K262" s="42"/>
      <c r="L262" s="46"/>
      <c r="M262" s="231"/>
      <c r="N262" s="232"/>
      <c r="O262" s="86"/>
      <c r="P262" s="86"/>
      <c r="Q262" s="86"/>
      <c r="R262" s="86"/>
      <c r="S262" s="86"/>
      <c r="T262" s="87"/>
      <c r="U262" s="40"/>
      <c r="V262" s="40"/>
      <c r="W262" s="40"/>
      <c r="X262" s="40"/>
      <c r="Y262" s="40"/>
      <c r="Z262" s="40"/>
      <c r="AA262" s="40"/>
      <c r="AB262" s="40"/>
      <c r="AC262" s="40"/>
      <c r="AD262" s="40"/>
      <c r="AE262" s="40"/>
      <c r="AT262" s="19" t="s">
        <v>190</v>
      </c>
      <c r="AU262" s="19" t="s">
        <v>83</v>
      </c>
    </row>
    <row r="263" s="2" customFormat="1">
      <c r="A263" s="40"/>
      <c r="B263" s="41"/>
      <c r="C263" s="215" t="s">
        <v>999</v>
      </c>
      <c r="D263" s="215" t="s">
        <v>183</v>
      </c>
      <c r="E263" s="216" t="s">
        <v>2837</v>
      </c>
      <c r="F263" s="217" t="s">
        <v>2838</v>
      </c>
      <c r="G263" s="218" t="s">
        <v>1661</v>
      </c>
      <c r="H263" s="219">
        <v>2</v>
      </c>
      <c r="I263" s="220"/>
      <c r="J263" s="221">
        <f>ROUND(I263*H263,2)</f>
        <v>0</v>
      </c>
      <c r="K263" s="217" t="s">
        <v>19</v>
      </c>
      <c r="L263" s="46"/>
      <c r="M263" s="222" t="s">
        <v>19</v>
      </c>
      <c r="N263" s="223" t="s">
        <v>47</v>
      </c>
      <c r="O263" s="86"/>
      <c r="P263" s="224">
        <f>O263*H263</f>
        <v>0</v>
      </c>
      <c r="Q263" s="224">
        <v>0</v>
      </c>
      <c r="R263" s="224">
        <f>Q263*H263</f>
        <v>0</v>
      </c>
      <c r="S263" s="224">
        <v>0</v>
      </c>
      <c r="T263" s="225">
        <f>S263*H263</f>
        <v>0</v>
      </c>
      <c r="U263" s="40"/>
      <c r="V263" s="40"/>
      <c r="W263" s="40"/>
      <c r="X263" s="40"/>
      <c r="Y263" s="40"/>
      <c r="Z263" s="40"/>
      <c r="AA263" s="40"/>
      <c r="AB263" s="40"/>
      <c r="AC263" s="40"/>
      <c r="AD263" s="40"/>
      <c r="AE263" s="40"/>
      <c r="AR263" s="226" t="s">
        <v>198</v>
      </c>
      <c r="AT263" s="226" t="s">
        <v>183</v>
      </c>
      <c r="AU263" s="226" t="s">
        <v>83</v>
      </c>
      <c r="AY263" s="19" t="s">
        <v>180</v>
      </c>
      <c r="BE263" s="227">
        <f>IF(N263="základní",J263,0)</f>
        <v>0</v>
      </c>
      <c r="BF263" s="227">
        <f>IF(N263="snížená",J263,0)</f>
        <v>0</v>
      </c>
      <c r="BG263" s="227">
        <f>IF(N263="zákl. přenesená",J263,0)</f>
        <v>0</v>
      </c>
      <c r="BH263" s="227">
        <f>IF(N263="sníž. přenesená",J263,0)</f>
        <v>0</v>
      </c>
      <c r="BI263" s="227">
        <f>IF(N263="nulová",J263,0)</f>
        <v>0</v>
      </c>
      <c r="BJ263" s="19" t="s">
        <v>83</v>
      </c>
      <c r="BK263" s="227">
        <f>ROUND(I263*H263,2)</f>
        <v>0</v>
      </c>
      <c r="BL263" s="19" t="s">
        <v>198</v>
      </c>
      <c r="BM263" s="226" t="s">
        <v>2839</v>
      </c>
    </row>
    <row r="264" s="2" customFormat="1">
      <c r="A264" s="40"/>
      <c r="B264" s="41"/>
      <c r="C264" s="42"/>
      <c r="D264" s="228" t="s">
        <v>190</v>
      </c>
      <c r="E264" s="42"/>
      <c r="F264" s="229" t="s">
        <v>2838</v>
      </c>
      <c r="G264" s="42"/>
      <c r="H264" s="42"/>
      <c r="I264" s="230"/>
      <c r="J264" s="42"/>
      <c r="K264" s="42"/>
      <c r="L264" s="46"/>
      <c r="M264" s="231"/>
      <c r="N264" s="232"/>
      <c r="O264" s="86"/>
      <c r="P264" s="86"/>
      <c r="Q264" s="86"/>
      <c r="R264" s="86"/>
      <c r="S264" s="86"/>
      <c r="T264" s="87"/>
      <c r="U264" s="40"/>
      <c r="V264" s="40"/>
      <c r="W264" s="40"/>
      <c r="X264" s="40"/>
      <c r="Y264" s="40"/>
      <c r="Z264" s="40"/>
      <c r="AA264" s="40"/>
      <c r="AB264" s="40"/>
      <c r="AC264" s="40"/>
      <c r="AD264" s="40"/>
      <c r="AE264" s="40"/>
      <c r="AT264" s="19" t="s">
        <v>190</v>
      </c>
      <c r="AU264" s="19" t="s">
        <v>83</v>
      </c>
    </row>
    <row r="265" s="2" customFormat="1">
      <c r="A265" s="40"/>
      <c r="B265" s="41"/>
      <c r="C265" s="215" t="s">
        <v>1003</v>
      </c>
      <c r="D265" s="215" t="s">
        <v>183</v>
      </c>
      <c r="E265" s="216" t="s">
        <v>2840</v>
      </c>
      <c r="F265" s="217" t="s">
        <v>2841</v>
      </c>
      <c r="G265" s="218" t="s">
        <v>1661</v>
      </c>
      <c r="H265" s="219">
        <v>2</v>
      </c>
      <c r="I265" s="220"/>
      <c r="J265" s="221">
        <f>ROUND(I265*H265,2)</f>
        <v>0</v>
      </c>
      <c r="K265" s="217" t="s">
        <v>19</v>
      </c>
      <c r="L265" s="46"/>
      <c r="M265" s="222" t="s">
        <v>19</v>
      </c>
      <c r="N265" s="223" t="s">
        <v>47</v>
      </c>
      <c r="O265" s="86"/>
      <c r="P265" s="224">
        <f>O265*H265</f>
        <v>0</v>
      </c>
      <c r="Q265" s="224">
        <v>0</v>
      </c>
      <c r="R265" s="224">
        <f>Q265*H265</f>
        <v>0</v>
      </c>
      <c r="S265" s="224">
        <v>0</v>
      </c>
      <c r="T265" s="225">
        <f>S265*H265</f>
        <v>0</v>
      </c>
      <c r="U265" s="40"/>
      <c r="V265" s="40"/>
      <c r="W265" s="40"/>
      <c r="X265" s="40"/>
      <c r="Y265" s="40"/>
      <c r="Z265" s="40"/>
      <c r="AA265" s="40"/>
      <c r="AB265" s="40"/>
      <c r="AC265" s="40"/>
      <c r="AD265" s="40"/>
      <c r="AE265" s="40"/>
      <c r="AR265" s="226" t="s">
        <v>198</v>
      </c>
      <c r="AT265" s="226" t="s">
        <v>183</v>
      </c>
      <c r="AU265" s="226" t="s">
        <v>83</v>
      </c>
      <c r="AY265" s="19" t="s">
        <v>180</v>
      </c>
      <c r="BE265" s="227">
        <f>IF(N265="základní",J265,0)</f>
        <v>0</v>
      </c>
      <c r="BF265" s="227">
        <f>IF(N265="snížená",J265,0)</f>
        <v>0</v>
      </c>
      <c r="BG265" s="227">
        <f>IF(N265="zákl. přenesená",J265,0)</f>
        <v>0</v>
      </c>
      <c r="BH265" s="227">
        <f>IF(N265="sníž. přenesená",J265,0)</f>
        <v>0</v>
      </c>
      <c r="BI265" s="227">
        <f>IF(N265="nulová",J265,0)</f>
        <v>0</v>
      </c>
      <c r="BJ265" s="19" t="s">
        <v>83</v>
      </c>
      <c r="BK265" s="227">
        <f>ROUND(I265*H265,2)</f>
        <v>0</v>
      </c>
      <c r="BL265" s="19" t="s">
        <v>198</v>
      </c>
      <c r="BM265" s="226" t="s">
        <v>2842</v>
      </c>
    </row>
    <row r="266" s="2" customFormat="1">
      <c r="A266" s="40"/>
      <c r="B266" s="41"/>
      <c r="C266" s="42"/>
      <c r="D266" s="228" t="s">
        <v>190</v>
      </c>
      <c r="E266" s="42"/>
      <c r="F266" s="229" t="s">
        <v>2841</v>
      </c>
      <c r="G266" s="42"/>
      <c r="H266" s="42"/>
      <c r="I266" s="230"/>
      <c r="J266" s="42"/>
      <c r="K266" s="42"/>
      <c r="L266" s="46"/>
      <c r="M266" s="231"/>
      <c r="N266" s="232"/>
      <c r="O266" s="86"/>
      <c r="P266" s="86"/>
      <c r="Q266" s="86"/>
      <c r="R266" s="86"/>
      <c r="S266" s="86"/>
      <c r="T266" s="87"/>
      <c r="U266" s="40"/>
      <c r="V266" s="40"/>
      <c r="W266" s="40"/>
      <c r="X266" s="40"/>
      <c r="Y266" s="40"/>
      <c r="Z266" s="40"/>
      <c r="AA266" s="40"/>
      <c r="AB266" s="40"/>
      <c r="AC266" s="40"/>
      <c r="AD266" s="40"/>
      <c r="AE266" s="40"/>
      <c r="AT266" s="19" t="s">
        <v>190</v>
      </c>
      <c r="AU266" s="19" t="s">
        <v>83</v>
      </c>
    </row>
    <row r="267" s="2" customFormat="1" ht="16.5" customHeight="1">
      <c r="A267" s="40"/>
      <c r="B267" s="41"/>
      <c r="C267" s="215" t="s">
        <v>1021</v>
      </c>
      <c r="D267" s="215" t="s">
        <v>183</v>
      </c>
      <c r="E267" s="216" t="s">
        <v>2843</v>
      </c>
      <c r="F267" s="217" t="s">
        <v>2844</v>
      </c>
      <c r="G267" s="218" t="s">
        <v>1661</v>
      </c>
      <c r="H267" s="219">
        <v>7</v>
      </c>
      <c r="I267" s="220"/>
      <c r="J267" s="221">
        <f>ROUND(I267*H267,2)</f>
        <v>0</v>
      </c>
      <c r="K267" s="217" t="s">
        <v>19</v>
      </c>
      <c r="L267" s="46"/>
      <c r="M267" s="222" t="s">
        <v>19</v>
      </c>
      <c r="N267" s="223" t="s">
        <v>47</v>
      </c>
      <c r="O267" s="86"/>
      <c r="P267" s="224">
        <f>O267*H267</f>
        <v>0</v>
      </c>
      <c r="Q267" s="224">
        <v>0</v>
      </c>
      <c r="R267" s="224">
        <f>Q267*H267</f>
        <v>0</v>
      </c>
      <c r="S267" s="224">
        <v>0</v>
      </c>
      <c r="T267" s="225">
        <f>S267*H267</f>
        <v>0</v>
      </c>
      <c r="U267" s="40"/>
      <c r="V267" s="40"/>
      <c r="W267" s="40"/>
      <c r="X267" s="40"/>
      <c r="Y267" s="40"/>
      <c r="Z267" s="40"/>
      <c r="AA267" s="40"/>
      <c r="AB267" s="40"/>
      <c r="AC267" s="40"/>
      <c r="AD267" s="40"/>
      <c r="AE267" s="40"/>
      <c r="AR267" s="226" t="s">
        <v>198</v>
      </c>
      <c r="AT267" s="226" t="s">
        <v>183</v>
      </c>
      <c r="AU267" s="226" t="s">
        <v>83</v>
      </c>
      <c r="AY267" s="19" t="s">
        <v>180</v>
      </c>
      <c r="BE267" s="227">
        <f>IF(N267="základní",J267,0)</f>
        <v>0</v>
      </c>
      <c r="BF267" s="227">
        <f>IF(N267="snížená",J267,0)</f>
        <v>0</v>
      </c>
      <c r="BG267" s="227">
        <f>IF(N267="zákl. přenesená",J267,0)</f>
        <v>0</v>
      </c>
      <c r="BH267" s="227">
        <f>IF(N267="sníž. přenesená",J267,0)</f>
        <v>0</v>
      </c>
      <c r="BI267" s="227">
        <f>IF(N267="nulová",J267,0)</f>
        <v>0</v>
      </c>
      <c r="BJ267" s="19" t="s">
        <v>83</v>
      </c>
      <c r="BK267" s="227">
        <f>ROUND(I267*H267,2)</f>
        <v>0</v>
      </c>
      <c r="BL267" s="19" t="s">
        <v>198</v>
      </c>
      <c r="BM267" s="226" t="s">
        <v>2845</v>
      </c>
    </row>
    <row r="268" s="2" customFormat="1">
      <c r="A268" s="40"/>
      <c r="B268" s="41"/>
      <c r="C268" s="42"/>
      <c r="D268" s="228" t="s">
        <v>190</v>
      </c>
      <c r="E268" s="42"/>
      <c r="F268" s="229" t="s">
        <v>2844</v>
      </c>
      <c r="G268" s="42"/>
      <c r="H268" s="42"/>
      <c r="I268" s="230"/>
      <c r="J268" s="42"/>
      <c r="K268" s="42"/>
      <c r="L268" s="46"/>
      <c r="M268" s="231"/>
      <c r="N268" s="232"/>
      <c r="O268" s="86"/>
      <c r="P268" s="86"/>
      <c r="Q268" s="86"/>
      <c r="R268" s="86"/>
      <c r="S268" s="86"/>
      <c r="T268" s="87"/>
      <c r="U268" s="40"/>
      <c r="V268" s="40"/>
      <c r="W268" s="40"/>
      <c r="X268" s="40"/>
      <c r="Y268" s="40"/>
      <c r="Z268" s="40"/>
      <c r="AA268" s="40"/>
      <c r="AB268" s="40"/>
      <c r="AC268" s="40"/>
      <c r="AD268" s="40"/>
      <c r="AE268" s="40"/>
      <c r="AT268" s="19" t="s">
        <v>190</v>
      </c>
      <c r="AU268" s="19" t="s">
        <v>83</v>
      </c>
    </row>
    <row r="269" s="2" customFormat="1" ht="21.75" customHeight="1">
      <c r="A269" s="40"/>
      <c r="B269" s="41"/>
      <c r="C269" s="215" t="s">
        <v>1031</v>
      </c>
      <c r="D269" s="215" t="s">
        <v>183</v>
      </c>
      <c r="E269" s="216" t="s">
        <v>2846</v>
      </c>
      <c r="F269" s="217" t="s">
        <v>2847</v>
      </c>
      <c r="G269" s="218" t="s">
        <v>1661</v>
      </c>
      <c r="H269" s="219">
        <v>12</v>
      </c>
      <c r="I269" s="220"/>
      <c r="J269" s="221">
        <f>ROUND(I269*H269,2)</f>
        <v>0</v>
      </c>
      <c r="K269" s="217" t="s">
        <v>19</v>
      </c>
      <c r="L269" s="46"/>
      <c r="M269" s="222" t="s">
        <v>19</v>
      </c>
      <c r="N269" s="223" t="s">
        <v>47</v>
      </c>
      <c r="O269" s="86"/>
      <c r="P269" s="224">
        <f>O269*H269</f>
        <v>0</v>
      </c>
      <c r="Q269" s="224">
        <v>0</v>
      </c>
      <c r="R269" s="224">
        <f>Q269*H269</f>
        <v>0</v>
      </c>
      <c r="S269" s="224">
        <v>0</v>
      </c>
      <c r="T269" s="225">
        <f>S269*H269</f>
        <v>0</v>
      </c>
      <c r="U269" s="40"/>
      <c r="V269" s="40"/>
      <c r="W269" s="40"/>
      <c r="X269" s="40"/>
      <c r="Y269" s="40"/>
      <c r="Z269" s="40"/>
      <c r="AA269" s="40"/>
      <c r="AB269" s="40"/>
      <c r="AC269" s="40"/>
      <c r="AD269" s="40"/>
      <c r="AE269" s="40"/>
      <c r="AR269" s="226" t="s">
        <v>198</v>
      </c>
      <c r="AT269" s="226" t="s">
        <v>183</v>
      </c>
      <c r="AU269" s="226" t="s">
        <v>83</v>
      </c>
      <c r="AY269" s="19" t="s">
        <v>180</v>
      </c>
      <c r="BE269" s="227">
        <f>IF(N269="základní",J269,0)</f>
        <v>0</v>
      </c>
      <c r="BF269" s="227">
        <f>IF(N269="snížená",J269,0)</f>
        <v>0</v>
      </c>
      <c r="BG269" s="227">
        <f>IF(N269="zákl. přenesená",J269,0)</f>
        <v>0</v>
      </c>
      <c r="BH269" s="227">
        <f>IF(N269="sníž. přenesená",J269,0)</f>
        <v>0</v>
      </c>
      <c r="BI269" s="227">
        <f>IF(N269="nulová",J269,0)</f>
        <v>0</v>
      </c>
      <c r="BJ269" s="19" t="s">
        <v>83</v>
      </c>
      <c r="BK269" s="227">
        <f>ROUND(I269*H269,2)</f>
        <v>0</v>
      </c>
      <c r="BL269" s="19" t="s">
        <v>198</v>
      </c>
      <c r="BM269" s="226" t="s">
        <v>2848</v>
      </c>
    </row>
    <row r="270" s="2" customFormat="1">
      <c r="A270" s="40"/>
      <c r="B270" s="41"/>
      <c r="C270" s="42"/>
      <c r="D270" s="228" t="s">
        <v>190</v>
      </c>
      <c r="E270" s="42"/>
      <c r="F270" s="229" t="s">
        <v>2847</v>
      </c>
      <c r="G270" s="42"/>
      <c r="H270" s="42"/>
      <c r="I270" s="230"/>
      <c r="J270" s="42"/>
      <c r="K270" s="42"/>
      <c r="L270" s="46"/>
      <c r="M270" s="231"/>
      <c r="N270" s="232"/>
      <c r="O270" s="86"/>
      <c r="P270" s="86"/>
      <c r="Q270" s="86"/>
      <c r="R270" s="86"/>
      <c r="S270" s="86"/>
      <c r="T270" s="87"/>
      <c r="U270" s="40"/>
      <c r="V270" s="40"/>
      <c r="W270" s="40"/>
      <c r="X270" s="40"/>
      <c r="Y270" s="40"/>
      <c r="Z270" s="40"/>
      <c r="AA270" s="40"/>
      <c r="AB270" s="40"/>
      <c r="AC270" s="40"/>
      <c r="AD270" s="40"/>
      <c r="AE270" s="40"/>
      <c r="AT270" s="19" t="s">
        <v>190</v>
      </c>
      <c r="AU270" s="19" t="s">
        <v>83</v>
      </c>
    </row>
    <row r="271" s="2" customFormat="1" ht="21.75" customHeight="1">
      <c r="A271" s="40"/>
      <c r="B271" s="41"/>
      <c r="C271" s="215" t="s">
        <v>1036</v>
      </c>
      <c r="D271" s="215" t="s">
        <v>183</v>
      </c>
      <c r="E271" s="216" t="s">
        <v>2849</v>
      </c>
      <c r="F271" s="217" t="s">
        <v>2850</v>
      </c>
      <c r="G271" s="218" t="s">
        <v>1661</v>
      </c>
      <c r="H271" s="219">
        <v>1</v>
      </c>
      <c r="I271" s="220"/>
      <c r="J271" s="221">
        <f>ROUND(I271*H271,2)</f>
        <v>0</v>
      </c>
      <c r="K271" s="217" t="s">
        <v>19</v>
      </c>
      <c r="L271" s="46"/>
      <c r="M271" s="222" t="s">
        <v>19</v>
      </c>
      <c r="N271" s="223" t="s">
        <v>47</v>
      </c>
      <c r="O271" s="86"/>
      <c r="P271" s="224">
        <f>O271*H271</f>
        <v>0</v>
      </c>
      <c r="Q271" s="224">
        <v>0</v>
      </c>
      <c r="R271" s="224">
        <f>Q271*H271</f>
        <v>0</v>
      </c>
      <c r="S271" s="224">
        <v>0</v>
      </c>
      <c r="T271" s="225">
        <f>S271*H271</f>
        <v>0</v>
      </c>
      <c r="U271" s="40"/>
      <c r="V271" s="40"/>
      <c r="W271" s="40"/>
      <c r="X271" s="40"/>
      <c r="Y271" s="40"/>
      <c r="Z271" s="40"/>
      <c r="AA271" s="40"/>
      <c r="AB271" s="40"/>
      <c r="AC271" s="40"/>
      <c r="AD271" s="40"/>
      <c r="AE271" s="40"/>
      <c r="AR271" s="226" t="s">
        <v>198</v>
      </c>
      <c r="AT271" s="226" t="s">
        <v>183</v>
      </c>
      <c r="AU271" s="226" t="s">
        <v>83</v>
      </c>
      <c r="AY271" s="19" t="s">
        <v>180</v>
      </c>
      <c r="BE271" s="227">
        <f>IF(N271="základní",J271,0)</f>
        <v>0</v>
      </c>
      <c r="BF271" s="227">
        <f>IF(N271="snížená",J271,0)</f>
        <v>0</v>
      </c>
      <c r="BG271" s="227">
        <f>IF(N271="zákl. přenesená",J271,0)</f>
        <v>0</v>
      </c>
      <c r="BH271" s="227">
        <f>IF(N271="sníž. přenesená",J271,0)</f>
        <v>0</v>
      </c>
      <c r="BI271" s="227">
        <f>IF(N271="nulová",J271,0)</f>
        <v>0</v>
      </c>
      <c r="BJ271" s="19" t="s">
        <v>83</v>
      </c>
      <c r="BK271" s="227">
        <f>ROUND(I271*H271,2)</f>
        <v>0</v>
      </c>
      <c r="BL271" s="19" t="s">
        <v>198</v>
      </c>
      <c r="BM271" s="226" t="s">
        <v>2851</v>
      </c>
    </row>
    <row r="272" s="2" customFormat="1">
      <c r="A272" s="40"/>
      <c r="B272" s="41"/>
      <c r="C272" s="42"/>
      <c r="D272" s="228" t="s">
        <v>190</v>
      </c>
      <c r="E272" s="42"/>
      <c r="F272" s="229" t="s">
        <v>2850</v>
      </c>
      <c r="G272" s="42"/>
      <c r="H272" s="42"/>
      <c r="I272" s="230"/>
      <c r="J272" s="42"/>
      <c r="K272" s="42"/>
      <c r="L272" s="46"/>
      <c r="M272" s="231"/>
      <c r="N272" s="232"/>
      <c r="O272" s="86"/>
      <c r="P272" s="86"/>
      <c r="Q272" s="86"/>
      <c r="R272" s="86"/>
      <c r="S272" s="86"/>
      <c r="T272" s="87"/>
      <c r="U272" s="40"/>
      <c r="V272" s="40"/>
      <c r="W272" s="40"/>
      <c r="X272" s="40"/>
      <c r="Y272" s="40"/>
      <c r="Z272" s="40"/>
      <c r="AA272" s="40"/>
      <c r="AB272" s="40"/>
      <c r="AC272" s="40"/>
      <c r="AD272" s="40"/>
      <c r="AE272" s="40"/>
      <c r="AT272" s="19" t="s">
        <v>190</v>
      </c>
      <c r="AU272" s="19" t="s">
        <v>83</v>
      </c>
    </row>
    <row r="273" s="2" customFormat="1" ht="21.75" customHeight="1">
      <c r="A273" s="40"/>
      <c r="B273" s="41"/>
      <c r="C273" s="215" t="s">
        <v>1041</v>
      </c>
      <c r="D273" s="215" t="s">
        <v>183</v>
      </c>
      <c r="E273" s="216" t="s">
        <v>2852</v>
      </c>
      <c r="F273" s="217" t="s">
        <v>2853</v>
      </c>
      <c r="G273" s="218" t="s">
        <v>1661</v>
      </c>
      <c r="H273" s="219">
        <v>7</v>
      </c>
      <c r="I273" s="220"/>
      <c r="J273" s="221">
        <f>ROUND(I273*H273,2)</f>
        <v>0</v>
      </c>
      <c r="K273" s="217" t="s">
        <v>19</v>
      </c>
      <c r="L273" s="46"/>
      <c r="M273" s="222" t="s">
        <v>19</v>
      </c>
      <c r="N273" s="223" t="s">
        <v>47</v>
      </c>
      <c r="O273" s="86"/>
      <c r="P273" s="224">
        <f>O273*H273</f>
        <v>0</v>
      </c>
      <c r="Q273" s="224">
        <v>0</v>
      </c>
      <c r="R273" s="224">
        <f>Q273*H273</f>
        <v>0</v>
      </c>
      <c r="S273" s="224">
        <v>0</v>
      </c>
      <c r="T273" s="225">
        <f>S273*H273</f>
        <v>0</v>
      </c>
      <c r="U273" s="40"/>
      <c r="V273" s="40"/>
      <c r="W273" s="40"/>
      <c r="X273" s="40"/>
      <c r="Y273" s="40"/>
      <c r="Z273" s="40"/>
      <c r="AA273" s="40"/>
      <c r="AB273" s="40"/>
      <c r="AC273" s="40"/>
      <c r="AD273" s="40"/>
      <c r="AE273" s="40"/>
      <c r="AR273" s="226" t="s">
        <v>198</v>
      </c>
      <c r="AT273" s="226" t="s">
        <v>183</v>
      </c>
      <c r="AU273" s="226" t="s">
        <v>83</v>
      </c>
      <c r="AY273" s="19" t="s">
        <v>180</v>
      </c>
      <c r="BE273" s="227">
        <f>IF(N273="základní",J273,0)</f>
        <v>0</v>
      </c>
      <c r="BF273" s="227">
        <f>IF(N273="snížená",J273,0)</f>
        <v>0</v>
      </c>
      <c r="BG273" s="227">
        <f>IF(N273="zákl. přenesená",J273,0)</f>
        <v>0</v>
      </c>
      <c r="BH273" s="227">
        <f>IF(N273="sníž. přenesená",J273,0)</f>
        <v>0</v>
      </c>
      <c r="BI273" s="227">
        <f>IF(N273="nulová",J273,0)</f>
        <v>0</v>
      </c>
      <c r="BJ273" s="19" t="s">
        <v>83</v>
      </c>
      <c r="BK273" s="227">
        <f>ROUND(I273*H273,2)</f>
        <v>0</v>
      </c>
      <c r="BL273" s="19" t="s">
        <v>198</v>
      </c>
      <c r="BM273" s="226" t="s">
        <v>2854</v>
      </c>
    </row>
    <row r="274" s="2" customFormat="1">
      <c r="A274" s="40"/>
      <c r="B274" s="41"/>
      <c r="C274" s="42"/>
      <c r="D274" s="228" t="s">
        <v>190</v>
      </c>
      <c r="E274" s="42"/>
      <c r="F274" s="229" t="s">
        <v>2853</v>
      </c>
      <c r="G274" s="42"/>
      <c r="H274" s="42"/>
      <c r="I274" s="230"/>
      <c r="J274" s="42"/>
      <c r="K274" s="42"/>
      <c r="L274" s="46"/>
      <c r="M274" s="231"/>
      <c r="N274" s="232"/>
      <c r="O274" s="86"/>
      <c r="P274" s="86"/>
      <c r="Q274" s="86"/>
      <c r="R274" s="86"/>
      <c r="S274" s="86"/>
      <c r="T274" s="87"/>
      <c r="U274" s="40"/>
      <c r="V274" s="40"/>
      <c r="W274" s="40"/>
      <c r="X274" s="40"/>
      <c r="Y274" s="40"/>
      <c r="Z274" s="40"/>
      <c r="AA274" s="40"/>
      <c r="AB274" s="40"/>
      <c r="AC274" s="40"/>
      <c r="AD274" s="40"/>
      <c r="AE274" s="40"/>
      <c r="AT274" s="19" t="s">
        <v>190</v>
      </c>
      <c r="AU274" s="19" t="s">
        <v>83</v>
      </c>
    </row>
    <row r="275" s="2" customFormat="1" ht="21.75" customHeight="1">
      <c r="A275" s="40"/>
      <c r="B275" s="41"/>
      <c r="C275" s="215" t="s">
        <v>1046</v>
      </c>
      <c r="D275" s="215" t="s">
        <v>183</v>
      </c>
      <c r="E275" s="216" t="s">
        <v>2855</v>
      </c>
      <c r="F275" s="217" t="s">
        <v>2856</v>
      </c>
      <c r="G275" s="218" t="s">
        <v>1661</v>
      </c>
      <c r="H275" s="219">
        <v>5</v>
      </c>
      <c r="I275" s="220"/>
      <c r="J275" s="221">
        <f>ROUND(I275*H275,2)</f>
        <v>0</v>
      </c>
      <c r="K275" s="217" t="s">
        <v>19</v>
      </c>
      <c r="L275" s="46"/>
      <c r="M275" s="222" t="s">
        <v>19</v>
      </c>
      <c r="N275" s="223" t="s">
        <v>47</v>
      </c>
      <c r="O275" s="86"/>
      <c r="P275" s="224">
        <f>O275*H275</f>
        <v>0</v>
      </c>
      <c r="Q275" s="224">
        <v>0</v>
      </c>
      <c r="R275" s="224">
        <f>Q275*H275</f>
        <v>0</v>
      </c>
      <c r="S275" s="224">
        <v>0</v>
      </c>
      <c r="T275" s="225">
        <f>S275*H275</f>
        <v>0</v>
      </c>
      <c r="U275" s="40"/>
      <c r="V275" s="40"/>
      <c r="W275" s="40"/>
      <c r="X275" s="40"/>
      <c r="Y275" s="40"/>
      <c r="Z275" s="40"/>
      <c r="AA275" s="40"/>
      <c r="AB275" s="40"/>
      <c r="AC275" s="40"/>
      <c r="AD275" s="40"/>
      <c r="AE275" s="40"/>
      <c r="AR275" s="226" t="s">
        <v>198</v>
      </c>
      <c r="AT275" s="226" t="s">
        <v>183</v>
      </c>
      <c r="AU275" s="226" t="s">
        <v>83</v>
      </c>
      <c r="AY275" s="19" t="s">
        <v>180</v>
      </c>
      <c r="BE275" s="227">
        <f>IF(N275="základní",J275,0)</f>
        <v>0</v>
      </c>
      <c r="BF275" s="227">
        <f>IF(N275="snížená",J275,0)</f>
        <v>0</v>
      </c>
      <c r="BG275" s="227">
        <f>IF(N275="zákl. přenesená",J275,0)</f>
        <v>0</v>
      </c>
      <c r="BH275" s="227">
        <f>IF(N275="sníž. přenesená",J275,0)</f>
        <v>0</v>
      </c>
      <c r="BI275" s="227">
        <f>IF(N275="nulová",J275,0)</f>
        <v>0</v>
      </c>
      <c r="BJ275" s="19" t="s">
        <v>83</v>
      </c>
      <c r="BK275" s="227">
        <f>ROUND(I275*H275,2)</f>
        <v>0</v>
      </c>
      <c r="BL275" s="19" t="s">
        <v>198</v>
      </c>
      <c r="BM275" s="226" t="s">
        <v>2857</v>
      </c>
    </row>
    <row r="276" s="2" customFormat="1">
      <c r="A276" s="40"/>
      <c r="B276" s="41"/>
      <c r="C276" s="42"/>
      <c r="D276" s="228" t="s">
        <v>190</v>
      </c>
      <c r="E276" s="42"/>
      <c r="F276" s="229" t="s">
        <v>2856</v>
      </c>
      <c r="G276" s="42"/>
      <c r="H276" s="42"/>
      <c r="I276" s="230"/>
      <c r="J276" s="42"/>
      <c r="K276" s="42"/>
      <c r="L276" s="46"/>
      <c r="M276" s="231"/>
      <c r="N276" s="232"/>
      <c r="O276" s="86"/>
      <c r="P276" s="86"/>
      <c r="Q276" s="86"/>
      <c r="R276" s="86"/>
      <c r="S276" s="86"/>
      <c r="T276" s="87"/>
      <c r="U276" s="40"/>
      <c r="V276" s="40"/>
      <c r="W276" s="40"/>
      <c r="X276" s="40"/>
      <c r="Y276" s="40"/>
      <c r="Z276" s="40"/>
      <c r="AA276" s="40"/>
      <c r="AB276" s="40"/>
      <c r="AC276" s="40"/>
      <c r="AD276" s="40"/>
      <c r="AE276" s="40"/>
      <c r="AT276" s="19" t="s">
        <v>190</v>
      </c>
      <c r="AU276" s="19" t="s">
        <v>83</v>
      </c>
    </row>
    <row r="277" s="2" customFormat="1" ht="16.5" customHeight="1">
      <c r="A277" s="40"/>
      <c r="B277" s="41"/>
      <c r="C277" s="215" t="s">
        <v>1051</v>
      </c>
      <c r="D277" s="215" t="s">
        <v>183</v>
      </c>
      <c r="E277" s="216" t="s">
        <v>2858</v>
      </c>
      <c r="F277" s="217" t="s">
        <v>2859</v>
      </c>
      <c r="G277" s="218" t="s">
        <v>1661</v>
      </c>
      <c r="H277" s="219">
        <v>12</v>
      </c>
      <c r="I277" s="220"/>
      <c r="J277" s="221">
        <f>ROUND(I277*H277,2)</f>
        <v>0</v>
      </c>
      <c r="K277" s="217" t="s">
        <v>19</v>
      </c>
      <c r="L277" s="46"/>
      <c r="M277" s="222" t="s">
        <v>19</v>
      </c>
      <c r="N277" s="223" t="s">
        <v>47</v>
      </c>
      <c r="O277" s="86"/>
      <c r="P277" s="224">
        <f>O277*H277</f>
        <v>0</v>
      </c>
      <c r="Q277" s="224">
        <v>0</v>
      </c>
      <c r="R277" s="224">
        <f>Q277*H277</f>
        <v>0</v>
      </c>
      <c r="S277" s="224">
        <v>0</v>
      </c>
      <c r="T277" s="225">
        <f>S277*H277</f>
        <v>0</v>
      </c>
      <c r="U277" s="40"/>
      <c r="V277" s="40"/>
      <c r="W277" s="40"/>
      <c r="X277" s="40"/>
      <c r="Y277" s="40"/>
      <c r="Z277" s="40"/>
      <c r="AA277" s="40"/>
      <c r="AB277" s="40"/>
      <c r="AC277" s="40"/>
      <c r="AD277" s="40"/>
      <c r="AE277" s="40"/>
      <c r="AR277" s="226" t="s">
        <v>198</v>
      </c>
      <c r="AT277" s="226" t="s">
        <v>183</v>
      </c>
      <c r="AU277" s="226" t="s">
        <v>83</v>
      </c>
      <c r="AY277" s="19" t="s">
        <v>180</v>
      </c>
      <c r="BE277" s="227">
        <f>IF(N277="základní",J277,0)</f>
        <v>0</v>
      </c>
      <c r="BF277" s="227">
        <f>IF(N277="snížená",J277,0)</f>
        <v>0</v>
      </c>
      <c r="BG277" s="227">
        <f>IF(N277="zákl. přenesená",J277,0)</f>
        <v>0</v>
      </c>
      <c r="BH277" s="227">
        <f>IF(N277="sníž. přenesená",J277,0)</f>
        <v>0</v>
      </c>
      <c r="BI277" s="227">
        <f>IF(N277="nulová",J277,0)</f>
        <v>0</v>
      </c>
      <c r="BJ277" s="19" t="s">
        <v>83</v>
      </c>
      <c r="BK277" s="227">
        <f>ROUND(I277*H277,2)</f>
        <v>0</v>
      </c>
      <c r="BL277" s="19" t="s">
        <v>198</v>
      </c>
      <c r="BM277" s="226" t="s">
        <v>2860</v>
      </c>
    </row>
    <row r="278" s="2" customFormat="1">
      <c r="A278" s="40"/>
      <c r="B278" s="41"/>
      <c r="C278" s="42"/>
      <c r="D278" s="228" t="s">
        <v>190</v>
      </c>
      <c r="E278" s="42"/>
      <c r="F278" s="229" t="s">
        <v>2859</v>
      </c>
      <c r="G278" s="42"/>
      <c r="H278" s="42"/>
      <c r="I278" s="230"/>
      <c r="J278" s="42"/>
      <c r="K278" s="42"/>
      <c r="L278" s="46"/>
      <c r="M278" s="231"/>
      <c r="N278" s="232"/>
      <c r="O278" s="86"/>
      <c r="P278" s="86"/>
      <c r="Q278" s="86"/>
      <c r="R278" s="86"/>
      <c r="S278" s="86"/>
      <c r="T278" s="87"/>
      <c r="U278" s="40"/>
      <c r="V278" s="40"/>
      <c r="W278" s="40"/>
      <c r="X278" s="40"/>
      <c r="Y278" s="40"/>
      <c r="Z278" s="40"/>
      <c r="AA278" s="40"/>
      <c r="AB278" s="40"/>
      <c r="AC278" s="40"/>
      <c r="AD278" s="40"/>
      <c r="AE278" s="40"/>
      <c r="AT278" s="19" t="s">
        <v>190</v>
      </c>
      <c r="AU278" s="19" t="s">
        <v>83</v>
      </c>
    </row>
    <row r="279" s="2" customFormat="1" ht="16.5" customHeight="1">
      <c r="A279" s="40"/>
      <c r="B279" s="41"/>
      <c r="C279" s="215" t="s">
        <v>1055</v>
      </c>
      <c r="D279" s="215" t="s">
        <v>183</v>
      </c>
      <c r="E279" s="216" t="s">
        <v>2861</v>
      </c>
      <c r="F279" s="217" t="s">
        <v>2862</v>
      </c>
      <c r="G279" s="218" t="s">
        <v>1661</v>
      </c>
      <c r="H279" s="219">
        <v>186</v>
      </c>
      <c r="I279" s="220"/>
      <c r="J279" s="221">
        <f>ROUND(I279*H279,2)</f>
        <v>0</v>
      </c>
      <c r="K279" s="217" t="s">
        <v>19</v>
      </c>
      <c r="L279" s="46"/>
      <c r="M279" s="222" t="s">
        <v>19</v>
      </c>
      <c r="N279" s="223" t="s">
        <v>47</v>
      </c>
      <c r="O279" s="86"/>
      <c r="P279" s="224">
        <f>O279*H279</f>
        <v>0</v>
      </c>
      <c r="Q279" s="224">
        <v>0</v>
      </c>
      <c r="R279" s="224">
        <f>Q279*H279</f>
        <v>0</v>
      </c>
      <c r="S279" s="224">
        <v>0</v>
      </c>
      <c r="T279" s="225">
        <f>S279*H279</f>
        <v>0</v>
      </c>
      <c r="U279" s="40"/>
      <c r="V279" s="40"/>
      <c r="W279" s="40"/>
      <c r="X279" s="40"/>
      <c r="Y279" s="40"/>
      <c r="Z279" s="40"/>
      <c r="AA279" s="40"/>
      <c r="AB279" s="40"/>
      <c r="AC279" s="40"/>
      <c r="AD279" s="40"/>
      <c r="AE279" s="40"/>
      <c r="AR279" s="226" t="s">
        <v>198</v>
      </c>
      <c r="AT279" s="226" t="s">
        <v>183</v>
      </c>
      <c r="AU279" s="226" t="s">
        <v>83</v>
      </c>
      <c r="AY279" s="19" t="s">
        <v>180</v>
      </c>
      <c r="BE279" s="227">
        <f>IF(N279="základní",J279,0)</f>
        <v>0</v>
      </c>
      <c r="BF279" s="227">
        <f>IF(N279="snížená",J279,0)</f>
        <v>0</v>
      </c>
      <c r="BG279" s="227">
        <f>IF(N279="zákl. přenesená",J279,0)</f>
        <v>0</v>
      </c>
      <c r="BH279" s="227">
        <f>IF(N279="sníž. přenesená",J279,0)</f>
        <v>0</v>
      </c>
      <c r="BI279" s="227">
        <f>IF(N279="nulová",J279,0)</f>
        <v>0</v>
      </c>
      <c r="BJ279" s="19" t="s">
        <v>83</v>
      </c>
      <c r="BK279" s="227">
        <f>ROUND(I279*H279,2)</f>
        <v>0</v>
      </c>
      <c r="BL279" s="19" t="s">
        <v>198</v>
      </c>
      <c r="BM279" s="226" t="s">
        <v>2863</v>
      </c>
    </row>
    <row r="280" s="2" customFormat="1">
      <c r="A280" s="40"/>
      <c r="B280" s="41"/>
      <c r="C280" s="42"/>
      <c r="D280" s="228" t="s">
        <v>190</v>
      </c>
      <c r="E280" s="42"/>
      <c r="F280" s="229" t="s">
        <v>2862</v>
      </c>
      <c r="G280" s="42"/>
      <c r="H280" s="42"/>
      <c r="I280" s="230"/>
      <c r="J280" s="42"/>
      <c r="K280" s="42"/>
      <c r="L280" s="46"/>
      <c r="M280" s="231"/>
      <c r="N280" s="232"/>
      <c r="O280" s="86"/>
      <c r="P280" s="86"/>
      <c r="Q280" s="86"/>
      <c r="R280" s="86"/>
      <c r="S280" s="86"/>
      <c r="T280" s="87"/>
      <c r="U280" s="40"/>
      <c r="V280" s="40"/>
      <c r="W280" s="40"/>
      <c r="X280" s="40"/>
      <c r="Y280" s="40"/>
      <c r="Z280" s="40"/>
      <c r="AA280" s="40"/>
      <c r="AB280" s="40"/>
      <c r="AC280" s="40"/>
      <c r="AD280" s="40"/>
      <c r="AE280" s="40"/>
      <c r="AT280" s="19" t="s">
        <v>190</v>
      </c>
      <c r="AU280" s="19" t="s">
        <v>83</v>
      </c>
    </row>
    <row r="281" s="2" customFormat="1">
      <c r="A281" s="40"/>
      <c r="B281" s="41"/>
      <c r="C281" s="215" t="s">
        <v>1059</v>
      </c>
      <c r="D281" s="215" t="s">
        <v>183</v>
      </c>
      <c r="E281" s="216" t="s">
        <v>2864</v>
      </c>
      <c r="F281" s="217" t="s">
        <v>2865</v>
      </c>
      <c r="G281" s="218" t="s">
        <v>1661</v>
      </c>
      <c r="H281" s="219">
        <v>7</v>
      </c>
      <c r="I281" s="220"/>
      <c r="J281" s="221">
        <f>ROUND(I281*H281,2)</f>
        <v>0</v>
      </c>
      <c r="K281" s="217" t="s">
        <v>19</v>
      </c>
      <c r="L281" s="46"/>
      <c r="M281" s="222" t="s">
        <v>19</v>
      </c>
      <c r="N281" s="223" t="s">
        <v>47</v>
      </c>
      <c r="O281" s="86"/>
      <c r="P281" s="224">
        <f>O281*H281</f>
        <v>0</v>
      </c>
      <c r="Q281" s="224">
        <v>0</v>
      </c>
      <c r="R281" s="224">
        <f>Q281*H281</f>
        <v>0</v>
      </c>
      <c r="S281" s="224">
        <v>0</v>
      </c>
      <c r="T281" s="225">
        <f>S281*H281</f>
        <v>0</v>
      </c>
      <c r="U281" s="40"/>
      <c r="V281" s="40"/>
      <c r="W281" s="40"/>
      <c r="X281" s="40"/>
      <c r="Y281" s="40"/>
      <c r="Z281" s="40"/>
      <c r="AA281" s="40"/>
      <c r="AB281" s="40"/>
      <c r="AC281" s="40"/>
      <c r="AD281" s="40"/>
      <c r="AE281" s="40"/>
      <c r="AR281" s="226" t="s">
        <v>198</v>
      </c>
      <c r="AT281" s="226" t="s">
        <v>183</v>
      </c>
      <c r="AU281" s="226" t="s">
        <v>83</v>
      </c>
      <c r="AY281" s="19" t="s">
        <v>180</v>
      </c>
      <c r="BE281" s="227">
        <f>IF(N281="základní",J281,0)</f>
        <v>0</v>
      </c>
      <c r="BF281" s="227">
        <f>IF(N281="snížená",J281,0)</f>
        <v>0</v>
      </c>
      <c r="BG281" s="227">
        <f>IF(N281="zákl. přenesená",J281,0)</f>
        <v>0</v>
      </c>
      <c r="BH281" s="227">
        <f>IF(N281="sníž. přenesená",J281,0)</f>
        <v>0</v>
      </c>
      <c r="BI281" s="227">
        <f>IF(N281="nulová",J281,0)</f>
        <v>0</v>
      </c>
      <c r="BJ281" s="19" t="s">
        <v>83</v>
      </c>
      <c r="BK281" s="227">
        <f>ROUND(I281*H281,2)</f>
        <v>0</v>
      </c>
      <c r="BL281" s="19" t="s">
        <v>198</v>
      </c>
      <c r="BM281" s="226" t="s">
        <v>2866</v>
      </c>
    </row>
    <row r="282" s="2" customFormat="1">
      <c r="A282" s="40"/>
      <c r="B282" s="41"/>
      <c r="C282" s="42"/>
      <c r="D282" s="228" t="s">
        <v>190</v>
      </c>
      <c r="E282" s="42"/>
      <c r="F282" s="229" t="s">
        <v>2865</v>
      </c>
      <c r="G282" s="42"/>
      <c r="H282" s="42"/>
      <c r="I282" s="230"/>
      <c r="J282" s="42"/>
      <c r="K282" s="42"/>
      <c r="L282" s="46"/>
      <c r="M282" s="231"/>
      <c r="N282" s="232"/>
      <c r="O282" s="86"/>
      <c r="P282" s="86"/>
      <c r="Q282" s="86"/>
      <c r="R282" s="86"/>
      <c r="S282" s="86"/>
      <c r="T282" s="87"/>
      <c r="U282" s="40"/>
      <c r="V282" s="40"/>
      <c r="W282" s="40"/>
      <c r="X282" s="40"/>
      <c r="Y282" s="40"/>
      <c r="Z282" s="40"/>
      <c r="AA282" s="40"/>
      <c r="AB282" s="40"/>
      <c r="AC282" s="40"/>
      <c r="AD282" s="40"/>
      <c r="AE282" s="40"/>
      <c r="AT282" s="19" t="s">
        <v>190</v>
      </c>
      <c r="AU282" s="19" t="s">
        <v>83</v>
      </c>
    </row>
    <row r="283" s="2" customFormat="1" ht="16.5" customHeight="1">
      <c r="A283" s="40"/>
      <c r="B283" s="41"/>
      <c r="C283" s="215" t="s">
        <v>1064</v>
      </c>
      <c r="D283" s="215" t="s">
        <v>183</v>
      </c>
      <c r="E283" s="216" t="s">
        <v>2867</v>
      </c>
      <c r="F283" s="217" t="s">
        <v>2868</v>
      </c>
      <c r="G283" s="218" t="s">
        <v>1661</v>
      </c>
      <c r="H283" s="219">
        <v>27</v>
      </c>
      <c r="I283" s="220"/>
      <c r="J283" s="221">
        <f>ROUND(I283*H283,2)</f>
        <v>0</v>
      </c>
      <c r="K283" s="217" t="s">
        <v>19</v>
      </c>
      <c r="L283" s="46"/>
      <c r="M283" s="222" t="s">
        <v>19</v>
      </c>
      <c r="N283" s="223" t="s">
        <v>47</v>
      </c>
      <c r="O283" s="86"/>
      <c r="P283" s="224">
        <f>O283*H283</f>
        <v>0</v>
      </c>
      <c r="Q283" s="224">
        <v>0</v>
      </c>
      <c r="R283" s="224">
        <f>Q283*H283</f>
        <v>0</v>
      </c>
      <c r="S283" s="224">
        <v>0</v>
      </c>
      <c r="T283" s="225">
        <f>S283*H283</f>
        <v>0</v>
      </c>
      <c r="U283" s="40"/>
      <c r="V283" s="40"/>
      <c r="W283" s="40"/>
      <c r="X283" s="40"/>
      <c r="Y283" s="40"/>
      <c r="Z283" s="40"/>
      <c r="AA283" s="40"/>
      <c r="AB283" s="40"/>
      <c r="AC283" s="40"/>
      <c r="AD283" s="40"/>
      <c r="AE283" s="40"/>
      <c r="AR283" s="226" t="s">
        <v>198</v>
      </c>
      <c r="AT283" s="226" t="s">
        <v>183</v>
      </c>
      <c r="AU283" s="226" t="s">
        <v>83</v>
      </c>
      <c r="AY283" s="19" t="s">
        <v>180</v>
      </c>
      <c r="BE283" s="227">
        <f>IF(N283="základní",J283,0)</f>
        <v>0</v>
      </c>
      <c r="BF283" s="227">
        <f>IF(N283="snížená",J283,0)</f>
        <v>0</v>
      </c>
      <c r="BG283" s="227">
        <f>IF(N283="zákl. přenesená",J283,0)</f>
        <v>0</v>
      </c>
      <c r="BH283" s="227">
        <f>IF(N283="sníž. přenesená",J283,0)</f>
        <v>0</v>
      </c>
      <c r="BI283" s="227">
        <f>IF(N283="nulová",J283,0)</f>
        <v>0</v>
      </c>
      <c r="BJ283" s="19" t="s">
        <v>83</v>
      </c>
      <c r="BK283" s="227">
        <f>ROUND(I283*H283,2)</f>
        <v>0</v>
      </c>
      <c r="BL283" s="19" t="s">
        <v>198</v>
      </c>
      <c r="BM283" s="226" t="s">
        <v>2869</v>
      </c>
    </row>
    <row r="284" s="2" customFormat="1">
      <c r="A284" s="40"/>
      <c r="B284" s="41"/>
      <c r="C284" s="42"/>
      <c r="D284" s="228" t="s">
        <v>190</v>
      </c>
      <c r="E284" s="42"/>
      <c r="F284" s="229" t="s">
        <v>2868</v>
      </c>
      <c r="G284" s="42"/>
      <c r="H284" s="42"/>
      <c r="I284" s="230"/>
      <c r="J284" s="42"/>
      <c r="K284" s="42"/>
      <c r="L284" s="46"/>
      <c r="M284" s="231"/>
      <c r="N284" s="232"/>
      <c r="O284" s="86"/>
      <c r="P284" s="86"/>
      <c r="Q284" s="86"/>
      <c r="R284" s="86"/>
      <c r="S284" s="86"/>
      <c r="T284" s="87"/>
      <c r="U284" s="40"/>
      <c r="V284" s="40"/>
      <c r="W284" s="40"/>
      <c r="X284" s="40"/>
      <c r="Y284" s="40"/>
      <c r="Z284" s="40"/>
      <c r="AA284" s="40"/>
      <c r="AB284" s="40"/>
      <c r="AC284" s="40"/>
      <c r="AD284" s="40"/>
      <c r="AE284" s="40"/>
      <c r="AT284" s="19" t="s">
        <v>190</v>
      </c>
      <c r="AU284" s="19" t="s">
        <v>83</v>
      </c>
    </row>
    <row r="285" s="2" customFormat="1" ht="16.5" customHeight="1">
      <c r="A285" s="40"/>
      <c r="B285" s="41"/>
      <c r="C285" s="215" t="s">
        <v>1069</v>
      </c>
      <c r="D285" s="215" t="s">
        <v>183</v>
      </c>
      <c r="E285" s="216" t="s">
        <v>2870</v>
      </c>
      <c r="F285" s="217" t="s">
        <v>2871</v>
      </c>
      <c r="G285" s="218" t="s">
        <v>1661</v>
      </c>
      <c r="H285" s="219">
        <v>2</v>
      </c>
      <c r="I285" s="220"/>
      <c r="J285" s="221">
        <f>ROUND(I285*H285,2)</f>
        <v>0</v>
      </c>
      <c r="K285" s="217" t="s">
        <v>19</v>
      </c>
      <c r="L285" s="46"/>
      <c r="M285" s="222" t="s">
        <v>19</v>
      </c>
      <c r="N285" s="223" t="s">
        <v>47</v>
      </c>
      <c r="O285" s="86"/>
      <c r="P285" s="224">
        <f>O285*H285</f>
        <v>0</v>
      </c>
      <c r="Q285" s="224">
        <v>0</v>
      </c>
      <c r="R285" s="224">
        <f>Q285*H285</f>
        <v>0</v>
      </c>
      <c r="S285" s="224">
        <v>0</v>
      </c>
      <c r="T285" s="225">
        <f>S285*H285</f>
        <v>0</v>
      </c>
      <c r="U285" s="40"/>
      <c r="V285" s="40"/>
      <c r="W285" s="40"/>
      <c r="X285" s="40"/>
      <c r="Y285" s="40"/>
      <c r="Z285" s="40"/>
      <c r="AA285" s="40"/>
      <c r="AB285" s="40"/>
      <c r="AC285" s="40"/>
      <c r="AD285" s="40"/>
      <c r="AE285" s="40"/>
      <c r="AR285" s="226" t="s">
        <v>198</v>
      </c>
      <c r="AT285" s="226" t="s">
        <v>183</v>
      </c>
      <c r="AU285" s="226" t="s">
        <v>83</v>
      </c>
      <c r="AY285" s="19" t="s">
        <v>180</v>
      </c>
      <c r="BE285" s="227">
        <f>IF(N285="základní",J285,0)</f>
        <v>0</v>
      </c>
      <c r="BF285" s="227">
        <f>IF(N285="snížená",J285,0)</f>
        <v>0</v>
      </c>
      <c r="BG285" s="227">
        <f>IF(N285="zákl. přenesená",J285,0)</f>
        <v>0</v>
      </c>
      <c r="BH285" s="227">
        <f>IF(N285="sníž. přenesená",J285,0)</f>
        <v>0</v>
      </c>
      <c r="BI285" s="227">
        <f>IF(N285="nulová",J285,0)</f>
        <v>0</v>
      </c>
      <c r="BJ285" s="19" t="s">
        <v>83</v>
      </c>
      <c r="BK285" s="227">
        <f>ROUND(I285*H285,2)</f>
        <v>0</v>
      </c>
      <c r="BL285" s="19" t="s">
        <v>198</v>
      </c>
      <c r="BM285" s="226" t="s">
        <v>2872</v>
      </c>
    </row>
    <row r="286" s="2" customFormat="1">
      <c r="A286" s="40"/>
      <c r="B286" s="41"/>
      <c r="C286" s="42"/>
      <c r="D286" s="228" t="s">
        <v>190</v>
      </c>
      <c r="E286" s="42"/>
      <c r="F286" s="229" t="s">
        <v>2871</v>
      </c>
      <c r="G286" s="42"/>
      <c r="H286" s="42"/>
      <c r="I286" s="230"/>
      <c r="J286" s="42"/>
      <c r="K286" s="42"/>
      <c r="L286" s="46"/>
      <c r="M286" s="231"/>
      <c r="N286" s="232"/>
      <c r="O286" s="86"/>
      <c r="P286" s="86"/>
      <c r="Q286" s="86"/>
      <c r="R286" s="86"/>
      <c r="S286" s="86"/>
      <c r="T286" s="87"/>
      <c r="U286" s="40"/>
      <c r="V286" s="40"/>
      <c r="W286" s="40"/>
      <c r="X286" s="40"/>
      <c r="Y286" s="40"/>
      <c r="Z286" s="40"/>
      <c r="AA286" s="40"/>
      <c r="AB286" s="40"/>
      <c r="AC286" s="40"/>
      <c r="AD286" s="40"/>
      <c r="AE286" s="40"/>
      <c r="AT286" s="19" t="s">
        <v>190</v>
      </c>
      <c r="AU286" s="19" t="s">
        <v>83</v>
      </c>
    </row>
    <row r="287" s="12" customFormat="1" ht="25.92" customHeight="1">
      <c r="A287" s="12"/>
      <c r="B287" s="199"/>
      <c r="C287" s="200"/>
      <c r="D287" s="201" t="s">
        <v>75</v>
      </c>
      <c r="E287" s="202" t="s">
        <v>2873</v>
      </c>
      <c r="F287" s="202" t="s">
        <v>2874</v>
      </c>
      <c r="G287" s="200"/>
      <c r="H287" s="200"/>
      <c r="I287" s="203"/>
      <c r="J287" s="204">
        <f>BK287</f>
        <v>0</v>
      </c>
      <c r="K287" s="200"/>
      <c r="L287" s="205"/>
      <c r="M287" s="206"/>
      <c r="N287" s="207"/>
      <c r="O287" s="207"/>
      <c r="P287" s="208">
        <f>SUM(P288:P335)</f>
        <v>0</v>
      </c>
      <c r="Q287" s="207"/>
      <c r="R287" s="208">
        <f>SUM(R288:R335)</f>
        <v>0</v>
      </c>
      <c r="S287" s="207"/>
      <c r="T287" s="209">
        <f>SUM(T288:T335)</f>
        <v>0</v>
      </c>
      <c r="U287" s="12"/>
      <c r="V287" s="12"/>
      <c r="W287" s="12"/>
      <c r="X287" s="12"/>
      <c r="Y287" s="12"/>
      <c r="Z287" s="12"/>
      <c r="AA287" s="12"/>
      <c r="AB287" s="12"/>
      <c r="AC287" s="12"/>
      <c r="AD287" s="12"/>
      <c r="AE287" s="12"/>
      <c r="AR287" s="210" t="s">
        <v>83</v>
      </c>
      <c r="AT287" s="211" t="s">
        <v>75</v>
      </c>
      <c r="AU287" s="211" t="s">
        <v>76</v>
      </c>
      <c r="AY287" s="210" t="s">
        <v>180</v>
      </c>
      <c r="BK287" s="212">
        <f>SUM(BK288:BK335)</f>
        <v>0</v>
      </c>
    </row>
    <row r="288" s="2" customFormat="1" ht="16.5" customHeight="1">
      <c r="A288" s="40"/>
      <c r="B288" s="41"/>
      <c r="C288" s="215" t="s">
        <v>1073</v>
      </c>
      <c r="D288" s="215" t="s">
        <v>183</v>
      </c>
      <c r="E288" s="216" t="s">
        <v>2875</v>
      </c>
      <c r="F288" s="217" t="s">
        <v>2876</v>
      </c>
      <c r="G288" s="218" t="s">
        <v>249</v>
      </c>
      <c r="H288" s="219">
        <v>30</v>
      </c>
      <c r="I288" s="220"/>
      <c r="J288" s="221">
        <f>ROUND(I288*H288,2)</f>
        <v>0</v>
      </c>
      <c r="K288" s="217" t="s">
        <v>19</v>
      </c>
      <c r="L288" s="46"/>
      <c r="M288" s="222" t="s">
        <v>19</v>
      </c>
      <c r="N288" s="223" t="s">
        <v>47</v>
      </c>
      <c r="O288" s="86"/>
      <c r="P288" s="224">
        <f>O288*H288</f>
        <v>0</v>
      </c>
      <c r="Q288" s="224">
        <v>0</v>
      </c>
      <c r="R288" s="224">
        <f>Q288*H288</f>
        <v>0</v>
      </c>
      <c r="S288" s="224">
        <v>0</v>
      </c>
      <c r="T288" s="225">
        <f>S288*H288</f>
        <v>0</v>
      </c>
      <c r="U288" s="40"/>
      <c r="V288" s="40"/>
      <c r="W288" s="40"/>
      <c r="X288" s="40"/>
      <c r="Y288" s="40"/>
      <c r="Z288" s="40"/>
      <c r="AA288" s="40"/>
      <c r="AB288" s="40"/>
      <c r="AC288" s="40"/>
      <c r="AD288" s="40"/>
      <c r="AE288" s="40"/>
      <c r="AR288" s="226" t="s">
        <v>198</v>
      </c>
      <c r="AT288" s="226" t="s">
        <v>183</v>
      </c>
      <c r="AU288" s="226" t="s">
        <v>83</v>
      </c>
      <c r="AY288" s="19" t="s">
        <v>180</v>
      </c>
      <c r="BE288" s="227">
        <f>IF(N288="základní",J288,0)</f>
        <v>0</v>
      </c>
      <c r="BF288" s="227">
        <f>IF(N288="snížená",J288,0)</f>
        <v>0</v>
      </c>
      <c r="BG288" s="227">
        <f>IF(N288="zákl. přenesená",J288,0)</f>
        <v>0</v>
      </c>
      <c r="BH288" s="227">
        <f>IF(N288="sníž. přenesená",J288,0)</f>
        <v>0</v>
      </c>
      <c r="BI288" s="227">
        <f>IF(N288="nulová",J288,0)</f>
        <v>0</v>
      </c>
      <c r="BJ288" s="19" t="s">
        <v>83</v>
      </c>
      <c r="BK288" s="227">
        <f>ROUND(I288*H288,2)</f>
        <v>0</v>
      </c>
      <c r="BL288" s="19" t="s">
        <v>198</v>
      </c>
      <c r="BM288" s="226" t="s">
        <v>2877</v>
      </c>
    </row>
    <row r="289" s="2" customFormat="1">
      <c r="A289" s="40"/>
      <c r="B289" s="41"/>
      <c r="C289" s="42"/>
      <c r="D289" s="228" t="s">
        <v>190</v>
      </c>
      <c r="E289" s="42"/>
      <c r="F289" s="229" t="s">
        <v>2876</v>
      </c>
      <c r="G289" s="42"/>
      <c r="H289" s="42"/>
      <c r="I289" s="230"/>
      <c r="J289" s="42"/>
      <c r="K289" s="42"/>
      <c r="L289" s="46"/>
      <c r="M289" s="231"/>
      <c r="N289" s="232"/>
      <c r="O289" s="86"/>
      <c r="P289" s="86"/>
      <c r="Q289" s="86"/>
      <c r="R289" s="86"/>
      <c r="S289" s="86"/>
      <c r="T289" s="87"/>
      <c r="U289" s="40"/>
      <c r="V289" s="40"/>
      <c r="W289" s="40"/>
      <c r="X289" s="40"/>
      <c r="Y289" s="40"/>
      <c r="Z289" s="40"/>
      <c r="AA289" s="40"/>
      <c r="AB289" s="40"/>
      <c r="AC289" s="40"/>
      <c r="AD289" s="40"/>
      <c r="AE289" s="40"/>
      <c r="AT289" s="19" t="s">
        <v>190</v>
      </c>
      <c r="AU289" s="19" t="s">
        <v>83</v>
      </c>
    </row>
    <row r="290" s="2" customFormat="1" ht="16.5" customHeight="1">
      <c r="A290" s="40"/>
      <c r="B290" s="41"/>
      <c r="C290" s="215" t="s">
        <v>1078</v>
      </c>
      <c r="D290" s="215" t="s">
        <v>183</v>
      </c>
      <c r="E290" s="216" t="s">
        <v>2878</v>
      </c>
      <c r="F290" s="217" t="s">
        <v>2879</v>
      </c>
      <c r="G290" s="218" t="s">
        <v>249</v>
      </c>
      <c r="H290" s="219">
        <v>150</v>
      </c>
      <c r="I290" s="220"/>
      <c r="J290" s="221">
        <f>ROUND(I290*H290,2)</f>
        <v>0</v>
      </c>
      <c r="K290" s="217" t="s">
        <v>19</v>
      </c>
      <c r="L290" s="46"/>
      <c r="M290" s="222" t="s">
        <v>19</v>
      </c>
      <c r="N290" s="223" t="s">
        <v>47</v>
      </c>
      <c r="O290" s="86"/>
      <c r="P290" s="224">
        <f>O290*H290</f>
        <v>0</v>
      </c>
      <c r="Q290" s="224">
        <v>0</v>
      </c>
      <c r="R290" s="224">
        <f>Q290*H290</f>
        <v>0</v>
      </c>
      <c r="S290" s="224">
        <v>0</v>
      </c>
      <c r="T290" s="225">
        <f>S290*H290</f>
        <v>0</v>
      </c>
      <c r="U290" s="40"/>
      <c r="V290" s="40"/>
      <c r="W290" s="40"/>
      <c r="X290" s="40"/>
      <c r="Y290" s="40"/>
      <c r="Z290" s="40"/>
      <c r="AA290" s="40"/>
      <c r="AB290" s="40"/>
      <c r="AC290" s="40"/>
      <c r="AD290" s="40"/>
      <c r="AE290" s="40"/>
      <c r="AR290" s="226" t="s">
        <v>198</v>
      </c>
      <c r="AT290" s="226" t="s">
        <v>183</v>
      </c>
      <c r="AU290" s="226" t="s">
        <v>83</v>
      </c>
      <c r="AY290" s="19" t="s">
        <v>180</v>
      </c>
      <c r="BE290" s="227">
        <f>IF(N290="základní",J290,0)</f>
        <v>0</v>
      </c>
      <c r="BF290" s="227">
        <f>IF(N290="snížená",J290,0)</f>
        <v>0</v>
      </c>
      <c r="BG290" s="227">
        <f>IF(N290="zákl. přenesená",J290,0)</f>
        <v>0</v>
      </c>
      <c r="BH290" s="227">
        <f>IF(N290="sníž. přenesená",J290,0)</f>
        <v>0</v>
      </c>
      <c r="BI290" s="227">
        <f>IF(N290="nulová",J290,0)</f>
        <v>0</v>
      </c>
      <c r="BJ290" s="19" t="s">
        <v>83</v>
      </c>
      <c r="BK290" s="227">
        <f>ROUND(I290*H290,2)</f>
        <v>0</v>
      </c>
      <c r="BL290" s="19" t="s">
        <v>198</v>
      </c>
      <c r="BM290" s="226" t="s">
        <v>2880</v>
      </c>
    </row>
    <row r="291" s="2" customFormat="1">
      <c r="A291" s="40"/>
      <c r="B291" s="41"/>
      <c r="C291" s="42"/>
      <c r="D291" s="228" t="s">
        <v>190</v>
      </c>
      <c r="E291" s="42"/>
      <c r="F291" s="229" t="s">
        <v>2879</v>
      </c>
      <c r="G291" s="42"/>
      <c r="H291" s="42"/>
      <c r="I291" s="230"/>
      <c r="J291" s="42"/>
      <c r="K291" s="42"/>
      <c r="L291" s="46"/>
      <c r="M291" s="231"/>
      <c r="N291" s="232"/>
      <c r="O291" s="86"/>
      <c r="P291" s="86"/>
      <c r="Q291" s="86"/>
      <c r="R291" s="86"/>
      <c r="S291" s="86"/>
      <c r="T291" s="87"/>
      <c r="U291" s="40"/>
      <c r="V291" s="40"/>
      <c r="W291" s="40"/>
      <c r="X291" s="40"/>
      <c r="Y291" s="40"/>
      <c r="Z291" s="40"/>
      <c r="AA291" s="40"/>
      <c r="AB291" s="40"/>
      <c r="AC291" s="40"/>
      <c r="AD291" s="40"/>
      <c r="AE291" s="40"/>
      <c r="AT291" s="19" t="s">
        <v>190</v>
      </c>
      <c r="AU291" s="19" t="s">
        <v>83</v>
      </c>
    </row>
    <row r="292" s="2" customFormat="1" ht="16.5" customHeight="1">
      <c r="A292" s="40"/>
      <c r="B292" s="41"/>
      <c r="C292" s="215" t="s">
        <v>1082</v>
      </c>
      <c r="D292" s="215" t="s">
        <v>183</v>
      </c>
      <c r="E292" s="216" t="s">
        <v>2881</v>
      </c>
      <c r="F292" s="217" t="s">
        <v>2882</v>
      </c>
      <c r="G292" s="218" t="s">
        <v>249</v>
      </c>
      <c r="H292" s="219">
        <v>5</v>
      </c>
      <c r="I292" s="220"/>
      <c r="J292" s="221">
        <f>ROUND(I292*H292,2)</f>
        <v>0</v>
      </c>
      <c r="K292" s="217" t="s">
        <v>19</v>
      </c>
      <c r="L292" s="46"/>
      <c r="M292" s="222" t="s">
        <v>19</v>
      </c>
      <c r="N292" s="223" t="s">
        <v>47</v>
      </c>
      <c r="O292" s="86"/>
      <c r="P292" s="224">
        <f>O292*H292</f>
        <v>0</v>
      </c>
      <c r="Q292" s="224">
        <v>0</v>
      </c>
      <c r="R292" s="224">
        <f>Q292*H292</f>
        <v>0</v>
      </c>
      <c r="S292" s="224">
        <v>0</v>
      </c>
      <c r="T292" s="225">
        <f>S292*H292</f>
        <v>0</v>
      </c>
      <c r="U292" s="40"/>
      <c r="V292" s="40"/>
      <c r="W292" s="40"/>
      <c r="X292" s="40"/>
      <c r="Y292" s="40"/>
      <c r="Z292" s="40"/>
      <c r="AA292" s="40"/>
      <c r="AB292" s="40"/>
      <c r="AC292" s="40"/>
      <c r="AD292" s="40"/>
      <c r="AE292" s="40"/>
      <c r="AR292" s="226" t="s">
        <v>198</v>
      </c>
      <c r="AT292" s="226" t="s">
        <v>183</v>
      </c>
      <c r="AU292" s="226" t="s">
        <v>83</v>
      </c>
      <c r="AY292" s="19" t="s">
        <v>180</v>
      </c>
      <c r="BE292" s="227">
        <f>IF(N292="základní",J292,0)</f>
        <v>0</v>
      </c>
      <c r="BF292" s="227">
        <f>IF(N292="snížená",J292,0)</f>
        <v>0</v>
      </c>
      <c r="BG292" s="227">
        <f>IF(N292="zákl. přenesená",J292,0)</f>
        <v>0</v>
      </c>
      <c r="BH292" s="227">
        <f>IF(N292="sníž. přenesená",J292,0)</f>
        <v>0</v>
      </c>
      <c r="BI292" s="227">
        <f>IF(N292="nulová",J292,0)</f>
        <v>0</v>
      </c>
      <c r="BJ292" s="19" t="s">
        <v>83</v>
      </c>
      <c r="BK292" s="227">
        <f>ROUND(I292*H292,2)</f>
        <v>0</v>
      </c>
      <c r="BL292" s="19" t="s">
        <v>198</v>
      </c>
      <c r="BM292" s="226" t="s">
        <v>2883</v>
      </c>
    </row>
    <row r="293" s="2" customFormat="1">
      <c r="A293" s="40"/>
      <c r="B293" s="41"/>
      <c r="C293" s="42"/>
      <c r="D293" s="228" t="s">
        <v>190</v>
      </c>
      <c r="E293" s="42"/>
      <c r="F293" s="229" t="s">
        <v>2882</v>
      </c>
      <c r="G293" s="42"/>
      <c r="H293" s="42"/>
      <c r="I293" s="230"/>
      <c r="J293" s="42"/>
      <c r="K293" s="42"/>
      <c r="L293" s="46"/>
      <c r="M293" s="231"/>
      <c r="N293" s="232"/>
      <c r="O293" s="86"/>
      <c r="P293" s="86"/>
      <c r="Q293" s="86"/>
      <c r="R293" s="86"/>
      <c r="S293" s="86"/>
      <c r="T293" s="87"/>
      <c r="U293" s="40"/>
      <c r="V293" s="40"/>
      <c r="W293" s="40"/>
      <c r="X293" s="40"/>
      <c r="Y293" s="40"/>
      <c r="Z293" s="40"/>
      <c r="AA293" s="40"/>
      <c r="AB293" s="40"/>
      <c r="AC293" s="40"/>
      <c r="AD293" s="40"/>
      <c r="AE293" s="40"/>
      <c r="AT293" s="19" t="s">
        <v>190</v>
      </c>
      <c r="AU293" s="19" t="s">
        <v>83</v>
      </c>
    </row>
    <row r="294" s="2" customFormat="1" ht="16.5" customHeight="1">
      <c r="A294" s="40"/>
      <c r="B294" s="41"/>
      <c r="C294" s="215" t="s">
        <v>1087</v>
      </c>
      <c r="D294" s="215" t="s">
        <v>183</v>
      </c>
      <c r="E294" s="216" t="s">
        <v>2884</v>
      </c>
      <c r="F294" s="217" t="s">
        <v>2885</v>
      </c>
      <c r="G294" s="218" t="s">
        <v>249</v>
      </c>
      <c r="H294" s="219">
        <v>30</v>
      </c>
      <c r="I294" s="220"/>
      <c r="J294" s="221">
        <f>ROUND(I294*H294,2)</f>
        <v>0</v>
      </c>
      <c r="K294" s="217" t="s">
        <v>19</v>
      </c>
      <c r="L294" s="46"/>
      <c r="M294" s="222" t="s">
        <v>19</v>
      </c>
      <c r="N294" s="223" t="s">
        <v>47</v>
      </c>
      <c r="O294" s="86"/>
      <c r="P294" s="224">
        <f>O294*H294</f>
        <v>0</v>
      </c>
      <c r="Q294" s="224">
        <v>0</v>
      </c>
      <c r="R294" s="224">
        <f>Q294*H294</f>
        <v>0</v>
      </c>
      <c r="S294" s="224">
        <v>0</v>
      </c>
      <c r="T294" s="225">
        <f>S294*H294</f>
        <v>0</v>
      </c>
      <c r="U294" s="40"/>
      <c r="V294" s="40"/>
      <c r="W294" s="40"/>
      <c r="X294" s="40"/>
      <c r="Y294" s="40"/>
      <c r="Z294" s="40"/>
      <c r="AA294" s="40"/>
      <c r="AB294" s="40"/>
      <c r="AC294" s="40"/>
      <c r="AD294" s="40"/>
      <c r="AE294" s="40"/>
      <c r="AR294" s="226" t="s">
        <v>198</v>
      </c>
      <c r="AT294" s="226" t="s">
        <v>183</v>
      </c>
      <c r="AU294" s="226" t="s">
        <v>83</v>
      </c>
      <c r="AY294" s="19" t="s">
        <v>180</v>
      </c>
      <c r="BE294" s="227">
        <f>IF(N294="základní",J294,0)</f>
        <v>0</v>
      </c>
      <c r="BF294" s="227">
        <f>IF(N294="snížená",J294,0)</f>
        <v>0</v>
      </c>
      <c r="BG294" s="227">
        <f>IF(N294="zákl. přenesená",J294,0)</f>
        <v>0</v>
      </c>
      <c r="BH294" s="227">
        <f>IF(N294="sníž. přenesená",J294,0)</f>
        <v>0</v>
      </c>
      <c r="BI294" s="227">
        <f>IF(N294="nulová",J294,0)</f>
        <v>0</v>
      </c>
      <c r="BJ294" s="19" t="s">
        <v>83</v>
      </c>
      <c r="BK294" s="227">
        <f>ROUND(I294*H294,2)</f>
        <v>0</v>
      </c>
      <c r="BL294" s="19" t="s">
        <v>198</v>
      </c>
      <c r="BM294" s="226" t="s">
        <v>2886</v>
      </c>
    </row>
    <row r="295" s="2" customFormat="1">
      <c r="A295" s="40"/>
      <c r="B295" s="41"/>
      <c r="C295" s="42"/>
      <c r="D295" s="228" t="s">
        <v>190</v>
      </c>
      <c r="E295" s="42"/>
      <c r="F295" s="229" t="s">
        <v>2885</v>
      </c>
      <c r="G295" s="42"/>
      <c r="H295" s="42"/>
      <c r="I295" s="230"/>
      <c r="J295" s="42"/>
      <c r="K295" s="42"/>
      <c r="L295" s="46"/>
      <c r="M295" s="231"/>
      <c r="N295" s="232"/>
      <c r="O295" s="86"/>
      <c r="P295" s="86"/>
      <c r="Q295" s="86"/>
      <c r="R295" s="86"/>
      <c r="S295" s="86"/>
      <c r="T295" s="87"/>
      <c r="U295" s="40"/>
      <c r="V295" s="40"/>
      <c r="W295" s="40"/>
      <c r="X295" s="40"/>
      <c r="Y295" s="40"/>
      <c r="Z295" s="40"/>
      <c r="AA295" s="40"/>
      <c r="AB295" s="40"/>
      <c r="AC295" s="40"/>
      <c r="AD295" s="40"/>
      <c r="AE295" s="40"/>
      <c r="AT295" s="19" t="s">
        <v>190</v>
      </c>
      <c r="AU295" s="19" t="s">
        <v>83</v>
      </c>
    </row>
    <row r="296" s="2" customFormat="1" ht="16.5" customHeight="1">
      <c r="A296" s="40"/>
      <c r="B296" s="41"/>
      <c r="C296" s="215" t="s">
        <v>1092</v>
      </c>
      <c r="D296" s="215" t="s">
        <v>183</v>
      </c>
      <c r="E296" s="216" t="s">
        <v>2887</v>
      </c>
      <c r="F296" s="217" t="s">
        <v>2888</v>
      </c>
      <c r="G296" s="218" t="s">
        <v>1661</v>
      </c>
      <c r="H296" s="219">
        <v>30</v>
      </c>
      <c r="I296" s="220"/>
      <c r="J296" s="221">
        <f>ROUND(I296*H296,2)</f>
        <v>0</v>
      </c>
      <c r="K296" s="217" t="s">
        <v>19</v>
      </c>
      <c r="L296" s="46"/>
      <c r="M296" s="222" t="s">
        <v>19</v>
      </c>
      <c r="N296" s="223" t="s">
        <v>47</v>
      </c>
      <c r="O296" s="86"/>
      <c r="P296" s="224">
        <f>O296*H296</f>
        <v>0</v>
      </c>
      <c r="Q296" s="224">
        <v>0</v>
      </c>
      <c r="R296" s="224">
        <f>Q296*H296</f>
        <v>0</v>
      </c>
      <c r="S296" s="224">
        <v>0</v>
      </c>
      <c r="T296" s="225">
        <f>S296*H296</f>
        <v>0</v>
      </c>
      <c r="U296" s="40"/>
      <c r="V296" s="40"/>
      <c r="W296" s="40"/>
      <c r="X296" s="40"/>
      <c r="Y296" s="40"/>
      <c r="Z296" s="40"/>
      <c r="AA296" s="40"/>
      <c r="AB296" s="40"/>
      <c r="AC296" s="40"/>
      <c r="AD296" s="40"/>
      <c r="AE296" s="40"/>
      <c r="AR296" s="226" t="s">
        <v>198</v>
      </c>
      <c r="AT296" s="226" t="s">
        <v>183</v>
      </c>
      <c r="AU296" s="226" t="s">
        <v>83</v>
      </c>
      <c r="AY296" s="19" t="s">
        <v>180</v>
      </c>
      <c r="BE296" s="227">
        <f>IF(N296="základní",J296,0)</f>
        <v>0</v>
      </c>
      <c r="BF296" s="227">
        <f>IF(N296="snížená",J296,0)</f>
        <v>0</v>
      </c>
      <c r="BG296" s="227">
        <f>IF(N296="zákl. přenesená",J296,0)</f>
        <v>0</v>
      </c>
      <c r="BH296" s="227">
        <f>IF(N296="sníž. přenesená",J296,0)</f>
        <v>0</v>
      </c>
      <c r="BI296" s="227">
        <f>IF(N296="nulová",J296,0)</f>
        <v>0</v>
      </c>
      <c r="BJ296" s="19" t="s">
        <v>83</v>
      </c>
      <c r="BK296" s="227">
        <f>ROUND(I296*H296,2)</f>
        <v>0</v>
      </c>
      <c r="BL296" s="19" t="s">
        <v>198</v>
      </c>
      <c r="BM296" s="226" t="s">
        <v>2889</v>
      </c>
    </row>
    <row r="297" s="2" customFormat="1">
      <c r="A297" s="40"/>
      <c r="B297" s="41"/>
      <c r="C297" s="42"/>
      <c r="D297" s="228" t="s">
        <v>190</v>
      </c>
      <c r="E297" s="42"/>
      <c r="F297" s="229" t="s">
        <v>2888</v>
      </c>
      <c r="G297" s="42"/>
      <c r="H297" s="42"/>
      <c r="I297" s="230"/>
      <c r="J297" s="42"/>
      <c r="K297" s="42"/>
      <c r="L297" s="46"/>
      <c r="M297" s="231"/>
      <c r="N297" s="232"/>
      <c r="O297" s="86"/>
      <c r="P297" s="86"/>
      <c r="Q297" s="86"/>
      <c r="R297" s="86"/>
      <c r="S297" s="86"/>
      <c r="T297" s="87"/>
      <c r="U297" s="40"/>
      <c r="V297" s="40"/>
      <c r="W297" s="40"/>
      <c r="X297" s="40"/>
      <c r="Y297" s="40"/>
      <c r="Z297" s="40"/>
      <c r="AA297" s="40"/>
      <c r="AB297" s="40"/>
      <c r="AC297" s="40"/>
      <c r="AD297" s="40"/>
      <c r="AE297" s="40"/>
      <c r="AT297" s="19" t="s">
        <v>190</v>
      </c>
      <c r="AU297" s="19" t="s">
        <v>83</v>
      </c>
    </row>
    <row r="298" s="2" customFormat="1" ht="16.5" customHeight="1">
      <c r="A298" s="40"/>
      <c r="B298" s="41"/>
      <c r="C298" s="215" t="s">
        <v>1097</v>
      </c>
      <c r="D298" s="215" t="s">
        <v>183</v>
      </c>
      <c r="E298" s="216" t="s">
        <v>2890</v>
      </c>
      <c r="F298" s="217" t="s">
        <v>2891</v>
      </c>
      <c r="G298" s="218" t="s">
        <v>249</v>
      </c>
      <c r="H298" s="219">
        <v>1500</v>
      </c>
      <c r="I298" s="220"/>
      <c r="J298" s="221">
        <f>ROUND(I298*H298,2)</f>
        <v>0</v>
      </c>
      <c r="K298" s="217" t="s">
        <v>19</v>
      </c>
      <c r="L298" s="46"/>
      <c r="M298" s="222" t="s">
        <v>19</v>
      </c>
      <c r="N298" s="223" t="s">
        <v>47</v>
      </c>
      <c r="O298" s="86"/>
      <c r="P298" s="224">
        <f>O298*H298</f>
        <v>0</v>
      </c>
      <c r="Q298" s="224">
        <v>0</v>
      </c>
      <c r="R298" s="224">
        <f>Q298*H298</f>
        <v>0</v>
      </c>
      <c r="S298" s="224">
        <v>0</v>
      </c>
      <c r="T298" s="225">
        <f>S298*H298</f>
        <v>0</v>
      </c>
      <c r="U298" s="40"/>
      <c r="V298" s="40"/>
      <c r="W298" s="40"/>
      <c r="X298" s="40"/>
      <c r="Y298" s="40"/>
      <c r="Z298" s="40"/>
      <c r="AA298" s="40"/>
      <c r="AB298" s="40"/>
      <c r="AC298" s="40"/>
      <c r="AD298" s="40"/>
      <c r="AE298" s="40"/>
      <c r="AR298" s="226" t="s">
        <v>198</v>
      </c>
      <c r="AT298" s="226" t="s">
        <v>183</v>
      </c>
      <c r="AU298" s="226" t="s">
        <v>83</v>
      </c>
      <c r="AY298" s="19" t="s">
        <v>180</v>
      </c>
      <c r="BE298" s="227">
        <f>IF(N298="základní",J298,0)</f>
        <v>0</v>
      </c>
      <c r="BF298" s="227">
        <f>IF(N298="snížená",J298,0)</f>
        <v>0</v>
      </c>
      <c r="BG298" s="227">
        <f>IF(N298="zákl. přenesená",J298,0)</f>
        <v>0</v>
      </c>
      <c r="BH298" s="227">
        <f>IF(N298="sníž. přenesená",J298,0)</f>
        <v>0</v>
      </c>
      <c r="BI298" s="227">
        <f>IF(N298="nulová",J298,0)</f>
        <v>0</v>
      </c>
      <c r="BJ298" s="19" t="s">
        <v>83</v>
      </c>
      <c r="BK298" s="227">
        <f>ROUND(I298*H298,2)</f>
        <v>0</v>
      </c>
      <c r="BL298" s="19" t="s">
        <v>198</v>
      </c>
      <c r="BM298" s="226" t="s">
        <v>2892</v>
      </c>
    </row>
    <row r="299" s="2" customFormat="1">
      <c r="A299" s="40"/>
      <c r="B299" s="41"/>
      <c r="C299" s="42"/>
      <c r="D299" s="228" t="s">
        <v>190</v>
      </c>
      <c r="E299" s="42"/>
      <c r="F299" s="229" t="s">
        <v>2891</v>
      </c>
      <c r="G299" s="42"/>
      <c r="H299" s="42"/>
      <c r="I299" s="230"/>
      <c r="J299" s="42"/>
      <c r="K299" s="42"/>
      <c r="L299" s="46"/>
      <c r="M299" s="231"/>
      <c r="N299" s="232"/>
      <c r="O299" s="86"/>
      <c r="P299" s="86"/>
      <c r="Q299" s="86"/>
      <c r="R299" s="86"/>
      <c r="S299" s="86"/>
      <c r="T299" s="87"/>
      <c r="U299" s="40"/>
      <c r="V299" s="40"/>
      <c r="W299" s="40"/>
      <c r="X299" s="40"/>
      <c r="Y299" s="40"/>
      <c r="Z299" s="40"/>
      <c r="AA299" s="40"/>
      <c r="AB299" s="40"/>
      <c r="AC299" s="40"/>
      <c r="AD299" s="40"/>
      <c r="AE299" s="40"/>
      <c r="AT299" s="19" t="s">
        <v>190</v>
      </c>
      <c r="AU299" s="19" t="s">
        <v>83</v>
      </c>
    </row>
    <row r="300" s="2" customFormat="1" ht="16.5" customHeight="1">
      <c r="A300" s="40"/>
      <c r="B300" s="41"/>
      <c r="C300" s="215" t="s">
        <v>1101</v>
      </c>
      <c r="D300" s="215" t="s">
        <v>183</v>
      </c>
      <c r="E300" s="216" t="s">
        <v>2893</v>
      </c>
      <c r="F300" s="217" t="s">
        <v>2894</v>
      </c>
      <c r="G300" s="218" t="s">
        <v>1661</v>
      </c>
      <c r="H300" s="219">
        <v>8</v>
      </c>
      <c r="I300" s="220"/>
      <c r="J300" s="221">
        <f>ROUND(I300*H300,2)</f>
        <v>0</v>
      </c>
      <c r="K300" s="217" t="s">
        <v>19</v>
      </c>
      <c r="L300" s="46"/>
      <c r="M300" s="222" t="s">
        <v>19</v>
      </c>
      <c r="N300" s="223" t="s">
        <v>47</v>
      </c>
      <c r="O300" s="86"/>
      <c r="P300" s="224">
        <f>O300*H300</f>
        <v>0</v>
      </c>
      <c r="Q300" s="224">
        <v>0</v>
      </c>
      <c r="R300" s="224">
        <f>Q300*H300</f>
        <v>0</v>
      </c>
      <c r="S300" s="224">
        <v>0</v>
      </c>
      <c r="T300" s="225">
        <f>S300*H300</f>
        <v>0</v>
      </c>
      <c r="U300" s="40"/>
      <c r="V300" s="40"/>
      <c r="W300" s="40"/>
      <c r="X300" s="40"/>
      <c r="Y300" s="40"/>
      <c r="Z300" s="40"/>
      <c r="AA300" s="40"/>
      <c r="AB300" s="40"/>
      <c r="AC300" s="40"/>
      <c r="AD300" s="40"/>
      <c r="AE300" s="40"/>
      <c r="AR300" s="226" t="s">
        <v>198</v>
      </c>
      <c r="AT300" s="226" t="s">
        <v>183</v>
      </c>
      <c r="AU300" s="226" t="s">
        <v>83</v>
      </c>
      <c r="AY300" s="19" t="s">
        <v>180</v>
      </c>
      <c r="BE300" s="227">
        <f>IF(N300="základní",J300,0)</f>
        <v>0</v>
      </c>
      <c r="BF300" s="227">
        <f>IF(N300="snížená",J300,0)</f>
        <v>0</v>
      </c>
      <c r="BG300" s="227">
        <f>IF(N300="zákl. přenesená",J300,0)</f>
        <v>0</v>
      </c>
      <c r="BH300" s="227">
        <f>IF(N300="sníž. přenesená",J300,0)</f>
        <v>0</v>
      </c>
      <c r="BI300" s="227">
        <f>IF(N300="nulová",J300,0)</f>
        <v>0</v>
      </c>
      <c r="BJ300" s="19" t="s">
        <v>83</v>
      </c>
      <c r="BK300" s="227">
        <f>ROUND(I300*H300,2)</f>
        <v>0</v>
      </c>
      <c r="BL300" s="19" t="s">
        <v>198</v>
      </c>
      <c r="BM300" s="226" t="s">
        <v>2895</v>
      </c>
    </row>
    <row r="301" s="2" customFormat="1">
      <c r="A301" s="40"/>
      <c r="B301" s="41"/>
      <c r="C301" s="42"/>
      <c r="D301" s="228" t="s">
        <v>190</v>
      </c>
      <c r="E301" s="42"/>
      <c r="F301" s="229" t="s">
        <v>2894</v>
      </c>
      <c r="G301" s="42"/>
      <c r="H301" s="42"/>
      <c r="I301" s="230"/>
      <c r="J301" s="42"/>
      <c r="K301" s="42"/>
      <c r="L301" s="46"/>
      <c r="M301" s="231"/>
      <c r="N301" s="232"/>
      <c r="O301" s="86"/>
      <c r="P301" s="86"/>
      <c r="Q301" s="86"/>
      <c r="R301" s="86"/>
      <c r="S301" s="86"/>
      <c r="T301" s="87"/>
      <c r="U301" s="40"/>
      <c r="V301" s="40"/>
      <c r="W301" s="40"/>
      <c r="X301" s="40"/>
      <c r="Y301" s="40"/>
      <c r="Z301" s="40"/>
      <c r="AA301" s="40"/>
      <c r="AB301" s="40"/>
      <c r="AC301" s="40"/>
      <c r="AD301" s="40"/>
      <c r="AE301" s="40"/>
      <c r="AT301" s="19" t="s">
        <v>190</v>
      </c>
      <c r="AU301" s="19" t="s">
        <v>83</v>
      </c>
    </row>
    <row r="302" s="2" customFormat="1" ht="16.5" customHeight="1">
      <c r="A302" s="40"/>
      <c r="B302" s="41"/>
      <c r="C302" s="215" t="s">
        <v>491</v>
      </c>
      <c r="D302" s="215" t="s">
        <v>183</v>
      </c>
      <c r="E302" s="216" t="s">
        <v>2896</v>
      </c>
      <c r="F302" s="217" t="s">
        <v>2897</v>
      </c>
      <c r="G302" s="218" t="s">
        <v>1661</v>
      </c>
      <c r="H302" s="219">
        <v>10</v>
      </c>
      <c r="I302" s="220"/>
      <c r="J302" s="221">
        <f>ROUND(I302*H302,2)</f>
        <v>0</v>
      </c>
      <c r="K302" s="217" t="s">
        <v>19</v>
      </c>
      <c r="L302" s="46"/>
      <c r="M302" s="222" t="s">
        <v>19</v>
      </c>
      <c r="N302" s="223" t="s">
        <v>47</v>
      </c>
      <c r="O302" s="86"/>
      <c r="P302" s="224">
        <f>O302*H302</f>
        <v>0</v>
      </c>
      <c r="Q302" s="224">
        <v>0</v>
      </c>
      <c r="R302" s="224">
        <f>Q302*H302</f>
        <v>0</v>
      </c>
      <c r="S302" s="224">
        <v>0</v>
      </c>
      <c r="T302" s="225">
        <f>S302*H302</f>
        <v>0</v>
      </c>
      <c r="U302" s="40"/>
      <c r="V302" s="40"/>
      <c r="W302" s="40"/>
      <c r="X302" s="40"/>
      <c r="Y302" s="40"/>
      <c r="Z302" s="40"/>
      <c r="AA302" s="40"/>
      <c r="AB302" s="40"/>
      <c r="AC302" s="40"/>
      <c r="AD302" s="40"/>
      <c r="AE302" s="40"/>
      <c r="AR302" s="226" t="s">
        <v>198</v>
      </c>
      <c r="AT302" s="226" t="s">
        <v>183</v>
      </c>
      <c r="AU302" s="226" t="s">
        <v>83</v>
      </c>
      <c r="AY302" s="19" t="s">
        <v>180</v>
      </c>
      <c r="BE302" s="227">
        <f>IF(N302="základní",J302,0)</f>
        <v>0</v>
      </c>
      <c r="BF302" s="227">
        <f>IF(N302="snížená",J302,0)</f>
        <v>0</v>
      </c>
      <c r="BG302" s="227">
        <f>IF(N302="zákl. přenesená",J302,0)</f>
        <v>0</v>
      </c>
      <c r="BH302" s="227">
        <f>IF(N302="sníž. přenesená",J302,0)</f>
        <v>0</v>
      </c>
      <c r="BI302" s="227">
        <f>IF(N302="nulová",J302,0)</f>
        <v>0</v>
      </c>
      <c r="BJ302" s="19" t="s">
        <v>83</v>
      </c>
      <c r="BK302" s="227">
        <f>ROUND(I302*H302,2)</f>
        <v>0</v>
      </c>
      <c r="BL302" s="19" t="s">
        <v>198</v>
      </c>
      <c r="BM302" s="226" t="s">
        <v>2898</v>
      </c>
    </row>
    <row r="303" s="2" customFormat="1">
      <c r="A303" s="40"/>
      <c r="B303" s="41"/>
      <c r="C303" s="42"/>
      <c r="D303" s="228" t="s">
        <v>190</v>
      </c>
      <c r="E303" s="42"/>
      <c r="F303" s="229" t="s">
        <v>2897</v>
      </c>
      <c r="G303" s="42"/>
      <c r="H303" s="42"/>
      <c r="I303" s="230"/>
      <c r="J303" s="42"/>
      <c r="K303" s="42"/>
      <c r="L303" s="46"/>
      <c r="M303" s="231"/>
      <c r="N303" s="232"/>
      <c r="O303" s="86"/>
      <c r="P303" s="86"/>
      <c r="Q303" s="86"/>
      <c r="R303" s="86"/>
      <c r="S303" s="86"/>
      <c r="T303" s="87"/>
      <c r="U303" s="40"/>
      <c r="V303" s="40"/>
      <c r="W303" s="40"/>
      <c r="X303" s="40"/>
      <c r="Y303" s="40"/>
      <c r="Z303" s="40"/>
      <c r="AA303" s="40"/>
      <c r="AB303" s="40"/>
      <c r="AC303" s="40"/>
      <c r="AD303" s="40"/>
      <c r="AE303" s="40"/>
      <c r="AT303" s="19" t="s">
        <v>190</v>
      </c>
      <c r="AU303" s="19" t="s">
        <v>83</v>
      </c>
    </row>
    <row r="304" s="2" customFormat="1" ht="16.5" customHeight="1">
      <c r="A304" s="40"/>
      <c r="B304" s="41"/>
      <c r="C304" s="215" t="s">
        <v>1110</v>
      </c>
      <c r="D304" s="215" t="s">
        <v>183</v>
      </c>
      <c r="E304" s="216" t="s">
        <v>2899</v>
      </c>
      <c r="F304" s="217" t="s">
        <v>2900</v>
      </c>
      <c r="G304" s="218" t="s">
        <v>1661</v>
      </c>
      <c r="H304" s="219">
        <v>90</v>
      </c>
      <c r="I304" s="220"/>
      <c r="J304" s="221">
        <f>ROUND(I304*H304,2)</f>
        <v>0</v>
      </c>
      <c r="K304" s="217" t="s">
        <v>19</v>
      </c>
      <c r="L304" s="46"/>
      <c r="M304" s="222" t="s">
        <v>19</v>
      </c>
      <c r="N304" s="223" t="s">
        <v>47</v>
      </c>
      <c r="O304" s="86"/>
      <c r="P304" s="224">
        <f>O304*H304</f>
        <v>0</v>
      </c>
      <c r="Q304" s="224">
        <v>0</v>
      </c>
      <c r="R304" s="224">
        <f>Q304*H304</f>
        <v>0</v>
      </c>
      <c r="S304" s="224">
        <v>0</v>
      </c>
      <c r="T304" s="225">
        <f>S304*H304</f>
        <v>0</v>
      </c>
      <c r="U304" s="40"/>
      <c r="V304" s="40"/>
      <c r="W304" s="40"/>
      <c r="X304" s="40"/>
      <c r="Y304" s="40"/>
      <c r="Z304" s="40"/>
      <c r="AA304" s="40"/>
      <c r="AB304" s="40"/>
      <c r="AC304" s="40"/>
      <c r="AD304" s="40"/>
      <c r="AE304" s="40"/>
      <c r="AR304" s="226" t="s">
        <v>198</v>
      </c>
      <c r="AT304" s="226" t="s">
        <v>183</v>
      </c>
      <c r="AU304" s="226" t="s">
        <v>83</v>
      </c>
      <c r="AY304" s="19" t="s">
        <v>180</v>
      </c>
      <c r="BE304" s="227">
        <f>IF(N304="základní",J304,0)</f>
        <v>0</v>
      </c>
      <c r="BF304" s="227">
        <f>IF(N304="snížená",J304,0)</f>
        <v>0</v>
      </c>
      <c r="BG304" s="227">
        <f>IF(N304="zákl. přenesená",J304,0)</f>
        <v>0</v>
      </c>
      <c r="BH304" s="227">
        <f>IF(N304="sníž. přenesená",J304,0)</f>
        <v>0</v>
      </c>
      <c r="BI304" s="227">
        <f>IF(N304="nulová",J304,0)</f>
        <v>0</v>
      </c>
      <c r="BJ304" s="19" t="s">
        <v>83</v>
      </c>
      <c r="BK304" s="227">
        <f>ROUND(I304*H304,2)</f>
        <v>0</v>
      </c>
      <c r="BL304" s="19" t="s">
        <v>198</v>
      </c>
      <c r="BM304" s="226" t="s">
        <v>2901</v>
      </c>
    </row>
    <row r="305" s="2" customFormat="1">
      <c r="A305" s="40"/>
      <c r="B305" s="41"/>
      <c r="C305" s="42"/>
      <c r="D305" s="228" t="s">
        <v>190</v>
      </c>
      <c r="E305" s="42"/>
      <c r="F305" s="229" t="s">
        <v>2900</v>
      </c>
      <c r="G305" s="42"/>
      <c r="H305" s="42"/>
      <c r="I305" s="230"/>
      <c r="J305" s="42"/>
      <c r="K305" s="42"/>
      <c r="L305" s="46"/>
      <c r="M305" s="231"/>
      <c r="N305" s="232"/>
      <c r="O305" s="86"/>
      <c r="P305" s="86"/>
      <c r="Q305" s="86"/>
      <c r="R305" s="86"/>
      <c r="S305" s="86"/>
      <c r="T305" s="87"/>
      <c r="U305" s="40"/>
      <c r="V305" s="40"/>
      <c r="W305" s="40"/>
      <c r="X305" s="40"/>
      <c r="Y305" s="40"/>
      <c r="Z305" s="40"/>
      <c r="AA305" s="40"/>
      <c r="AB305" s="40"/>
      <c r="AC305" s="40"/>
      <c r="AD305" s="40"/>
      <c r="AE305" s="40"/>
      <c r="AT305" s="19" t="s">
        <v>190</v>
      </c>
      <c r="AU305" s="19" t="s">
        <v>83</v>
      </c>
    </row>
    <row r="306" s="2" customFormat="1" ht="16.5" customHeight="1">
      <c r="A306" s="40"/>
      <c r="B306" s="41"/>
      <c r="C306" s="215" t="s">
        <v>1115</v>
      </c>
      <c r="D306" s="215" t="s">
        <v>183</v>
      </c>
      <c r="E306" s="216" t="s">
        <v>2902</v>
      </c>
      <c r="F306" s="217" t="s">
        <v>2903</v>
      </c>
      <c r="G306" s="218" t="s">
        <v>1661</v>
      </c>
      <c r="H306" s="219">
        <v>451</v>
      </c>
      <c r="I306" s="220"/>
      <c r="J306" s="221">
        <f>ROUND(I306*H306,2)</f>
        <v>0</v>
      </c>
      <c r="K306" s="217" t="s">
        <v>19</v>
      </c>
      <c r="L306" s="46"/>
      <c r="M306" s="222" t="s">
        <v>19</v>
      </c>
      <c r="N306" s="223" t="s">
        <v>47</v>
      </c>
      <c r="O306" s="86"/>
      <c r="P306" s="224">
        <f>O306*H306</f>
        <v>0</v>
      </c>
      <c r="Q306" s="224">
        <v>0</v>
      </c>
      <c r="R306" s="224">
        <f>Q306*H306</f>
        <v>0</v>
      </c>
      <c r="S306" s="224">
        <v>0</v>
      </c>
      <c r="T306" s="225">
        <f>S306*H306</f>
        <v>0</v>
      </c>
      <c r="U306" s="40"/>
      <c r="V306" s="40"/>
      <c r="W306" s="40"/>
      <c r="X306" s="40"/>
      <c r="Y306" s="40"/>
      <c r="Z306" s="40"/>
      <c r="AA306" s="40"/>
      <c r="AB306" s="40"/>
      <c r="AC306" s="40"/>
      <c r="AD306" s="40"/>
      <c r="AE306" s="40"/>
      <c r="AR306" s="226" t="s">
        <v>198</v>
      </c>
      <c r="AT306" s="226" t="s">
        <v>183</v>
      </c>
      <c r="AU306" s="226" t="s">
        <v>83</v>
      </c>
      <c r="AY306" s="19" t="s">
        <v>180</v>
      </c>
      <c r="BE306" s="227">
        <f>IF(N306="základní",J306,0)</f>
        <v>0</v>
      </c>
      <c r="BF306" s="227">
        <f>IF(N306="snížená",J306,0)</f>
        <v>0</v>
      </c>
      <c r="BG306" s="227">
        <f>IF(N306="zákl. přenesená",J306,0)</f>
        <v>0</v>
      </c>
      <c r="BH306" s="227">
        <f>IF(N306="sníž. přenesená",J306,0)</f>
        <v>0</v>
      </c>
      <c r="BI306" s="227">
        <f>IF(N306="nulová",J306,0)</f>
        <v>0</v>
      </c>
      <c r="BJ306" s="19" t="s">
        <v>83</v>
      </c>
      <c r="BK306" s="227">
        <f>ROUND(I306*H306,2)</f>
        <v>0</v>
      </c>
      <c r="BL306" s="19" t="s">
        <v>198</v>
      </c>
      <c r="BM306" s="226" t="s">
        <v>2904</v>
      </c>
    </row>
    <row r="307" s="2" customFormat="1">
      <c r="A307" s="40"/>
      <c r="B307" s="41"/>
      <c r="C307" s="42"/>
      <c r="D307" s="228" t="s">
        <v>190</v>
      </c>
      <c r="E307" s="42"/>
      <c r="F307" s="229" t="s">
        <v>2903</v>
      </c>
      <c r="G307" s="42"/>
      <c r="H307" s="42"/>
      <c r="I307" s="230"/>
      <c r="J307" s="42"/>
      <c r="K307" s="42"/>
      <c r="L307" s="46"/>
      <c r="M307" s="231"/>
      <c r="N307" s="232"/>
      <c r="O307" s="86"/>
      <c r="P307" s="86"/>
      <c r="Q307" s="86"/>
      <c r="R307" s="86"/>
      <c r="S307" s="86"/>
      <c r="T307" s="87"/>
      <c r="U307" s="40"/>
      <c r="V307" s="40"/>
      <c r="W307" s="40"/>
      <c r="X307" s="40"/>
      <c r="Y307" s="40"/>
      <c r="Z307" s="40"/>
      <c r="AA307" s="40"/>
      <c r="AB307" s="40"/>
      <c r="AC307" s="40"/>
      <c r="AD307" s="40"/>
      <c r="AE307" s="40"/>
      <c r="AT307" s="19" t="s">
        <v>190</v>
      </c>
      <c r="AU307" s="19" t="s">
        <v>83</v>
      </c>
    </row>
    <row r="308" s="2" customFormat="1" ht="16.5" customHeight="1">
      <c r="A308" s="40"/>
      <c r="B308" s="41"/>
      <c r="C308" s="215" t="s">
        <v>1120</v>
      </c>
      <c r="D308" s="215" t="s">
        <v>183</v>
      </c>
      <c r="E308" s="216" t="s">
        <v>2905</v>
      </c>
      <c r="F308" s="217" t="s">
        <v>2906</v>
      </c>
      <c r="G308" s="218" t="s">
        <v>2811</v>
      </c>
      <c r="H308" s="219">
        <v>10</v>
      </c>
      <c r="I308" s="220"/>
      <c r="J308" s="221">
        <f>ROUND(I308*H308,2)</f>
        <v>0</v>
      </c>
      <c r="K308" s="217" t="s">
        <v>19</v>
      </c>
      <c r="L308" s="46"/>
      <c r="M308" s="222" t="s">
        <v>19</v>
      </c>
      <c r="N308" s="223" t="s">
        <v>47</v>
      </c>
      <c r="O308" s="86"/>
      <c r="P308" s="224">
        <f>O308*H308</f>
        <v>0</v>
      </c>
      <c r="Q308" s="224">
        <v>0</v>
      </c>
      <c r="R308" s="224">
        <f>Q308*H308</f>
        <v>0</v>
      </c>
      <c r="S308" s="224">
        <v>0</v>
      </c>
      <c r="T308" s="225">
        <f>S308*H308</f>
        <v>0</v>
      </c>
      <c r="U308" s="40"/>
      <c r="V308" s="40"/>
      <c r="W308" s="40"/>
      <c r="X308" s="40"/>
      <c r="Y308" s="40"/>
      <c r="Z308" s="40"/>
      <c r="AA308" s="40"/>
      <c r="AB308" s="40"/>
      <c r="AC308" s="40"/>
      <c r="AD308" s="40"/>
      <c r="AE308" s="40"/>
      <c r="AR308" s="226" t="s">
        <v>198</v>
      </c>
      <c r="AT308" s="226" t="s">
        <v>183</v>
      </c>
      <c r="AU308" s="226" t="s">
        <v>83</v>
      </c>
      <c r="AY308" s="19" t="s">
        <v>180</v>
      </c>
      <c r="BE308" s="227">
        <f>IF(N308="základní",J308,0)</f>
        <v>0</v>
      </c>
      <c r="BF308" s="227">
        <f>IF(N308="snížená",J308,0)</f>
        <v>0</v>
      </c>
      <c r="BG308" s="227">
        <f>IF(N308="zákl. přenesená",J308,0)</f>
        <v>0</v>
      </c>
      <c r="BH308" s="227">
        <f>IF(N308="sníž. přenesená",J308,0)</f>
        <v>0</v>
      </c>
      <c r="BI308" s="227">
        <f>IF(N308="nulová",J308,0)</f>
        <v>0</v>
      </c>
      <c r="BJ308" s="19" t="s">
        <v>83</v>
      </c>
      <c r="BK308" s="227">
        <f>ROUND(I308*H308,2)</f>
        <v>0</v>
      </c>
      <c r="BL308" s="19" t="s">
        <v>198</v>
      </c>
      <c r="BM308" s="226" t="s">
        <v>2907</v>
      </c>
    </row>
    <row r="309" s="2" customFormat="1">
      <c r="A309" s="40"/>
      <c r="B309" s="41"/>
      <c r="C309" s="42"/>
      <c r="D309" s="228" t="s">
        <v>190</v>
      </c>
      <c r="E309" s="42"/>
      <c r="F309" s="229" t="s">
        <v>2906</v>
      </c>
      <c r="G309" s="42"/>
      <c r="H309" s="42"/>
      <c r="I309" s="230"/>
      <c r="J309" s="42"/>
      <c r="K309" s="42"/>
      <c r="L309" s="46"/>
      <c r="M309" s="231"/>
      <c r="N309" s="232"/>
      <c r="O309" s="86"/>
      <c r="P309" s="86"/>
      <c r="Q309" s="86"/>
      <c r="R309" s="86"/>
      <c r="S309" s="86"/>
      <c r="T309" s="87"/>
      <c r="U309" s="40"/>
      <c r="V309" s="40"/>
      <c r="W309" s="40"/>
      <c r="X309" s="40"/>
      <c r="Y309" s="40"/>
      <c r="Z309" s="40"/>
      <c r="AA309" s="40"/>
      <c r="AB309" s="40"/>
      <c r="AC309" s="40"/>
      <c r="AD309" s="40"/>
      <c r="AE309" s="40"/>
      <c r="AT309" s="19" t="s">
        <v>190</v>
      </c>
      <c r="AU309" s="19" t="s">
        <v>83</v>
      </c>
    </row>
    <row r="310" s="2" customFormat="1" ht="16.5" customHeight="1">
      <c r="A310" s="40"/>
      <c r="B310" s="41"/>
      <c r="C310" s="215" t="s">
        <v>1126</v>
      </c>
      <c r="D310" s="215" t="s">
        <v>183</v>
      </c>
      <c r="E310" s="216" t="s">
        <v>2908</v>
      </c>
      <c r="F310" s="217" t="s">
        <v>2909</v>
      </c>
      <c r="G310" s="218" t="s">
        <v>1661</v>
      </c>
      <c r="H310" s="219">
        <v>1</v>
      </c>
      <c r="I310" s="220"/>
      <c r="J310" s="221">
        <f>ROUND(I310*H310,2)</f>
        <v>0</v>
      </c>
      <c r="K310" s="217" t="s">
        <v>19</v>
      </c>
      <c r="L310" s="46"/>
      <c r="M310" s="222" t="s">
        <v>19</v>
      </c>
      <c r="N310" s="223" t="s">
        <v>47</v>
      </c>
      <c r="O310" s="86"/>
      <c r="P310" s="224">
        <f>O310*H310</f>
        <v>0</v>
      </c>
      <c r="Q310" s="224">
        <v>0</v>
      </c>
      <c r="R310" s="224">
        <f>Q310*H310</f>
        <v>0</v>
      </c>
      <c r="S310" s="224">
        <v>0</v>
      </c>
      <c r="T310" s="225">
        <f>S310*H310</f>
        <v>0</v>
      </c>
      <c r="U310" s="40"/>
      <c r="V310" s="40"/>
      <c r="W310" s="40"/>
      <c r="X310" s="40"/>
      <c r="Y310" s="40"/>
      <c r="Z310" s="40"/>
      <c r="AA310" s="40"/>
      <c r="AB310" s="40"/>
      <c r="AC310" s="40"/>
      <c r="AD310" s="40"/>
      <c r="AE310" s="40"/>
      <c r="AR310" s="226" t="s">
        <v>198</v>
      </c>
      <c r="AT310" s="226" t="s">
        <v>183</v>
      </c>
      <c r="AU310" s="226" t="s">
        <v>83</v>
      </c>
      <c r="AY310" s="19" t="s">
        <v>180</v>
      </c>
      <c r="BE310" s="227">
        <f>IF(N310="základní",J310,0)</f>
        <v>0</v>
      </c>
      <c r="BF310" s="227">
        <f>IF(N310="snížená",J310,0)</f>
        <v>0</v>
      </c>
      <c r="BG310" s="227">
        <f>IF(N310="zákl. přenesená",J310,0)</f>
        <v>0</v>
      </c>
      <c r="BH310" s="227">
        <f>IF(N310="sníž. přenesená",J310,0)</f>
        <v>0</v>
      </c>
      <c r="BI310" s="227">
        <f>IF(N310="nulová",J310,0)</f>
        <v>0</v>
      </c>
      <c r="BJ310" s="19" t="s">
        <v>83</v>
      </c>
      <c r="BK310" s="227">
        <f>ROUND(I310*H310,2)</f>
        <v>0</v>
      </c>
      <c r="BL310" s="19" t="s">
        <v>198</v>
      </c>
      <c r="BM310" s="226" t="s">
        <v>2910</v>
      </c>
    </row>
    <row r="311" s="2" customFormat="1">
      <c r="A311" s="40"/>
      <c r="B311" s="41"/>
      <c r="C311" s="42"/>
      <c r="D311" s="228" t="s">
        <v>190</v>
      </c>
      <c r="E311" s="42"/>
      <c r="F311" s="229" t="s">
        <v>2909</v>
      </c>
      <c r="G311" s="42"/>
      <c r="H311" s="42"/>
      <c r="I311" s="230"/>
      <c r="J311" s="42"/>
      <c r="K311" s="42"/>
      <c r="L311" s="46"/>
      <c r="M311" s="231"/>
      <c r="N311" s="232"/>
      <c r="O311" s="86"/>
      <c r="P311" s="86"/>
      <c r="Q311" s="86"/>
      <c r="R311" s="86"/>
      <c r="S311" s="86"/>
      <c r="T311" s="87"/>
      <c r="U311" s="40"/>
      <c r="V311" s="40"/>
      <c r="W311" s="40"/>
      <c r="X311" s="40"/>
      <c r="Y311" s="40"/>
      <c r="Z311" s="40"/>
      <c r="AA311" s="40"/>
      <c r="AB311" s="40"/>
      <c r="AC311" s="40"/>
      <c r="AD311" s="40"/>
      <c r="AE311" s="40"/>
      <c r="AT311" s="19" t="s">
        <v>190</v>
      </c>
      <c r="AU311" s="19" t="s">
        <v>83</v>
      </c>
    </row>
    <row r="312" s="2" customFormat="1" ht="16.5" customHeight="1">
      <c r="A312" s="40"/>
      <c r="B312" s="41"/>
      <c r="C312" s="215" t="s">
        <v>1133</v>
      </c>
      <c r="D312" s="215" t="s">
        <v>183</v>
      </c>
      <c r="E312" s="216" t="s">
        <v>2911</v>
      </c>
      <c r="F312" s="217" t="s">
        <v>2912</v>
      </c>
      <c r="G312" s="218" t="s">
        <v>974</v>
      </c>
      <c r="H312" s="219">
        <v>1</v>
      </c>
      <c r="I312" s="220"/>
      <c r="J312" s="221">
        <f>ROUND(I312*H312,2)</f>
        <v>0</v>
      </c>
      <c r="K312" s="217" t="s">
        <v>19</v>
      </c>
      <c r="L312" s="46"/>
      <c r="M312" s="222" t="s">
        <v>19</v>
      </c>
      <c r="N312" s="223" t="s">
        <v>47</v>
      </c>
      <c r="O312" s="86"/>
      <c r="P312" s="224">
        <f>O312*H312</f>
        <v>0</v>
      </c>
      <c r="Q312" s="224">
        <v>0</v>
      </c>
      <c r="R312" s="224">
        <f>Q312*H312</f>
        <v>0</v>
      </c>
      <c r="S312" s="224">
        <v>0</v>
      </c>
      <c r="T312" s="225">
        <f>S312*H312</f>
        <v>0</v>
      </c>
      <c r="U312" s="40"/>
      <c r="V312" s="40"/>
      <c r="W312" s="40"/>
      <c r="X312" s="40"/>
      <c r="Y312" s="40"/>
      <c r="Z312" s="40"/>
      <c r="AA312" s="40"/>
      <c r="AB312" s="40"/>
      <c r="AC312" s="40"/>
      <c r="AD312" s="40"/>
      <c r="AE312" s="40"/>
      <c r="AR312" s="226" t="s">
        <v>198</v>
      </c>
      <c r="AT312" s="226" t="s">
        <v>183</v>
      </c>
      <c r="AU312" s="226" t="s">
        <v>83</v>
      </c>
      <c r="AY312" s="19" t="s">
        <v>180</v>
      </c>
      <c r="BE312" s="227">
        <f>IF(N312="základní",J312,0)</f>
        <v>0</v>
      </c>
      <c r="BF312" s="227">
        <f>IF(N312="snížená",J312,0)</f>
        <v>0</v>
      </c>
      <c r="BG312" s="227">
        <f>IF(N312="zákl. přenesená",J312,0)</f>
        <v>0</v>
      </c>
      <c r="BH312" s="227">
        <f>IF(N312="sníž. přenesená",J312,0)</f>
        <v>0</v>
      </c>
      <c r="BI312" s="227">
        <f>IF(N312="nulová",J312,0)</f>
        <v>0</v>
      </c>
      <c r="BJ312" s="19" t="s">
        <v>83</v>
      </c>
      <c r="BK312" s="227">
        <f>ROUND(I312*H312,2)</f>
        <v>0</v>
      </c>
      <c r="BL312" s="19" t="s">
        <v>198</v>
      </c>
      <c r="BM312" s="226" t="s">
        <v>2913</v>
      </c>
    </row>
    <row r="313" s="2" customFormat="1">
      <c r="A313" s="40"/>
      <c r="B313" s="41"/>
      <c r="C313" s="42"/>
      <c r="D313" s="228" t="s">
        <v>190</v>
      </c>
      <c r="E313" s="42"/>
      <c r="F313" s="229" t="s">
        <v>2912</v>
      </c>
      <c r="G313" s="42"/>
      <c r="H313" s="42"/>
      <c r="I313" s="230"/>
      <c r="J313" s="42"/>
      <c r="K313" s="42"/>
      <c r="L313" s="46"/>
      <c r="M313" s="231"/>
      <c r="N313" s="232"/>
      <c r="O313" s="86"/>
      <c r="P313" s="86"/>
      <c r="Q313" s="86"/>
      <c r="R313" s="86"/>
      <c r="S313" s="86"/>
      <c r="T313" s="87"/>
      <c r="U313" s="40"/>
      <c r="V313" s="40"/>
      <c r="W313" s="40"/>
      <c r="X313" s="40"/>
      <c r="Y313" s="40"/>
      <c r="Z313" s="40"/>
      <c r="AA313" s="40"/>
      <c r="AB313" s="40"/>
      <c r="AC313" s="40"/>
      <c r="AD313" s="40"/>
      <c r="AE313" s="40"/>
      <c r="AT313" s="19" t="s">
        <v>190</v>
      </c>
      <c r="AU313" s="19" t="s">
        <v>83</v>
      </c>
    </row>
    <row r="314" s="2" customFormat="1">
      <c r="A314" s="40"/>
      <c r="B314" s="41"/>
      <c r="C314" s="215" t="s">
        <v>1141</v>
      </c>
      <c r="D314" s="215" t="s">
        <v>183</v>
      </c>
      <c r="E314" s="216" t="s">
        <v>2914</v>
      </c>
      <c r="F314" s="217" t="s">
        <v>2915</v>
      </c>
      <c r="G314" s="218" t="s">
        <v>249</v>
      </c>
      <c r="H314" s="219">
        <v>20</v>
      </c>
      <c r="I314" s="220"/>
      <c r="J314" s="221">
        <f>ROUND(I314*H314,2)</f>
        <v>0</v>
      </c>
      <c r="K314" s="217" t="s">
        <v>19</v>
      </c>
      <c r="L314" s="46"/>
      <c r="M314" s="222" t="s">
        <v>19</v>
      </c>
      <c r="N314" s="223" t="s">
        <v>47</v>
      </c>
      <c r="O314" s="86"/>
      <c r="P314" s="224">
        <f>O314*H314</f>
        <v>0</v>
      </c>
      <c r="Q314" s="224">
        <v>0</v>
      </c>
      <c r="R314" s="224">
        <f>Q314*H314</f>
        <v>0</v>
      </c>
      <c r="S314" s="224">
        <v>0</v>
      </c>
      <c r="T314" s="225">
        <f>S314*H314</f>
        <v>0</v>
      </c>
      <c r="U314" s="40"/>
      <c r="V314" s="40"/>
      <c r="W314" s="40"/>
      <c r="X314" s="40"/>
      <c r="Y314" s="40"/>
      <c r="Z314" s="40"/>
      <c r="AA314" s="40"/>
      <c r="AB314" s="40"/>
      <c r="AC314" s="40"/>
      <c r="AD314" s="40"/>
      <c r="AE314" s="40"/>
      <c r="AR314" s="226" t="s">
        <v>198</v>
      </c>
      <c r="AT314" s="226" t="s">
        <v>183</v>
      </c>
      <c r="AU314" s="226" t="s">
        <v>83</v>
      </c>
      <c r="AY314" s="19" t="s">
        <v>180</v>
      </c>
      <c r="BE314" s="227">
        <f>IF(N314="základní",J314,0)</f>
        <v>0</v>
      </c>
      <c r="BF314" s="227">
        <f>IF(N314="snížená",J314,0)</f>
        <v>0</v>
      </c>
      <c r="BG314" s="227">
        <f>IF(N314="zákl. přenesená",J314,0)</f>
        <v>0</v>
      </c>
      <c r="BH314" s="227">
        <f>IF(N314="sníž. přenesená",J314,0)</f>
        <v>0</v>
      </c>
      <c r="BI314" s="227">
        <f>IF(N314="nulová",J314,0)</f>
        <v>0</v>
      </c>
      <c r="BJ314" s="19" t="s">
        <v>83</v>
      </c>
      <c r="BK314" s="227">
        <f>ROUND(I314*H314,2)</f>
        <v>0</v>
      </c>
      <c r="BL314" s="19" t="s">
        <v>198</v>
      </c>
      <c r="BM314" s="226" t="s">
        <v>2916</v>
      </c>
    </row>
    <row r="315" s="2" customFormat="1">
      <c r="A315" s="40"/>
      <c r="B315" s="41"/>
      <c r="C315" s="42"/>
      <c r="D315" s="228" t="s">
        <v>190</v>
      </c>
      <c r="E315" s="42"/>
      <c r="F315" s="229" t="s">
        <v>2917</v>
      </c>
      <c r="G315" s="42"/>
      <c r="H315" s="42"/>
      <c r="I315" s="230"/>
      <c r="J315" s="42"/>
      <c r="K315" s="42"/>
      <c r="L315" s="46"/>
      <c r="M315" s="231"/>
      <c r="N315" s="232"/>
      <c r="O315" s="86"/>
      <c r="P315" s="86"/>
      <c r="Q315" s="86"/>
      <c r="R315" s="86"/>
      <c r="S315" s="86"/>
      <c r="T315" s="87"/>
      <c r="U315" s="40"/>
      <c r="V315" s="40"/>
      <c r="W315" s="40"/>
      <c r="X315" s="40"/>
      <c r="Y315" s="40"/>
      <c r="Z315" s="40"/>
      <c r="AA315" s="40"/>
      <c r="AB315" s="40"/>
      <c r="AC315" s="40"/>
      <c r="AD315" s="40"/>
      <c r="AE315" s="40"/>
      <c r="AT315" s="19" t="s">
        <v>190</v>
      </c>
      <c r="AU315" s="19" t="s">
        <v>83</v>
      </c>
    </row>
    <row r="316" s="2" customFormat="1">
      <c r="A316" s="40"/>
      <c r="B316" s="41"/>
      <c r="C316" s="215" t="s">
        <v>1146</v>
      </c>
      <c r="D316" s="215" t="s">
        <v>183</v>
      </c>
      <c r="E316" s="216" t="s">
        <v>2918</v>
      </c>
      <c r="F316" s="217" t="s">
        <v>2919</v>
      </c>
      <c r="G316" s="218" t="s">
        <v>249</v>
      </c>
      <c r="H316" s="219">
        <v>90</v>
      </c>
      <c r="I316" s="220"/>
      <c r="J316" s="221">
        <f>ROUND(I316*H316,2)</f>
        <v>0</v>
      </c>
      <c r="K316" s="217" t="s">
        <v>19</v>
      </c>
      <c r="L316" s="46"/>
      <c r="M316" s="222" t="s">
        <v>19</v>
      </c>
      <c r="N316" s="223" t="s">
        <v>47</v>
      </c>
      <c r="O316" s="86"/>
      <c r="P316" s="224">
        <f>O316*H316</f>
        <v>0</v>
      </c>
      <c r="Q316" s="224">
        <v>0</v>
      </c>
      <c r="R316" s="224">
        <f>Q316*H316</f>
        <v>0</v>
      </c>
      <c r="S316" s="224">
        <v>0</v>
      </c>
      <c r="T316" s="225">
        <f>S316*H316</f>
        <v>0</v>
      </c>
      <c r="U316" s="40"/>
      <c r="V316" s="40"/>
      <c r="W316" s="40"/>
      <c r="X316" s="40"/>
      <c r="Y316" s="40"/>
      <c r="Z316" s="40"/>
      <c r="AA316" s="40"/>
      <c r="AB316" s="40"/>
      <c r="AC316" s="40"/>
      <c r="AD316" s="40"/>
      <c r="AE316" s="40"/>
      <c r="AR316" s="226" t="s">
        <v>198</v>
      </c>
      <c r="AT316" s="226" t="s">
        <v>183</v>
      </c>
      <c r="AU316" s="226" t="s">
        <v>83</v>
      </c>
      <c r="AY316" s="19" t="s">
        <v>180</v>
      </c>
      <c r="BE316" s="227">
        <f>IF(N316="základní",J316,0)</f>
        <v>0</v>
      </c>
      <c r="BF316" s="227">
        <f>IF(N316="snížená",J316,0)</f>
        <v>0</v>
      </c>
      <c r="BG316" s="227">
        <f>IF(N316="zákl. přenesená",J316,0)</f>
        <v>0</v>
      </c>
      <c r="BH316" s="227">
        <f>IF(N316="sníž. přenesená",J316,0)</f>
        <v>0</v>
      </c>
      <c r="BI316" s="227">
        <f>IF(N316="nulová",J316,0)</f>
        <v>0</v>
      </c>
      <c r="BJ316" s="19" t="s">
        <v>83</v>
      </c>
      <c r="BK316" s="227">
        <f>ROUND(I316*H316,2)</f>
        <v>0</v>
      </c>
      <c r="BL316" s="19" t="s">
        <v>198</v>
      </c>
      <c r="BM316" s="226" t="s">
        <v>2920</v>
      </c>
    </row>
    <row r="317" s="2" customFormat="1">
      <c r="A317" s="40"/>
      <c r="B317" s="41"/>
      <c r="C317" s="42"/>
      <c r="D317" s="228" t="s">
        <v>190</v>
      </c>
      <c r="E317" s="42"/>
      <c r="F317" s="229" t="s">
        <v>2921</v>
      </c>
      <c r="G317" s="42"/>
      <c r="H317" s="42"/>
      <c r="I317" s="230"/>
      <c r="J317" s="42"/>
      <c r="K317" s="42"/>
      <c r="L317" s="46"/>
      <c r="M317" s="231"/>
      <c r="N317" s="232"/>
      <c r="O317" s="86"/>
      <c r="P317" s="86"/>
      <c r="Q317" s="86"/>
      <c r="R317" s="86"/>
      <c r="S317" s="86"/>
      <c r="T317" s="87"/>
      <c r="U317" s="40"/>
      <c r="V317" s="40"/>
      <c r="W317" s="40"/>
      <c r="X317" s="40"/>
      <c r="Y317" s="40"/>
      <c r="Z317" s="40"/>
      <c r="AA317" s="40"/>
      <c r="AB317" s="40"/>
      <c r="AC317" s="40"/>
      <c r="AD317" s="40"/>
      <c r="AE317" s="40"/>
      <c r="AT317" s="19" t="s">
        <v>190</v>
      </c>
      <c r="AU317" s="19" t="s">
        <v>83</v>
      </c>
    </row>
    <row r="318" s="2" customFormat="1">
      <c r="A318" s="40"/>
      <c r="B318" s="41"/>
      <c r="C318" s="215" t="s">
        <v>1151</v>
      </c>
      <c r="D318" s="215" t="s">
        <v>183</v>
      </c>
      <c r="E318" s="216" t="s">
        <v>2922</v>
      </c>
      <c r="F318" s="217" t="s">
        <v>2923</v>
      </c>
      <c r="G318" s="218" t="s">
        <v>249</v>
      </c>
      <c r="H318" s="219">
        <v>25</v>
      </c>
      <c r="I318" s="220"/>
      <c r="J318" s="221">
        <f>ROUND(I318*H318,2)</f>
        <v>0</v>
      </c>
      <c r="K318" s="217" t="s">
        <v>19</v>
      </c>
      <c r="L318" s="46"/>
      <c r="M318" s="222" t="s">
        <v>19</v>
      </c>
      <c r="N318" s="223" t="s">
        <v>47</v>
      </c>
      <c r="O318" s="86"/>
      <c r="P318" s="224">
        <f>O318*H318</f>
        <v>0</v>
      </c>
      <c r="Q318" s="224">
        <v>0</v>
      </c>
      <c r="R318" s="224">
        <f>Q318*H318</f>
        <v>0</v>
      </c>
      <c r="S318" s="224">
        <v>0</v>
      </c>
      <c r="T318" s="225">
        <f>S318*H318</f>
        <v>0</v>
      </c>
      <c r="U318" s="40"/>
      <c r="V318" s="40"/>
      <c r="W318" s="40"/>
      <c r="X318" s="40"/>
      <c r="Y318" s="40"/>
      <c r="Z318" s="40"/>
      <c r="AA318" s="40"/>
      <c r="AB318" s="40"/>
      <c r="AC318" s="40"/>
      <c r="AD318" s="40"/>
      <c r="AE318" s="40"/>
      <c r="AR318" s="226" t="s">
        <v>198</v>
      </c>
      <c r="AT318" s="226" t="s">
        <v>183</v>
      </c>
      <c r="AU318" s="226" t="s">
        <v>83</v>
      </c>
      <c r="AY318" s="19" t="s">
        <v>180</v>
      </c>
      <c r="BE318" s="227">
        <f>IF(N318="základní",J318,0)</f>
        <v>0</v>
      </c>
      <c r="BF318" s="227">
        <f>IF(N318="snížená",J318,0)</f>
        <v>0</v>
      </c>
      <c r="BG318" s="227">
        <f>IF(N318="zákl. přenesená",J318,0)</f>
        <v>0</v>
      </c>
      <c r="BH318" s="227">
        <f>IF(N318="sníž. přenesená",J318,0)</f>
        <v>0</v>
      </c>
      <c r="BI318" s="227">
        <f>IF(N318="nulová",J318,0)</f>
        <v>0</v>
      </c>
      <c r="BJ318" s="19" t="s">
        <v>83</v>
      </c>
      <c r="BK318" s="227">
        <f>ROUND(I318*H318,2)</f>
        <v>0</v>
      </c>
      <c r="BL318" s="19" t="s">
        <v>198</v>
      </c>
      <c r="BM318" s="226" t="s">
        <v>2924</v>
      </c>
    </row>
    <row r="319" s="2" customFormat="1">
      <c r="A319" s="40"/>
      <c r="B319" s="41"/>
      <c r="C319" s="42"/>
      <c r="D319" s="228" t="s">
        <v>190</v>
      </c>
      <c r="E319" s="42"/>
      <c r="F319" s="229" t="s">
        <v>2923</v>
      </c>
      <c r="G319" s="42"/>
      <c r="H319" s="42"/>
      <c r="I319" s="230"/>
      <c r="J319" s="42"/>
      <c r="K319" s="42"/>
      <c r="L319" s="46"/>
      <c r="M319" s="231"/>
      <c r="N319" s="232"/>
      <c r="O319" s="86"/>
      <c r="P319" s="86"/>
      <c r="Q319" s="86"/>
      <c r="R319" s="86"/>
      <c r="S319" s="86"/>
      <c r="T319" s="87"/>
      <c r="U319" s="40"/>
      <c r="V319" s="40"/>
      <c r="W319" s="40"/>
      <c r="X319" s="40"/>
      <c r="Y319" s="40"/>
      <c r="Z319" s="40"/>
      <c r="AA319" s="40"/>
      <c r="AB319" s="40"/>
      <c r="AC319" s="40"/>
      <c r="AD319" s="40"/>
      <c r="AE319" s="40"/>
      <c r="AT319" s="19" t="s">
        <v>190</v>
      </c>
      <c r="AU319" s="19" t="s">
        <v>83</v>
      </c>
    </row>
    <row r="320" s="2" customFormat="1">
      <c r="A320" s="40"/>
      <c r="B320" s="41"/>
      <c r="C320" s="215" t="s">
        <v>1156</v>
      </c>
      <c r="D320" s="215" t="s">
        <v>183</v>
      </c>
      <c r="E320" s="216" t="s">
        <v>2925</v>
      </c>
      <c r="F320" s="217" t="s">
        <v>2926</v>
      </c>
      <c r="G320" s="218" t="s">
        <v>249</v>
      </c>
      <c r="H320" s="219">
        <v>8</v>
      </c>
      <c r="I320" s="220"/>
      <c r="J320" s="221">
        <f>ROUND(I320*H320,2)</f>
        <v>0</v>
      </c>
      <c r="K320" s="217" t="s">
        <v>19</v>
      </c>
      <c r="L320" s="46"/>
      <c r="M320" s="222" t="s">
        <v>19</v>
      </c>
      <c r="N320" s="223" t="s">
        <v>47</v>
      </c>
      <c r="O320" s="86"/>
      <c r="P320" s="224">
        <f>O320*H320</f>
        <v>0</v>
      </c>
      <c r="Q320" s="224">
        <v>0</v>
      </c>
      <c r="R320" s="224">
        <f>Q320*H320</f>
        <v>0</v>
      </c>
      <c r="S320" s="224">
        <v>0</v>
      </c>
      <c r="T320" s="225">
        <f>S320*H320</f>
        <v>0</v>
      </c>
      <c r="U320" s="40"/>
      <c r="V320" s="40"/>
      <c r="W320" s="40"/>
      <c r="X320" s="40"/>
      <c r="Y320" s="40"/>
      <c r="Z320" s="40"/>
      <c r="AA320" s="40"/>
      <c r="AB320" s="40"/>
      <c r="AC320" s="40"/>
      <c r="AD320" s="40"/>
      <c r="AE320" s="40"/>
      <c r="AR320" s="226" t="s">
        <v>198</v>
      </c>
      <c r="AT320" s="226" t="s">
        <v>183</v>
      </c>
      <c r="AU320" s="226" t="s">
        <v>83</v>
      </c>
      <c r="AY320" s="19" t="s">
        <v>180</v>
      </c>
      <c r="BE320" s="227">
        <f>IF(N320="základní",J320,0)</f>
        <v>0</v>
      </c>
      <c r="BF320" s="227">
        <f>IF(N320="snížená",J320,0)</f>
        <v>0</v>
      </c>
      <c r="BG320" s="227">
        <f>IF(N320="zákl. přenesená",J320,0)</f>
        <v>0</v>
      </c>
      <c r="BH320" s="227">
        <f>IF(N320="sníž. přenesená",J320,0)</f>
        <v>0</v>
      </c>
      <c r="BI320" s="227">
        <f>IF(N320="nulová",J320,0)</f>
        <v>0</v>
      </c>
      <c r="BJ320" s="19" t="s">
        <v>83</v>
      </c>
      <c r="BK320" s="227">
        <f>ROUND(I320*H320,2)</f>
        <v>0</v>
      </c>
      <c r="BL320" s="19" t="s">
        <v>198</v>
      </c>
      <c r="BM320" s="226" t="s">
        <v>2927</v>
      </c>
    </row>
    <row r="321" s="2" customFormat="1">
      <c r="A321" s="40"/>
      <c r="B321" s="41"/>
      <c r="C321" s="42"/>
      <c r="D321" s="228" t="s">
        <v>190</v>
      </c>
      <c r="E321" s="42"/>
      <c r="F321" s="229" t="s">
        <v>2926</v>
      </c>
      <c r="G321" s="42"/>
      <c r="H321" s="42"/>
      <c r="I321" s="230"/>
      <c r="J321" s="42"/>
      <c r="K321" s="42"/>
      <c r="L321" s="46"/>
      <c r="M321" s="231"/>
      <c r="N321" s="232"/>
      <c r="O321" s="86"/>
      <c r="P321" s="86"/>
      <c r="Q321" s="86"/>
      <c r="R321" s="86"/>
      <c r="S321" s="86"/>
      <c r="T321" s="87"/>
      <c r="U321" s="40"/>
      <c r="V321" s="40"/>
      <c r="W321" s="40"/>
      <c r="X321" s="40"/>
      <c r="Y321" s="40"/>
      <c r="Z321" s="40"/>
      <c r="AA321" s="40"/>
      <c r="AB321" s="40"/>
      <c r="AC321" s="40"/>
      <c r="AD321" s="40"/>
      <c r="AE321" s="40"/>
      <c r="AT321" s="19" t="s">
        <v>190</v>
      </c>
      <c r="AU321" s="19" t="s">
        <v>83</v>
      </c>
    </row>
    <row r="322" s="2" customFormat="1" ht="16.5" customHeight="1">
      <c r="A322" s="40"/>
      <c r="B322" s="41"/>
      <c r="C322" s="215" t="s">
        <v>1163</v>
      </c>
      <c r="D322" s="215" t="s">
        <v>183</v>
      </c>
      <c r="E322" s="216" t="s">
        <v>2928</v>
      </c>
      <c r="F322" s="217" t="s">
        <v>2929</v>
      </c>
      <c r="G322" s="218" t="s">
        <v>249</v>
      </c>
      <c r="H322" s="219">
        <v>3</v>
      </c>
      <c r="I322" s="220"/>
      <c r="J322" s="221">
        <f>ROUND(I322*H322,2)</f>
        <v>0</v>
      </c>
      <c r="K322" s="217" t="s">
        <v>19</v>
      </c>
      <c r="L322" s="46"/>
      <c r="M322" s="222" t="s">
        <v>19</v>
      </c>
      <c r="N322" s="223" t="s">
        <v>47</v>
      </c>
      <c r="O322" s="86"/>
      <c r="P322" s="224">
        <f>O322*H322</f>
        <v>0</v>
      </c>
      <c r="Q322" s="224">
        <v>0</v>
      </c>
      <c r="R322" s="224">
        <f>Q322*H322</f>
        <v>0</v>
      </c>
      <c r="S322" s="224">
        <v>0</v>
      </c>
      <c r="T322" s="225">
        <f>S322*H322</f>
        <v>0</v>
      </c>
      <c r="U322" s="40"/>
      <c r="V322" s="40"/>
      <c r="W322" s="40"/>
      <c r="X322" s="40"/>
      <c r="Y322" s="40"/>
      <c r="Z322" s="40"/>
      <c r="AA322" s="40"/>
      <c r="AB322" s="40"/>
      <c r="AC322" s="40"/>
      <c r="AD322" s="40"/>
      <c r="AE322" s="40"/>
      <c r="AR322" s="226" t="s">
        <v>198</v>
      </c>
      <c r="AT322" s="226" t="s">
        <v>183</v>
      </c>
      <c r="AU322" s="226" t="s">
        <v>83</v>
      </c>
      <c r="AY322" s="19" t="s">
        <v>180</v>
      </c>
      <c r="BE322" s="227">
        <f>IF(N322="základní",J322,0)</f>
        <v>0</v>
      </c>
      <c r="BF322" s="227">
        <f>IF(N322="snížená",J322,0)</f>
        <v>0</v>
      </c>
      <c r="BG322" s="227">
        <f>IF(N322="zákl. přenesená",J322,0)</f>
        <v>0</v>
      </c>
      <c r="BH322" s="227">
        <f>IF(N322="sníž. přenesená",J322,0)</f>
        <v>0</v>
      </c>
      <c r="BI322" s="227">
        <f>IF(N322="nulová",J322,0)</f>
        <v>0</v>
      </c>
      <c r="BJ322" s="19" t="s">
        <v>83</v>
      </c>
      <c r="BK322" s="227">
        <f>ROUND(I322*H322,2)</f>
        <v>0</v>
      </c>
      <c r="BL322" s="19" t="s">
        <v>198</v>
      </c>
      <c r="BM322" s="226" t="s">
        <v>2930</v>
      </c>
    </row>
    <row r="323" s="2" customFormat="1">
      <c r="A323" s="40"/>
      <c r="B323" s="41"/>
      <c r="C323" s="42"/>
      <c r="D323" s="228" t="s">
        <v>190</v>
      </c>
      <c r="E323" s="42"/>
      <c r="F323" s="229" t="s">
        <v>2929</v>
      </c>
      <c r="G323" s="42"/>
      <c r="H323" s="42"/>
      <c r="I323" s="230"/>
      <c r="J323" s="42"/>
      <c r="K323" s="42"/>
      <c r="L323" s="46"/>
      <c r="M323" s="231"/>
      <c r="N323" s="232"/>
      <c r="O323" s="86"/>
      <c r="P323" s="86"/>
      <c r="Q323" s="86"/>
      <c r="R323" s="86"/>
      <c r="S323" s="86"/>
      <c r="T323" s="87"/>
      <c r="U323" s="40"/>
      <c r="V323" s="40"/>
      <c r="W323" s="40"/>
      <c r="X323" s="40"/>
      <c r="Y323" s="40"/>
      <c r="Z323" s="40"/>
      <c r="AA323" s="40"/>
      <c r="AB323" s="40"/>
      <c r="AC323" s="40"/>
      <c r="AD323" s="40"/>
      <c r="AE323" s="40"/>
      <c r="AT323" s="19" t="s">
        <v>190</v>
      </c>
      <c r="AU323" s="19" t="s">
        <v>83</v>
      </c>
    </row>
    <row r="324" s="2" customFormat="1" ht="16.5" customHeight="1">
      <c r="A324" s="40"/>
      <c r="B324" s="41"/>
      <c r="C324" s="215" t="s">
        <v>1168</v>
      </c>
      <c r="D324" s="215" t="s">
        <v>183</v>
      </c>
      <c r="E324" s="216" t="s">
        <v>2931</v>
      </c>
      <c r="F324" s="217" t="s">
        <v>2932</v>
      </c>
      <c r="G324" s="218" t="s">
        <v>1661</v>
      </c>
      <c r="H324" s="219">
        <v>2600</v>
      </c>
      <c r="I324" s="220"/>
      <c r="J324" s="221">
        <f>ROUND(I324*H324,2)</f>
        <v>0</v>
      </c>
      <c r="K324" s="217" t="s">
        <v>19</v>
      </c>
      <c r="L324" s="46"/>
      <c r="M324" s="222" t="s">
        <v>19</v>
      </c>
      <c r="N324" s="223" t="s">
        <v>47</v>
      </c>
      <c r="O324" s="86"/>
      <c r="P324" s="224">
        <f>O324*H324</f>
        <v>0</v>
      </c>
      <c r="Q324" s="224">
        <v>0</v>
      </c>
      <c r="R324" s="224">
        <f>Q324*H324</f>
        <v>0</v>
      </c>
      <c r="S324" s="224">
        <v>0</v>
      </c>
      <c r="T324" s="225">
        <f>S324*H324</f>
        <v>0</v>
      </c>
      <c r="U324" s="40"/>
      <c r="V324" s="40"/>
      <c r="W324" s="40"/>
      <c r="X324" s="40"/>
      <c r="Y324" s="40"/>
      <c r="Z324" s="40"/>
      <c r="AA324" s="40"/>
      <c r="AB324" s="40"/>
      <c r="AC324" s="40"/>
      <c r="AD324" s="40"/>
      <c r="AE324" s="40"/>
      <c r="AR324" s="226" t="s">
        <v>198</v>
      </c>
      <c r="AT324" s="226" t="s">
        <v>183</v>
      </c>
      <c r="AU324" s="226" t="s">
        <v>83</v>
      </c>
      <c r="AY324" s="19" t="s">
        <v>180</v>
      </c>
      <c r="BE324" s="227">
        <f>IF(N324="základní",J324,0)</f>
        <v>0</v>
      </c>
      <c r="BF324" s="227">
        <f>IF(N324="snížená",J324,0)</f>
        <v>0</v>
      </c>
      <c r="BG324" s="227">
        <f>IF(N324="zákl. přenesená",J324,0)</f>
        <v>0</v>
      </c>
      <c r="BH324" s="227">
        <f>IF(N324="sníž. přenesená",J324,0)</f>
        <v>0</v>
      </c>
      <c r="BI324" s="227">
        <f>IF(N324="nulová",J324,0)</f>
        <v>0</v>
      </c>
      <c r="BJ324" s="19" t="s">
        <v>83</v>
      </c>
      <c r="BK324" s="227">
        <f>ROUND(I324*H324,2)</f>
        <v>0</v>
      </c>
      <c r="BL324" s="19" t="s">
        <v>198</v>
      </c>
      <c r="BM324" s="226" t="s">
        <v>2933</v>
      </c>
    </row>
    <row r="325" s="2" customFormat="1">
      <c r="A325" s="40"/>
      <c r="B325" s="41"/>
      <c r="C325" s="42"/>
      <c r="D325" s="228" t="s">
        <v>190</v>
      </c>
      <c r="E325" s="42"/>
      <c r="F325" s="229" t="s">
        <v>2932</v>
      </c>
      <c r="G325" s="42"/>
      <c r="H325" s="42"/>
      <c r="I325" s="230"/>
      <c r="J325" s="42"/>
      <c r="K325" s="42"/>
      <c r="L325" s="46"/>
      <c r="M325" s="231"/>
      <c r="N325" s="232"/>
      <c r="O325" s="86"/>
      <c r="P325" s="86"/>
      <c r="Q325" s="86"/>
      <c r="R325" s="86"/>
      <c r="S325" s="86"/>
      <c r="T325" s="87"/>
      <c r="U325" s="40"/>
      <c r="V325" s="40"/>
      <c r="W325" s="40"/>
      <c r="X325" s="40"/>
      <c r="Y325" s="40"/>
      <c r="Z325" s="40"/>
      <c r="AA325" s="40"/>
      <c r="AB325" s="40"/>
      <c r="AC325" s="40"/>
      <c r="AD325" s="40"/>
      <c r="AE325" s="40"/>
      <c r="AT325" s="19" t="s">
        <v>190</v>
      </c>
      <c r="AU325" s="19" t="s">
        <v>83</v>
      </c>
    </row>
    <row r="326" s="2" customFormat="1" ht="21.75" customHeight="1">
      <c r="A326" s="40"/>
      <c r="B326" s="41"/>
      <c r="C326" s="215" t="s">
        <v>1173</v>
      </c>
      <c r="D326" s="215" t="s">
        <v>183</v>
      </c>
      <c r="E326" s="216" t="s">
        <v>2934</v>
      </c>
      <c r="F326" s="217" t="s">
        <v>2935</v>
      </c>
      <c r="G326" s="218" t="s">
        <v>1661</v>
      </c>
      <c r="H326" s="219">
        <v>40</v>
      </c>
      <c r="I326" s="220"/>
      <c r="J326" s="221">
        <f>ROUND(I326*H326,2)</f>
        <v>0</v>
      </c>
      <c r="K326" s="217" t="s">
        <v>19</v>
      </c>
      <c r="L326" s="46"/>
      <c r="M326" s="222" t="s">
        <v>19</v>
      </c>
      <c r="N326" s="223" t="s">
        <v>47</v>
      </c>
      <c r="O326" s="86"/>
      <c r="P326" s="224">
        <f>O326*H326</f>
        <v>0</v>
      </c>
      <c r="Q326" s="224">
        <v>0</v>
      </c>
      <c r="R326" s="224">
        <f>Q326*H326</f>
        <v>0</v>
      </c>
      <c r="S326" s="224">
        <v>0</v>
      </c>
      <c r="T326" s="225">
        <f>S326*H326</f>
        <v>0</v>
      </c>
      <c r="U326" s="40"/>
      <c r="V326" s="40"/>
      <c r="W326" s="40"/>
      <c r="X326" s="40"/>
      <c r="Y326" s="40"/>
      <c r="Z326" s="40"/>
      <c r="AA326" s="40"/>
      <c r="AB326" s="40"/>
      <c r="AC326" s="40"/>
      <c r="AD326" s="40"/>
      <c r="AE326" s="40"/>
      <c r="AR326" s="226" t="s">
        <v>198</v>
      </c>
      <c r="AT326" s="226" t="s">
        <v>183</v>
      </c>
      <c r="AU326" s="226" t="s">
        <v>83</v>
      </c>
      <c r="AY326" s="19" t="s">
        <v>180</v>
      </c>
      <c r="BE326" s="227">
        <f>IF(N326="základní",J326,0)</f>
        <v>0</v>
      </c>
      <c r="BF326" s="227">
        <f>IF(N326="snížená",J326,0)</f>
        <v>0</v>
      </c>
      <c r="BG326" s="227">
        <f>IF(N326="zákl. přenesená",J326,0)</f>
        <v>0</v>
      </c>
      <c r="BH326" s="227">
        <f>IF(N326="sníž. přenesená",J326,0)</f>
        <v>0</v>
      </c>
      <c r="BI326" s="227">
        <f>IF(N326="nulová",J326,0)</f>
        <v>0</v>
      </c>
      <c r="BJ326" s="19" t="s">
        <v>83</v>
      </c>
      <c r="BK326" s="227">
        <f>ROUND(I326*H326,2)</f>
        <v>0</v>
      </c>
      <c r="BL326" s="19" t="s">
        <v>198</v>
      </c>
      <c r="BM326" s="226" t="s">
        <v>2936</v>
      </c>
    </row>
    <row r="327" s="2" customFormat="1">
      <c r="A327" s="40"/>
      <c r="B327" s="41"/>
      <c r="C327" s="42"/>
      <c r="D327" s="228" t="s">
        <v>190</v>
      </c>
      <c r="E327" s="42"/>
      <c r="F327" s="229" t="s">
        <v>2935</v>
      </c>
      <c r="G327" s="42"/>
      <c r="H327" s="42"/>
      <c r="I327" s="230"/>
      <c r="J327" s="42"/>
      <c r="K327" s="42"/>
      <c r="L327" s="46"/>
      <c r="M327" s="231"/>
      <c r="N327" s="232"/>
      <c r="O327" s="86"/>
      <c r="P327" s="86"/>
      <c r="Q327" s="86"/>
      <c r="R327" s="86"/>
      <c r="S327" s="86"/>
      <c r="T327" s="87"/>
      <c r="U327" s="40"/>
      <c r="V327" s="40"/>
      <c r="W327" s="40"/>
      <c r="X327" s="40"/>
      <c r="Y327" s="40"/>
      <c r="Z327" s="40"/>
      <c r="AA327" s="40"/>
      <c r="AB327" s="40"/>
      <c r="AC327" s="40"/>
      <c r="AD327" s="40"/>
      <c r="AE327" s="40"/>
      <c r="AT327" s="19" t="s">
        <v>190</v>
      </c>
      <c r="AU327" s="19" t="s">
        <v>83</v>
      </c>
    </row>
    <row r="328" s="2" customFormat="1" ht="16.5" customHeight="1">
      <c r="A328" s="40"/>
      <c r="B328" s="41"/>
      <c r="C328" s="215" t="s">
        <v>1178</v>
      </c>
      <c r="D328" s="215" t="s">
        <v>183</v>
      </c>
      <c r="E328" s="216" t="s">
        <v>2937</v>
      </c>
      <c r="F328" s="217" t="s">
        <v>2938</v>
      </c>
      <c r="G328" s="218" t="s">
        <v>1661</v>
      </c>
      <c r="H328" s="219">
        <v>3</v>
      </c>
      <c r="I328" s="220"/>
      <c r="J328" s="221">
        <f>ROUND(I328*H328,2)</f>
        <v>0</v>
      </c>
      <c r="K328" s="217" t="s">
        <v>19</v>
      </c>
      <c r="L328" s="46"/>
      <c r="M328" s="222" t="s">
        <v>19</v>
      </c>
      <c r="N328" s="223" t="s">
        <v>47</v>
      </c>
      <c r="O328" s="86"/>
      <c r="P328" s="224">
        <f>O328*H328</f>
        <v>0</v>
      </c>
      <c r="Q328" s="224">
        <v>0</v>
      </c>
      <c r="R328" s="224">
        <f>Q328*H328</f>
        <v>0</v>
      </c>
      <c r="S328" s="224">
        <v>0</v>
      </c>
      <c r="T328" s="225">
        <f>S328*H328</f>
        <v>0</v>
      </c>
      <c r="U328" s="40"/>
      <c r="V328" s="40"/>
      <c r="W328" s="40"/>
      <c r="X328" s="40"/>
      <c r="Y328" s="40"/>
      <c r="Z328" s="40"/>
      <c r="AA328" s="40"/>
      <c r="AB328" s="40"/>
      <c r="AC328" s="40"/>
      <c r="AD328" s="40"/>
      <c r="AE328" s="40"/>
      <c r="AR328" s="226" t="s">
        <v>198</v>
      </c>
      <c r="AT328" s="226" t="s">
        <v>183</v>
      </c>
      <c r="AU328" s="226" t="s">
        <v>83</v>
      </c>
      <c r="AY328" s="19" t="s">
        <v>180</v>
      </c>
      <c r="BE328" s="227">
        <f>IF(N328="základní",J328,0)</f>
        <v>0</v>
      </c>
      <c r="BF328" s="227">
        <f>IF(N328="snížená",J328,0)</f>
        <v>0</v>
      </c>
      <c r="BG328" s="227">
        <f>IF(N328="zákl. přenesená",J328,0)</f>
        <v>0</v>
      </c>
      <c r="BH328" s="227">
        <f>IF(N328="sníž. přenesená",J328,0)</f>
        <v>0</v>
      </c>
      <c r="BI328" s="227">
        <f>IF(N328="nulová",J328,0)</f>
        <v>0</v>
      </c>
      <c r="BJ328" s="19" t="s">
        <v>83</v>
      </c>
      <c r="BK328" s="227">
        <f>ROUND(I328*H328,2)</f>
        <v>0</v>
      </c>
      <c r="BL328" s="19" t="s">
        <v>198</v>
      </c>
      <c r="BM328" s="226" t="s">
        <v>2939</v>
      </c>
    </row>
    <row r="329" s="2" customFormat="1">
      <c r="A329" s="40"/>
      <c r="B329" s="41"/>
      <c r="C329" s="42"/>
      <c r="D329" s="228" t="s">
        <v>190</v>
      </c>
      <c r="E329" s="42"/>
      <c r="F329" s="229" t="s">
        <v>2938</v>
      </c>
      <c r="G329" s="42"/>
      <c r="H329" s="42"/>
      <c r="I329" s="230"/>
      <c r="J329" s="42"/>
      <c r="K329" s="42"/>
      <c r="L329" s="46"/>
      <c r="M329" s="231"/>
      <c r="N329" s="232"/>
      <c r="O329" s="86"/>
      <c r="P329" s="86"/>
      <c r="Q329" s="86"/>
      <c r="R329" s="86"/>
      <c r="S329" s="86"/>
      <c r="T329" s="87"/>
      <c r="U329" s="40"/>
      <c r="V329" s="40"/>
      <c r="W329" s="40"/>
      <c r="X329" s="40"/>
      <c r="Y329" s="40"/>
      <c r="Z329" s="40"/>
      <c r="AA329" s="40"/>
      <c r="AB329" s="40"/>
      <c r="AC329" s="40"/>
      <c r="AD329" s="40"/>
      <c r="AE329" s="40"/>
      <c r="AT329" s="19" t="s">
        <v>190</v>
      </c>
      <c r="AU329" s="19" t="s">
        <v>83</v>
      </c>
    </row>
    <row r="330" s="2" customFormat="1" ht="16.5" customHeight="1">
      <c r="A330" s="40"/>
      <c r="B330" s="41"/>
      <c r="C330" s="215" t="s">
        <v>1183</v>
      </c>
      <c r="D330" s="215" t="s">
        <v>183</v>
      </c>
      <c r="E330" s="216" t="s">
        <v>2940</v>
      </c>
      <c r="F330" s="217" t="s">
        <v>2941</v>
      </c>
      <c r="G330" s="218" t="s">
        <v>1661</v>
      </c>
      <c r="H330" s="219">
        <v>6</v>
      </c>
      <c r="I330" s="220"/>
      <c r="J330" s="221">
        <f>ROUND(I330*H330,2)</f>
        <v>0</v>
      </c>
      <c r="K330" s="217" t="s">
        <v>19</v>
      </c>
      <c r="L330" s="46"/>
      <c r="M330" s="222" t="s">
        <v>19</v>
      </c>
      <c r="N330" s="223" t="s">
        <v>47</v>
      </c>
      <c r="O330" s="86"/>
      <c r="P330" s="224">
        <f>O330*H330</f>
        <v>0</v>
      </c>
      <c r="Q330" s="224">
        <v>0</v>
      </c>
      <c r="R330" s="224">
        <f>Q330*H330</f>
        <v>0</v>
      </c>
      <c r="S330" s="224">
        <v>0</v>
      </c>
      <c r="T330" s="225">
        <f>S330*H330</f>
        <v>0</v>
      </c>
      <c r="U330" s="40"/>
      <c r="V330" s="40"/>
      <c r="W330" s="40"/>
      <c r="X330" s="40"/>
      <c r="Y330" s="40"/>
      <c r="Z330" s="40"/>
      <c r="AA330" s="40"/>
      <c r="AB330" s="40"/>
      <c r="AC330" s="40"/>
      <c r="AD330" s="40"/>
      <c r="AE330" s="40"/>
      <c r="AR330" s="226" t="s">
        <v>198</v>
      </c>
      <c r="AT330" s="226" t="s">
        <v>183</v>
      </c>
      <c r="AU330" s="226" t="s">
        <v>83</v>
      </c>
      <c r="AY330" s="19" t="s">
        <v>180</v>
      </c>
      <c r="BE330" s="227">
        <f>IF(N330="základní",J330,0)</f>
        <v>0</v>
      </c>
      <c r="BF330" s="227">
        <f>IF(N330="snížená",J330,0)</f>
        <v>0</v>
      </c>
      <c r="BG330" s="227">
        <f>IF(N330="zákl. přenesená",J330,0)</f>
        <v>0</v>
      </c>
      <c r="BH330" s="227">
        <f>IF(N330="sníž. přenesená",J330,0)</f>
        <v>0</v>
      </c>
      <c r="BI330" s="227">
        <f>IF(N330="nulová",J330,0)</f>
        <v>0</v>
      </c>
      <c r="BJ330" s="19" t="s">
        <v>83</v>
      </c>
      <c r="BK330" s="227">
        <f>ROUND(I330*H330,2)</f>
        <v>0</v>
      </c>
      <c r="BL330" s="19" t="s">
        <v>198</v>
      </c>
      <c r="BM330" s="226" t="s">
        <v>2942</v>
      </c>
    </row>
    <row r="331" s="2" customFormat="1">
      <c r="A331" s="40"/>
      <c r="B331" s="41"/>
      <c r="C331" s="42"/>
      <c r="D331" s="228" t="s">
        <v>190</v>
      </c>
      <c r="E331" s="42"/>
      <c r="F331" s="229" t="s">
        <v>2941</v>
      </c>
      <c r="G331" s="42"/>
      <c r="H331" s="42"/>
      <c r="I331" s="230"/>
      <c r="J331" s="42"/>
      <c r="K331" s="42"/>
      <c r="L331" s="46"/>
      <c r="M331" s="231"/>
      <c r="N331" s="232"/>
      <c r="O331" s="86"/>
      <c r="P331" s="86"/>
      <c r="Q331" s="86"/>
      <c r="R331" s="86"/>
      <c r="S331" s="86"/>
      <c r="T331" s="87"/>
      <c r="U331" s="40"/>
      <c r="V331" s="40"/>
      <c r="W331" s="40"/>
      <c r="X331" s="40"/>
      <c r="Y331" s="40"/>
      <c r="Z331" s="40"/>
      <c r="AA331" s="40"/>
      <c r="AB331" s="40"/>
      <c r="AC331" s="40"/>
      <c r="AD331" s="40"/>
      <c r="AE331" s="40"/>
      <c r="AT331" s="19" t="s">
        <v>190</v>
      </c>
      <c r="AU331" s="19" t="s">
        <v>83</v>
      </c>
    </row>
    <row r="332" s="2" customFormat="1" ht="16.5" customHeight="1">
      <c r="A332" s="40"/>
      <c r="B332" s="41"/>
      <c r="C332" s="215" t="s">
        <v>1190</v>
      </c>
      <c r="D332" s="215" t="s">
        <v>183</v>
      </c>
      <c r="E332" s="216" t="s">
        <v>2943</v>
      </c>
      <c r="F332" s="217" t="s">
        <v>2944</v>
      </c>
      <c r="G332" s="218" t="s">
        <v>1661</v>
      </c>
      <c r="H332" s="219">
        <v>9</v>
      </c>
      <c r="I332" s="220"/>
      <c r="J332" s="221">
        <f>ROUND(I332*H332,2)</f>
        <v>0</v>
      </c>
      <c r="K332" s="217" t="s">
        <v>19</v>
      </c>
      <c r="L332" s="46"/>
      <c r="M332" s="222" t="s">
        <v>19</v>
      </c>
      <c r="N332" s="223" t="s">
        <v>47</v>
      </c>
      <c r="O332" s="86"/>
      <c r="P332" s="224">
        <f>O332*H332</f>
        <v>0</v>
      </c>
      <c r="Q332" s="224">
        <v>0</v>
      </c>
      <c r="R332" s="224">
        <f>Q332*H332</f>
        <v>0</v>
      </c>
      <c r="S332" s="224">
        <v>0</v>
      </c>
      <c r="T332" s="225">
        <f>S332*H332</f>
        <v>0</v>
      </c>
      <c r="U332" s="40"/>
      <c r="V332" s="40"/>
      <c r="W332" s="40"/>
      <c r="X332" s="40"/>
      <c r="Y332" s="40"/>
      <c r="Z332" s="40"/>
      <c r="AA332" s="40"/>
      <c r="AB332" s="40"/>
      <c r="AC332" s="40"/>
      <c r="AD332" s="40"/>
      <c r="AE332" s="40"/>
      <c r="AR332" s="226" t="s">
        <v>198</v>
      </c>
      <c r="AT332" s="226" t="s">
        <v>183</v>
      </c>
      <c r="AU332" s="226" t="s">
        <v>83</v>
      </c>
      <c r="AY332" s="19" t="s">
        <v>180</v>
      </c>
      <c r="BE332" s="227">
        <f>IF(N332="základní",J332,0)</f>
        <v>0</v>
      </c>
      <c r="BF332" s="227">
        <f>IF(N332="snížená",J332,0)</f>
        <v>0</v>
      </c>
      <c r="BG332" s="227">
        <f>IF(N332="zákl. přenesená",J332,0)</f>
        <v>0</v>
      </c>
      <c r="BH332" s="227">
        <f>IF(N332="sníž. přenesená",J332,0)</f>
        <v>0</v>
      </c>
      <c r="BI332" s="227">
        <f>IF(N332="nulová",J332,0)</f>
        <v>0</v>
      </c>
      <c r="BJ332" s="19" t="s">
        <v>83</v>
      </c>
      <c r="BK332" s="227">
        <f>ROUND(I332*H332,2)</f>
        <v>0</v>
      </c>
      <c r="BL332" s="19" t="s">
        <v>198</v>
      </c>
      <c r="BM332" s="226" t="s">
        <v>2945</v>
      </c>
    </row>
    <row r="333" s="2" customFormat="1">
      <c r="A333" s="40"/>
      <c r="B333" s="41"/>
      <c r="C333" s="42"/>
      <c r="D333" s="228" t="s">
        <v>190</v>
      </c>
      <c r="E333" s="42"/>
      <c r="F333" s="229" t="s">
        <v>2944</v>
      </c>
      <c r="G333" s="42"/>
      <c r="H333" s="42"/>
      <c r="I333" s="230"/>
      <c r="J333" s="42"/>
      <c r="K333" s="42"/>
      <c r="L333" s="46"/>
      <c r="M333" s="231"/>
      <c r="N333" s="232"/>
      <c r="O333" s="86"/>
      <c r="P333" s="86"/>
      <c r="Q333" s="86"/>
      <c r="R333" s="86"/>
      <c r="S333" s="86"/>
      <c r="T333" s="87"/>
      <c r="U333" s="40"/>
      <c r="V333" s="40"/>
      <c r="W333" s="40"/>
      <c r="X333" s="40"/>
      <c r="Y333" s="40"/>
      <c r="Z333" s="40"/>
      <c r="AA333" s="40"/>
      <c r="AB333" s="40"/>
      <c r="AC333" s="40"/>
      <c r="AD333" s="40"/>
      <c r="AE333" s="40"/>
      <c r="AT333" s="19" t="s">
        <v>190</v>
      </c>
      <c r="AU333" s="19" t="s">
        <v>83</v>
      </c>
    </row>
    <row r="334" s="2" customFormat="1" ht="16.5" customHeight="1">
      <c r="A334" s="40"/>
      <c r="B334" s="41"/>
      <c r="C334" s="215" t="s">
        <v>1195</v>
      </c>
      <c r="D334" s="215" t="s">
        <v>183</v>
      </c>
      <c r="E334" s="216" t="s">
        <v>2946</v>
      </c>
      <c r="F334" s="217" t="s">
        <v>2947</v>
      </c>
      <c r="G334" s="218" t="s">
        <v>249</v>
      </c>
      <c r="H334" s="219">
        <v>15</v>
      </c>
      <c r="I334" s="220"/>
      <c r="J334" s="221">
        <f>ROUND(I334*H334,2)</f>
        <v>0</v>
      </c>
      <c r="K334" s="217" t="s">
        <v>19</v>
      </c>
      <c r="L334" s="46"/>
      <c r="M334" s="222" t="s">
        <v>19</v>
      </c>
      <c r="N334" s="223" t="s">
        <v>47</v>
      </c>
      <c r="O334" s="86"/>
      <c r="P334" s="224">
        <f>O334*H334</f>
        <v>0</v>
      </c>
      <c r="Q334" s="224">
        <v>0</v>
      </c>
      <c r="R334" s="224">
        <f>Q334*H334</f>
        <v>0</v>
      </c>
      <c r="S334" s="224">
        <v>0</v>
      </c>
      <c r="T334" s="225">
        <f>S334*H334</f>
        <v>0</v>
      </c>
      <c r="U334" s="40"/>
      <c r="V334" s="40"/>
      <c r="W334" s="40"/>
      <c r="X334" s="40"/>
      <c r="Y334" s="40"/>
      <c r="Z334" s="40"/>
      <c r="AA334" s="40"/>
      <c r="AB334" s="40"/>
      <c r="AC334" s="40"/>
      <c r="AD334" s="40"/>
      <c r="AE334" s="40"/>
      <c r="AR334" s="226" t="s">
        <v>198</v>
      </c>
      <c r="AT334" s="226" t="s">
        <v>183</v>
      </c>
      <c r="AU334" s="226" t="s">
        <v>83</v>
      </c>
      <c r="AY334" s="19" t="s">
        <v>180</v>
      </c>
      <c r="BE334" s="227">
        <f>IF(N334="základní",J334,0)</f>
        <v>0</v>
      </c>
      <c r="BF334" s="227">
        <f>IF(N334="snížená",J334,0)</f>
        <v>0</v>
      </c>
      <c r="BG334" s="227">
        <f>IF(N334="zákl. přenesená",J334,0)</f>
        <v>0</v>
      </c>
      <c r="BH334" s="227">
        <f>IF(N334="sníž. přenesená",J334,0)</f>
        <v>0</v>
      </c>
      <c r="BI334" s="227">
        <f>IF(N334="nulová",J334,0)</f>
        <v>0</v>
      </c>
      <c r="BJ334" s="19" t="s">
        <v>83</v>
      </c>
      <c r="BK334" s="227">
        <f>ROUND(I334*H334,2)</f>
        <v>0</v>
      </c>
      <c r="BL334" s="19" t="s">
        <v>198</v>
      </c>
      <c r="BM334" s="226" t="s">
        <v>2948</v>
      </c>
    </row>
    <row r="335" s="2" customFormat="1">
      <c r="A335" s="40"/>
      <c r="B335" s="41"/>
      <c r="C335" s="42"/>
      <c r="D335" s="228" t="s">
        <v>190</v>
      </c>
      <c r="E335" s="42"/>
      <c r="F335" s="229" t="s">
        <v>2947</v>
      </c>
      <c r="G335" s="42"/>
      <c r="H335" s="42"/>
      <c r="I335" s="230"/>
      <c r="J335" s="42"/>
      <c r="K335" s="42"/>
      <c r="L335" s="46"/>
      <c r="M335" s="231"/>
      <c r="N335" s="232"/>
      <c r="O335" s="86"/>
      <c r="P335" s="86"/>
      <c r="Q335" s="86"/>
      <c r="R335" s="86"/>
      <c r="S335" s="86"/>
      <c r="T335" s="87"/>
      <c r="U335" s="40"/>
      <c r="V335" s="40"/>
      <c r="W335" s="40"/>
      <c r="X335" s="40"/>
      <c r="Y335" s="40"/>
      <c r="Z335" s="40"/>
      <c r="AA335" s="40"/>
      <c r="AB335" s="40"/>
      <c r="AC335" s="40"/>
      <c r="AD335" s="40"/>
      <c r="AE335" s="40"/>
      <c r="AT335" s="19" t="s">
        <v>190</v>
      </c>
      <c r="AU335" s="19" t="s">
        <v>83</v>
      </c>
    </row>
    <row r="336" s="12" customFormat="1" ht="25.92" customHeight="1">
      <c r="A336" s="12"/>
      <c r="B336" s="199"/>
      <c r="C336" s="200"/>
      <c r="D336" s="201" t="s">
        <v>75</v>
      </c>
      <c r="E336" s="202" t="s">
        <v>2949</v>
      </c>
      <c r="F336" s="202" t="s">
        <v>2950</v>
      </c>
      <c r="G336" s="200"/>
      <c r="H336" s="200"/>
      <c r="I336" s="203"/>
      <c r="J336" s="204">
        <f>BK336</f>
        <v>0</v>
      </c>
      <c r="K336" s="200"/>
      <c r="L336" s="205"/>
      <c r="M336" s="206"/>
      <c r="N336" s="207"/>
      <c r="O336" s="207"/>
      <c r="P336" s="208">
        <f>SUM(P337:P384)</f>
        <v>0</v>
      </c>
      <c r="Q336" s="207"/>
      <c r="R336" s="208">
        <f>SUM(R337:R384)</f>
        <v>0</v>
      </c>
      <c r="S336" s="207"/>
      <c r="T336" s="209">
        <f>SUM(T337:T384)</f>
        <v>0</v>
      </c>
      <c r="U336" s="12"/>
      <c r="V336" s="12"/>
      <c r="W336" s="12"/>
      <c r="X336" s="12"/>
      <c r="Y336" s="12"/>
      <c r="Z336" s="12"/>
      <c r="AA336" s="12"/>
      <c r="AB336" s="12"/>
      <c r="AC336" s="12"/>
      <c r="AD336" s="12"/>
      <c r="AE336" s="12"/>
      <c r="AR336" s="210" t="s">
        <v>83</v>
      </c>
      <c r="AT336" s="211" t="s">
        <v>75</v>
      </c>
      <c r="AU336" s="211" t="s">
        <v>76</v>
      </c>
      <c r="AY336" s="210" t="s">
        <v>180</v>
      </c>
      <c r="BK336" s="212">
        <f>SUM(BK337:BK384)</f>
        <v>0</v>
      </c>
    </row>
    <row r="337" s="2" customFormat="1" ht="16.5" customHeight="1">
      <c r="A337" s="40"/>
      <c r="B337" s="41"/>
      <c r="C337" s="215" t="s">
        <v>1200</v>
      </c>
      <c r="D337" s="215" t="s">
        <v>183</v>
      </c>
      <c r="E337" s="216" t="s">
        <v>2951</v>
      </c>
      <c r="F337" s="217" t="s">
        <v>2952</v>
      </c>
      <c r="G337" s="218" t="s">
        <v>249</v>
      </c>
      <c r="H337" s="219">
        <v>15</v>
      </c>
      <c r="I337" s="220"/>
      <c r="J337" s="221">
        <f>ROUND(I337*H337,2)</f>
        <v>0</v>
      </c>
      <c r="K337" s="217" t="s">
        <v>19</v>
      </c>
      <c r="L337" s="46"/>
      <c r="M337" s="222" t="s">
        <v>19</v>
      </c>
      <c r="N337" s="223" t="s">
        <v>47</v>
      </c>
      <c r="O337" s="86"/>
      <c r="P337" s="224">
        <f>O337*H337</f>
        <v>0</v>
      </c>
      <c r="Q337" s="224">
        <v>0</v>
      </c>
      <c r="R337" s="224">
        <f>Q337*H337</f>
        <v>0</v>
      </c>
      <c r="S337" s="224">
        <v>0</v>
      </c>
      <c r="T337" s="225">
        <f>S337*H337</f>
        <v>0</v>
      </c>
      <c r="U337" s="40"/>
      <c r="V337" s="40"/>
      <c r="W337" s="40"/>
      <c r="X337" s="40"/>
      <c r="Y337" s="40"/>
      <c r="Z337" s="40"/>
      <c r="AA337" s="40"/>
      <c r="AB337" s="40"/>
      <c r="AC337" s="40"/>
      <c r="AD337" s="40"/>
      <c r="AE337" s="40"/>
      <c r="AR337" s="226" t="s">
        <v>198</v>
      </c>
      <c r="AT337" s="226" t="s">
        <v>183</v>
      </c>
      <c r="AU337" s="226" t="s">
        <v>83</v>
      </c>
      <c r="AY337" s="19" t="s">
        <v>180</v>
      </c>
      <c r="BE337" s="227">
        <f>IF(N337="základní",J337,0)</f>
        <v>0</v>
      </c>
      <c r="BF337" s="227">
        <f>IF(N337="snížená",J337,0)</f>
        <v>0</v>
      </c>
      <c r="BG337" s="227">
        <f>IF(N337="zákl. přenesená",J337,0)</f>
        <v>0</v>
      </c>
      <c r="BH337" s="227">
        <f>IF(N337="sníž. přenesená",J337,0)</f>
        <v>0</v>
      </c>
      <c r="BI337" s="227">
        <f>IF(N337="nulová",J337,0)</f>
        <v>0</v>
      </c>
      <c r="BJ337" s="19" t="s">
        <v>83</v>
      </c>
      <c r="BK337" s="227">
        <f>ROUND(I337*H337,2)</f>
        <v>0</v>
      </c>
      <c r="BL337" s="19" t="s">
        <v>198</v>
      </c>
      <c r="BM337" s="226" t="s">
        <v>2953</v>
      </c>
    </row>
    <row r="338" s="2" customFormat="1">
      <c r="A338" s="40"/>
      <c r="B338" s="41"/>
      <c r="C338" s="42"/>
      <c r="D338" s="228" t="s">
        <v>190</v>
      </c>
      <c r="E338" s="42"/>
      <c r="F338" s="229" t="s">
        <v>2952</v>
      </c>
      <c r="G338" s="42"/>
      <c r="H338" s="42"/>
      <c r="I338" s="230"/>
      <c r="J338" s="42"/>
      <c r="K338" s="42"/>
      <c r="L338" s="46"/>
      <c r="M338" s="231"/>
      <c r="N338" s="232"/>
      <c r="O338" s="86"/>
      <c r="P338" s="86"/>
      <c r="Q338" s="86"/>
      <c r="R338" s="86"/>
      <c r="S338" s="86"/>
      <c r="T338" s="87"/>
      <c r="U338" s="40"/>
      <c r="V338" s="40"/>
      <c r="W338" s="40"/>
      <c r="X338" s="40"/>
      <c r="Y338" s="40"/>
      <c r="Z338" s="40"/>
      <c r="AA338" s="40"/>
      <c r="AB338" s="40"/>
      <c r="AC338" s="40"/>
      <c r="AD338" s="40"/>
      <c r="AE338" s="40"/>
      <c r="AT338" s="19" t="s">
        <v>190</v>
      </c>
      <c r="AU338" s="19" t="s">
        <v>83</v>
      </c>
    </row>
    <row r="339" s="2" customFormat="1" ht="16.5" customHeight="1">
      <c r="A339" s="40"/>
      <c r="B339" s="41"/>
      <c r="C339" s="215" t="s">
        <v>1204</v>
      </c>
      <c r="D339" s="215" t="s">
        <v>183</v>
      </c>
      <c r="E339" s="216" t="s">
        <v>2954</v>
      </c>
      <c r="F339" s="217" t="s">
        <v>2955</v>
      </c>
      <c r="G339" s="218" t="s">
        <v>249</v>
      </c>
      <c r="H339" s="219">
        <v>3</v>
      </c>
      <c r="I339" s="220"/>
      <c r="J339" s="221">
        <f>ROUND(I339*H339,2)</f>
        <v>0</v>
      </c>
      <c r="K339" s="217" t="s">
        <v>19</v>
      </c>
      <c r="L339" s="46"/>
      <c r="M339" s="222" t="s">
        <v>19</v>
      </c>
      <c r="N339" s="223" t="s">
        <v>47</v>
      </c>
      <c r="O339" s="86"/>
      <c r="P339" s="224">
        <f>O339*H339</f>
        <v>0</v>
      </c>
      <c r="Q339" s="224">
        <v>0</v>
      </c>
      <c r="R339" s="224">
        <f>Q339*H339</f>
        <v>0</v>
      </c>
      <c r="S339" s="224">
        <v>0</v>
      </c>
      <c r="T339" s="225">
        <f>S339*H339</f>
        <v>0</v>
      </c>
      <c r="U339" s="40"/>
      <c r="V339" s="40"/>
      <c r="W339" s="40"/>
      <c r="X339" s="40"/>
      <c r="Y339" s="40"/>
      <c r="Z339" s="40"/>
      <c r="AA339" s="40"/>
      <c r="AB339" s="40"/>
      <c r="AC339" s="40"/>
      <c r="AD339" s="40"/>
      <c r="AE339" s="40"/>
      <c r="AR339" s="226" t="s">
        <v>198</v>
      </c>
      <c r="AT339" s="226" t="s">
        <v>183</v>
      </c>
      <c r="AU339" s="226" t="s">
        <v>83</v>
      </c>
      <c r="AY339" s="19" t="s">
        <v>180</v>
      </c>
      <c r="BE339" s="227">
        <f>IF(N339="základní",J339,0)</f>
        <v>0</v>
      </c>
      <c r="BF339" s="227">
        <f>IF(N339="snížená",J339,0)</f>
        <v>0</v>
      </c>
      <c r="BG339" s="227">
        <f>IF(N339="zákl. přenesená",J339,0)</f>
        <v>0</v>
      </c>
      <c r="BH339" s="227">
        <f>IF(N339="sníž. přenesená",J339,0)</f>
        <v>0</v>
      </c>
      <c r="BI339" s="227">
        <f>IF(N339="nulová",J339,0)</f>
        <v>0</v>
      </c>
      <c r="BJ339" s="19" t="s">
        <v>83</v>
      </c>
      <c r="BK339" s="227">
        <f>ROUND(I339*H339,2)</f>
        <v>0</v>
      </c>
      <c r="BL339" s="19" t="s">
        <v>198</v>
      </c>
      <c r="BM339" s="226" t="s">
        <v>2956</v>
      </c>
    </row>
    <row r="340" s="2" customFormat="1">
      <c r="A340" s="40"/>
      <c r="B340" s="41"/>
      <c r="C340" s="42"/>
      <c r="D340" s="228" t="s">
        <v>190</v>
      </c>
      <c r="E340" s="42"/>
      <c r="F340" s="229" t="s">
        <v>2955</v>
      </c>
      <c r="G340" s="42"/>
      <c r="H340" s="42"/>
      <c r="I340" s="230"/>
      <c r="J340" s="42"/>
      <c r="K340" s="42"/>
      <c r="L340" s="46"/>
      <c r="M340" s="231"/>
      <c r="N340" s="232"/>
      <c r="O340" s="86"/>
      <c r="P340" s="86"/>
      <c r="Q340" s="86"/>
      <c r="R340" s="86"/>
      <c r="S340" s="86"/>
      <c r="T340" s="87"/>
      <c r="U340" s="40"/>
      <c r="V340" s="40"/>
      <c r="W340" s="40"/>
      <c r="X340" s="40"/>
      <c r="Y340" s="40"/>
      <c r="Z340" s="40"/>
      <c r="AA340" s="40"/>
      <c r="AB340" s="40"/>
      <c r="AC340" s="40"/>
      <c r="AD340" s="40"/>
      <c r="AE340" s="40"/>
      <c r="AT340" s="19" t="s">
        <v>190</v>
      </c>
      <c r="AU340" s="19" t="s">
        <v>83</v>
      </c>
    </row>
    <row r="341" s="2" customFormat="1">
      <c r="A341" s="40"/>
      <c r="B341" s="41"/>
      <c r="C341" s="215" t="s">
        <v>1207</v>
      </c>
      <c r="D341" s="215" t="s">
        <v>183</v>
      </c>
      <c r="E341" s="216" t="s">
        <v>2957</v>
      </c>
      <c r="F341" s="217" t="s">
        <v>2958</v>
      </c>
      <c r="G341" s="218" t="s">
        <v>249</v>
      </c>
      <c r="H341" s="219">
        <v>6</v>
      </c>
      <c r="I341" s="220"/>
      <c r="J341" s="221">
        <f>ROUND(I341*H341,2)</f>
        <v>0</v>
      </c>
      <c r="K341" s="217" t="s">
        <v>19</v>
      </c>
      <c r="L341" s="46"/>
      <c r="M341" s="222" t="s">
        <v>19</v>
      </c>
      <c r="N341" s="223" t="s">
        <v>47</v>
      </c>
      <c r="O341" s="86"/>
      <c r="P341" s="224">
        <f>O341*H341</f>
        <v>0</v>
      </c>
      <c r="Q341" s="224">
        <v>0</v>
      </c>
      <c r="R341" s="224">
        <f>Q341*H341</f>
        <v>0</v>
      </c>
      <c r="S341" s="224">
        <v>0</v>
      </c>
      <c r="T341" s="225">
        <f>S341*H341</f>
        <v>0</v>
      </c>
      <c r="U341" s="40"/>
      <c r="V341" s="40"/>
      <c r="W341" s="40"/>
      <c r="X341" s="40"/>
      <c r="Y341" s="40"/>
      <c r="Z341" s="40"/>
      <c r="AA341" s="40"/>
      <c r="AB341" s="40"/>
      <c r="AC341" s="40"/>
      <c r="AD341" s="40"/>
      <c r="AE341" s="40"/>
      <c r="AR341" s="226" t="s">
        <v>198</v>
      </c>
      <c r="AT341" s="226" t="s">
        <v>183</v>
      </c>
      <c r="AU341" s="226" t="s">
        <v>83</v>
      </c>
      <c r="AY341" s="19" t="s">
        <v>180</v>
      </c>
      <c r="BE341" s="227">
        <f>IF(N341="základní",J341,0)</f>
        <v>0</v>
      </c>
      <c r="BF341" s="227">
        <f>IF(N341="snížená",J341,0)</f>
        <v>0</v>
      </c>
      <c r="BG341" s="227">
        <f>IF(N341="zákl. přenesená",J341,0)</f>
        <v>0</v>
      </c>
      <c r="BH341" s="227">
        <f>IF(N341="sníž. přenesená",J341,0)</f>
        <v>0</v>
      </c>
      <c r="BI341" s="227">
        <f>IF(N341="nulová",J341,0)</f>
        <v>0</v>
      </c>
      <c r="BJ341" s="19" t="s">
        <v>83</v>
      </c>
      <c r="BK341" s="227">
        <f>ROUND(I341*H341,2)</f>
        <v>0</v>
      </c>
      <c r="BL341" s="19" t="s">
        <v>198</v>
      </c>
      <c r="BM341" s="226" t="s">
        <v>2959</v>
      </c>
    </row>
    <row r="342" s="2" customFormat="1">
      <c r="A342" s="40"/>
      <c r="B342" s="41"/>
      <c r="C342" s="42"/>
      <c r="D342" s="228" t="s">
        <v>190</v>
      </c>
      <c r="E342" s="42"/>
      <c r="F342" s="229" t="s">
        <v>2958</v>
      </c>
      <c r="G342" s="42"/>
      <c r="H342" s="42"/>
      <c r="I342" s="230"/>
      <c r="J342" s="42"/>
      <c r="K342" s="42"/>
      <c r="L342" s="46"/>
      <c r="M342" s="231"/>
      <c r="N342" s="232"/>
      <c r="O342" s="86"/>
      <c r="P342" s="86"/>
      <c r="Q342" s="86"/>
      <c r="R342" s="86"/>
      <c r="S342" s="86"/>
      <c r="T342" s="87"/>
      <c r="U342" s="40"/>
      <c r="V342" s="40"/>
      <c r="W342" s="40"/>
      <c r="X342" s="40"/>
      <c r="Y342" s="40"/>
      <c r="Z342" s="40"/>
      <c r="AA342" s="40"/>
      <c r="AB342" s="40"/>
      <c r="AC342" s="40"/>
      <c r="AD342" s="40"/>
      <c r="AE342" s="40"/>
      <c r="AT342" s="19" t="s">
        <v>190</v>
      </c>
      <c r="AU342" s="19" t="s">
        <v>83</v>
      </c>
    </row>
    <row r="343" s="2" customFormat="1" ht="16.5" customHeight="1">
      <c r="A343" s="40"/>
      <c r="B343" s="41"/>
      <c r="C343" s="215" t="s">
        <v>1210</v>
      </c>
      <c r="D343" s="215" t="s">
        <v>183</v>
      </c>
      <c r="E343" s="216" t="s">
        <v>2960</v>
      </c>
      <c r="F343" s="217" t="s">
        <v>2961</v>
      </c>
      <c r="G343" s="218" t="s">
        <v>249</v>
      </c>
      <c r="H343" s="219">
        <v>35</v>
      </c>
      <c r="I343" s="220"/>
      <c r="J343" s="221">
        <f>ROUND(I343*H343,2)</f>
        <v>0</v>
      </c>
      <c r="K343" s="217" t="s">
        <v>19</v>
      </c>
      <c r="L343" s="46"/>
      <c r="M343" s="222" t="s">
        <v>19</v>
      </c>
      <c r="N343" s="223" t="s">
        <v>47</v>
      </c>
      <c r="O343" s="86"/>
      <c r="P343" s="224">
        <f>O343*H343</f>
        <v>0</v>
      </c>
      <c r="Q343" s="224">
        <v>0</v>
      </c>
      <c r="R343" s="224">
        <f>Q343*H343</f>
        <v>0</v>
      </c>
      <c r="S343" s="224">
        <v>0</v>
      </c>
      <c r="T343" s="225">
        <f>S343*H343</f>
        <v>0</v>
      </c>
      <c r="U343" s="40"/>
      <c r="V343" s="40"/>
      <c r="W343" s="40"/>
      <c r="X343" s="40"/>
      <c r="Y343" s="40"/>
      <c r="Z343" s="40"/>
      <c r="AA343" s="40"/>
      <c r="AB343" s="40"/>
      <c r="AC343" s="40"/>
      <c r="AD343" s="40"/>
      <c r="AE343" s="40"/>
      <c r="AR343" s="226" t="s">
        <v>198</v>
      </c>
      <c r="AT343" s="226" t="s">
        <v>183</v>
      </c>
      <c r="AU343" s="226" t="s">
        <v>83</v>
      </c>
      <c r="AY343" s="19" t="s">
        <v>180</v>
      </c>
      <c r="BE343" s="227">
        <f>IF(N343="základní",J343,0)</f>
        <v>0</v>
      </c>
      <c r="BF343" s="227">
        <f>IF(N343="snížená",J343,0)</f>
        <v>0</v>
      </c>
      <c r="BG343" s="227">
        <f>IF(N343="zákl. přenesená",J343,0)</f>
        <v>0</v>
      </c>
      <c r="BH343" s="227">
        <f>IF(N343="sníž. přenesená",J343,0)</f>
        <v>0</v>
      </c>
      <c r="BI343" s="227">
        <f>IF(N343="nulová",J343,0)</f>
        <v>0</v>
      </c>
      <c r="BJ343" s="19" t="s">
        <v>83</v>
      </c>
      <c r="BK343" s="227">
        <f>ROUND(I343*H343,2)</f>
        <v>0</v>
      </c>
      <c r="BL343" s="19" t="s">
        <v>198</v>
      </c>
      <c r="BM343" s="226" t="s">
        <v>2962</v>
      </c>
    </row>
    <row r="344" s="2" customFormat="1">
      <c r="A344" s="40"/>
      <c r="B344" s="41"/>
      <c r="C344" s="42"/>
      <c r="D344" s="228" t="s">
        <v>190</v>
      </c>
      <c r="E344" s="42"/>
      <c r="F344" s="229" t="s">
        <v>2961</v>
      </c>
      <c r="G344" s="42"/>
      <c r="H344" s="42"/>
      <c r="I344" s="230"/>
      <c r="J344" s="42"/>
      <c r="K344" s="42"/>
      <c r="L344" s="46"/>
      <c r="M344" s="231"/>
      <c r="N344" s="232"/>
      <c r="O344" s="86"/>
      <c r="P344" s="86"/>
      <c r="Q344" s="86"/>
      <c r="R344" s="86"/>
      <c r="S344" s="86"/>
      <c r="T344" s="87"/>
      <c r="U344" s="40"/>
      <c r="V344" s="40"/>
      <c r="W344" s="40"/>
      <c r="X344" s="40"/>
      <c r="Y344" s="40"/>
      <c r="Z344" s="40"/>
      <c r="AA344" s="40"/>
      <c r="AB344" s="40"/>
      <c r="AC344" s="40"/>
      <c r="AD344" s="40"/>
      <c r="AE344" s="40"/>
      <c r="AT344" s="19" t="s">
        <v>190</v>
      </c>
      <c r="AU344" s="19" t="s">
        <v>83</v>
      </c>
    </row>
    <row r="345" s="2" customFormat="1" ht="16.5" customHeight="1">
      <c r="A345" s="40"/>
      <c r="B345" s="41"/>
      <c r="C345" s="215" t="s">
        <v>1214</v>
      </c>
      <c r="D345" s="215" t="s">
        <v>183</v>
      </c>
      <c r="E345" s="216" t="s">
        <v>2963</v>
      </c>
      <c r="F345" s="217" t="s">
        <v>2964</v>
      </c>
      <c r="G345" s="218" t="s">
        <v>249</v>
      </c>
      <c r="H345" s="219">
        <v>50</v>
      </c>
      <c r="I345" s="220"/>
      <c r="J345" s="221">
        <f>ROUND(I345*H345,2)</f>
        <v>0</v>
      </c>
      <c r="K345" s="217" t="s">
        <v>19</v>
      </c>
      <c r="L345" s="46"/>
      <c r="M345" s="222" t="s">
        <v>19</v>
      </c>
      <c r="N345" s="223" t="s">
        <v>47</v>
      </c>
      <c r="O345" s="86"/>
      <c r="P345" s="224">
        <f>O345*H345</f>
        <v>0</v>
      </c>
      <c r="Q345" s="224">
        <v>0</v>
      </c>
      <c r="R345" s="224">
        <f>Q345*H345</f>
        <v>0</v>
      </c>
      <c r="S345" s="224">
        <v>0</v>
      </c>
      <c r="T345" s="225">
        <f>S345*H345</f>
        <v>0</v>
      </c>
      <c r="U345" s="40"/>
      <c r="V345" s="40"/>
      <c r="W345" s="40"/>
      <c r="X345" s="40"/>
      <c r="Y345" s="40"/>
      <c r="Z345" s="40"/>
      <c r="AA345" s="40"/>
      <c r="AB345" s="40"/>
      <c r="AC345" s="40"/>
      <c r="AD345" s="40"/>
      <c r="AE345" s="40"/>
      <c r="AR345" s="226" t="s">
        <v>198</v>
      </c>
      <c r="AT345" s="226" t="s">
        <v>183</v>
      </c>
      <c r="AU345" s="226" t="s">
        <v>83</v>
      </c>
      <c r="AY345" s="19" t="s">
        <v>180</v>
      </c>
      <c r="BE345" s="227">
        <f>IF(N345="základní",J345,0)</f>
        <v>0</v>
      </c>
      <c r="BF345" s="227">
        <f>IF(N345="snížená",J345,0)</f>
        <v>0</v>
      </c>
      <c r="BG345" s="227">
        <f>IF(N345="zákl. přenesená",J345,0)</f>
        <v>0</v>
      </c>
      <c r="BH345" s="227">
        <f>IF(N345="sníž. přenesená",J345,0)</f>
        <v>0</v>
      </c>
      <c r="BI345" s="227">
        <f>IF(N345="nulová",J345,0)</f>
        <v>0</v>
      </c>
      <c r="BJ345" s="19" t="s">
        <v>83</v>
      </c>
      <c r="BK345" s="227">
        <f>ROUND(I345*H345,2)</f>
        <v>0</v>
      </c>
      <c r="BL345" s="19" t="s">
        <v>198</v>
      </c>
      <c r="BM345" s="226" t="s">
        <v>2965</v>
      </c>
    </row>
    <row r="346" s="2" customFormat="1">
      <c r="A346" s="40"/>
      <c r="B346" s="41"/>
      <c r="C346" s="42"/>
      <c r="D346" s="228" t="s">
        <v>190</v>
      </c>
      <c r="E346" s="42"/>
      <c r="F346" s="229" t="s">
        <v>2964</v>
      </c>
      <c r="G346" s="42"/>
      <c r="H346" s="42"/>
      <c r="I346" s="230"/>
      <c r="J346" s="42"/>
      <c r="K346" s="42"/>
      <c r="L346" s="46"/>
      <c r="M346" s="231"/>
      <c r="N346" s="232"/>
      <c r="O346" s="86"/>
      <c r="P346" s="86"/>
      <c r="Q346" s="86"/>
      <c r="R346" s="86"/>
      <c r="S346" s="86"/>
      <c r="T346" s="87"/>
      <c r="U346" s="40"/>
      <c r="V346" s="40"/>
      <c r="W346" s="40"/>
      <c r="X346" s="40"/>
      <c r="Y346" s="40"/>
      <c r="Z346" s="40"/>
      <c r="AA346" s="40"/>
      <c r="AB346" s="40"/>
      <c r="AC346" s="40"/>
      <c r="AD346" s="40"/>
      <c r="AE346" s="40"/>
      <c r="AT346" s="19" t="s">
        <v>190</v>
      </c>
      <c r="AU346" s="19" t="s">
        <v>83</v>
      </c>
    </row>
    <row r="347" s="2" customFormat="1" ht="16.5" customHeight="1">
      <c r="A347" s="40"/>
      <c r="B347" s="41"/>
      <c r="C347" s="215" t="s">
        <v>1218</v>
      </c>
      <c r="D347" s="215" t="s">
        <v>183</v>
      </c>
      <c r="E347" s="216" t="s">
        <v>2966</v>
      </c>
      <c r="F347" s="217" t="s">
        <v>2967</v>
      </c>
      <c r="G347" s="218" t="s">
        <v>249</v>
      </c>
      <c r="H347" s="219">
        <v>40</v>
      </c>
      <c r="I347" s="220"/>
      <c r="J347" s="221">
        <f>ROUND(I347*H347,2)</f>
        <v>0</v>
      </c>
      <c r="K347" s="217" t="s">
        <v>19</v>
      </c>
      <c r="L347" s="46"/>
      <c r="M347" s="222" t="s">
        <v>19</v>
      </c>
      <c r="N347" s="223" t="s">
        <v>47</v>
      </c>
      <c r="O347" s="86"/>
      <c r="P347" s="224">
        <f>O347*H347</f>
        <v>0</v>
      </c>
      <c r="Q347" s="224">
        <v>0</v>
      </c>
      <c r="R347" s="224">
        <f>Q347*H347</f>
        <v>0</v>
      </c>
      <c r="S347" s="224">
        <v>0</v>
      </c>
      <c r="T347" s="225">
        <f>S347*H347</f>
        <v>0</v>
      </c>
      <c r="U347" s="40"/>
      <c r="V347" s="40"/>
      <c r="W347" s="40"/>
      <c r="X347" s="40"/>
      <c r="Y347" s="40"/>
      <c r="Z347" s="40"/>
      <c r="AA347" s="40"/>
      <c r="AB347" s="40"/>
      <c r="AC347" s="40"/>
      <c r="AD347" s="40"/>
      <c r="AE347" s="40"/>
      <c r="AR347" s="226" t="s">
        <v>198</v>
      </c>
      <c r="AT347" s="226" t="s">
        <v>183</v>
      </c>
      <c r="AU347" s="226" t="s">
        <v>83</v>
      </c>
      <c r="AY347" s="19" t="s">
        <v>180</v>
      </c>
      <c r="BE347" s="227">
        <f>IF(N347="základní",J347,0)</f>
        <v>0</v>
      </c>
      <c r="BF347" s="227">
        <f>IF(N347="snížená",J347,0)</f>
        <v>0</v>
      </c>
      <c r="BG347" s="227">
        <f>IF(N347="zákl. přenesená",J347,0)</f>
        <v>0</v>
      </c>
      <c r="BH347" s="227">
        <f>IF(N347="sníž. přenesená",J347,0)</f>
        <v>0</v>
      </c>
      <c r="BI347" s="227">
        <f>IF(N347="nulová",J347,0)</f>
        <v>0</v>
      </c>
      <c r="BJ347" s="19" t="s">
        <v>83</v>
      </c>
      <c r="BK347" s="227">
        <f>ROUND(I347*H347,2)</f>
        <v>0</v>
      </c>
      <c r="BL347" s="19" t="s">
        <v>198</v>
      </c>
      <c r="BM347" s="226" t="s">
        <v>2968</v>
      </c>
    </row>
    <row r="348" s="2" customFormat="1">
      <c r="A348" s="40"/>
      <c r="B348" s="41"/>
      <c r="C348" s="42"/>
      <c r="D348" s="228" t="s">
        <v>190</v>
      </c>
      <c r="E348" s="42"/>
      <c r="F348" s="229" t="s">
        <v>2967</v>
      </c>
      <c r="G348" s="42"/>
      <c r="H348" s="42"/>
      <c r="I348" s="230"/>
      <c r="J348" s="42"/>
      <c r="K348" s="42"/>
      <c r="L348" s="46"/>
      <c r="M348" s="231"/>
      <c r="N348" s="232"/>
      <c r="O348" s="86"/>
      <c r="P348" s="86"/>
      <c r="Q348" s="86"/>
      <c r="R348" s="86"/>
      <c r="S348" s="86"/>
      <c r="T348" s="87"/>
      <c r="U348" s="40"/>
      <c r="V348" s="40"/>
      <c r="W348" s="40"/>
      <c r="X348" s="40"/>
      <c r="Y348" s="40"/>
      <c r="Z348" s="40"/>
      <c r="AA348" s="40"/>
      <c r="AB348" s="40"/>
      <c r="AC348" s="40"/>
      <c r="AD348" s="40"/>
      <c r="AE348" s="40"/>
      <c r="AT348" s="19" t="s">
        <v>190</v>
      </c>
      <c r="AU348" s="19" t="s">
        <v>83</v>
      </c>
    </row>
    <row r="349" s="2" customFormat="1" ht="16.5" customHeight="1">
      <c r="A349" s="40"/>
      <c r="B349" s="41"/>
      <c r="C349" s="215" t="s">
        <v>1221</v>
      </c>
      <c r="D349" s="215" t="s">
        <v>183</v>
      </c>
      <c r="E349" s="216" t="s">
        <v>2969</v>
      </c>
      <c r="F349" s="217" t="s">
        <v>2970</v>
      </c>
      <c r="G349" s="218" t="s">
        <v>249</v>
      </c>
      <c r="H349" s="219">
        <v>3400</v>
      </c>
      <c r="I349" s="220"/>
      <c r="J349" s="221">
        <f>ROUND(I349*H349,2)</f>
        <v>0</v>
      </c>
      <c r="K349" s="217" t="s">
        <v>19</v>
      </c>
      <c r="L349" s="46"/>
      <c r="M349" s="222" t="s">
        <v>19</v>
      </c>
      <c r="N349" s="223" t="s">
        <v>47</v>
      </c>
      <c r="O349" s="86"/>
      <c r="P349" s="224">
        <f>O349*H349</f>
        <v>0</v>
      </c>
      <c r="Q349" s="224">
        <v>0</v>
      </c>
      <c r="R349" s="224">
        <f>Q349*H349</f>
        <v>0</v>
      </c>
      <c r="S349" s="224">
        <v>0</v>
      </c>
      <c r="T349" s="225">
        <f>S349*H349</f>
        <v>0</v>
      </c>
      <c r="U349" s="40"/>
      <c r="V349" s="40"/>
      <c r="W349" s="40"/>
      <c r="X349" s="40"/>
      <c r="Y349" s="40"/>
      <c r="Z349" s="40"/>
      <c r="AA349" s="40"/>
      <c r="AB349" s="40"/>
      <c r="AC349" s="40"/>
      <c r="AD349" s="40"/>
      <c r="AE349" s="40"/>
      <c r="AR349" s="226" t="s">
        <v>198</v>
      </c>
      <c r="AT349" s="226" t="s">
        <v>183</v>
      </c>
      <c r="AU349" s="226" t="s">
        <v>83</v>
      </c>
      <c r="AY349" s="19" t="s">
        <v>180</v>
      </c>
      <c r="BE349" s="227">
        <f>IF(N349="základní",J349,0)</f>
        <v>0</v>
      </c>
      <c r="BF349" s="227">
        <f>IF(N349="snížená",J349,0)</f>
        <v>0</v>
      </c>
      <c r="BG349" s="227">
        <f>IF(N349="zákl. přenesená",J349,0)</f>
        <v>0</v>
      </c>
      <c r="BH349" s="227">
        <f>IF(N349="sníž. přenesená",J349,0)</f>
        <v>0</v>
      </c>
      <c r="BI349" s="227">
        <f>IF(N349="nulová",J349,0)</f>
        <v>0</v>
      </c>
      <c r="BJ349" s="19" t="s">
        <v>83</v>
      </c>
      <c r="BK349" s="227">
        <f>ROUND(I349*H349,2)</f>
        <v>0</v>
      </c>
      <c r="BL349" s="19" t="s">
        <v>198</v>
      </c>
      <c r="BM349" s="226" t="s">
        <v>2971</v>
      </c>
    </row>
    <row r="350" s="2" customFormat="1">
      <c r="A350" s="40"/>
      <c r="B350" s="41"/>
      <c r="C350" s="42"/>
      <c r="D350" s="228" t="s">
        <v>190</v>
      </c>
      <c r="E350" s="42"/>
      <c r="F350" s="229" t="s">
        <v>2970</v>
      </c>
      <c r="G350" s="42"/>
      <c r="H350" s="42"/>
      <c r="I350" s="230"/>
      <c r="J350" s="42"/>
      <c r="K350" s="42"/>
      <c r="L350" s="46"/>
      <c r="M350" s="231"/>
      <c r="N350" s="232"/>
      <c r="O350" s="86"/>
      <c r="P350" s="86"/>
      <c r="Q350" s="86"/>
      <c r="R350" s="86"/>
      <c r="S350" s="86"/>
      <c r="T350" s="87"/>
      <c r="U350" s="40"/>
      <c r="V350" s="40"/>
      <c r="W350" s="40"/>
      <c r="X350" s="40"/>
      <c r="Y350" s="40"/>
      <c r="Z350" s="40"/>
      <c r="AA350" s="40"/>
      <c r="AB350" s="40"/>
      <c r="AC350" s="40"/>
      <c r="AD350" s="40"/>
      <c r="AE350" s="40"/>
      <c r="AT350" s="19" t="s">
        <v>190</v>
      </c>
      <c r="AU350" s="19" t="s">
        <v>83</v>
      </c>
    </row>
    <row r="351" s="2" customFormat="1" ht="16.5" customHeight="1">
      <c r="A351" s="40"/>
      <c r="B351" s="41"/>
      <c r="C351" s="215" t="s">
        <v>1225</v>
      </c>
      <c r="D351" s="215" t="s">
        <v>183</v>
      </c>
      <c r="E351" s="216" t="s">
        <v>2972</v>
      </c>
      <c r="F351" s="217" t="s">
        <v>2973</v>
      </c>
      <c r="G351" s="218" t="s">
        <v>249</v>
      </c>
      <c r="H351" s="219">
        <v>800</v>
      </c>
      <c r="I351" s="220"/>
      <c r="J351" s="221">
        <f>ROUND(I351*H351,2)</f>
        <v>0</v>
      </c>
      <c r="K351" s="217" t="s">
        <v>19</v>
      </c>
      <c r="L351" s="46"/>
      <c r="M351" s="222" t="s">
        <v>19</v>
      </c>
      <c r="N351" s="223" t="s">
        <v>47</v>
      </c>
      <c r="O351" s="86"/>
      <c r="P351" s="224">
        <f>O351*H351</f>
        <v>0</v>
      </c>
      <c r="Q351" s="224">
        <v>0</v>
      </c>
      <c r="R351" s="224">
        <f>Q351*H351</f>
        <v>0</v>
      </c>
      <c r="S351" s="224">
        <v>0</v>
      </c>
      <c r="T351" s="225">
        <f>S351*H351</f>
        <v>0</v>
      </c>
      <c r="U351" s="40"/>
      <c r="V351" s="40"/>
      <c r="W351" s="40"/>
      <c r="X351" s="40"/>
      <c r="Y351" s="40"/>
      <c r="Z351" s="40"/>
      <c r="AA351" s="40"/>
      <c r="AB351" s="40"/>
      <c r="AC351" s="40"/>
      <c r="AD351" s="40"/>
      <c r="AE351" s="40"/>
      <c r="AR351" s="226" t="s">
        <v>198</v>
      </c>
      <c r="AT351" s="226" t="s">
        <v>183</v>
      </c>
      <c r="AU351" s="226" t="s">
        <v>83</v>
      </c>
      <c r="AY351" s="19" t="s">
        <v>180</v>
      </c>
      <c r="BE351" s="227">
        <f>IF(N351="základní",J351,0)</f>
        <v>0</v>
      </c>
      <c r="BF351" s="227">
        <f>IF(N351="snížená",J351,0)</f>
        <v>0</v>
      </c>
      <c r="BG351" s="227">
        <f>IF(N351="zákl. přenesená",J351,0)</f>
        <v>0</v>
      </c>
      <c r="BH351" s="227">
        <f>IF(N351="sníž. přenesená",J351,0)</f>
        <v>0</v>
      </c>
      <c r="BI351" s="227">
        <f>IF(N351="nulová",J351,0)</f>
        <v>0</v>
      </c>
      <c r="BJ351" s="19" t="s">
        <v>83</v>
      </c>
      <c r="BK351" s="227">
        <f>ROUND(I351*H351,2)</f>
        <v>0</v>
      </c>
      <c r="BL351" s="19" t="s">
        <v>198</v>
      </c>
      <c r="BM351" s="226" t="s">
        <v>2974</v>
      </c>
    </row>
    <row r="352" s="2" customFormat="1">
      <c r="A352" s="40"/>
      <c r="B352" s="41"/>
      <c r="C352" s="42"/>
      <c r="D352" s="228" t="s">
        <v>190</v>
      </c>
      <c r="E352" s="42"/>
      <c r="F352" s="229" t="s">
        <v>2973</v>
      </c>
      <c r="G352" s="42"/>
      <c r="H352" s="42"/>
      <c r="I352" s="230"/>
      <c r="J352" s="42"/>
      <c r="K352" s="42"/>
      <c r="L352" s="46"/>
      <c r="M352" s="231"/>
      <c r="N352" s="232"/>
      <c r="O352" s="86"/>
      <c r="P352" s="86"/>
      <c r="Q352" s="86"/>
      <c r="R352" s="86"/>
      <c r="S352" s="86"/>
      <c r="T352" s="87"/>
      <c r="U352" s="40"/>
      <c r="V352" s="40"/>
      <c r="W352" s="40"/>
      <c r="X352" s="40"/>
      <c r="Y352" s="40"/>
      <c r="Z352" s="40"/>
      <c r="AA352" s="40"/>
      <c r="AB352" s="40"/>
      <c r="AC352" s="40"/>
      <c r="AD352" s="40"/>
      <c r="AE352" s="40"/>
      <c r="AT352" s="19" t="s">
        <v>190</v>
      </c>
      <c r="AU352" s="19" t="s">
        <v>83</v>
      </c>
    </row>
    <row r="353" s="2" customFormat="1" ht="16.5" customHeight="1">
      <c r="A353" s="40"/>
      <c r="B353" s="41"/>
      <c r="C353" s="215" t="s">
        <v>1228</v>
      </c>
      <c r="D353" s="215" t="s">
        <v>183</v>
      </c>
      <c r="E353" s="216" t="s">
        <v>2975</v>
      </c>
      <c r="F353" s="217" t="s">
        <v>2976</v>
      </c>
      <c r="G353" s="218" t="s">
        <v>249</v>
      </c>
      <c r="H353" s="219">
        <v>2300</v>
      </c>
      <c r="I353" s="220"/>
      <c r="J353" s="221">
        <f>ROUND(I353*H353,2)</f>
        <v>0</v>
      </c>
      <c r="K353" s="217" t="s">
        <v>19</v>
      </c>
      <c r="L353" s="46"/>
      <c r="M353" s="222" t="s">
        <v>19</v>
      </c>
      <c r="N353" s="223" t="s">
        <v>47</v>
      </c>
      <c r="O353" s="86"/>
      <c r="P353" s="224">
        <f>O353*H353</f>
        <v>0</v>
      </c>
      <c r="Q353" s="224">
        <v>0</v>
      </c>
      <c r="R353" s="224">
        <f>Q353*H353</f>
        <v>0</v>
      </c>
      <c r="S353" s="224">
        <v>0</v>
      </c>
      <c r="T353" s="225">
        <f>S353*H353</f>
        <v>0</v>
      </c>
      <c r="U353" s="40"/>
      <c r="V353" s="40"/>
      <c r="W353" s="40"/>
      <c r="X353" s="40"/>
      <c r="Y353" s="40"/>
      <c r="Z353" s="40"/>
      <c r="AA353" s="40"/>
      <c r="AB353" s="40"/>
      <c r="AC353" s="40"/>
      <c r="AD353" s="40"/>
      <c r="AE353" s="40"/>
      <c r="AR353" s="226" t="s">
        <v>198</v>
      </c>
      <c r="AT353" s="226" t="s">
        <v>183</v>
      </c>
      <c r="AU353" s="226" t="s">
        <v>83</v>
      </c>
      <c r="AY353" s="19" t="s">
        <v>180</v>
      </c>
      <c r="BE353" s="227">
        <f>IF(N353="základní",J353,0)</f>
        <v>0</v>
      </c>
      <c r="BF353" s="227">
        <f>IF(N353="snížená",J353,0)</f>
        <v>0</v>
      </c>
      <c r="BG353" s="227">
        <f>IF(N353="zákl. přenesená",J353,0)</f>
        <v>0</v>
      </c>
      <c r="BH353" s="227">
        <f>IF(N353="sníž. přenesená",J353,0)</f>
        <v>0</v>
      </c>
      <c r="BI353" s="227">
        <f>IF(N353="nulová",J353,0)</f>
        <v>0</v>
      </c>
      <c r="BJ353" s="19" t="s">
        <v>83</v>
      </c>
      <c r="BK353" s="227">
        <f>ROUND(I353*H353,2)</f>
        <v>0</v>
      </c>
      <c r="BL353" s="19" t="s">
        <v>198</v>
      </c>
      <c r="BM353" s="226" t="s">
        <v>2977</v>
      </c>
    </row>
    <row r="354" s="2" customFormat="1">
      <c r="A354" s="40"/>
      <c r="B354" s="41"/>
      <c r="C354" s="42"/>
      <c r="D354" s="228" t="s">
        <v>190</v>
      </c>
      <c r="E354" s="42"/>
      <c r="F354" s="229" t="s">
        <v>2976</v>
      </c>
      <c r="G354" s="42"/>
      <c r="H354" s="42"/>
      <c r="I354" s="230"/>
      <c r="J354" s="42"/>
      <c r="K354" s="42"/>
      <c r="L354" s="46"/>
      <c r="M354" s="231"/>
      <c r="N354" s="232"/>
      <c r="O354" s="86"/>
      <c r="P354" s="86"/>
      <c r="Q354" s="86"/>
      <c r="R354" s="86"/>
      <c r="S354" s="86"/>
      <c r="T354" s="87"/>
      <c r="U354" s="40"/>
      <c r="V354" s="40"/>
      <c r="W354" s="40"/>
      <c r="X354" s="40"/>
      <c r="Y354" s="40"/>
      <c r="Z354" s="40"/>
      <c r="AA354" s="40"/>
      <c r="AB354" s="40"/>
      <c r="AC354" s="40"/>
      <c r="AD354" s="40"/>
      <c r="AE354" s="40"/>
      <c r="AT354" s="19" t="s">
        <v>190</v>
      </c>
      <c r="AU354" s="19" t="s">
        <v>83</v>
      </c>
    </row>
    <row r="355" s="2" customFormat="1" ht="16.5" customHeight="1">
      <c r="A355" s="40"/>
      <c r="B355" s="41"/>
      <c r="C355" s="215" t="s">
        <v>1232</v>
      </c>
      <c r="D355" s="215" t="s">
        <v>183</v>
      </c>
      <c r="E355" s="216" t="s">
        <v>2978</v>
      </c>
      <c r="F355" s="217" t="s">
        <v>2979</v>
      </c>
      <c r="G355" s="218" t="s">
        <v>249</v>
      </c>
      <c r="H355" s="219">
        <v>1200</v>
      </c>
      <c r="I355" s="220"/>
      <c r="J355" s="221">
        <f>ROUND(I355*H355,2)</f>
        <v>0</v>
      </c>
      <c r="K355" s="217" t="s">
        <v>19</v>
      </c>
      <c r="L355" s="46"/>
      <c r="M355" s="222" t="s">
        <v>19</v>
      </c>
      <c r="N355" s="223" t="s">
        <v>47</v>
      </c>
      <c r="O355" s="86"/>
      <c r="P355" s="224">
        <f>O355*H355</f>
        <v>0</v>
      </c>
      <c r="Q355" s="224">
        <v>0</v>
      </c>
      <c r="R355" s="224">
        <f>Q355*H355</f>
        <v>0</v>
      </c>
      <c r="S355" s="224">
        <v>0</v>
      </c>
      <c r="T355" s="225">
        <f>S355*H355</f>
        <v>0</v>
      </c>
      <c r="U355" s="40"/>
      <c r="V355" s="40"/>
      <c r="W355" s="40"/>
      <c r="X355" s="40"/>
      <c r="Y355" s="40"/>
      <c r="Z355" s="40"/>
      <c r="AA355" s="40"/>
      <c r="AB355" s="40"/>
      <c r="AC355" s="40"/>
      <c r="AD355" s="40"/>
      <c r="AE355" s="40"/>
      <c r="AR355" s="226" t="s">
        <v>198</v>
      </c>
      <c r="AT355" s="226" t="s">
        <v>183</v>
      </c>
      <c r="AU355" s="226" t="s">
        <v>83</v>
      </c>
      <c r="AY355" s="19" t="s">
        <v>180</v>
      </c>
      <c r="BE355" s="227">
        <f>IF(N355="základní",J355,0)</f>
        <v>0</v>
      </c>
      <c r="BF355" s="227">
        <f>IF(N355="snížená",J355,0)</f>
        <v>0</v>
      </c>
      <c r="BG355" s="227">
        <f>IF(N355="zákl. přenesená",J355,0)</f>
        <v>0</v>
      </c>
      <c r="BH355" s="227">
        <f>IF(N355="sníž. přenesená",J355,0)</f>
        <v>0</v>
      </c>
      <c r="BI355" s="227">
        <f>IF(N355="nulová",J355,0)</f>
        <v>0</v>
      </c>
      <c r="BJ355" s="19" t="s">
        <v>83</v>
      </c>
      <c r="BK355" s="227">
        <f>ROUND(I355*H355,2)</f>
        <v>0</v>
      </c>
      <c r="BL355" s="19" t="s">
        <v>198</v>
      </c>
      <c r="BM355" s="226" t="s">
        <v>2980</v>
      </c>
    </row>
    <row r="356" s="2" customFormat="1">
      <c r="A356" s="40"/>
      <c r="B356" s="41"/>
      <c r="C356" s="42"/>
      <c r="D356" s="228" t="s">
        <v>190</v>
      </c>
      <c r="E356" s="42"/>
      <c r="F356" s="229" t="s">
        <v>2979</v>
      </c>
      <c r="G356" s="42"/>
      <c r="H356" s="42"/>
      <c r="I356" s="230"/>
      <c r="J356" s="42"/>
      <c r="K356" s="42"/>
      <c r="L356" s="46"/>
      <c r="M356" s="231"/>
      <c r="N356" s="232"/>
      <c r="O356" s="86"/>
      <c r="P356" s="86"/>
      <c r="Q356" s="86"/>
      <c r="R356" s="86"/>
      <c r="S356" s="86"/>
      <c r="T356" s="87"/>
      <c r="U356" s="40"/>
      <c r="V356" s="40"/>
      <c r="W356" s="40"/>
      <c r="X356" s="40"/>
      <c r="Y356" s="40"/>
      <c r="Z356" s="40"/>
      <c r="AA356" s="40"/>
      <c r="AB356" s="40"/>
      <c r="AC356" s="40"/>
      <c r="AD356" s="40"/>
      <c r="AE356" s="40"/>
      <c r="AT356" s="19" t="s">
        <v>190</v>
      </c>
      <c r="AU356" s="19" t="s">
        <v>83</v>
      </c>
    </row>
    <row r="357" s="2" customFormat="1">
      <c r="A357" s="40"/>
      <c r="B357" s="41"/>
      <c r="C357" s="215" t="s">
        <v>1236</v>
      </c>
      <c r="D357" s="215" t="s">
        <v>183</v>
      </c>
      <c r="E357" s="216" t="s">
        <v>2981</v>
      </c>
      <c r="F357" s="217" t="s">
        <v>2982</v>
      </c>
      <c r="G357" s="218" t="s">
        <v>249</v>
      </c>
      <c r="H357" s="219">
        <v>20</v>
      </c>
      <c r="I357" s="220"/>
      <c r="J357" s="221">
        <f>ROUND(I357*H357,2)</f>
        <v>0</v>
      </c>
      <c r="K357" s="217" t="s">
        <v>19</v>
      </c>
      <c r="L357" s="46"/>
      <c r="M357" s="222" t="s">
        <v>19</v>
      </c>
      <c r="N357" s="223" t="s">
        <v>47</v>
      </c>
      <c r="O357" s="86"/>
      <c r="P357" s="224">
        <f>O357*H357</f>
        <v>0</v>
      </c>
      <c r="Q357" s="224">
        <v>0</v>
      </c>
      <c r="R357" s="224">
        <f>Q357*H357</f>
        <v>0</v>
      </c>
      <c r="S357" s="224">
        <v>0</v>
      </c>
      <c r="T357" s="225">
        <f>S357*H357</f>
        <v>0</v>
      </c>
      <c r="U357" s="40"/>
      <c r="V357" s="40"/>
      <c r="W357" s="40"/>
      <c r="X357" s="40"/>
      <c r="Y357" s="40"/>
      <c r="Z357" s="40"/>
      <c r="AA357" s="40"/>
      <c r="AB357" s="40"/>
      <c r="AC357" s="40"/>
      <c r="AD357" s="40"/>
      <c r="AE357" s="40"/>
      <c r="AR357" s="226" t="s">
        <v>198</v>
      </c>
      <c r="AT357" s="226" t="s">
        <v>183</v>
      </c>
      <c r="AU357" s="226" t="s">
        <v>83</v>
      </c>
      <c r="AY357" s="19" t="s">
        <v>180</v>
      </c>
      <c r="BE357" s="227">
        <f>IF(N357="základní",J357,0)</f>
        <v>0</v>
      </c>
      <c r="BF357" s="227">
        <f>IF(N357="snížená",J357,0)</f>
        <v>0</v>
      </c>
      <c r="BG357" s="227">
        <f>IF(N357="zákl. přenesená",J357,0)</f>
        <v>0</v>
      </c>
      <c r="BH357" s="227">
        <f>IF(N357="sníž. přenesená",J357,0)</f>
        <v>0</v>
      </c>
      <c r="BI357" s="227">
        <f>IF(N357="nulová",J357,0)</f>
        <v>0</v>
      </c>
      <c r="BJ357" s="19" t="s">
        <v>83</v>
      </c>
      <c r="BK357" s="227">
        <f>ROUND(I357*H357,2)</f>
        <v>0</v>
      </c>
      <c r="BL357" s="19" t="s">
        <v>198</v>
      </c>
      <c r="BM357" s="226" t="s">
        <v>2983</v>
      </c>
    </row>
    <row r="358" s="2" customFormat="1">
      <c r="A358" s="40"/>
      <c r="B358" s="41"/>
      <c r="C358" s="42"/>
      <c r="D358" s="228" t="s">
        <v>190</v>
      </c>
      <c r="E358" s="42"/>
      <c r="F358" s="229" t="s">
        <v>2982</v>
      </c>
      <c r="G358" s="42"/>
      <c r="H358" s="42"/>
      <c r="I358" s="230"/>
      <c r="J358" s="42"/>
      <c r="K358" s="42"/>
      <c r="L358" s="46"/>
      <c r="M358" s="231"/>
      <c r="N358" s="232"/>
      <c r="O358" s="86"/>
      <c r="P358" s="86"/>
      <c r="Q358" s="86"/>
      <c r="R358" s="86"/>
      <c r="S358" s="86"/>
      <c r="T358" s="87"/>
      <c r="U358" s="40"/>
      <c r="V358" s="40"/>
      <c r="W358" s="40"/>
      <c r="X358" s="40"/>
      <c r="Y358" s="40"/>
      <c r="Z358" s="40"/>
      <c r="AA358" s="40"/>
      <c r="AB358" s="40"/>
      <c r="AC358" s="40"/>
      <c r="AD358" s="40"/>
      <c r="AE358" s="40"/>
      <c r="AT358" s="19" t="s">
        <v>190</v>
      </c>
      <c r="AU358" s="19" t="s">
        <v>83</v>
      </c>
    </row>
    <row r="359" s="2" customFormat="1" ht="16.5" customHeight="1">
      <c r="A359" s="40"/>
      <c r="B359" s="41"/>
      <c r="C359" s="215" t="s">
        <v>1240</v>
      </c>
      <c r="D359" s="215" t="s">
        <v>183</v>
      </c>
      <c r="E359" s="216" t="s">
        <v>2984</v>
      </c>
      <c r="F359" s="217" t="s">
        <v>2985</v>
      </c>
      <c r="G359" s="218" t="s">
        <v>249</v>
      </c>
      <c r="H359" s="219">
        <v>30</v>
      </c>
      <c r="I359" s="220"/>
      <c r="J359" s="221">
        <f>ROUND(I359*H359,2)</f>
        <v>0</v>
      </c>
      <c r="K359" s="217" t="s">
        <v>19</v>
      </c>
      <c r="L359" s="46"/>
      <c r="M359" s="222" t="s">
        <v>19</v>
      </c>
      <c r="N359" s="223" t="s">
        <v>47</v>
      </c>
      <c r="O359" s="86"/>
      <c r="P359" s="224">
        <f>O359*H359</f>
        <v>0</v>
      </c>
      <c r="Q359" s="224">
        <v>0</v>
      </c>
      <c r="R359" s="224">
        <f>Q359*H359</f>
        <v>0</v>
      </c>
      <c r="S359" s="224">
        <v>0</v>
      </c>
      <c r="T359" s="225">
        <f>S359*H359</f>
        <v>0</v>
      </c>
      <c r="U359" s="40"/>
      <c r="V359" s="40"/>
      <c r="W359" s="40"/>
      <c r="X359" s="40"/>
      <c r="Y359" s="40"/>
      <c r="Z359" s="40"/>
      <c r="AA359" s="40"/>
      <c r="AB359" s="40"/>
      <c r="AC359" s="40"/>
      <c r="AD359" s="40"/>
      <c r="AE359" s="40"/>
      <c r="AR359" s="226" t="s">
        <v>198</v>
      </c>
      <c r="AT359" s="226" t="s">
        <v>183</v>
      </c>
      <c r="AU359" s="226" t="s">
        <v>83</v>
      </c>
      <c r="AY359" s="19" t="s">
        <v>180</v>
      </c>
      <c r="BE359" s="227">
        <f>IF(N359="základní",J359,0)</f>
        <v>0</v>
      </c>
      <c r="BF359" s="227">
        <f>IF(N359="snížená",J359,0)</f>
        <v>0</v>
      </c>
      <c r="BG359" s="227">
        <f>IF(N359="zákl. přenesená",J359,0)</f>
        <v>0</v>
      </c>
      <c r="BH359" s="227">
        <f>IF(N359="sníž. přenesená",J359,0)</f>
        <v>0</v>
      </c>
      <c r="BI359" s="227">
        <f>IF(N359="nulová",J359,0)</f>
        <v>0</v>
      </c>
      <c r="BJ359" s="19" t="s">
        <v>83</v>
      </c>
      <c r="BK359" s="227">
        <f>ROUND(I359*H359,2)</f>
        <v>0</v>
      </c>
      <c r="BL359" s="19" t="s">
        <v>198</v>
      </c>
      <c r="BM359" s="226" t="s">
        <v>2986</v>
      </c>
    </row>
    <row r="360" s="2" customFormat="1">
      <c r="A360" s="40"/>
      <c r="B360" s="41"/>
      <c r="C360" s="42"/>
      <c r="D360" s="228" t="s">
        <v>190</v>
      </c>
      <c r="E360" s="42"/>
      <c r="F360" s="229" t="s">
        <v>2985</v>
      </c>
      <c r="G360" s="42"/>
      <c r="H360" s="42"/>
      <c r="I360" s="230"/>
      <c r="J360" s="42"/>
      <c r="K360" s="42"/>
      <c r="L360" s="46"/>
      <c r="M360" s="231"/>
      <c r="N360" s="232"/>
      <c r="O360" s="86"/>
      <c r="P360" s="86"/>
      <c r="Q360" s="86"/>
      <c r="R360" s="86"/>
      <c r="S360" s="86"/>
      <c r="T360" s="87"/>
      <c r="U360" s="40"/>
      <c r="V360" s="40"/>
      <c r="W360" s="40"/>
      <c r="X360" s="40"/>
      <c r="Y360" s="40"/>
      <c r="Z360" s="40"/>
      <c r="AA360" s="40"/>
      <c r="AB360" s="40"/>
      <c r="AC360" s="40"/>
      <c r="AD360" s="40"/>
      <c r="AE360" s="40"/>
      <c r="AT360" s="19" t="s">
        <v>190</v>
      </c>
      <c r="AU360" s="19" t="s">
        <v>83</v>
      </c>
    </row>
    <row r="361" s="2" customFormat="1" ht="16.5" customHeight="1">
      <c r="A361" s="40"/>
      <c r="B361" s="41"/>
      <c r="C361" s="215" t="s">
        <v>1244</v>
      </c>
      <c r="D361" s="215" t="s">
        <v>183</v>
      </c>
      <c r="E361" s="216" t="s">
        <v>2987</v>
      </c>
      <c r="F361" s="217" t="s">
        <v>2988</v>
      </c>
      <c r="G361" s="218" t="s">
        <v>249</v>
      </c>
      <c r="H361" s="219">
        <v>80</v>
      </c>
      <c r="I361" s="220"/>
      <c r="J361" s="221">
        <f>ROUND(I361*H361,2)</f>
        <v>0</v>
      </c>
      <c r="K361" s="217" t="s">
        <v>19</v>
      </c>
      <c r="L361" s="46"/>
      <c r="M361" s="222" t="s">
        <v>19</v>
      </c>
      <c r="N361" s="223" t="s">
        <v>47</v>
      </c>
      <c r="O361" s="86"/>
      <c r="P361" s="224">
        <f>O361*H361</f>
        <v>0</v>
      </c>
      <c r="Q361" s="224">
        <v>0</v>
      </c>
      <c r="R361" s="224">
        <f>Q361*H361</f>
        <v>0</v>
      </c>
      <c r="S361" s="224">
        <v>0</v>
      </c>
      <c r="T361" s="225">
        <f>S361*H361</f>
        <v>0</v>
      </c>
      <c r="U361" s="40"/>
      <c r="V361" s="40"/>
      <c r="W361" s="40"/>
      <c r="X361" s="40"/>
      <c r="Y361" s="40"/>
      <c r="Z361" s="40"/>
      <c r="AA361" s="40"/>
      <c r="AB361" s="40"/>
      <c r="AC361" s="40"/>
      <c r="AD361" s="40"/>
      <c r="AE361" s="40"/>
      <c r="AR361" s="226" t="s">
        <v>198</v>
      </c>
      <c r="AT361" s="226" t="s">
        <v>183</v>
      </c>
      <c r="AU361" s="226" t="s">
        <v>83</v>
      </c>
      <c r="AY361" s="19" t="s">
        <v>180</v>
      </c>
      <c r="BE361" s="227">
        <f>IF(N361="základní",J361,0)</f>
        <v>0</v>
      </c>
      <c r="BF361" s="227">
        <f>IF(N361="snížená",J361,0)</f>
        <v>0</v>
      </c>
      <c r="BG361" s="227">
        <f>IF(N361="zákl. přenesená",J361,0)</f>
        <v>0</v>
      </c>
      <c r="BH361" s="227">
        <f>IF(N361="sníž. přenesená",J361,0)</f>
        <v>0</v>
      </c>
      <c r="BI361" s="227">
        <f>IF(N361="nulová",J361,0)</f>
        <v>0</v>
      </c>
      <c r="BJ361" s="19" t="s">
        <v>83</v>
      </c>
      <c r="BK361" s="227">
        <f>ROUND(I361*H361,2)</f>
        <v>0</v>
      </c>
      <c r="BL361" s="19" t="s">
        <v>198</v>
      </c>
      <c r="BM361" s="226" t="s">
        <v>2989</v>
      </c>
    </row>
    <row r="362" s="2" customFormat="1">
      <c r="A362" s="40"/>
      <c r="B362" s="41"/>
      <c r="C362" s="42"/>
      <c r="D362" s="228" t="s">
        <v>190</v>
      </c>
      <c r="E362" s="42"/>
      <c r="F362" s="229" t="s">
        <v>2988</v>
      </c>
      <c r="G362" s="42"/>
      <c r="H362" s="42"/>
      <c r="I362" s="230"/>
      <c r="J362" s="42"/>
      <c r="K362" s="42"/>
      <c r="L362" s="46"/>
      <c r="M362" s="231"/>
      <c r="N362" s="232"/>
      <c r="O362" s="86"/>
      <c r="P362" s="86"/>
      <c r="Q362" s="86"/>
      <c r="R362" s="86"/>
      <c r="S362" s="86"/>
      <c r="T362" s="87"/>
      <c r="U362" s="40"/>
      <c r="V362" s="40"/>
      <c r="W362" s="40"/>
      <c r="X362" s="40"/>
      <c r="Y362" s="40"/>
      <c r="Z362" s="40"/>
      <c r="AA362" s="40"/>
      <c r="AB362" s="40"/>
      <c r="AC362" s="40"/>
      <c r="AD362" s="40"/>
      <c r="AE362" s="40"/>
      <c r="AT362" s="19" t="s">
        <v>190</v>
      </c>
      <c r="AU362" s="19" t="s">
        <v>83</v>
      </c>
    </row>
    <row r="363" s="2" customFormat="1" ht="16.5" customHeight="1">
      <c r="A363" s="40"/>
      <c r="B363" s="41"/>
      <c r="C363" s="215" t="s">
        <v>1248</v>
      </c>
      <c r="D363" s="215" t="s">
        <v>183</v>
      </c>
      <c r="E363" s="216" t="s">
        <v>2990</v>
      </c>
      <c r="F363" s="217" t="s">
        <v>2991</v>
      </c>
      <c r="G363" s="218" t="s">
        <v>249</v>
      </c>
      <c r="H363" s="219">
        <v>70</v>
      </c>
      <c r="I363" s="220"/>
      <c r="J363" s="221">
        <f>ROUND(I363*H363,2)</f>
        <v>0</v>
      </c>
      <c r="K363" s="217" t="s">
        <v>19</v>
      </c>
      <c r="L363" s="46"/>
      <c r="M363" s="222" t="s">
        <v>19</v>
      </c>
      <c r="N363" s="223" t="s">
        <v>47</v>
      </c>
      <c r="O363" s="86"/>
      <c r="P363" s="224">
        <f>O363*H363</f>
        <v>0</v>
      </c>
      <c r="Q363" s="224">
        <v>0</v>
      </c>
      <c r="R363" s="224">
        <f>Q363*H363</f>
        <v>0</v>
      </c>
      <c r="S363" s="224">
        <v>0</v>
      </c>
      <c r="T363" s="225">
        <f>S363*H363</f>
        <v>0</v>
      </c>
      <c r="U363" s="40"/>
      <c r="V363" s="40"/>
      <c r="W363" s="40"/>
      <c r="X363" s="40"/>
      <c r="Y363" s="40"/>
      <c r="Z363" s="40"/>
      <c r="AA363" s="40"/>
      <c r="AB363" s="40"/>
      <c r="AC363" s="40"/>
      <c r="AD363" s="40"/>
      <c r="AE363" s="40"/>
      <c r="AR363" s="226" t="s">
        <v>198</v>
      </c>
      <c r="AT363" s="226" t="s">
        <v>183</v>
      </c>
      <c r="AU363" s="226" t="s">
        <v>83</v>
      </c>
      <c r="AY363" s="19" t="s">
        <v>180</v>
      </c>
      <c r="BE363" s="227">
        <f>IF(N363="základní",J363,0)</f>
        <v>0</v>
      </c>
      <c r="BF363" s="227">
        <f>IF(N363="snížená",J363,0)</f>
        <v>0</v>
      </c>
      <c r="BG363" s="227">
        <f>IF(N363="zákl. přenesená",J363,0)</f>
        <v>0</v>
      </c>
      <c r="BH363" s="227">
        <f>IF(N363="sníž. přenesená",J363,0)</f>
        <v>0</v>
      </c>
      <c r="BI363" s="227">
        <f>IF(N363="nulová",J363,0)</f>
        <v>0</v>
      </c>
      <c r="BJ363" s="19" t="s">
        <v>83</v>
      </c>
      <c r="BK363" s="227">
        <f>ROUND(I363*H363,2)</f>
        <v>0</v>
      </c>
      <c r="BL363" s="19" t="s">
        <v>198</v>
      </c>
      <c r="BM363" s="226" t="s">
        <v>2992</v>
      </c>
    </row>
    <row r="364" s="2" customFormat="1">
      <c r="A364" s="40"/>
      <c r="B364" s="41"/>
      <c r="C364" s="42"/>
      <c r="D364" s="228" t="s">
        <v>190</v>
      </c>
      <c r="E364" s="42"/>
      <c r="F364" s="229" t="s">
        <v>2991</v>
      </c>
      <c r="G364" s="42"/>
      <c r="H364" s="42"/>
      <c r="I364" s="230"/>
      <c r="J364" s="42"/>
      <c r="K364" s="42"/>
      <c r="L364" s="46"/>
      <c r="M364" s="231"/>
      <c r="N364" s="232"/>
      <c r="O364" s="86"/>
      <c r="P364" s="86"/>
      <c r="Q364" s="86"/>
      <c r="R364" s="86"/>
      <c r="S364" s="86"/>
      <c r="T364" s="87"/>
      <c r="U364" s="40"/>
      <c r="V364" s="40"/>
      <c r="W364" s="40"/>
      <c r="X364" s="40"/>
      <c r="Y364" s="40"/>
      <c r="Z364" s="40"/>
      <c r="AA364" s="40"/>
      <c r="AB364" s="40"/>
      <c r="AC364" s="40"/>
      <c r="AD364" s="40"/>
      <c r="AE364" s="40"/>
      <c r="AT364" s="19" t="s">
        <v>190</v>
      </c>
      <c r="AU364" s="19" t="s">
        <v>83</v>
      </c>
    </row>
    <row r="365" s="2" customFormat="1" ht="16.5" customHeight="1">
      <c r="A365" s="40"/>
      <c r="B365" s="41"/>
      <c r="C365" s="215" t="s">
        <v>1252</v>
      </c>
      <c r="D365" s="215" t="s">
        <v>183</v>
      </c>
      <c r="E365" s="216" t="s">
        <v>2993</v>
      </c>
      <c r="F365" s="217" t="s">
        <v>2994</v>
      </c>
      <c r="G365" s="218" t="s">
        <v>249</v>
      </c>
      <c r="H365" s="219">
        <v>240</v>
      </c>
      <c r="I365" s="220"/>
      <c r="J365" s="221">
        <f>ROUND(I365*H365,2)</f>
        <v>0</v>
      </c>
      <c r="K365" s="217" t="s">
        <v>19</v>
      </c>
      <c r="L365" s="46"/>
      <c r="M365" s="222" t="s">
        <v>19</v>
      </c>
      <c r="N365" s="223" t="s">
        <v>47</v>
      </c>
      <c r="O365" s="86"/>
      <c r="P365" s="224">
        <f>O365*H365</f>
        <v>0</v>
      </c>
      <c r="Q365" s="224">
        <v>0</v>
      </c>
      <c r="R365" s="224">
        <f>Q365*H365</f>
        <v>0</v>
      </c>
      <c r="S365" s="224">
        <v>0</v>
      </c>
      <c r="T365" s="225">
        <f>S365*H365</f>
        <v>0</v>
      </c>
      <c r="U365" s="40"/>
      <c r="V365" s="40"/>
      <c r="W365" s="40"/>
      <c r="X365" s="40"/>
      <c r="Y365" s="40"/>
      <c r="Z365" s="40"/>
      <c r="AA365" s="40"/>
      <c r="AB365" s="40"/>
      <c r="AC365" s="40"/>
      <c r="AD365" s="40"/>
      <c r="AE365" s="40"/>
      <c r="AR365" s="226" t="s">
        <v>198</v>
      </c>
      <c r="AT365" s="226" t="s">
        <v>183</v>
      </c>
      <c r="AU365" s="226" t="s">
        <v>83</v>
      </c>
      <c r="AY365" s="19" t="s">
        <v>180</v>
      </c>
      <c r="BE365" s="227">
        <f>IF(N365="základní",J365,0)</f>
        <v>0</v>
      </c>
      <c r="BF365" s="227">
        <f>IF(N365="snížená",J365,0)</f>
        <v>0</v>
      </c>
      <c r="BG365" s="227">
        <f>IF(N365="zákl. přenesená",J365,0)</f>
        <v>0</v>
      </c>
      <c r="BH365" s="227">
        <f>IF(N365="sníž. přenesená",J365,0)</f>
        <v>0</v>
      </c>
      <c r="BI365" s="227">
        <f>IF(N365="nulová",J365,0)</f>
        <v>0</v>
      </c>
      <c r="BJ365" s="19" t="s">
        <v>83</v>
      </c>
      <c r="BK365" s="227">
        <f>ROUND(I365*H365,2)</f>
        <v>0</v>
      </c>
      <c r="BL365" s="19" t="s">
        <v>198</v>
      </c>
      <c r="BM365" s="226" t="s">
        <v>2995</v>
      </c>
    </row>
    <row r="366" s="2" customFormat="1">
      <c r="A366" s="40"/>
      <c r="B366" s="41"/>
      <c r="C366" s="42"/>
      <c r="D366" s="228" t="s">
        <v>190</v>
      </c>
      <c r="E366" s="42"/>
      <c r="F366" s="229" t="s">
        <v>2994</v>
      </c>
      <c r="G366" s="42"/>
      <c r="H366" s="42"/>
      <c r="I366" s="230"/>
      <c r="J366" s="42"/>
      <c r="K366" s="42"/>
      <c r="L366" s="46"/>
      <c r="M366" s="231"/>
      <c r="N366" s="232"/>
      <c r="O366" s="86"/>
      <c r="P366" s="86"/>
      <c r="Q366" s="86"/>
      <c r="R366" s="86"/>
      <c r="S366" s="86"/>
      <c r="T366" s="87"/>
      <c r="U366" s="40"/>
      <c r="V366" s="40"/>
      <c r="W366" s="40"/>
      <c r="X366" s="40"/>
      <c r="Y366" s="40"/>
      <c r="Z366" s="40"/>
      <c r="AA366" s="40"/>
      <c r="AB366" s="40"/>
      <c r="AC366" s="40"/>
      <c r="AD366" s="40"/>
      <c r="AE366" s="40"/>
      <c r="AT366" s="19" t="s">
        <v>190</v>
      </c>
      <c r="AU366" s="19" t="s">
        <v>83</v>
      </c>
    </row>
    <row r="367" s="2" customFormat="1" ht="16.5" customHeight="1">
      <c r="A367" s="40"/>
      <c r="B367" s="41"/>
      <c r="C367" s="215" t="s">
        <v>1258</v>
      </c>
      <c r="D367" s="215" t="s">
        <v>183</v>
      </c>
      <c r="E367" s="216" t="s">
        <v>2996</v>
      </c>
      <c r="F367" s="217" t="s">
        <v>2997</v>
      </c>
      <c r="G367" s="218" t="s">
        <v>249</v>
      </c>
      <c r="H367" s="219">
        <v>10</v>
      </c>
      <c r="I367" s="220"/>
      <c r="J367" s="221">
        <f>ROUND(I367*H367,2)</f>
        <v>0</v>
      </c>
      <c r="K367" s="217" t="s">
        <v>19</v>
      </c>
      <c r="L367" s="46"/>
      <c r="M367" s="222" t="s">
        <v>19</v>
      </c>
      <c r="N367" s="223" t="s">
        <v>47</v>
      </c>
      <c r="O367" s="86"/>
      <c r="P367" s="224">
        <f>O367*H367</f>
        <v>0</v>
      </c>
      <c r="Q367" s="224">
        <v>0</v>
      </c>
      <c r="R367" s="224">
        <f>Q367*H367</f>
        <v>0</v>
      </c>
      <c r="S367" s="224">
        <v>0</v>
      </c>
      <c r="T367" s="225">
        <f>S367*H367</f>
        <v>0</v>
      </c>
      <c r="U367" s="40"/>
      <c r="V367" s="40"/>
      <c r="W367" s="40"/>
      <c r="X367" s="40"/>
      <c r="Y367" s="40"/>
      <c r="Z367" s="40"/>
      <c r="AA367" s="40"/>
      <c r="AB367" s="40"/>
      <c r="AC367" s="40"/>
      <c r="AD367" s="40"/>
      <c r="AE367" s="40"/>
      <c r="AR367" s="226" t="s">
        <v>198</v>
      </c>
      <c r="AT367" s="226" t="s">
        <v>183</v>
      </c>
      <c r="AU367" s="226" t="s">
        <v>83</v>
      </c>
      <c r="AY367" s="19" t="s">
        <v>180</v>
      </c>
      <c r="BE367" s="227">
        <f>IF(N367="základní",J367,0)</f>
        <v>0</v>
      </c>
      <c r="BF367" s="227">
        <f>IF(N367="snížená",J367,0)</f>
        <v>0</v>
      </c>
      <c r="BG367" s="227">
        <f>IF(N367="zákl. přenesená",J367,0)</f>
        <v>0</v>
      </c>
      <c r="BH367" s="227">
        <f>IF(N367="sníž. přenesená",J367,0)</f>
        <v>0</v>
      </c>
      <c r="BI367" s="227">
        <f>IF(N367="nulová",J367,0)</f>
        <v>0</v>
      </c>
      <c r="BJ367" s="19" t="s">
        <v>83</v>
      </c>
      <c r="BK367" s="227">
        <f>ROUND(I367*H367,2)</f>
        <v>0</v>
      </c>
      <c r="BL367" s="19" t="s">
        <v>198</v>
      </c>
      <c r="BM367" s="226" t="s">
        <v>2998</v>
      </c>
    </row>
    <row r="368" s="2" customFormat="1">
      <c r="A368" s="40"/>
      <c r="B368" s="41"/>
      <c r="C368" s="42"/>
      <c r="D368" s="228" t="s">
        <v>190</v>
      </c>
      <c r="E368" s="42"/>
      <c r="F368" s="229" t="s">
        <v>2997</v>
      </c>
      <c r="G368" s="42"/>
      <c r="H368" s="42"/>
      <c r="I368" s="230"/>
      <c r="J368" s="42"/>
      <c r="K368" s="42"/>
      <c r="L368" s="46"/>
      <c r="M368" s="231"/>
      <c r="N368" s="232"/>
      <c r="O368" s="86"/>
      <c r="P368" s="86"/>
      <c r="Q368" s="86"/>
      <c r="R368" s="86"/>
      <c r="S368" s="86"/>
      <c r="T368" s="87"/>
      <c r="U368" s="40"/>
      <c r="V368" s="40"/>
      <c r="W368" s="40"/>
      <c r="X368" s="40"/>
      <c r="Y368" s="40"/>
      <c r="Z368" s="40"/>
      <c r="AA368" s="40"/>
      <c r="AB368" s="40"/>
      <c r="AC368" s="40"/>
      <c r="AD368" s="40"/>
      <c r="AE368" s="40"/>
      <c r="AT368" s="19" t="s">
        <v>190</v>
      </c>
      <c r="AU368" s="19" t="s">
        <v>83</v>
      </c>
    </row>
    <row r="369" s="2" customFormat="1" ht="16.5" customHeight="1">
      <c r="A369" s="40"/>
      <c r="B369" s="41"/>
      <c r="C369" s="215" t="s">
        <v>1264</v>
      </c>
      <c r="D369" s="215" t="s">
        <v>183</v>
      </c>
      <c r="E369" s="216" t="s">
        <v>2999</v>
      </c>
      <c r="F369" s="217" t="s">
        <v>3000</v>
      </c>
      <c r="G369" s="218" t="s">
        <v>1661</v>
      </c>
      <c r="H369" s="219">
        <v>2</v>
      </c>
      <c r="I369" s="220"/>
      <c r="J369" s="221">
        <f>ROUND(I369*H369,2)</f>
        <v>0</v>
      </c>
      <c r="K369" s="217" t="s">
        <v>19</v>
      </c>
      <c r="L369" s="46"/>
      <c r="M369" s="222" t="s">
        <v>19</v>
      </c>
      <c r="N369" s="223" t="s">
        <v>47</v>
      </c>
      <c r="O369" s="86"/>
      <c r="P369" s="224">
        <f>O369*H369</f>
        <v>0</v>
      </c>
      <c r="Q369" s="224">
        <v>0</v>
      </c>
      <c r="R369" s="224">
        <f>Q369*H369</f>
        <v>0</v>
      </c>
      <c r="S369" s="224">
        <v>0</v>
      </c>
      <c r="T369" s="225">
        <f>S369*H369</f>
        <v>0</v>
      </c>
      <c r="U369" s="40"/>
      <c r="V369" s="40"/>
      <c r="W369" s="40"/>
      <c r="X369" s="40"/>
      <c r="Y369" s="40"/>
      <c r="Z369" s="40"/>
      <c r="AA369" s="40"/>
      <c r="AB369" s="40"/>
      <c r="AC369" s="40"/>
      <c r="AD369" s="40"/>
      <c r="AE369" s="40"/>
      <c r="AR369" s="226" t="s">
        <v>198</v>
      </c>
      <c r="AT369" s="226" t="s">
        <v>183</v>
      </c>
      <c r="AU369" s="226" t="s">
        <v>83</v>
      </c>
      <c r="AY369" s="19" t="s">
        <v>180</v>
      </c>
      <c r="BE369" s="227">
        <f>IF(N369="základní",J369,0)</f>
        <v>0</v>
      </c>
      <c r="BF369" s="227">
        <f>IF(N369="snížená",J369,0)</f>
        <v>0</v>
      </c>
      <c r="BG369" s="227">
        <f>IF(N369="zákl. přenesená",J369,0)</f>
        <v>0</v>
      </c>
      <c r="BH369" s="227">
        <f>IF(N369="sníž. přenesená",J369,0)</f>
        <v>0</v>
      </c>
      <c r="BI369" s="227">
        <f>IF(N369="nulová",J369,0)</f>
        <v>0</v>
      </c>
      <c r="BJ369" s="19" t="s">
        <v>83</v>
      </c>
      <c r="BK369" s="227">
        <f>ROUND(I369*H369,2)</f>
        <v>0</v>
      </c>
      <c r="BL369" s="19" t="s">
        <v>198</v>
      </c>
      <c r="BM369" s="226" t="s">
        <v>3001</v>
      </c>
    </row>
    <row r="370" s="2" customFormat="1">
      <c r="A370" s="40"/>
      <c r="B370" s="41"/>
      <c r="C370" s="42"/>
      <c r="D370" s="228" t="s">
        <v>190</v>
      </c>
      <c r="E370" s="42"/>
      <c r="F370" s="229" t="s">
        <v>3000</v>
      </c>
      <c r="G370" s="42"/>
      <c r="H370" s="42"/>
      <c r="I370" s="230"/>
      <c r="J370" s="42"/>
      <c r="K370" s="42"/>
      <c r="L370" s="46"/>
      <c r="M370" s="231"/>
      <c r="N370" s="232"/>
      <c r="O370" s="86"/>
      <c r="P370" s="86"/>
      <c r="Q370" s="86"/>
      <c r="R370" s="86"/>
      <c r="S370" s="86"/>
      <c r="T370" s="87"/>
      <c r="U370" s="40"/>
      <c r="V370" s="40"/>
      <c r="W370" s="40"/>
      <c r="X370" s="40"/>
      <c r="Y370" s="40"/>
      <c r="Z370" s="40"/>
      <c r="AA370" s="40"/>
      <c r="AB370" s="40"/>
      <c r="AC370" s="40"/>
      <c r="AD370" s="40"/>
      <c r="AE370" s="40"/>
      <c r="AT370" s="19" t="s">
        <v>190</v>
      </c>
      <c r="AU370" s="19" t="s">
        <v>83</v>
      </c>
    </row>
    <row r="371" s="2" customFormat="1" ht="16.5" customHeight="1">
      <c r="A371" s="40"/>
      <c r="B371" s="41"/>
      <c r="C371" s="215" t="s">
        <v>1269</v>
      </c>
      <c r="D371" s="215" t="s">
        <v>183</v>
      </c>
      <c r="E371" s="216" t="s">
        <v>3002</v>
      </c>
      <c r="F371" s="217" t="s">
        <v>3003</v>
      </c>
      <c r="G371" s="218" t="s">
        <v>1661</v>
      </c>
      <c r="H371" s="219">
        <v>3</v>
      </c>
      <c r="I371" s="220"/>
      <c r="J371" s="221">
        <f>ROUND(I371*H371,2)</f>
        <v>0</v>
      </c>
      <c r="K371" s="217" t="s">
        <v>19</v>
      </c>
      <c r="L371" s="46"/>
      <c r="M371" s="222" t="s">
        <v>19</v>
      </c>
      <c r="N371" s="223" t="s">
        <v>47</v>
      </c>
      <c r="O371" s="86"/>
      <c r="P371" s="224">
        <f>O371*H371</f>
        <v>0</v>
      </c>
      <c r="Q371" s="224">
        <v>0</v>
      </c>
      <c r="R371" s="224">
        <f>Q371*H371</f>
        <v>0</v>
      </c>
      <c r="S371" s="224">
        <v>0</v>
      </c>
      <c r="T371" s="225">
        <f>S371*H371</f>
        <v>0</v>
      </c>
      <c r="U371" s="40"/>
      <c r="V371" s="40"/>
      <c r="W371" s="40"/>
      <c r="X371" s="40"/>
      <c r="Y371" s="40"/>
      <c r="Z371" s="40"/>
      <c r="AA371" s="40"/>
      <c r="AB371" s="40"/>
      <c r="AC371" s="40"/>
      <c r="AD371" s="40"/>
      <c r="AE371" s="40"/>
      <c r="AR371" s="226" t="s">
        <v>198</v>
      </c>
      <c r="AT371" s="226" t="s">
        <v>183</v>
      </c>
      <c r="AU371" s="226" t="s">
        <v>83</v>
      </c>
      <c r="AY371" s="19" t="s">
        <v>180</v>
      </c>
      <c r="BE371" s="227">
        <f>IF(N371="základní",J371,0)</f>
        <v>0</v>
      </c>
      <c r="BF371" s="227">
        <f>IF(N371="snížená",J371,0)</f>
        <v>0</v>
      </c>
      <c r="BG371" s="227">
        <f>IF(N371="zákl. přenesená",J371,0)</f>
        <v>0</v>
      </c>
      <c r="BH371" s="227">
        <f>IF(N371="sníž. přenesená",J371,0)</f>
        <v>0</v>
      </c>
      <c r="BI371" s="227">
        <f>IF(N371="nulová",J371,0)</f>
        <v>0</v>
      </c>
      <c r="BJ371" s="19" t="s">
        <v>83</v>
      </c>
      <c r="BK371" s="227">
        <f>ROUND(I371*H371,2)</f>
        <v>0</v>
      </c>
      <c r="BL371" s="19" t="s">
        <v>198</v>
      </c>
      <c r="BM371" s="226" t="s">
        <v>3004</v>
      </c>
    </row>
    <row r="372" s="2" customFormat="1">
      <c r="A372" s="40"/>
      <c r="B372" s="41"/>
      <c r="C372" s="42"/>
      <c r="D372" s="228" t="s">
        <v>190</v>
      </c>
      <c r="E372" s="42"/>
      <c r="F372" s="229" t="s">
        <v>3003</v>
      </c>
      <c r="G372" s="42"/>
      <c r="H372" s="42"/>
      <c r="I372" s="230"/>
      <c r="J372" s="42"/>
      <c r="K372" s="42"/>
      <c r="L372" s="46"/>
      <c r="M372" s="231"/>
      <c r="N372" s="232"/>
      <c r="O372" s="86"/>
      <c r="P372" s="86"/>
      <c r="Q372" s="86"/>
      <c r="R372" s="86"/>
      <c r="S372" s="86"/>
      <c r="T372" s="87"/>
      <c r="U372" s="40"/>
      <c r="V372" s="40"/>
      <c r="W372" s="40"/>
      <c r="X372" s="40"/>
      <c r="Y372" s="40"/>
      <c r="Z372" s="40"/>
      <c r="AA372" s="40"/>
      <c r="AB372" s="40"/>
      <c r="AC372" s="40"/>
      <c r="AD372" s="40"/>
      <c r="AE372" s="40"/>
      <c r="AT372" s="19" t="s">
        <v>190</v>
      </c>
      <c r="AU372" s="19" t="s">
        <v>83</v>
      </c>
    </row>
    <row r="373" s="2" customFormat="1" ht="16.5" customHeight="1">
      <c r="A373" s="40"/>
      <c r="B373" s="41"/>
      <c r="C373" s="215" t="s">
        <v>1274</v>
      </c>
      <c r="D373" s="215" t="s">
        <v>183</v>
      </c>
      <c r="E373" s="216" t="s">
        <v>3005</v>
      </c>
      <c r="F373" s="217" t="s">
        <v>3006</v>
      </c>
      <c r="G373" s="218" t="s">
        <v>1661</v>
      </c>
      <c r="H373" s="219">
        <v>16</v>
      </c>
      <c r="I373" s="220"/>
      <c r="J373" s="221">
        <f>ROUND(I373*H373,2)</f>
        <v>0</v>
      </c>
      <c r="K373" s="217" t="s">
        <v>19</v>
      </c>
      <c r="L373" s="46"/>
      <c r="M373" s="222" t="s">
        <v>19</v>
      </c>
      <c r="N373" s="223" t="s">
        <v>47</v>
      </c>
      <c r="O373" s="86"/>
      <c r="P373" s="224">
        <f>O373*H373</f>
        <v>0</v>
      </c>
      <c r="Q373" s="224">
        <v>0</v>
      </c>
      <c r="R373" s="224">
        <f>Q373*H373</f>
        <v>0</v>
      </c>
      <c r="S373" s="224">
        <v>0</v>
      </c>
      <c r="T373" s="225">
        <f>S373*H373</f>
        <v>0</v>
      </c>
      <c r="U373" s="40"/>
      <c r="V373" s="40"/>
      <c r="W373" s="40"/>
      <c r="X373" s="40"/>
      <c r="Y373" s="40"/>
      <c r="Z373" s="40"/>
      <c r="AA373" s="40"/>
      <c r="AB373" s="40"/>
      <c r="AC373" s="40"/>
      <c r="AD373" s="40"/>
      <c r="AE373" s="40"/>
      <c r="AR373" s="226" t="s">
        <v>198</v>
      </c>
      <c r="AT373" s="226" t="s">
        <v>183</v>
      </c>
      <c r="AU373" s="226" t="s">
        <v>83</v>
      </c>
      <c r="AY373" s="19" t="s">
        <v>180</v>
      </c>
      <c r="BE373" s="227">
        <f>IF(N373="základní",J373,0)</f>
        <v>0</v>
      </c>
      <c r="BF373" s="227">
        <f>IF(N373="snížená",J373,0)</f>
        <v>0</v>
      </c>
      <c r="BG373" s="227">
        <f>IF(N373="zákl. přenesená",J373,0)</f>
        <v>0</v>
      </c>
      <c r="BH373" s="227">
        <f>IF(N373="sníž. přenesená",J373,0)</f>
        <v>0</v>
      </c>
      <c r="BI373" s="227">
        <f>IF(N373="nulová",J373,0)</f>
        <v>0</v>
      </c>
      <c r="BJ373" s="19" t="s">
        <v>83</v>
      </c>
      <c r="BK373" s="227">
        <f>ROUND(I373*H373,2)</f>
        <v>0</v>
      </c>
      <c r="BL373" s="19" t="s">
        <v>198</v>
      </c>
      <c r="BM373" s="226" t="s">
        <v>3007</v>
      </c>
    </row>
    <row r="374" s="2" customFormat="1">
      <c r="A374" s="40"/>
      <c r="B374" s="41"/>
      <c r="C374" s="42"/>
      <c r="D374" s="228" t="s">
        <v>190</v>
      </c>
      <c r="E374" s="42"/>
      <c r="F374" s="229" t="s">
        <v>3006</v>
      </c>
      <c r="G374" s="42"/>
      <c r="H374" s="42"/>
      <c r="I374" s="230"/>
      <c r="J374" s="42"/>
      <c r="K374" s="42"/>
      <c r="L374" s="46"/>
      <c r="M374" s="231"/>
      <c r="N374" s="232"/>
      <c r="O374" s="86"/>
      <c r="P374" s="86"/>
      <c r="Q374" s="86"/>
      <c r="R374" s="86"/>
      <c r="S374" s="86"/>
      <c r="T374" s="87"/>
      <c r="U374" s="40"/>
      <c r="V374" s="40"/>
      <c r="W374" s="40"/>
      <c r="X374" s="40"/>
      <c r="Y374" s="40"/>
      <c r="Z374" s="40"/>
      <c r="AA374" s="40"/>
      <c r="AB374" s="40"/>
      <c r="AC374" s="40"/>
      <c r="AD374" s="40"/>
      <c r="AE374" s="40"/>
      <c r="AT374" s="19" t="s">
        <v>190</v>
      </c>
      <c r="AU374" s="19" t="s">
        <v>83</v>
      </c>
    </row>
    <row r="375" s="2" customFormat="1" ht="16.5" customHeight="1">
      <c r="A375" s="40"/>
      <c r="B375" s="41"/>
      <c r="C375" s="215" t="s">
        <v>1278</v>
      </c>
      <c r="D375" s="215" t="s">
        <v>183</v>
      </c>
      <c r="E375" s="216" t="s">
        <v>3008</v>
      </c>
      <c r="F375" s="217" t="s">
        <v>3009</v>
      </c>
      <c r="G375" s="218" t="s">
        <v>1661</v>
      </c>
      <c r="H375" s="219">
        <v>3</v>
      </c>
      <c r="I375" s="220"/>
      <c r="J375" s="221">
        <f>ROUND(I375*H375,2)</f>
        <v>0</v>
      </c>
      <c r="K375" s="217" t="s">
        <v>19</v>
      </c>
      <c r="L375" s="46"/>
      <c r="M375" s="222" t="s">
        <v>19</v>
      </c>
      <c r="N375" s="223" t="s">
        <v>47</v>
      </c>
      <c r="O375" s="86"/>
      <c r="P375" s="224">
        <f>O375*H375</f>
        <v>0</v>
      </c>
      <c r="Q375" s="224">
        <v>0</v>
      </c>
      <c r="R375" s="224">
        <f>Q375*H375</f>
        <v>0</v>
      </c>
      <c r="S375" s="224">
        <v>0</v>
      </c>
      <c r="T375" s="225">
        <f>S375*H375</f>
        <v>0</v>
      </c>
      <c r="U375" s="40"/>
      <c r="V375" s="40"/>
      <c r="W375" s="40"/>
      <c r="X375" s="40"/>
      <c r="Y375" s="40"/>
      <c r="Z375" s="40"/>
      <c r="AA375" s="40"/>
      <c r="AB375" s="40"/>
      <c r="AC375" s="40"/>
      <c r="AD375" s="40"/>
      <c r="AE375" s="40"/>
      <c r="AR375" s="226" t="s">
        <v>198</v>
      </c>
      <c r="AT375" s="226" t="s">
        <v>183</v>
      </c>
      <c r="AU375" s="226" t="s">
        <v>83</v>
      </c>
      <c r="AY375" s="19" t="s">
        <v>180</v>
      </c>
      <c r="BE375" s="227">
        <f>IF(N375="základní",J375,0)</f>
        <v>0</v>
      </c>
      <c r="BF375" s="227">
        <f>IF(N375="snížená",J375,0)</f>
        <v>0</v>
      </c>
      <c r="BG375" s="227">
        <f>IF(N375="zákl. přenesená",J375,0)</f>
        <v>0</v>
      </c>
      <c r="BH375" s="227">
        <f>IF(N375="sníž. přenesená",J375,0)</f>
        <v>0</v>
      </c>
      <c r="BI375" s="227">
        <f>IF(N375="nulová",J375,0)</f>
        <v>0</v>
      </c>
      <c r="BJ375" s="19" t="s">
        <v>83</v>
      </c>
      <c r="BK375" s="227">
        <f>ROUND(I375*H375,2)</f>
        <v>0</v>
      </c>
      <c r="BL375" s="19" t="s">
        <v>198</v>
      </c>
      <c r="BM375" s="226" t="s">
        <v>3010</v>
      </c>
    </row>
    <row r="376" s="2" customFormat="1">
      <c r="A376" s="40"/>
      <c r="B376" s="41"/>
      <c r="C376" s="42"/>
      <c r="D376" s="228" t="s">
        <v>190</v>
      </c>
      <c r="E376" s="42"/>
      <c r="F376" s="229" t="s">
        <v>3009</v>
      </c>
      <c r="G376" s="42"/>
      <c r="H376" s="42"/>
      <c r="I376" s="230"/>
      <c r="J376" s="42"/>
      <c r="K376" s="42"/>
      <c r="L376" s="46"/>
      <c r="M376" s="231"/>
      <c r="N376" s="232"/>
      <c r="O376" s="86"/>
      <c r="P376" s="86"/>
      <c r="Q376" s="86"/>
      <c r="R376" s="86"/>
      <c r="S376" s="86"/>
      <c r="T376" s="87"/>
      <c r="U376" s="40"/>
      <c r="V376" s="40"/>
      <c r="W376" s="40"/>
      <c r="X376" s="40"/>
      <c r="Y376" s="40"/>
      <c r="Z376" s="40"/>
      <c r="AA376" s="40"/>
      <c r="AB376" s="40"/>
      <c r="AC376" s="40"/>
      <c r="AD376" s="40"/>
      <c r="AE376" s="40"/>
      <c r="AT376" s="19" t="s">
        <v>190</v>
      </c>
      <c r="AU376" s="19" t="s">
        <v>83</v>
      </c>
    </row>
    <row r="377" s="2" customFormat="1" ht="16.5" customHeight="1">
      <c r="A377" s="40"/>
      <c r="B377" s="41"/>
      <c r="C377" s="215" t="s">
        <v>1284</v>
      </c>
      <c r="D377" s="215" t="s">
        <v>183</v>
      </c>
      <c r="E377" s="216" t="s">
        <v>3011</v>
      </c>
      <c r="F377" s="217" t="s">
        <v>3012</v>
      </c>
      <c r="G377" s="218" t="s">
        <v>1661</v>
      </c>
      <c r="H377" s="219">
        <v>3</v>
      </c>
      <c r="I377" s="220"/>
      <c r="J377" s="221">
        <f>ROUND(I377*H377,2)</f>
        <v>0</v>
      </c>
      <c r="K377" s="217" t="s">
        <v>19</v>
      </c>
      <c r="L377" s="46"/>
      <c r="M377" s="222" t="s">
        <v>19</v>
      </c>
      <c r="N377" s="223" t="s">
        <v>47</v>
      </c>
      <c r="O377" s="86"/>
      <c r="P377" s="224">
        <f>O377*H377</f>
        <v>0</v>
      </c>
      <c r="Q377" s="224">
        <v>0</v>
      </c>
      <c r="R377" s="224">
        <f>Q377*H377</f>
        <v>0</v>
      </c>
      <c r="S377" s="224">
        <v>0</v>
      </c>
      <c r="T377" s="225">
        <f>S377*H377</f>
        <v>0</v>
      </c>
      <c r="U377" s="40"/>
      <c r="V377" s="40"/>
      <c r="W377" s="40"/>
      <c r="X377" s="40"/>
      <c r="Y377" s="40"/>
      <c r="Z377" s="40"/>
      <c r="AA377" s="40"/>
      <c r="AB377" s="40"/>
      <c r="AC377" s="40"/>
      <c r="AD377" s="40"/>
      <c r="AE377" s="40"/>
      <c r="AR377" s="226" t="s">
        <v>198</v>
      </c>
      <c r="AT377" s="226" t="s">
        <v>183</v>
      </c>
      <c r="AU377" s="226" t="s">
        <v>83</v>
      </c>
      <c r="AY377" s="19" t="s">
        <v>180</v>
      </c>
      <c r="BE377" s="227">
        <f>IF(N377="základní",J377,0)</f>
        <v>0</v>
      </c>
      <c r="BF377" s="227">
        <f>IF(N377="snížená",J377,0)</f>
        <v>0</v>
      </c>
      <c r="BG377" s="227">
        <f>IF(N377="zákl. přenesená",J377,0)</f>
        <v>0</v>
      </c>
      <c r="BH377" s="227">
        <f>IF(N377="sníž. přenesená",J377,0)</f>
        <v>0</v>
      </c>
      <c r="BI377" s="227">
        <f>IF(N377="nulová",J377,0)</f>
        <v>0</v>
      </c>
      <c r="BJ377" s="19" t="s">
        <v>83</v>
      </c>
      <c r="BK377" s="227">
        <f>ROUND(I377*H377,2)</f>
        <v>0</v>
      </c>
      <c r="BL377" s="19" t="s">
        <v>198</v>
      </c>
      <c r="BM377" s="226" t="s">
        <v>3013</v>
      </c>
    </row>
    <row r="378" s="2" customFormat="1">
      <c r="A378" s="40"/>
      <c r="B378" s="41"/>
      <c r="C378" s="42"/>
      <c r="D378" s="228" t="s">
        <v>190</v>
      </c>
      <c r="E378" s="42"/>
      <c r="F378" s="229" t="s">
        <v>3012</v>
      </c>
      <c r="G378" s="42"/>
      <c r="H378" s="42"/>
      <c r="I378" s="230"/>
      <c r="J378" s="42"/>
      <c r="K378" s="42"/>
      <c r="L378" s="46"/>
      <c r="M378" s="231"/>
      <c r="N378" s="232"/>
      <c r="O378" s="86"/>
      <c r="P378" s="86"/>
      <c r="Q378" s="86"/>
      <c r="R378" s="86"/>
      <c r="S378" s="86"/>
      <c r="T378" s="87"/>
      <c r="U378" s="40"/>
      <c r="V378" s="40"/>
      <c r="W378" s="40"/>
      <c r="X378" s="40"/>
      <c r="Y378" s="40"/>
      <c r="Z378" s="40"/>
      <c r="AA378" s="40"/>
      <c r="AB378" s="40"/>
      <c r="AC378" s="40"/>
      <c r="AD378" s="40"/>
      <c r="AE378" s="40"/>
      <c r="AT378" s="19" t="s">
        <v>190</v>
      </c>
      <c r="AU378" s="19" t="s">
        <v>83</v>
      </c>
    </row>
    <row r="379" s="2" customFormat="1" ht="16.5" customHeight="1">
      <c r="A379" s="40"/>
      <c r="B379" s="41"/>
      <c r="C379" s="215" t="s">
        <v>1288</v>
      </c>
      <c r="D379" s="215" t="s">
        <v>183</v>
      </c>
      <c r="E379" s="216" t="s">
        <v>3014</v>
      </c>
      <c r="F379" s="217" t="s">
        <v>3015</v>
      </c>
      <c r="G379" s="218" t="s">
        <v>1661</v>
      </c>
      <c r="H379" s="219">
        <v>172</v>
      </c>
      <c r="I379" s="220"/>
      <c r="J379" s="221">
        <f>ROUND(I379*H379,2)</f>
        <v>0</v>
      </c>
      <c r="K379" s="217" t="s">
        <v>19</v>
      </c>
      <c r="L379" s="46"/>
      <c r="M379" s="222" t="s">
        <v>19</v>
      </c>
      <c r="N379" s="223" t="s">
        <v>47</v>
      </c>
      <c r="O379" s="86"/>
      <c r="P379" s="224">
        <f>O379*H379</f>
        <v>0</v>
      </c>
      <c r="Q379" s="224">
        <v>0</v>
      </c>
      <c r="R379" s="224">
        <f>Q379*H379</f>
        <v>0</v>
      </c>
      <c r="S379" s="224">
        <v>0</v>
      </c>
      <c r="T379" s="225">
        <f>S379*H379</f>
        <v>0</v>
      </c>
      <c r="U379" s="40"/>
      <c r="V379" s="40"/>
      <c r="W379" s="40"/>
      <c r="X379" s="40"/>
      <c r="Y379" s="40"/>
      <c r="Z379" s="40"/>
      <c r="AA379" s="40"/>
      <c r="AB379" s="40"/>
      <c r="AC379" s="40"/>
      <c r="AD379" s="40"/>
      <c r="AE379" s="40"/>
      <c r="AR379" s="226" t="s">
        <v>198</v>
      </c>
      <c r="AT379" s="226" t="s">
        <v>183</v>
      </c>
      <c r="AU379" s="226" t="s">
        <v>83</v>
      </c>
      <c r="AY379" s="19" t="s">
        <v>180</v>
      </c>
      <c r="BE379" s="227">
        <f>IF(N379="základní",J379,0)</f>
        <v>0</v>
      </c>
      <c r="BF379" s="227">
        <f>IF(N379="snížená",J379,0)</f>
        <v>0</v>
      </c>
      <c r="BG379" s="227">
        <f>IF(N379="zákl. přenesená",J379,0)</f>
        <v>0</v>
      </c>
      <c r="BH379" s="227">
        <f>IF(N379="sníž. přenesená",J379,0)</f>
        <v>0</v>
      </c>
      <c r="BI379" s="227">
        <f>IF(N379="nulová",J379,0)</f>
        <v>0</v>
      </c>
      <c r="BJ379" s="19" t="s">
        <v>83</v>
      </c>
      <c r="BK379" s="227">
        <f>ROUND(I379*H379,2)</f>
        <v>0</v>
      </c>
      <c r="BL379" s="19" t="s">
        <v>198</v>
      </c>
      <c r="BM379" s="226" t="s">
        <v>3016</v>
      </c>
    </row>
    <row r="380" s="2" customFormat="1">
      <c r="A380" s="40"/>
      <c r="B380" s="41"/>
      <c r="C380" s="42"/>
      <c r="D380" s="228" t="s">
        <v>190</v>
      </c>
      <c r="E380" s="42"/>
      <c r="F380" s="229" t="s">
        <v>3015</v>
      </c>
      <c r="G380" s="42"/>
      <c r="H380" s="42"/>
      <c r="I380" s="230"/>
      <c r="J380" s="42"/>
      <c r="K380" s="42"/>
      <c r="L380" s="46"/>
      <c r="M380" s="231"/>
      <c r="N380" s="232"/>
      <c r="O380" s="86"/>
      <c r="P380" s="86"/>
      <c r="Q380" s="86"/>
      <c r="R380" s="86"/>
      <c r="S380" s="86"/>
      <c r="T380" s="87"/>
      <c r="U380" s="40"/>
      <c r="V380" s="40"/>
      <c r="W380" s="40"/>
      <c r="X380" s="40"/>
      <c r="Y380" s="40"/>
      <c r="Z380" s="40"/>
      <c r="AA380" s="40"/>
      <c r="AB380" s="40"/>
      <c r="AC380" s="40"/>
      <c r="AD380" s="40"/>
      <c r="AE380" s="40"/>
      <c r="AT380" s="19" t="s">
        <v>190</v>
      </c>
      <c r="AU380" s="19" t="s">
        <v>83</v>
      </c>
    </row>
    <row r="381" s="2" customFormat="1" ht="16.5" customHeight="1">
      <c r="A381" s="40"/>
      <c r="B381" s="41"/>
      <c r="C381" s="215" t="s">
        <v>1292</v>
      </c>
      <c r="D381" s="215" t="s">
        <v>183</v>
      </c>
      <c r="E381" s="216" t="s">
        <v>3017</v>
      </c>
      <c r="F381" s="217" t="s">
        <v>3018</v>
      </c>
      <c r="G381" s="218" t="s">
        <v>1661</v>
      </c>
      <c r="H381" s="219">
        <v>8</v>
      </c>
      <c r="I381" s="220"/>
      <c r="J381" s="221">
        <f>ROUND(I381*H381,2)</f>
        <v>0</v>
      </c>
      <c r="K381" s="217" t="s">
        <v>19</v>
      </c>
      <c r="L381" s="46"/>
      <c r="M381" s="222" t="s">
        <v>19</v>
      </c>
      <c r="N381" s="223" t="s">
        <v>47</v>
      </c>
      <c r="O381" s="86"/>
      <c r="P381" s="224">
        <f>O381*H381</f>
        <v>0</v>
      </c>
      <c r="Q381" s="224">
        <v>0</v>
      </c>
      <c r="R381" s="224">
        <f>Q381*H381</f>
        <v>0</v>
      </c>
      <c r="S381" s="224">
        <v>0</v>
      </c>
      <c r="T381" s="225">
        <f>S381*H381</f>
        <v>0</v>
      </c>
      <c r="U381" s="40"/>
      <c r="V381" s="40"/>
      <c r="W381" s="40"/>
      <c r="X381" s="40"/>
      <c r="Y381" s="40"/>
      <c r="Z381" s="40"/>
      <c r="AA381" s="40"/>
      <c r="AB381" s="40"/>
      <c r="AC381" s="40"/>
      <c r="AD381" s="40"/>
      <c r="AE381" s="40"/>
      <c r="AR381" s="226" t="s">
        <v>198</v>
      </c>
      <c r="AT381" s="226" t="s">
        <v>183</v>
      </c>
      <c r="AU381" s="226" t="s">
        <v>83</v>
      </c>
      <c r="AY381" s="19" t="s">
        <v>180</v>
      </c>
      <c r="BE381" s="227">
        <f>IF(N381="základní",J381,0)</f>
        <v>0</v>
      </c>
      <c r="BF381" s="227">
        <f>IF(N381="snížená",J381,0)</f>
        <v>0</v>
      </c>
      <c r="BG381" s="227">
        <f>IF(N381="zákl. přenesená",J381,0)</f>
        <v>0</v>
      </c>
      <c r="BH381" s="227">
        <f>IF(N381="sníž. přenesená",J381,0)</f>
        <v>0</v>
      </c>
      <c r="BI381" s="227">
        <f>IF(N381="nulová",J381,0)</f>
        <v>0</v>
      </c>
      <c r="BJ381" s="19" t="s">
        <v>83</v>
      </c>
      <c r="BK381" s="227">
        <f>ROUND(I381*H381,2)</f>
        <v>0</v>
      </c>
      <c r="BL381" s="19" t="s">
        <v>198</v>
      </c>
      <c r="BM381" s="226" t="s">
        <v>3019</v>
      </c>
    </row>
    <row r="382" s="2" customFormat="1">
      <c r="A382" s="40"/>
      <c r="B382" s="41"/>
      <c r="C382" s="42"/>
      <c r="D382" s="228" t="s">
        <v>190</v>
      </c>
      <c r="E382" s="42"/>
      <c r="F382" s="229" t="s">
        <v>3018</v>
      </c>
      <c r="G382" s="42"/>
      <c r="H382" s="42"/>
      <c r="I382" s="230"/>
      <c r="J382" s="42"/>
      <c r="K382" s="42"/>
      <c r="L382" s="46"/>
      <c r="M382" s="231"/>
      <c r="N382" s="232"/>
      <c r="O382" s="86"/>
      <c r="P382" s="86"/>
      <c r="Q382" s="86"/>
      <c r="R382" s="86"/>
      <c r="S382" s="86"/>
      <c r="T382" s="87"/>
      <c r="U382" s="40"/>
      <c r="V382" s="40"/>
      <c r="W382" s="40"/>
      <c r="X382" s="40"/>
      <c r="Y382" s="40"/>
      <c r="Z382" s="40"/>
      <c r="AA382" s="40"/>
      <c r="AB382" s="40"/>
      <c r="AC382" s="40"/>
      <c r="AD382" s="40"/>
      <c r="AE382" s="40"/>
      <c r="AT382" s="19" t="s">
        <v>190</v>
      </c>
      <c r="AU382" s="19" t="s">
        <v>83</v>
      </c>
    </row>
    <row r="383" s="2" customFormat="1" ht="16.5" customHeight="1">
      <c r="A383" s="40"/>
      <c r="B383" s="41"/>
      <c r="C383" s="215" t="s">
        <v>1296</v>
      </c>
      <c r="D383" s="215" t="s">
        <v>183</v>
      </c>
      <c r="E383" s="216" t="s">
        <v>3020</v>
      </c>
      <c r="F383" s="217" t="s">
        <v>3021</v>
      </c>
      <c r="G383" s="218" t="s">
        <v>2811</v>
      </c>
      <c r="H383" s="219">
        <v>3</v>
      </c>
      <c r="I383" s="220"/>
      <c r="J383" s="221">
        <f>ROUND(I383*H383,2)</f>
        <v>0</v>
      </c>
      <c r="K383" s="217" t="s">
        <v>19</v>
      </c>
      <c r="L383" s="46"/>
      <c r="M383" s="222" t="s">
        <v>19</v>
      </c>
      <c r="N383" s="223" t="s">
        <v>47</v>
      </c>
      <c r="O383" s="86"/>
      <c r="P383" s="224">
        <f>O383*H383</f>
        <v>0</v>
      </c>
      <c r="Q383" s="224">
        <v>0</v>
      </c>
      <c r="R383" s="224">
        <f>Q383*H383</f>
        <v>0</v>
      </c>
      <c r="S383" s="224">
        <v>0</v>
      </c>
      <c r="T383" s="225">
        <f>S383*H383</f>
        <v>0</v>
      </c>
      <c r="U383" s="40"/>
      <c r="V383" s="40"/>
      <c r="W383" s="40"/>
      <c r="X383" s="40"/>
      <c r="Y383" s="40"/>
      <c r="Z383" s="40"/>
      <c r="AA383" s="40"/>
      <c r="AB383" s="40"/>
      <c r="AC383" s="40"/>
      <c r="AD383" s="40"/>
      <c r="AE383" s="40"/>
      <c r="AR383" s="226" t="s">
        <v>198</v>
      </c>
      <c r="AT383" s="226" t="s">
        <v>183</v>
      </c>
      <c r="AU383" s="226" t="s">
        <v>83</v>
      </c>
      <c r="AY383" s="19" t="s">
        <v>180</v>
      </c>
      <c r="BE383" s="227">
        <f>IF(N383="základní",J383,0)</f>
        <v>0</v>
      </c>
      <c r="BF383" s="227">
        <f>IF(N383="snížená",J383,0)</f>
        <v>0</v>
      </c>
      <c r="BG383" s="227">
        <f>IF(N383="zákl. přenesená",J383,0)</f>
        <v>0</v>
      </c>
      <c r="BH383" s="227">
        <f>IF(N383="sníž. přenesená",J383,0)</f>
        <v>0</v>
      </c>
      <c r="BI383" s="227">
        <f>IF(N383="nulová",J383,0)</f>
        <v>0</v>
      </c>
      <c r="BJ383" s="19" t="s">
        <v>83</v>
      </c>
      <c r="BK383" s="227">
        <f>ROUND(I383*H383,2)</f>
        <v>0</v>
      </c>
      <c r="BL383" s="19" t="s">
        <v>198</v>
      </c>
      <c r="BM383" s="226" t="s">
        <v>3022</v>
      </c>
    </row>
    <row r="384" s="2" customFormat="1">
      <c r="A384" s="40"/>
      <c r="B384" s="41"/>
      <c r="C384" s="42"/>
      <c r="D384" s="228" t="s">
        <v>190</v>
      </c>
      <c r="E384" s="42"/>
      <c r="F384" s="229" t="s">
        <v>3021</v>
      </c>
      <c r="G384" s="42"/>
      <c r="H384" s="42"/>
      <c r="I384" s="230"/>
      <c r="J384" s="42"/>
      <c r="K384" s="42"/>
      <c r="L384" s="46"/>
      <c r="M384" s="231"/>
      <c r="N384" s="232"/>
      <c r="O384" s="86"/>
      <c r="P384" s="86"/>
      <c r="Q384" s="86"/>
      <c r="R384" s="86"/>
      <c r="S384" s="86"/>
      <c r="T384" s="87"/>
      <c r="U384" s="40"/>
      <c r="V384" s="40"/>
      <c r="W384" s="40"/>
      <c r="X384" s="40"/>
      <c r="Y384" s="40"/>
      <c r="Z384" s="40"/>
      <c r="AA384" s="40"/>
      <c r="AB384" s="40"/>
      <c r="AC384" s="40"/>
      <c r="AD384" s="40"/>
      <c r="AE384" s="40"/>
      <c r="AT384" s="19" t="s">
        <v>190</v>
      </c>
      <c r="AU384" s="19" t="s">
        <v>83</v>
      </c>
    </row>
    <row r="385" s="12" customFormat="1" ht="25.92" customHeight="1">
      <c r="A385" s="12"/>
      <c r="B385" s="199"/>
      <c r="C385" s="200"/>
      <c r="D385" s="201" t="s">
        <v>75</v>
      </c>
      <c r="E385" s="202" t="s">
        <v>3023</v>
      </c>
      <c r="F385" s="202" t="s">
        <v>3024</v>
      </c>
      <c r="G385" s="200"/>
      <c r="H385" s="200"/>
      <c r="I385" s="203"/>
      <c r="J385" s="204">
        <f>BK385</f>
        <v>0</v>
      </c>
      <c r="K385" s="200"/>
      <c r="L385" s="205"/>
      <c r="M385" s="206"/>
      <c r="N385" s="207"/>
      <c r="O385" s="207"/>
      <c r="P385" s="208">
        <f>SUM(P386:P425)</f>
        <v>0</v>
      </c>
      <c r="Q385" s="207"/>
      <c r="R385" s="208">
        <f>SUM(R386:R425)</f>
        <v>0</v>
      </c>
      <c r="S385" s="207"/>
      <c r="T385" s="209">
        <f>SUM(T386:T425)</f>
        <v>0</v>
      </c>
      <c r="U385" s="12"/>
      <c r="V385" s="12"/>
      <c r="W385" s="12"/>
      <c r="X385" s="12"/>
      <c r="Y385" s="12"/>
      <c r="Z385" s="12"/>
      <c r="AA385" s="12"/>
      <c r="AB385" s="12"/>
      <c r="AC385" s="12"/>
      <c r="AD385" s="12"/>
      <c r="AE385" s="12"/>
      <c r="AR385" s="210" t="s">
        <v>83</v>
      </c>
      <c r="AT385" s="211" t="s">
        <v>75</v>
      </c>
      <c r="AU385" s="211" t="s">
        <v>76</v>
      </c>
      <c r="AY385" s="210" t="s">
        <v>180</v>
      </c>
      <c r="BK385" s="212">
        <f>SUM(BK386:BK425)</f>
        <v>0</v>
      </c>
    </row>
    <row r="386" s="2" customFormat="1" ht="16.5" customHeight="1">
      <c r="A386" s="40"/>
      <c r="B386" s="41"/>
      <c r="C386" s="215" t="s">
        <v>1300</v>
      </c>
      <c r="D386" s="215" t="s">
        <v>183</v>
      </c>
      <c r="E386" s="216" t="s">
        <v>3025</v>
      </c>
      <c r="F386" s="217" t="s">
        <v>3026</v>
      </c>
      <c r="G386" s="218" t="s">
        <v>249</v>
      </c>
      <c r="H386" s="219">
        <v>280</v>
      </c>
      <c r="I386" s="220"/>
      <c r="J386" s="221">
        <f>ROUND(I386*H386,2)</f>
        <v>0</v>
      </c>
      <c r="K386" s="217" t="s">
        <v>19</v>
      </c>
      <c r="L386" s="46"/>
      <c r="M386" s="222" t="s">
        <v>19</v>
      </c>
      <c r="N386" s="223" t="s">
        <v>47</v>
      </c>
      <c r="O386" s="86"/>
      <c r="P386" s="224">
        <f>O386*H386</f>
        <v>0</v>
      </c>
      <c r="Q386" s="224">
        <v>0</v>
      </c>
      <c r="R386" s="224">
        <f>Q386*H386</f>
        <v>0</v>
      </c>
      <c r="S386" s="224">
        <v>0</v>
      </c>
      <c r="T386" s="225">
        <f>S386*H386</f>
        <v>0</v>
      </c>
      <c r="U386" s="40"/>
      <c r="V386" s="40"/>
      <c r="W386" s="40"/>
      <c r="X386" s="40"/>
      <c r="Y386" s="40"/>
      <c r="Z386" s="40"/>
      <c r="AA386" s="40"/>
      <c r="AB386" s="40"/>
      <c r="AC386" s="40"/>
      <c r="AD386" s="40"/>
      <c r="AE386" s="40"/>
      <c r="AR386" s="226" t="s">
        <v>198</v>
      </c>
      <c r="AT386" s="226" t="s">
        <v>183</v>
      </c>
      <c r="AU386" s="226" t="s">
        <v>83</v>
      </c>
      <c r="AY386" s="19" t="s">
        <v>180</v>
      </c>
      <c r="BE386" s="227">
        <f>IF(N386="základní",J386,0)</f>
        <v>0</v>
      </c>
      <c r="BF386" s="227">
        <f>IF(N386="snížená",J386,0)</f>
        <v>0</v>
      </c>
      <c r="BG386" s="227">
        <f>IF(N386="zákl. přenesená",J386,0)</f>
        <v>0</v>
      </c>
      <c r="BH386" s="227">
        <f>IF(N386="sníž. přenesená",J386,0)</f>
        <v>0</v>
      </c>
      <c r="BI386" s="227">
        <f>IF(N386="nulová",J386,0)</f>
        <v>0</v>
      </c>
      <c r="BJ386" s="19" t="s">
        <v>83</v>
      </c>
      <c r="BK386" s="227">
        <f>ROUND(I386*H386,2)</f>
        <v>0</v>
      </c>
      <c r="BL386" s="19" t="s">
        <v>198</v>
      </c>
      <c r="BM386" s="226" t="s">
        <v>3027</v>
      </c>
    </row>
    <row r="387" s="2" customFormat="1">
      <c r="A387" s="40"/>
      <c r="B387" s="41"/>
      <c r="C387" s="42"/>
      <c r="D387" s="228" t="s">
        <v>190</v>
      </c>
      <c r="E387" s="42"/>
      <c r="F387" s="229" t="s">
        <v>3026</v>
      </c>
      <c r="G387" s="42"/>
      <c r="H387" s="42"/>
      <c r="I387" s="230"/>
      <c r="J387" s="42"/>
      <c r="K387" s="42"/>
      <c r="L387" s="46"/>
      <c r="M387" s="231"/>
      <c r="N387" s="232"/>
      <c r="O387" s="86"/>
      <c r="P387" s="86"/>
      <c r="Q387" s="86"/>
      <c r="R387" s="86"/>
      <c r="S387" s="86"/>
      <c r="T387" s="87"/>
      <c r="U387" s="40"/>
      <c r="V387" s="40"/>
      <c r="W387" s="40"/>
      <c r="X387" s="40"/>
      <c r="Y387" s="40"/>
      <c r="Z387" s="40"/>
      <c r="AA387" s="40"/>
      <c r="AB387" s="40"/>
      <c r="AC387" s="40"/>
      <c r="AD387" s="40"/>
      <c r="AE387" s="40"/>
      <c r="AT387" s="19" t="s">
        <v>190</v>
      </c>
      <c r="AU387" s="19" t="s">
        <v>83</v>
      </c>
    </row>
    <row r="388" s="2" customFormat="1" ht="16.5" customHeight="1">
      <c r="A388" s="40"/>
      <c r="B388" s="41"/>
      <c r="C388" s="215" t="s">
        <v>1304</v>
      </c>
      <c r="D388" s="215" t="s">
        <v>183</v>
      </c>
      <c r="E388" s="216" t="s">
        <v>3028</v>
      </c>
      <c r="F388" s="217" t="s">
        <v>3029</v>
      </c>
      <c r="G388" s="218" t="s">
        <v>1661</v>
      </c>
      <c r="H388" s="219">
        <v>60</v>
      </c>
      <c r="I388" s="220"/>
      <c r="J388" s="221">
        <f>ROUND(I388*H388,2)</f>
        <v>0</v>
      </c>
      <c r="K388" s="217" t="s">
        <v>19</v>
      </c>
      <c r="L388" s="46"/>
      <c r="M388" s="222" t="s">
        <v>19</v>
      </c>
      <c r="N388" s="223" t="s">
        <v>47</v>
      </c>
      <c r="O388" s="86"/>
      <c r="P388" s="224">
        <f>O388*H388</f>
        <v>0</v>
      </c>
      <c r="Q388" s="224">
        <v>0</v>
      </c>
      <c r="R388" s="224">
        <f>Q388*H388</f>
        <v>0</v>
      </c>
      <c r="S388" s="224">
        <v>0</v>
      </c>
      <c r="T388" s="225">
        <f>S388*H388</f>
        <v>0</v>
      </c>
      <c r="U388" s="40"/>
      <c r="V388" s="40"/>
      <c r="W388" s="40"/>
      <c r="X388" s="40"/>
      <c r="Y388" s="40"/>
      <c r="Z388" s="40"/>
      <c r="AA388" s="40"/>
      <c r="AB388" s="40"/>
      <c r="AC388" s="40"/>
      <c r="AD388" s="40"/>
      <c r="AE388" s="40"/>
      <c r="AR388" s="226" t="s">
        <v>198</v>
      </c>
      <c r="AT388" s="226" t="s">
        <v>183</v>
      </c>
      <c r="AU388" s="226" t="s">
        <v>83</v>
      </c>
      <c r="AY388" s="19" t="s">
        <v>180</v>
      </c>
      <c r="BE388" s="227">
        <f>IF(N388="základní",J388,0)</f>
        <v>0</v>
      </c>
      <c r="BF388" s="227">
        <f>IF(N388="snížená",J388,0)</f>
        <v>0</v>
      </c>
      <c r="BG388" s="227">
        <f>IF(N388="zákl. přenesená",J388,0)</f>
        <v>0</v>
      </c>
      <c r="BH388" s="227">
        <f>IF(N388="sníž. přenesená",J388,0)</f>
        <v>0</v>
      </c>
      <c r="BI388" s="227">
        <f>IF(N388="nulová",J388,0)</f>
        <v>0</v>
      </c>
      <c r="BJ388" s="19" t="s">
        <v>83</v>
      </c>
      <c r="BK388" s="227">
        <f>ROUND(I388*H388,2)</f>
        <v>0</v>
      </c>
      <c r="BL388" s="19" t="s">
        <v>198</v>
      </c>
      <c r="BM388" s="226" t="s">
        <v>3030</v>
      </c>
    </row>
    <row r="389" s="2" customFormat="1">
      <c r="A389" s="40"/>
      <c r="B389" s="41"/>
      <c r="C389" s="42"/>
      <c r="D389" s="228" t="s">
        <v>190</v>
      </c>
      <c r="E389" s="42"/>
      <c r="F389" s="229" t="s">
        <v>3029</v>
      </c>
      <c r="G389" s="42"/>
      <c r="H389" s="42"/>
      <c r="I389" s="230"/>
      <c r="J389" s="42"/>
      <c r="K389" s="42"/>
      <c r="L389" s="46"/>
      <c r="M389" s="231"/>
      <c r="N389" s="232"/>
      <c r="O389" s="86"/>
      <c r="P389" s="86"/>
      <c r="Q389" s="86"/>
      <c r="R389" s="86"/>
      <c r="S389" s="86"/>
      <c r="T389" s="87"/>
      <c r="U389" s="40"/>
      <c r="V389" s="40"/>
      <c r="W389" s="40"/>
      <c r="X389" s="40"/>
      <c r="Y389" s="40"/>
      <c r="Z389" s="40"/>
      <c r="AA389" s="40"/>
      <c r="AB389" s="40"/>
      <c r="AC389" s="40"/>
      <c r="AD389" s="40"/>
      <c r="AE389" s="40"/>
      <c r="AT389" s="19" t="s">
        <v>190</v>
      </c>
      <c r="AU389" s="19" t="s">
        <v>83</v>
      </c>
    </row>
    <row r="390" s="2" customFormat="1" ht="16.5" customHeight="1">
      <c r="A390" s="40"/>
      <c r="B390" s="41"/>
      <c r="C390" s="215" t="s">
        <v>1307</v>
      </c>
      <c r="D390" s="215" t="s">
        <v>183</v>
      </c>
      <c r="E390" s="216" t="s">
        <v>3031</v>
      </c>
      <c r="F390" s="217" t="s">
        <v>3032</v>
      </c>
      <c r="G390" s="218" t="s">
        <v>1661</v>
      </c>
      <c r="H390" s="219">
        <v>180</v>
      </c>
      <c r="I390" s="220"/>
      <c r="J390" s="221">
        <f>ROUND(I390*H390,2)</f>
        <v>0</v>
      </c>
      <c r="K390" s="217" t="s">
        <v>19</v>
      </c>
      <c r="L390" s="46"/>
      <c r="M390" s="222" t="s">
        <v>19</v>
      </c>
      <c r="N390" s="223" t="s">
        <v>47</v>
      </c>
      <c r="O390" s="86"/>
      <c r="P390" s="224">
        <f>O390*H390</f>
        <v>0</v>
      </c>
      <c r="Q390" s="224">
        <v>0</v>
      </c>
      <c r="R390" s="224">
        <f>Q390*H390</f>
        <v>0</v>
      </c>
      <c r="S390" s="224">
        <v>0</v>
      </c>
      <c r="T390" s="225">
        <f>S390*H390</f>
        <v>0</v>
      </c>
      <c r="U390" s="40"/>
      <c r="V390" s="40"/>
      <c r="W390" s="40"/>
      <c r="X390" s="40"/>
      <c r="Y390" s="40"/>
      <c r="Z390" s="40"/>
      <c r="AA390" s="40"/>
      <c r="AB390" s="40"/>
      <c r="AC390" s="40"/>
      <c r="AD390" s="40"/>
      <c r="AE390" s="40"/>
      <c r="AR390" s="226" t="s">
        <v>198</v>
      </c>
      <c r="AT390" s="226" t="s">
        <v>183</v>
      </c>
      <c r="AU390" s="226" t="s">
        <v>83</v>
      </c>
      <c r="AY390" s="19" t="s">
        <v>180</v>
      </c>
      <c r="BE390" s="227">
        <f>IF(N390="základní",J390,0)</f>
        <v>0</v>
      </c>
      <c r="BF390" s="227">
        <f>IF(N390="snížená",J390,0)</f>
        <v>0</v>
      </c>
      <c r="BG390" s="227">
        <f>IF(N390="zákl. přenesená",J390,0)</f>
        <v>0</v>
      </c>
      <c r="BH390" s="227">
        <f>IF(N390="sníž. přenesená",J390,0)</f>
        <v>0</v>
      </c>
      <c r="BI390" s="227">
        <f>IF(N390="nulová",J390,0)</f>
        <v>0</v>
      </c>
      <c r="BJ390" s="19" t="s">
        <v>83</v>
      </c>
      <c r="BK390" s="227">
        <f>ROUND(I390*H390,2)</f>
        <v>0</v>
      </c>
      <c r="BL390" s="19" t="s">
        <v>198</v>
      </c>
      <c r="BM390" s="226" t="s">
        <v>3033</v>
      </c>
    </row>
    <row r="391" s="2" customFormat="1">
      <c r="A391" s="40"/>
      <c r="B391" s="41"/>
      <c r="C391" s="42"/>
      <c r="D391" s="228" t="s">
        <v>190</v>
      </c>
      <c r="E391" s="42"/>
      <c r="F391" s="229" t="s">
        <v>3032</v>
      </c>
      <c r="G391" s="42"/>
      <c r="H391" s="42"/>
      <c r="I391" s="230"/>
      <c r="J391" s="42"/>
      <c r="K391" s="42"/>
      <c r="L391" s="46"/>
      <c r="M391" s="231"/>
      <c r="N391" s="232"/>
      <c r="O391" s="86"/>
      <c r="P391" s="86"/>
      <c r="Q391" s="86"/>
      <c r="R391" s="86"/>
      <c r="S391" s="86"/>
      <c r="T391" s="87"/>
      <c r="U391" s="40"/>
      <c r="V391" s="40"/>
      <c r="W391" s="40"/>
      <c r="X391" s="40"/>
      <c r="Y391" s="40"/>
      <c r="Z391" s="40"/>
      <c r="AA391" s="40"/>
      <c r="AB391" s="40"/>
      <c r="AC391" s="40"/>
      <c r="AD391" s="40"/>
      <c r="AE391" s="40"/>
      <c r="AT391" s="19" t="s">
        <v>190</v>
      </c>
      <c r="AU391" s="19" t="s">
        <v>83</v>
      </c>
    </row>
    <row r="392" s="2" customFormat="1" ht="16.5" customHeight="1">
      <c r="A392" s="40"/>
      <c r="B392" s="41"/>
      <c r="C392" s="215" t="s">
        <v>1312</v>
      </c>
      <c r="D392" s="215" t="s">
        <v>183</v>
      </c>
      <c r="E392" s="216" t="s">
        <v>3034</v>
      </c>
      <c r="F392" s="217" t="s">
        <v>3035</v>
      </c>
      <c r="G392" s="218" t="s">
        <v>1661</v>
      </c>
      <c r="H392" s="219">
        <v>90</v>
      </c>
      <c r="I392" s="220"/>
      <c r="J392" s="221">
        <f>ROUND(I392*H392,2)</f>
        <v>0</v>
      </c>
      <c r="K392" s="217" t="s">
        <v>19</v>
      </c>
      <c r="L392" s="46"/>
      <c r="M392" s="222" t="s">
        <v>19</v>
      </c>
      <c r="N392" s="223" t="s">
        <v>47</v>
      </c>
      <c r="O392" s="86"/>
      <c r="P392" s="224">
        <f>O392*H392</f>
        <v>0</v>
      </c>
      <c r="Q392" s="224">
        <v>0</v>
      </c>
      <c r="R392" s="224">
        <f>Q392*H392</f>
        <v>0</v>
      </c>
      <c r="S392" s="224">
        <v>0</v>
      </c>
      <c r="T392" s="225">
        <f>S392*H392</f>
        <v>0</v>
      </c>
      <c r="U392" s="40"/>
      <c r="V392" s="40"/>
      <c r="W392" s="40"/>
      <c r="X392" s="40"/>
      <c r="Y392" s="40"/>
      <c r="Z392" s="40"/>
      <c r="AA392" s="40"/>
      <c r="AB392" s="40"/>
      <c r="AC392" s="40"/>
      <c r="AD392" s="40"/>
      <c r="AE392" s="40"/>
      <c r="AR392" s="226" t="s">
        <v>198</v>
      </c>
      <c r="AT392" s="226" t="s">
        <v>183</v>
      </c>
      <c r="AU392" s="226" t="s">
        <v>83</v>
      </c>
      <c r="AY392" s="19" t="s">
        <v>180</v>
      </c>
      <c r="BE392" s="227">
        <f>IF(N392="základní",J392,0)</f>
        <v>0</v>
      </c>
      <c r="BF392" s="227">
        <f>IF(N392="snížená",J392,0)</f>
        <v>0</v>
      </c>
      <c r="BG392" s="227">
        <f>IF(N392="zákl. přenesená",J392,0)</f>
        <v>0</v>
      </c>
      <c r="BH392" s="227">
        <f>IF(N392="sníž. přenesená",J392,0)</f>
        <v>0</v>
      </c>
      <c r="BI392" s="227">
        <f>IF(N392="nulová",J392,0)</f>
        <v>0</v>
      </c>
      <c r="BJ392" s="19" t="s">
        <v>83</v>
      </c>
      <c r="BK392" s="227">
        <f>ROUND(I392*H392,2)</f>
        <v>0</v>
      </c>
      <c r="BL392" s="19" t="s">
        <v>198</v>
      </c>
      <c r="BM392" s="226" t="s">
        <v>3036</v>
      </c>
    </row>
    <row r="393" s="2" customFormat="1">
      <c r="A393" s="40"/>
      <c r="B393" s="41"/>
      <c r="C393" s="42"/>
      <c r="D393" s="228" t="s">
        <v>190</v>
      </c>
      <c r="E393" s="42"/>
      <c r="F393" s="229" t="s">
        <v>3035</v>
      </c>
      <c r="G393" s="42"/>
      <c r="H393" s="42"/>
      <c r="I393" s="230"/>
      <c r="J393" s="42"/>
      <c r="K393" s="42"/>
      <c r="L393" s="46"/>
      <c r="M393" s="231"/>
      <c r="N393" s="232"/>
      <c r="O393" s="86"/>
      <c r="P393" s="86"/>
      <c r="Q393" s="86"/>
      <c r="R393" s="86"/>
      <c r="S393" s="86"/>
      <c r="T393" s="87"/>
      <c r="U393" s="40"/>
      <c r="V393" s="40"/>
      <c r="W393" s="40"/>
      <c r="X393" s="40"/>
      <c r="Y393" s="40"/>
      <c r="Z393" s="40"/>
      <c r="AA393" s="40"/>
      <c r="AB393" s="40"/>
      <c r="AC393" s="40"/>
      <c r="AD393" s="40"/>
      <c r="AE393" s="40"/>
      <c r="AT393" s="19" t="s">
        <v>190</v>
      </c>
      <c r="AU393" s="19" t="s">
        <v>83</v>
      </c>
    </row>
    <row r="394" s="2" customFormat="1" ht="16.5" customHeight="1">
      <c r="A394" s="40"/>
      <c r="B394" s="41"/>
      <c r="C394" s="215" t="s">
        <v>1316</v>
      </c>
      <c r="D394" s="215" t="s">
        <v>183</v>
      </c>
      <c r="E394" s="216" t="s">
        <v>3037</v>
      </c>
      <c r="F394" s="217" t="s">
        <v>3038</v>
      </c>
      <c r="G394" s="218" t="s">
        <v>1661</v>
      </c>
      <c r="H394" s="219">
        <v>8</v>
      </c>
      <c r="I394" s="220"/>
      <c r="J394" s="221">
        <f>ROUND(I394*H394,2)</f>
        <v>0</v>
      </c>
      <c r="K394" s="217" t="s">
        <v>19</v>
      </c>
      <c r="L394" s="46"/>
      <c r="M394" s="222" t="s">
        <v>19</v>
      </c>
      <c r="N394" s="223" t="s">
        <v>47</v>
      </c>
      <c r="O394" s="86"/>
      <c r="P394" s="224">
        <f>O394*H394</f>
        <v>0</v>
      </c>
      <c r="Q394" s="224">
        <v>0</v>
      </c>
      <c r="R394" s="224">
        <f>Q394*H394</f>
        <v>0</v>
      </c>
      <c r="S394" s="224">
        <v>0</v>
      </c>
      <c r="T394" s="225">
        <f>S394*H394</f>
        <v>0</v>
      </c>
      <c r="U394" s="40"/>
      <c r="V394" s="40"/>
      <c r="W394" s="40"/>
      <c r="X394" s="40"/>
      <c r="Y394" s="40"/>
      <c r="Z394" s="40"/>
      <c r="AA394" s="40"/>
      <c r="AB394" s="40"/>
      <c r="AC394" s="40"/>
      <c r="AD394" s="40"/>
      <c r="AE394" s="40"/>
      <c r="AR394" s="226" t="s">
        <v>198</v>
      </c>
      <c r="AT394" s="226" t="s">
        <v>183</v>
      </c>
      <c r="AU394" s="226" t="s">
        <v>83</v>
      </c>
      <c r="AY394" s="19" t="s">
        <v>180</v>
      </c>
      <c r="BE394" s="227">
        <f>IF(N394="základní",J394,0)</f>
        <v>0</v>
      </c>
      <c r="BF394" s="227">
        <f>IF(N394="snížená",J394,0)</f>
        <v>0</v>
      </c>
      <c r="BG394" s="227">
        <f>IF(N394="zákl. přenesená",J394,0)</f>
        <v>0</v>
      </c>
      <c r="BH394" s="227">
        <f>IF(N394="sníž. přenesená",J394,0)</f>
        <v>0</v>
      </c>
      <c r="BI394" s="227">
        <f>IF(N394="nulová",J394,0)</f>
        <v>0</v>
      </c>
      <c r="BJ394" s="19" t="s">
        <v>83</v>
      </c>
      <c r="BK394" s="227">
        <f>ROUND(I394*H394,2)</f>
        <v>0</v>
      </c>
      <c r="BL394" s="19" t="s">
        <v>198</v>
      </c>
      <c r="BM394" s="226" t="s">
        <v>3039</v>
      </c>
    </row>
    <row r="395" s="2" customFormat="1">
      <c r="A395" s="40"/>
      <c r="B395" s="41"/>
      <c r="C395" s="42"/>
      <c r="D395" s="228" t="s">
        <v>190</v>
      </c>
      <c r="E395" s="42"/>
      <c r="F395" s="229" t="s">
        <v>3038</v>
      </c>
      <c r="G395" s="42"/>
      <c r="H395" s="42"/>
      <c r="I395" s="230"/>
      <c r="J395" s="42"/>
      <c r="K395" s="42"/>
      <c r="L395" s="46"/>
      <c r="M395" s="231"/>
      <c r="N395" s="232"/>
      <c r="O395" s="86"/>
      <c r="P395" s="86"/>
      <c r="Q395" s="86"/>
      <c r="R395" s="86"/>
      <c r="S395" s="86"/>
      <c r="T395" s="87"/>
      <c r="U395" s="40"/>
      <c r="V395" s="40"/>
      <c r="W395" s="40"/>
      <c r="X395" s="40"/>
      <c r="Y395" s="40"/>
      <c r="Z395" s="40"/>
      <c r="AA395" s="40"/>
      <c r="AB395" s="40"/>
      <c r="AC395" s="40"/>
      <c r="AD395" s="40"/>
      <c r="AE395" s="40"/>
      <c r="AT395" s="19" t="s">
        <v>190</v>
      </c>
      <c r="AU395" s="19" t="s">
        <v>83</v>
      </c>
    </row>
    <row r="396" s="2" customFormat="1" ht="16.5" customHeight="1">
      <c r="A396" s="40"/>
      <c r="B396" s="41"/>
      <c r="C396" s="215" t="s">
        <v>1319</v>
      </c>
      <c r="D396" s="215" t="s">
        <v>183</v>
      </c>
      <c r="E396" s="216" t="s">
        <v>3040</v>
      </c>
      <c r="F396" s="217" t="s">
        <v>3041</v>
      </c>
      <c r="G396" s="218" t="s">
        <v>1661</v>
      </c>
      <c r="H396" s="219">
        <v>2</v>
      </c>
      <c r="I396" s="220"/>
      <c r="J396" s="221">
        <f>ROUND(I396*H396,2)</f>
        <v>0</v>
      </c>
      <c r="K396" s="217" t="s">
        <v>19</v>
      </c>
      <c r="L396" s="46"/>
      <c r="M396" s="222" t="s">
        <v>19</v>
      </c>
      <c r="N396" s="223" t="s">
        <v>47</v>
      </c>
      <c r="O396" s="86"/>
      <c r="P396" s="224">
        <f>O396*H396</f>
        <v>0</v>
      </c>
      <c r="Q396" s="224">
        <v>0</v>
      </c>
      <c r="R396" s="224">
        <f>Q396*H396</f>
        <v>0</v>
      </c>
      <c r="S396" s="224">
        <v>0</v>
      </c>
      <c r="T396" s="225">
        <f>S396*H396</f>
        <v>0</v>
      </c>
      <c r="U396" s="40"/>
      <c r="V396" s="40"/>
      <c r="W396" s="40"/>
      <c r="X396" s="40"/>
      <c r="Y396" s="40"/>
      <c r="Z396" s="40"/>
      <c r="AA396" s="40"/>
      <c r="AB396" s="40"/>
      <c r="AC396" s="40"/>
      <c r="AD396" s="40"/>
      <c r="AE396" s="40"/>
      <c r="AR396" s="226" t="s">
        <v>198</v>
      </c>
      <c r="AT396" s="226" t="s">
        <v>183</v>
      </c>
      <c r="AU396" s="226" t="s">
        <v>83</v>
      </c>
      <c r="AY396" s="19" t="s">
        <v>180</v>
      </c>
      <c r="BE396" s="227">
        <f>IF(N396="základní",J396,0)</f>
        <v>0</v>
      </c>
      <c r="BF396" s="227">
        <f>IF(N396="snížená",J396,0)</f>
        <v>0</v>
      </c>
      <c r="BG396" s="227">
        <f>IF(N396="zákl. přenesená",J396,0)</f>
        <v>0</v>
      </c>
      <c r="BH396" s="227">
        <f>IF(N396="sníž. přenesená",J396,0)</f>
        <v>0</v>
      </c>
      <c r="BI396" s="227">
        <f>IF(N396="nulová",J396,0)</f>
        <v>0</v>
      </c>
      <c r="BJ396" s="19" t="s">
        <v>83</v>
      </c>
      <c r="BK396" s="227">
        <f>ROUND(I396*H396,2)</f>
        <v>0</v>
      </c>
      <c r="BL396" s="19" t="s">
        <v>198</v>
      </c>
      <c r="BM396" s="226" t="s">
        <v>3042</v>
      </c>
    </row>
    <row r="397" s="2" customFormat="1">
      <c r="A397" s="40"/>
      <c r="B397" s="41"/>
      <c r="C397" s="42"/>
      <c r="D397" s="228" t="s">
        <v>190</v>
      </c>
      <c r="E397" s="42"/>
      <c r="F397" s="229" t="s">
        <v>3041</v>
      </c>
      <c r="G397" s="42"/>
      <c r="H397" s="42"/>
      <c r="I397" s="230"/>
      <c r="J397" s="42"/>
      <c r="K397" s="42"/>
      <c r="L397" s="46"/>
      <c r="M397" s="231"/>
      <c r="N397" s="232"/>
      <c r="O397" s="86"/>
      <c r="P397" s="86"/>
      <c r="Q397" s="86"/>
      <c r="R397" s="86"/>
      <c r="S397" s="86"/>
      <c r="T397" s="87"/>
      <c r="U397" s="40"/>
      <c r="V397" s="40"/>
      <c r="W397" s="40"/>
      <c r="X397" s="40"/>
      <c r="Y397" s="40"/>
      <c r="Z397" s="40"/>
      <c r="AA397" s="40"/>
      <c r="AB397" s="40"/>
      <c r="AC397" s="40"/>
      <c r="AD397" s="40"/>
      <c r="AE397" s="40"/>
      <c r="AT397" s="19" t="s">
        <v>190</v>
      </c>
      <c r="AU397" s="19" t="s">
        <v>83</v>
      </c>
    </row>
    <row r="398" s="2" customFormat="1" ht="16.5" customHeight="1">
      <c r="A398" s="40"/>
      <c r="B398" s="41"/>
      <c r="C398" s="215" t="s">
        <v>1323</v>
      </c>
      <c r="D398" s="215" t="s">
        <v>183</v>
      </c>
      <c r="E398" s="216" t="s">
        <v>3043</v>
      </c>
      <c r="F398" s="217" t="s">
        <v>3044</v>
      </c>
      <c r="G398" s="218" t="s">
        <v>1661</v>
      </c>
      <c r="H398" s="219">
        <v>15</v>
      </c>
      <c r="I398" s="220"/>
      <c r="J398" s="221">
        <f>ROUND(I398*H398,2)</f>
        <v>0</v>
      </c>
      <c r="K398" s="217" t="s">
        <v>19</v>
      </c>
      <c r="L398" s="46"/>
      <c r="M398" s="222" t="s">
        <v>19</v>
      </c>
      <c r="N398" s="223" t="s">
        <v>47</v>
      </c>
      <c r="O398" s="86"/>
      <c r="P398" s="224">
        <f>O398*H398</f>
        <v>0</v>
      </c>
      <c r="Q398" s="224">
        <v>0</v>
      </c>
      <c r="R398" s="224">
        <f>Q398*H398</f>
        <v>0</v>
      </c>
      <c r="S398" s="224">
        <v>0</v>
      </c>
      <c r="T398" s="225">
        <f>S398*H398</f>
        <v>0</v>
      </c>
      <c r="U398" s="40"/>
      <c r="V398" s="40"/>
      <c r="W398" s="40"/>
      <c r="X398" s="40"/>
      <c r="Y398" s="40"/>
      <c r="Z398" s="40"/>
      <c r="AA398" s="40"/>
      <c r="AB398" s="40"/>
      <c r="AC398" s="40"/>
      <c r="AD398" s="40"/>
      <c r="AE398" s="40"/>
      <c r="AR398" s="226" t="s">
        <v>198</v>
      </c>
      <c r="AT398" s="226" t="s">
        <v>183</v>
      </c>
      <c r="AU398" s="226" t="s">
        <v>83</v>
      </c>
      <c r="AY398" s="19" t="s">
        <v>180</v>
      </c>
      <c r="BE398" s="227">
        <f>IF(N398="základní",J398,0)</f>
        <v>0</v>
      </c>
      <c r="BF398" s="227">
        <f>IF(N398="snížená",J398,0)</f>
        <v>0</v>
      </c>
      <c r="BG398" s="227">
        <f>IF(N398="zákl. přenesená",J398,0)</f>
        <v>0</v>
      </c>
      <c r="BH398" s="227">
        <f>IF(N398="sníž. přenesená",J398,0)</f>
        <v>0</v>
      </c>
      <c r="BI398" s="227">
        <f>IF(N398="nulová",J398,0)</f>
        <v>0</v>
      </c>
      <c r="BJ398" s="19" t="s">
        <v>83</v>
      </c>
      <c r="BK398" s="227">
        <f>ROUND(I398*H398,2)</f>
        <v>0</v>
      </c>
      <c r="BL398" s="19" t="s">
        <v>198</v>
      </c>
      <c r="BM398" s="226" t="s">
        <v>3045</v>
      </c>
    </row>
    <row r="399" s="2" customFormat="1">
      <c r="A399" s="40"/>
      <c r="B399" s="41"/>
      <c r="C399" s="42"/>
      <c r="D399" s="228" t="s">
        <v>190</v>
      </c>
      <c r="E399" s="42"/>
      <c r="F399" s="229" t="s">
        <v>3044</v>
      </c>
      <c r="G399" s="42"/>
      <c r="H399" s="42"/>
      <c r="I399" s="230"/>
      <c r="J399" s="42"/>
      <c r="K399" s="42"/>
      <c r="L399" s="46"/>
      <c r="M399" s="231"/>
      <c r="N399" s="232"/>
      <c r="O399" s="86"/>
      <c r="P399" s="86"/>
      <c r="Q399" s="86"/>
      <c r="R399" s="86"/>
      <c r="S399" s="86"/>
      <c r="T399" s="87"/>
      <c r="U399" s="40"/>
      <c r="V399" s="40"/>
      <c r="W399" s="40"/>
      <c r="X399" s="40"/>
      <c r="Y399" s="40"/>
      <c r="Z399" s="40"/>
      <c r="AA399" s="40"/>
      <c r="AB399" s="40"/>
      <c r="AC399" s="40"/>
      <c r="AD399" s="40"/>
      <c r="AE399" s="40"/>
      <c r="AT399" s="19" t="s">
        <v>190</v>
      </c>
      <c r="AU399" s="19" t="s">
        <v>83</v>
      </c>
    </row>
    <row r="400" s="2" customFormat="1" ht="16.5" customHeight="1">
      <c r="A400" s="40"/>
      <c r="B400" s="41"/>
      <c r="C400" s="215" t="s">
        <v>1326</v>
      </c>
      <c r="D400" s="215" t="s">
        <v>183</v>
      </c>
      <c r="E400" s="216" t="s">
        <v>3046</v>
      </c>
      <c r="F400" s="217" t="s">
        <v>3047</v>
      </c>
      <c r="G400" s="218" t="s">
        <v>1661</v>
      </c>
      <c r="H400" s="219">
        <v>8</v>
      </c>
      <c r="I400" s="220"/>
      <c r="J400" s="221">
        <f>ROUND(I400*H400,2)</f>
        <v>0</v>
      </c>
      <c r="K400" s="217" t="s">
        <v>19</v>
      </c>
      <c r="L400" s="46"/>
      <c r="M400" s="222" t="s">
        <v>19</v>
      </c>
      <c r="N400" s="223" t="s">
        <v>47</v>
      </c>
      <c r="O400" s="86"/>
      <c r="P400" s="224">
        <f>O400*H400</f>
        <v>0</v>
      </c>
      <c r="Q400" s="224">
        <v>0</v>
      </c>
      <c r="R400" s="224">
        <f>Q400*H400</f>
        <v>0</v>
      </c>
      <c r="S400" s="224">
        <v>0</v>
      </c>
      <c r="T400" s="225">
        <f>S400*H400</f>
        <v>0</v>
      </c>
      <c r="U400" s="40"/>
      <c r="V400" s="40"/>
      <c r="W400" s="40"/>
      <c r="X400" s="40"/>
      <c r="Y400" s="40"/>
      <c r="Z400" s="40"/>
      <c r="AA400" s="40"/>
      <c r="AB400" s="40"/>
      <c r="AC400" s="40"/>
      <c r="AD400" s="40"/>
      <c r="AE400" s="40"/>
      <c r="AR400" s="226" t="s">
        <v>198</v>
      </c>
      <c r="AT400" s="226" t="s">
        <v>183</v>
      </c>
      <c r="AU400" s="226" t="s">
        <v>83</v>
      </c>
      <c r="AY400" s="19" t="s">
        <v>180</v>
      </c>
      <c r="BE400" s="227">
        <f>IF(N400="základní",J400,0)</f>
        <v>0</v>
      </c>
      <c r="BF400" s="227">
        <f>IF(N400="snížená",J400,0)</f>
        <v>0</v>
      </c>
      <c r="BG400" s="227">
        <f>IF(N400="zákl. přenesená",J400,0)</f>
        <v>0</v>
      </c>
      <c r="BH400" s="227">
        <f>IF(N400="sníž. přenesená",J400,0)</f>
        <v>0</v>
      </c>
      <c r="BI400" s="227">
        <f>IF(N400="nulová",J400,0)</f>
        <v>0</v>
      </c>
      <c r="BJ400" s="19" t="s">
        <v>83</v>
      </c>
      <c r="BK400" s="227">
        <f>ROUND(I400*H400,2)</f>
        <v>0</v>
      </c>
      <c r="BL400" s="19" t="s">
        <v>198</v>
      </c>
      <c r="BM400" s="226" t="s">
        <v>3048</v>
      </c>
    </row>
    <row r="401" s="2" customFormat="1">
      <c r="A401" s="40"/>
      <c r="B401" s="41"/>
      <c r="C401" s="42"/>
      <c r="D401" s="228" t="s">
        <v>190</v>
      </c>
      <c r="E401" s="42"/>
      <c r="F401" s="229" t="s">
        <v>3047</v>
      </c>
      <c r="G401" s="42"/>
      <c r="H401" s="42"/>
      <c r="I401" s="230"/>
      <c r="J401" s="42"/>
      <c r="K401" s="42"/>
      <c r="L401" s="46"/>
      <c r="M401" s="231"/>
      <c r="N401" s="232"/>
      <c r="O401" s="86"/>
      <c r="P401" s="86"/>
      <c r="Q401" s="86"/>
      <c r="R401" s="86"/>
      <c r="S401" s="86"/>
      <c r="T401" s="87"/>
      <c r="U401" s="40"/>
      <c r="V401" s="40"/>
      <c r="W401" s="40"/>
      <c r="X401" s="40"/>
      <c r="Y401" s="40"/>
      <c r="Z401" s="40"/>
      <c r="AA401" s="40"/>
      <c r="AB401" s="40"/>
      <c r="AC401" s="40"/>
      <c r="AD401" s="40"/>
      <c r="AE401" s="40"/>
      <c r="AT401" s="19" t="s">
        <v>190</v>
      </c>
      <c r="AU401" s="19" t="s">
        <v>83</v>
      </c>
    </row>
    <row r="402" s="2" customFormat="1" ht="16.5" customHeight="1">
      <c r="A402" s="40"/>
      <c r="B402" s="41"/>
      <c r="C402" s="215" t="s">
        <v>1330</v>
      </c>
      <c r="D402" s="215" t="s">
        <v>183</v>
      </c>
      <c r="E402" s="216" t="s">
        <v>3049</v>
      </c>
      <c r="F402" s="217" t="s">
        <v>3050</v>
      </c>
      <c r="G402" s="218" t="s">
        <v>1661</v>
      </c>
      <c r="H402" s="219">
        <v>3</v>
      </c>
      <c r="I402" s="220"/>
      <c r="J402" s="221">
        <f>ROUND(I402*H402,2)</f>
        <v>0</v>
      </c>
      <c r="K402" s="217" t="s">
        <v>19</v>
      </c>
      <c r="L402" s="46"/>
      <c r="M402" s="222" t="s">
        <v>19</v>
      </c>
      <c r="N402" s="223" t="s">
        <v>47</v>
      </c>
      <c r="O402" s="86"/>
      <c r="P402" s="224">
        <f>O402*H402</f>
        <v>0</v>
      </c>
      <c r="Q402" s="224">
        <v>0</v>
      </c>
      <c r="R402" s="224">
        <f>Q402*H402</f>
        <v>0</v>
      </c>
      <c r="S402" s="224">
        <v>0</v>
      </c>
      <c r="T402" s="225">
        <f>S402*H402</f>
        <v>0</v>
      </c>
      <c r="U402" s="40"/>
      <c r="V402" s="40"/>
      <c r="W402" s="40"/>
      <c r="X402" s="40"/>
      <c r="Y402" s="40"/>
      <c r="Z402" s="40"/>
      <c r="AA402" s="40"/>
      <c r="AB402" s="40"/>
      <c r="AC402" s="40"/>
      <c r="AD402" s="40"/>
      <c r="AE402" s="40"/>
      <c r="AR402" s="226" t="s">
        <v>198</v>
      </c>
      <c r="AT402" s="226" t="s">
        <v>183</v>
      </c>
      <c r="AU402" s="226" t="s">
        <v>83</v>
      </c>
      <c r="AY402" s="19" t="s">
        <v>180</v>
      </c>
      <c r="BE402" s="227">
        <f>IF(N402="základní",J402,0)</f>
        <v>0</v>
      </c>
      <c r="BF402" s="227">
        <f>IF(N402="snížená",J402,0)</f>
        <v>0</v>
      </c>
      <c r="BG402" s="227">
        <f>IF(N402="zákl. přenesená",J402,0)</f>
        <v>0</v>
      </c>
      <c r="BH402" s="227">
        <f>IF(N402="sníž. přenesená",J402,0)</f>
        <v>0</v>
      </c>
      <c r="BI402" s="227">
        <f>IF(N402="nulová",J402,0)</f>
        <v>0</v>
      </c>
      <c r="BJ402" s="19" t="s">
        <v>83</v>
      </c>
      <c r="BK402" s="227">
        <f>ROUND(I402*H402,2)</f>
        <v>0</v>
      </c>
      <c r="BL402" s="19" t="s">
        <v>198</v>
      </c>
      <c r="BM402" s="226" t="s">
        <v>3051</v>
      </c>
    </row>
    <row r="403" s="2" customFormat="1">
      <c r="A403" s="40"/>
      <c r="B403" s="41"/>
      <c r="C403" s="42"/>
      <c r="D403" s="228" t="s">
        <v>190</v>
      </c>
      <c r="E403" s="42"/>
      <c r="F403" s="229" t="s">
        <v>3050</v>
      </c>
      <c r="G403" s="42"/>
      <c r="H403" s="42"/>
      <c r="I403" s="230"/>
      <c r="J403" s="42"/>
      <c r="K403" s="42"/>
      <c r="L403" s="46"/>
      <c r="M403" s="231"/>
      <c r="N403" s="232"/>
      <c r="O403" s="86"/>
      <c r="P403" s="86"/>
      <c r="Q403" s="86"/>
      <c r="R403" s="86"/>
      <c r="S403" s="86"/>
      <c r="T403" s="87"/>
      <c r="U403" s="40"/>
      <c r="V403" s="40"/>
      <c r="W403" s="40"/>
      <c r="X403" s="40"/>
      <c r="Y403" s="40"/>
      <c r="Z403" s="40"/>
      <c r="AA403" s="40"/>
      <c r="AB403" s="40"/>
      <c r="AC403" s="40"/>
      <c r="AD403" s="40"/>
      <c r="AE403" s="40"/>
      <c r="AT403" s="19" t="s">
        <v>190</v>
      </c>
      <c r="AU403" s="19" t="s">
        <v>83</v>
      </c>
    </row>
    <row r="404" s="2" customFormat="1" ht="16.5" customHeight="1">
      <c r="A404" s="40"/>
      <c r="B404" s="41"/>
      <c r="C404" s="215" t="s">
        <v>1334</v>
      </c>
      <c r="D404" s="215" t="s">
        <v>183</v>
      </c>
      <c r="E404" s="216" t="s">
        <v>3052</v>
      </c>
      <c r="F404" s="217" t="s">
        <v>3053</v>
      </c>
      <c r="G404" s="218" t="s">
        <v>1661</v>
      </c>
      <c r="H404" s="219">
        <v>4</v>
      </c>
      <c r="I404" s="220"/>
      <c r="J404" s="221">
        <f>ROUND(I404*H404,2)</f>
        <v>0</v>
      </c>
      <c r="K404" s="217" t="s">
        <v>19</v>
      </c>
      <c r="L404" s="46"/>
      <c r="M404" s="222" t="s">
        <v>19</v>
      </c>
      <c r="N404" s="223" t="s">
        <v>47</v>
      </c>
      <c r="O404" s="86"/>
      <c r="P404" s="224">
        <f>O404*H404</f>
        <v>0</v>
      </c>
      <c r="Q404" s="224">
        <v>0</v>
      </c>
      <c r="R404" s="224">
        <f>Q404*H404</f>
        <v>0</v>
      </c>
      <c r="S404" s="224">
        <v>0</v>
      </c>
      <c r="T404" s="225">
        <f>S404*H404</f>
        <v>0</v>
      </c>
      <c r="U404" s="40"/>
      <c r="V404" s="40"/>
      <c r="W404" s="40"/>
      <c r="X404" s="40"/>
      <c r="Y404" s="40"/>
      <c r="Z404" s="40"/>
      <c r="AA404" s="40"/>
      <c r="AB404" s="40"/>
      <c r="AC404" s="40"/>
      <c r="AD404" s="40"/>
      <c r="AE404" s="40"/>
      <c r="AR404" s="226" t="s">
        <v>198</v>
      </c>
      <c r="AT404" s="226" t="s">
        <v>183</v>
      </c>
      <c r="AU404" s="226" t="s">
        <v>83</v>
      </c>
      <c r="AY404" s="19" t="s">
        <v>180</v>
      </c>
      <c r="BE404" s="227">
        <f>IF(N404="základní",J404,0)</f>
        <v>0</v>
      </c>
      <c r="BF404" s="227">
        <f>IF(N404="snížená",J404,0)</f>
        <v>0</v>
      </c>
      <c r="BG404" s="227">
        <f>IF(N404="zákl. přenesená",J404,0)</f>
        <v>0</v>
      </c>
      <c r="BH404" s="227">
        <f>IF(N404="sníž. přenesená",J404,0)</f>
        <v>0</v>
      </c>
      <c r="BI404" s="227">
        <f>IF(N404="nulová",J404,0)</f>
        <v>0</v>
      </c>
      <c r="BJ404" s="19" t="s">
        <v>83</v>
      </c>
      <c r="BK404" s="227">
        <f>ROUND(I404*H404,2)</f>
        <v>0</v>
      </c>
      <c r="BL404" s="19" t="s">
        <v>198</v>
      </c>
      <c r="BM404" s="226" t="s">
        <v>3054</v>
      </c>
    </row>
    <row r="405" s="2" customFormat="1">
      <c r="A405" s="40"/>
      <c r="B405" s="41"/>
      <c r="C405" s="42"/>
      <c r="D405" s="228" t="s">
        <v>190</v>
      </c>
      <c r="E405" s="42"/>
      <c r="F405" s="229" t="s">
        <v>3053</v>
      </c>
      <c r="G405" s="42"/>
      <c r="H405" s="42"/>
      <c r="I405" s="230"/>
      <c r="J405" s="42"/>
      <c r="K405" s="42"/>
      <c r="L405" s="46"/>
      <c r="M405" s="231"/>
      <c r="N405" s="232"/>
      <c r="O405" s="86"/>
      <c r="P405" s="86"/>
      <c r="Q405" s="86"/>
      <c r="R405" s="86"/>
      <c r="S405" s="86"/>
      <c r="T405" s="87"/>
      <c r="U405" s="40"/>
      <c r="V405" s="40"/>
      <c r="W405" s="40"/>
      <c r="X405" s="40"/>
      <c r="Y405" s="40"/>
      <c r="Z405" s="40"/>
      <c r="AA405" s="40"/>
      <c r="AB405" s="40"/>
      <c r="AC405" s="40"/>
      <c r="AD405" s="40"/>
      <c r="AE405" s="40"/>
      <c r="AT405" s="19" t="s">
        <v>190</v>
      </c>
      <c r="AU405" s="19" t="s">
        <v>83</v>
      </c>
    </row>
    <row r="406" s="2" customFormat="1" ht="16.5" customHeight="1">
      <c r="A406" s="40"/>
      <c r="B406" s="41"/>
      <c r="C406" s="215" t="s">
        <v>1337</v>
      </c>
      <c r="D406" s="215" t="s">
        <v>183</v>
      </c>
      <c r="E406" s="216" t="s">
        <v>3055</v>
      </c>
      <c r="F406" s="217" t="s">
        <v>3056</v>
      </c>
      <c r="G406" s="218" t="s">
        <v>1661</v>
      </c>
      <c r="H406" s="219">
        <v>8</v>
      </c>
      <c r="I406" s="220"/>
      <c r="J406" s="221">
        <f>ROUND(I406*H406,2)</f>
        <v>0</v>
      </c>
      <c r="K406" s="217" t="s">
        <v>19</v>
      </c>
      <c r="L406" s="46"/>
      <c r="M406" s="222" t="s">
        <v>19</v>
      </c>
      <c r="N406" s="223" t="s">
        <v>47</v>
      </c>
      <c r="O406" s="86"/>
      <c r="P406" s="224">
        <f>O406*H406</f>
        <v>0</v>
      </c>
      <c r="Q406" s="224">
        <v>0</v>
      </c>
      <c r="R406" s="224">
        <f>Q406*H406</f>
        <v>0</v>
      </c>
      <c r="S406" s="224">
        <v>0</v>
      </c>
      <c r="T406" s="225">
        <f>S406*H406</f>
        <v>0</v>
      </c>
      <c r="U406" s="40"/>
      <c r="V406" s="40"/>
      <c r="W406" s="40"/>
      <c r="X406" s="40"/>
      <c r="Y406" s="40"/>
      <c r="Z406" s="40"/>
      <c r="AA406" s="40"/>
      <c r="AB406" s="40"/>
      <c r="AC406" s="40"/>
      <c r="AD406" s="40"/>
      <c r="AE406" s="40"/>
      <c r="AR406" s="226" t="s">
        <v>198</v>
      </c>
      <c r="AT406" s="226" t="s">
        <v>183</v>
      </c>
      <c r="AU406" s="226" t="s">
        <v>83</v>
      </c>
      <c r="AY406" s="19" t="s">
        <v>180</v>
      </c>
      <c r="BE406" s="227">
        <f>IF(N406="základní",J406,0)</f>
        <v>0</v>
      </c>
      <c r="BF406" s="227">
        <f>IF(N406="snížená",J406,0)</f>
        <v>0</v>
      </c>
      <c r="BG406" s="227">
        <f>IF(N406="zákl. přenesená",J406,0)</f>
        <v>0</v>
      </c>
      <c r="BH406" s="227">
        <f>IF(N406="sníž. přenesená",J406,0)</f>
        <v>0</v>
      </c>
      <c r="BI406" s="227">
        <f>IF(N406="nulová",J406,0)</f>
        <v>0</v>
      </c>
      <c r="BJ406" s="19" t="s">
        <v>83</v>
      </c>
      <c r="BK406" s="227">
        <f>ROUND(I406*H406,2)</f>
        <v>0</v>
      </c>
      <c r="BL406" s="19" t="s">
        <v>198</v>
      </c>
      <c r="BM406" s="226" t="s">
        <v>3057</v>
      </c>
    </row>
    <row r="407" s="2" customFormat="1">
      <c r="A407" s="40"/>
      <c r="B407" s="41"/>
      <c r="C407" s="42"/>
      <c r="D407" s="228" t="s">
        <v>190</v>
      </c>
      <c r="E407" s="42"/>
      <c r="F407" s="229" t="s">
        <v>3056</v>
      </c>
      <c r="G407" s="42"/>
      <c r="H407" s="42"/>
      <c r="I407" s="230"/>
      <c r="J407" s="42"/>
      <c r="K407" s="42"/>
      <c r="L407" s="46"/>
      <c r="M407" s="231"/>
      <c r="N407" s="232"/>
      <c r="O407" s="86"/>
      <c r="P407" s="86"/>
      <c r="Q407" s="86"/>
      <c r="R407" s="86"/>
      <c r="S407" s="86"/>
      <c r="T407" s="87"/>
      <c r="U407" s="40"/>
      <c r="V407" s="40"/>
      <c r="W407" s="40"/>
      <c r="X407" s="40"/>
      <c r="Y407" s="40"/>
      <c r="Z407" s="40"/>
      <c r="AA407" s="40"/>
      <c r="AB407" s="40"/>
      <c r="AC407" s="40"/>
      <c r="AD407" s="40"/>
      <c r="AE407" s="40"/>
      <c r="AT407" s="19" t="s">
        <v>190</v>
      </c>
      <c r="AU407" s="19" t="s">
        <v>83</v>
      </c>
    </row>
    <row r="408" s="2" customFormat="1" ht="16.5" customHeight="1">
      <c r="A408" s="40"/>
      <c r="B408" s="41"/>
      <c r="C408" s="215" t="s">
        <v>1341</v>
      </c>
      <c r="D408" s="215" t="s">
        <v>183</v>
      </c>
      <c r="E408" s="216" t="s">
        <v>3058</v>
      </c>
      <c r="F408" s="217" t="s">
        <v>3059</v>
      </c>
      <c r="G408" s="218" t="s">
        <v>1661</v>
      </c>
      <c r="H408" s="219">
        <v>16</v>
      </c>
      <c r="I408" s="220"/>
      <c r="J408" s="221">
        <f>ROUND(I408*H408,2)</f>
        <v>0</v>
      </c>
      <c r="K408" s="217" t="s">
        <v>19</v>
      </c>
      <c r="L408" s="46"/>
      <c r="M408" s="222" t="s">
        <v>19</v>
      </c>
      <c r="N408" s="223" t="s">
        <v>47</v>
      </c>
      <c r="O408" s="86"/>
      <c r="P408" s="224">
        <f>O408*H408</f>
        <v>0</v>
      </c>
      <c r="Q408" s="224">
        <v>0</v>
      </c>
      <c r="R408" s="224">
        <f>Q408*H408</f>
        <v>0</v>
      </c>
      <c r="S408" s="224">
        <v>0</v>
      </c>
      <c r="T408" s="225">
        <f>S408*H408</f>
        <v>0</v>
      </c>
      <c r="U408" s="40"/>
      <c r="V408" s="40"/>
      <c r="W408" s="40"/>
      <c r="X408" s="40"/>
      <c r="Y408" s="40"/>
      <c r="Z408" s="40"/>
      <c r="AA408" s="40"/>
      <c r="AB408" s="40"/>
      <c r="AC408" s="40"/>
      <c r="AD408" s="40"/>
      <c r="AE408" s="40"/>
      <c r="AR408" s="226" t="s">
        <v>198</v>
      </c>
      <c r="AT408" s="226" t="s">
        <v>183</v>
      </c>
      <c r="AU408" s="226" t="s">
        <v>83</v>
      </c>
      <c r="AY408" s="19" t="s">
        <v>180</v>
      </c>
      <c r="BE408" s="227">
        <f>IF(N408="základní",J408,0)</f>
        <v>0</v>
      </c>
      <c r="BF408" s="227">
        <f>IF(N408="snížená",J408,0)</f>
        <v>0</v>
      </c>
      <c r="BG408" s="227">
        <f>IF(N408="zákl. přenesená",J408,0)</f>
        <v>0</v>
      </c>
      <c r="BH408" s="227">
        <f>IF(N408="sníž. přenesená",J408,0)</f>
        <v>0</v>
      </c>
      <c r="BI408" s="227">
        <f>IF(N408="nulová",J408,0)</f>
        <v>0</v>
      </c>
      <c r="BJ408" s="19" t="s">
        <v>83</v>
      </c>
      <c r="BK408" s="227">
        <f>ROUND(I408*H408,2)</f>
        <v>0</v>
      </c>
      <c r="BL408" s="19" t="s">
        <v>198</v>
      </c>
      <c r="BM408" s="226" t="s">
        <v>3060</v>
      </c>
    </row>
    <row r="409" s="2" customFormat="1">
      <c r="A409" s="40"/>
      <c r="B409" s="41"/>
      <c r="C409" s="42"/>
      <c r="D409" s="228" t="s">
        <v>190</v>
      </c>
      <c r="E409" s="42"/>
      <c r="F409" s="229" t="s">
        <v>3059</v>
      </c>
      <c r="G409" s="42"/>
      <c r="H409" s="42"/>
      <c r="I409" s="230"/>
      <c r="J409" s="42"/>
      <c r="K409" s="42"/>
      <c r="L409" s="46"/>
      <c r="M409" s="231"/>
      <c r="N409" s="232"/>
      <c r="O409" s="86"/>
      <c r="P409" s="86"/>
      <c r="Q409" s="86"/>
      <c r="R409" s="86"/>
      <c r="S409" s="86"/>
      <c r="T409" s="87"/>
      <c r="U409" s="40"/>
      <c r="V409" s="40"/>
      <c r="W409" s="40"/>
      <c r="X409" s="40"/>
      <c r="Y409" s="40"/>
      <c r="Z409" s="40"/>
      <c r="AA409" s="40"/>
      <c r="AB409" s="40"/>
      <c r="AC409" s="40"/>
      <c r="AD409" s="40"/>
      <c r="AE409" s="40"/>
      <c r="AT409" s="19" t="s">
        <v>190</v>
      </c>
      <c r="AU409" s="19" t="s">
        <v>83</v>
      </c>
    </row>
    <row r="410" s="2" customFormat="1" ht="16.5" customHeight="1">
      <c r="A410" s="40"/>
      <c r="B410" s="41"/>
      <c r="C410" s="215" t="s">
        <v>1345</v>
      </c>
      <c r="D410" s="215" t="s">
        <v>183</v>
      </c>
      <c r="E410" s="216" t="s">
        <v>3061</v>
      </c>
      <c r="F410" s="217" t="s">
        <v>3062</v>
      </c>
      <c r="G410" s="218" t="s">
        <v>1661</v>
      </c>
      <c r="H410" s="219">
        <v>8</v>
      </c>
      <c r="I410" s="220"/>
      <c r="J410" s="221">
        <f>ROUND(I410*H410,2)</f>
        <v>0</v>
      </c>
      <c r="K410" s="217" t="s">
        <v>19</v>
      </c>
      <c r="L410" s="46"/>
      <c r="M410" s="222" t="s">
        <v>19</v>
      </c>
      <c r="N410" s="223" t="s">
        <v>47</v>
      </c>
      <c r="O410" s="86"/>
      <c r="P410" s="224">
        <f>O410*H410</f>
        <v>0</v>
      </c>
      <c r="Q410" s="224">
        <v>0</v>
      </c>
      <c r="R410" s="224">
        <f>Q410*H410</f>
        <v>0</v>
      </c>
      <c r="S410" s="224">
        <v>0</v>
      </c>
      <c r="T410" s="225">
        <f>S410*H410</f>
        <v>0</v>
      </c>
      <c r="U410" s="40"/>
      <c r="V410" s="40"/>
      <c r="W410" s="40"/>
      <c r="X410" s="40"/>
      <c r="Y410" s="40"/>
      <c r="Z410" s="40"/>
      <c r="AA410" s="40"/>
      <c r="AB410" s="40"/>
      <c r="AC410" s="40"/>
      <c r="AD410" s="40"/>
      <c r="AE410" s="40"/>
      <c r="AR410" s="226" t="s">
        <v>198</v>
      </c>
      <c r="AT410" s="226" t="s">
        <v>183</v>
      </c>
      <c r="AU410" s="226" t="s">
        <v>83</v>
      </c>
      <c r="AY410" s="19" t="s">
        <v>180</v>
      </c>
      <c r="BE410" s="227">
        <f>IF(N410="základní",J410,0)</f>
        <v>0</v>
      </c>
      <c r="BF410" s="227">
        <f>IF(N410="snížená",J410,0)</f>
        <v>0</v>
      </c>
      <c r="BG410" s="227">
        <f>IF(N410="zákl. přenesená",J410,0)</f>
        <v>0</v>
      </c>
      <c r="BH410" s="227">
        <f>IF(N410="sníž. přenesená",J410,0)</f>
        <v>0</v>
      </c>
      <c r="BI410" s="227">
        <f>IF(N410="nulová",J410,0)</f>
        <v>0</v>
      </c>
      <c r="BJ410" s="19" t="s">
        <v>83</v>
      </c>
      <c r="BK410" s="227">
        <f>ROUND(I410*H410,2)</f>
        <v>0</v>
      </c>
      <c r="BL410" s="19" t="s">
        <v>198</v>
      </c>
      <c r="BM410" s="226" t="s">
        <v>3063</v>
      </c>
    </row>
    <row r="411" s="2" customFormat="1">
      <c r="A411" s="40"/>
      <c r="B411" s="41"/>
      <c r="C411" s="42"/>
      <c r="D411" s="228" t="s">
        <v>190</v>
      </c>
      <c r="E411" s="42"/>
      <c r="F411" s="229" t="s">
        <v>3062</v>
      </c>
      <c r="G411" s="42"/>
      <c r="H411" s="42"/>
      <c r="I411" s="230"/>
      <c r="J411" s="42"/>
      <c r="K411" s="42"/>
      <c r="L411" s="46"/>
      <c r="M411" s="231"/>
      <c r="N411" s="232"/>
      <c r="O411" s="86"/>
      <c r="P411" s="86"/>
      <c r="Q411" s="86"/>
      <c r="R411" s="86"/>
      <c r="S411" s="86"/>
      <c r="T411" s="87"/>
      <c r="U411" s="40"/>
      <c r="V411" s="40"/>
      <c r="W411" s="40"/>
      <c r="X411" s="40"/>
      <c r="Y411" s="40"/>
      <c r="Z411" s="40"/>
      <c r="AA411" s="40"/>
      <c r="AB411" s="40"/>
      <c r="AC411" s="40"/>
      <c r="AD411" s="40"/>
      <c r="AE411" s="40"/>
      <c r="AT411" s="19" t="s">
        <v>190</v>
      </c>
      <c r="AU411" s="19" t="s">
        <v>83</v>
      </c>
    </row>
    <row r="412" s="2" customFormat="1" ht="16.5" customHeight="1">
      <c r="A412" s="40"/>
      <c r="B412" s="41"/>
      <c r="C412" s="215" t="s">
        <v>1348</v>
      </c>
      <c r="D412" s="215" t="s">
        <v>183</v>
      </c>
      <c r="E412" s="216" t="s">
        <v>3064</v>
      </c>
      <c r="F412" s="217" t="s">
        <v>3065</v>
      </c>
      <c r="G412" s="218" t="s">
        <v>1661</v>
      </c>
      <c r="H412" s="219">
        <v>8</v>
      </c>
      <c r="I412" s="220"/>
      <c r="J412" s="221">
        <f>ROUND(I412*H412,2)</f>
        <v>0</v>
      </c>
      <c r="K412" s="217" t="s">
        <v>19</v>
      </c>
      <c r="L412" s="46"/>
      <c r="M412" s="222" t="s">
        <v>19</v>
      </c>
      <c r="N412" s="223" t="s">
        <v>47</v>
      </c>
      <c r="O412" s="86"/>
      <c r="P412" s="224">
        <f>O412*H412</f>
        <v>0</v>
      </c>
      <c r="Q412" s="224">
        <v>0</v>
      </c>
      <c r="R412" s="224">
        <f>Q412*H412</f>
        <v>0</v>
      </c>
      <c r="S412" s="224">
        <v>0</v>
      </c>
      <c r="T412" s="225">
        <f>S412*H412</f>
        <v>0</v>
      </c>
      <c r="U412" s="40"/>
      <c r="V412" s="40"/>
      <c r="W412" s="40"/>
      <c r="X412" s="40"/>
      <c r="Y412" s="40"/>
      <c r="Z412" s="40"/>
      <c r="AA412" s="40"/>
      <c r="AB412" s="40"/>
      <c r="AC412" s="40"/>
      <c r="AD412" s="40"/>
      <c r="AE412" s="40"/>
      <c r="AR412" s="226" t="s">
        <v>198</v>
      </c>
      <c r="AT412" s="226" t="s">
        <v>183</v>
      </c>
      <c r="AU412" s="226" t="s">
        <v>83</v>
      </c>
      <c r="AY412" s="19" t="s">
        <v>180</v>
      </c>
      <c r="BE412" s="227">
        <f>IF(N412="základní",J412,0)</f>
        <v>0</v>
      </c>
      <c r="BF412" s="227">
        <f>IF(N412="snížená",J412,0)</f>
        <v>0</v>
      </c>
      <c r="BG412" s="227">
        <f>IF(N412="zákl. přenesená",J412,0)</f>
        <v>0</v>
      </c>
      <c r="BH412" s="227">
        <f>IF(N412="sníž. přenesená",J412,0)</f>
        <v>0</v>
      </c>
      <c r="BI412" s="227">
        <f>IF(N412="nulová",J412,0)</f>
        <v>0</v>
      </c>
      <c r="BJ412" s="19" t="s">
        <v>83</v>
      </c>
      <c r="BK412" s="227">
        <f>ROUND(I412*H412,2)</f>
        <v>0</v>
      </c>
      <c r="BL412" s="19" t="s">
        <v>198</v>
      </c>
      <c r="BM412" s="226" t="s">
        <v>3066</v>
      </c>
    </row>
    <row r="413" s="2" customFormat="1">
      <c r="A413" s="40"/>
      <c r="B413" s="41"/>
      <c r="C413" s="42"/>
      <c r="D413" s="228" t="s">
        <v>190</v>
      </c>
      <c r="E413" s="42"/>
      <c r="F413" s="229" t="s">
        <v>3065</v>
      </c>
      <c r="G413" s="42"/>
      <c r="H413" s="42"/>
      <c r="I413" s="230"/>
      <c r="J413" s="42"/>
      <c r="K413" s="42"/>
      <c r="L413" s="46"/>
      <c r="M413" s="231"/>
      <c r="N413" s="232"/>
      <c r="O413" s="86"/>
      <c r="P413" s="86"/>
      <c r="Q413" s="86"/>
      <c r="R413" s="86"/>
      <c r="S413" s="86"/>
      <c r="T413" s="87"/>
      <c r="U413" s="40"/>
      <c r="V413" s="40"/>
      <c r="W413" s="40"/>
      <c r="X413" s="40"/>
      <c r="Y413" s="40"/>
      <c r="Z413" s="40"/>
      <c r="AA413" s="40"/>
      <c r="AB413" s="40"/>
      <c r="AC413" s="40"/>
      <c r="AD413" s="40"/>
      <c r="AE413" s="40"/>
      <c r="AT413" s="19" t="s">
        <v>190</v>
      </c>
      <c r="AU413" s="19" t="s">
        <v>83</v>
      </c>
    </row>
    <row r="414" s="2" customFormat="1" ht="16.5" customHeight="1">
      <c r="A414" s="40"/>
      <c r="B414" s="41"/>
      <c r="C414" s="215" t="s">
        <v>1352</v>
      </c>
      <c r="D414" s="215" t="s">
        <v>183</v>
      </c>
      <c r="E414" s="216" t="s">
        <v>3067</v>
      </c>
      <c r="F414" s="217" t="s">
        <v>3068</v>
      </c>
      <c r="G414" s="218" t="s">
        <v>1661</v>
      </c>
      <c r="H414" s="219">
        <v>1</v>
      </c>
      <c r="I414" s="220"/>
      <c r="J414" s="221">
        <f>ROUND(I414*H414,2)</f>
        <v>0</v>
      </c>
      <c r="K414" s="217" t="s">
        <v>19</v>
      </c>
      <c r="L414" s="46"/>
      <c r="M414" s="222" t="s">
        <v>19</v>
      </c>
      <c r="N414" s="223" t="s">
        <v>47</v>
      </c>
      <c r="O414" s="86"/>
      <c r="P414" s="224">
        <f>O414*H414</f>
        <v>0</v>
      </c>
      <c r="Q414" s="224">
        <v>0</v>
      </c>
      <c r="R414" s="224">
        <f>Q414*H414</f>
        <v>0</v>
      </c>
      <c r="S414" s="224">
        <v>0</v>
      </c>
      <c r="T414" s="225">
        <f>S414*H414</f>
        <v>0</v>
      </c>
      <c r="U414" s="40"/>
      <c r="V414" s="40"/>
      <c r="W414" s="40"/>
      <c r="X414" s="40"/>
      <c r="Y414" s="40"/>
      <c r="Z414" s="40"/>
      <c r="AA414" s="40"/>
      <c r="AB414" s="40"/>
      <c r="AC414" s="40"/>
      <c r="AD414" s="40"/>
      <c r="AE414" s="40"/>
      <c r="AR414" s="226" t="s">
        <v>198</v>
      </c>
      <c r="AT414" s="226" t="s">
        <v>183</v>
      </c>
      <c r="AU414" s="226" t="s">
        <v>83</v>
      </c>
      <c r="AY414" s="19" t="s">
        <v>180</v>
      </c>
      <c r="BE414" s="227">
        <f>IF(N414="základní",J414,0)</f>
        <v>0</v>
      </c>
      <c r="BF414" s="227">
        <f>IF(N414="snížená",J414,0)</f>
        <v>0</v>
      </c>
      <c r="BG414" s="227">
        <f>IF(N414="zákl. přenesená",J414,0)</f>
        <v>0</v>
      </c>
      <c r="BH414" s="227">
        <f>IF(N414="sníž. přenesená",J414,0)</f>
        <v>0</v>
      </c>
      <c r="BI414" s="227">
        <f>IF(N414="nulová",J414,0)</f>
        <v>0</v>
      </c>
      <c r="BJ414" s="19" t="s">
        <v>83</v>
      </c>
      <c r="BK414" s="227">
        <f>ROUND(I414*H414,2)</f>
        <v>0</v>
      </c>
      <c r="BL414" s="19" t="s">
        <v>198</v>
      </c>
      <c r="BM414" s="226" t="s">
        <v>3069</v>
      </c>
    </row>
    <row r="415" s="2" customFormat="1">
      <c r="A415" s="40"/>
      <c r="B415" s="41"/>
      <c r="C415" s="42"/>
      <c r="D415" s="228" t="s">
        <v>190</v>
      </c>
      <c r="E415" s="42"/>
      <c r="F415" s="229" t="s">
        <v>3068</v>
      </c>
      <c r="G415" s="42"/>
      <c r="H415" s="42"/>
      <c r="I415" s="230"/>
      <c r="J415" s="42"/>
      <c r="K415" s="42"/>
      <c r="L415" s="46"/>
      <c r="M415" s="231"/>
      <c r="N415" s="232"/>
      <c r="O415" s="86"/>
      <c r="P415" s="86"/>
      <c r="Q415" s="86"/>
      <c r="R415" s="86"/>
      <c r="S415" s="86"/>
      <c r="T415" s="87"/>
      <c r="U415" s="40"/>
      <c r="V415" s="40"/>
      <c r="W415" s="40"/>
      <c r="X415" s="40"/>
      <c r="Y415" s="40"/>
      <c r="Z415" s="40"/>
      <c r="AA415" s="40"/>
      <c r="AB415" s="40"/>
      <c r="AC415" s="40"/>
      <c r="AD415" s="40"/>
      <c r="AE415" s="40"/>
      <c r="AT415" s="19" t="s">
        <v>190</v>
      </c>
      <c r="AU415" s="19" t="s">
        <v>83</v>
      </c>
    </row>
    <row r="416" s="2" customFormat="1" ht="16.5" customHeight="1">
      <c r="A416" s="40"/>
      <c r="B416" s="41"/>
      <c r="C416" s="215" t="s">
        <v>1356</v>
      </c>
      <c r="D416" s="215" t="s">
        <v>183</v>
      </c>
      <c r="E416" s="216" t="s">
        <v>3070</v>
      </c>
      <c r="F416" s="217" t="s">
        <v>3071</v>
      </c>
      <c r="G416" s="218" t="s">
        <v>249</v>
      </c>
      <c r="H416" s="219">
        <v>260</v>
      </c>
      <c r="I416" s="220"/>
      <c r="J416" s="221">
        <f>ROUND(I416*H416,2)</f>
        <v>0</v>
      </c>
      <c r="K416" s="217" t="s">
        <v>19</v>
      </c>
      <c r="L416" s="46"/>
      <c r="M416" s="222" t="s">
        <v>19</v>
      </c>
      <c r="N416" s="223" t="s">
        <v>47</v>
      </c>
      <c r="O416" s="86"/>
      <c r="P416" s="224">
        <f>O416*H416</f>
        <v>0</v>
      </c>
      <c r="Q416" s="224">
        <v>0</v>
      </c>
      <c r="R416" s="224">
        <f>Q416*H416</f>
        <v>0</v>
      </c>
      <c r="S416" s="224">
        <v>0</v>
      </c>
      <c r="T416" s="225">
        <f>S416*H416</f>
        <v>0</v>
      </c>
      <c r="U416" s="40"/>
      <c r="V416" s="40"/>
      <c r="W416" s="40"/>
      <c r="X416" s="40"/>
      <c r="Y416" s="40"/>
      <c r="Z416" s="40"/>
      <c r="AA416" s="40"/>
      <c r="AB416" s="40"/>
      <c r="AC416" s="40"/>
      <c r="AD416" s="40"/>
      <c r="AE416" s="40"/>
      <c r="AR416" s="226" t="s">
        <v>198</v>
      </c>
      <c r="AT416" s="226" t="s">
        <v>183</v>
      </c>
      <c r="AU416" s="226" t="s">
        <v>83</v>
      </c>
      <c r="AY416" s="19" t="s">
        <v>180</v>
      </c>
      <c r="BE416" s="227">
        <f>IF(N416="základní",J416,0)</f>
        <v>0</v>
      </c>
      <c r="BF416" s="227">
        <f>IF(N416="snížená",J416,0)</f>
        <v>0</v>
      </c>
      <c r="BG416" s="227">
        <f>IF(N416="zákl. přenesená",J416,0)</f>
        <v>0</v>
      </c>
      <c r="BH416" s="227">
        <f>IF(N416="sníž. přenesená",J416,0)</f>
        <v>0</v>
      </c>
      <c r="BI416" s="227">
        <f>IF(N416="nulová",J416,0)</f>
        <v>0</v>
      </c>
      <c r="BJ416" s="19" t="s">
        <v>83</v>
      </c>
      <c r="BK416" s="227">
        <f>ROUND(I416*H416,2)</f>
        <v>0</v>
      </c>
      <c r="BL416" s="19" t="s">
        <v>198</v>
      </c>
      <c r="BM416" s="226" t="s">
        <v>3072</v>
      </c>
    </row>
    <row r="417" s="2" customFormat="1">
      <c r="A417" s="40"/>
      <c r="B417" s="41"/>
      <c r="C417" s="42"/>
      <c r="D417" s="228" t="s">
        <v>190</v>
      </c>
      <c r="E417" s="42"/>
      <c r="F417" s="229" t="s">
        <v>3071</v>
      </c>
      <c r="G417" s="42"/>
      <c r="H417" s="42"/>
      <c r="I417" s="230"/>
      <c r="J417" s="42"/>
      <c r="K417" s="42"/>
      <c r="L417" s="46"/>
      <c r="M417" s="231"/>
      <c r="N417" s="232"/>
      <c r="O417" s="86"/>
      <c r="P417" s="86"/>
      <c r="Q417" s="86"/>
      <c r="R417" s="86"/>
      <c r="S417" s="86"/>
      <c r="T417" s="87"/>
      <c r="U417" s="40"/>
      <c r="V417" s="40"/>
      <c r="W417" s="40"/>
      <c r="X417" s="40"/>
      <c r="Y417" s="40"/>
      <c r="Z417" s="40"/>
      <c r="AA417" s="40"/>
      <c r="AB417" s="40"/>
      <c r="AC417" s="40"/>
      <c r="AD417" s="40"/>
      <c r="AE417" s="40"/>
      <c r="AT417" s="19" t="s">
        <v>190</v>
      </c>
      <c r="AU417" s="19" t="s">
        <v>83</v>
      </c>
    </row>
    <row r="418" s="2" customFormat="1" ht="16.5" customHeight="1">
      <c r="A418" s="40"/>
      <c r="B418" s="41"/>
      <c r="C418" s="215" t="s">
        <v>1360</v>
      </c>
      <c r="D418" s="215" t="s">
        <v>183</v>
      </c>
      <c r="E418" s="216" t="s">
        <v>3073</v>
      </c>
      <c r="F418" s="217" t="s">
        <v>3074</v>
      </c>
      <c r="G418" s="218" t="s">
        <v>249</v>
      </c>
      <c r="H418" s="219">
        <v>40</v>
      </c>
      <c r="I418" s="220"/>
      <c r="J418" s="221">
        <f>ROUND(I418*H418,2)</f>
        <v>0</v>
      </c>
      <c r="K418" s="217" t="s">
        <v>19</v>
      </c>
      <c r="L418" s="46"/>
      <c r="M418" s="222" t="s">
        <v>19</v>
      </c>
      <c r="N418" s="223" t="s">
        <v>47</v>
      </c>
      <c r="O418" s="86"/>
      <c r="P418" s="224">
        <f>O418*H418</f>
        <v>0</v>
      </c>
      <c r="Q418" s="224">
        <v>0</v>
      </c>
      <c r="R418" s="224">
        <f>Q418*H418</f>
        <v>0</v>
      </c>
      <c r="S418" s="224">
        <v>0</v>
      </c>
      <c r="T418" s="225">
        <f>S418*H418</f>
        <v>0</v>
      </c>
      <c r="U418" s="40"/>
      <c r="V418" s="40"/>
      <c r="W418" s="40"/>
      <c r="X418" s="40"/>
      <c r="Y418" s="40"/>
      <c r="Z418" s="40"/>
      <c r="AA418" s="40"/>
      <c r="AB418" s="40"/>
      <c r="AC418" s="40"/>
      <c r="AD418" s="40"/>
      <c r="AE418" s="40"/>
      <c r="AR418" s="226" t="s">
        <v>198</v>
      </c>
      <c r="AT418" s="226" t="s">
        <v>183</v>
      </c>
      <c r="AU418" s="226" t="s">
        <v>83</v>
      </c>
      <c r="AY418" s="19" t="s">
        <v>180</v>
      </c>
      <c r="BE418" s="227">
        <f>IF(N418="základní",J418,0)</f>
        <v>0</v>
      </c>
      <c r="BF418" s="227">
        <f>IF(N418="snížená",J418,0)</f>
        <v>0</v>
      </c>
      <c r="BG418" s="227">
        <f>IF(N418="zákl. přenesená",J418,0)</f>
        <v>0</v>
      </c>
      <c r="BH418" s="227">
        <f>IF(N418="sníž. přenesená",J418,0)</f>
        <v>0</v>
      </c>
      <c r="BI418" s="227">
        <f>IF(N418="nulová",J418,0)</f>
        <v>0</v>
      </c>
      <c r="BJ418" s="19" t="s">
        <v>83</v>
      </c>
      <c r="BK418" s="227">
        <f>ROUND(I418*H418,2)</f>
        <v>0</v>
      </c>
      <c r="BL418" s="19" t="s">
        <v>198</v>
      </c>
      <c r="BM418" s="226" t="s">
        <v>3075</v>
      </c>
    </row>
    <row r="419" s="2" customFormat="1">
      <c r="A419" s="40"/>
      <c r="B419" s="41"/>
      <c r="C419" s="42"/>
      <c r="D419" s="228" t="s">
        <v>190</v>
      </c>
      <c r="E419" s="42"/>
      <c r="F419" s="229" t="s">
        <v>3074</v>
      </c>
      <c r="G419" s="42"/>
      <c r="H419" s="42"/>
      <c r="I419" s="230"/>
      <c r="J419" s="42"/>
      <c r="K419" s="42"/>
      <c r="L419" s="46"/>
      <c r="M419" s="231"/>
      <c r="N419" s="232"/>
      <c r="O419" s="86"/>
      <c r="P419" s="86"/>
      <c r="Q419" s="86"/>
      <c r="R419" s="86"/>
      <c r="S419" s="86"/>
      <c r="T419" s="87"/>
      <c r="U419" s="40"/>
      <c r="V419" s="40"/>
      <c r="W419" s="40"/>
      <c r="X419" s="40"/>
      <c r="Y419" s="40"/>
      <c r="Z419" s="40"/>
      <c r="AA419" s="40"/>
      <c r="AB419" s="40"/>
      <c r="AC419" s="40"/>
      <c r="AD419" s="40"/>
      <c r="AE419" s="40"/>
      <c r="AT419" s="19" t="s">
        <v>190</v>
      </c>
      <c r="AU419" s="19" t="s">
        <v>83</v>
      </c>
    </row>
    <row r="420" s="2" customFormat="1" ht="16.5" customHeight="1">
      <c r="A420" s="40"/>
      <c r="B420" s="41"/>
      <c r="C420" s="215" t="s">
        <v>1364</v>
      </c>
      <c r="D420" s="215" t="s">
        <v>183</v>
      </c>
      <c r="E420" s="216" t="s">
        <v>3076</v>
      </c>
      <c r="F420" s="217" t="s">
        <v>3077</v>
      </c>
      <c r="G420" s="218" t="s">
        <v>1661</v>
      </c>
      <c r="H420" s="219">
        <v>120</v>
      </c>
      <c r="I420" s="220"/>
      <c r="J420" s="221">
        <f>ROUND(I420*H420,2)</f>
        <v>0</v>
      </c>
      <c r="K420" s="217" t="s">
        <v>19</v>
      </c>
      <c r="L420" s="46"/>
      <c r="M420" s="222" t="s">
        <v>19</v>
      </c>
      <c r="N420" s="223" t="s">
        <v>47</v>
      </c>
      <c r="O420" s="86"/>
      <c r="P420" s="224">
        <f>O420*H420</f>
        <v>0</v>
      </c>
      <c r="Q420" s="224">
        <v>0</v>
      </c>
      <c r="R420" s="224">
        <f>Q420*H420</f>
        <v>0</v>
      </c>
      <c r="S420" s="224">
        <v>0</v>
      </c>
      <c r="T420" s="225">
        <f>S420*H420</f>
        <v>0</v>
      </c>
      <c r="U420" s="40"/>
      <c r="V420" s="40"/>
      <c r="W420" s="40"/>
      <c r="X420" s="40"/>
      <c r="Y420" s="40"/>
      <c r="Z420" s="40"/>
      <c r="AA420" s="40"/>
      <c r="AB420" s="40"/>
      <c r="AC420" s="40"/>
      <c r="AD420" s="40"/>
      <c r="AE420" s="40"/>
      <c r="AR420" s="226" t="s">
        <v>198</v>
      </c>
      <c r="AT420" s="226" t="s">
        <v>183</v>
      </c>
      <c r="AU420" s="226" t="s">
        <v>83</v>
      </c>
      <c r="AY420" s="19" t="s">
        <v>180</v>
      </c>
      <c r="BE420" s="227">
        <f>IF(N420="základní",J420,0)</f>
        <v>0</v>
      </c>
      <c r="BF420" s="227">
        <f>IF(N420="snížená",J420,0)</f>
        <v>0</v>
      </c>
      <c r="BG420" s="227">
        <f>IF(N420="zákl. přenesená",J420,0)</f>
        <v>0</v>
      </c>
      <c r="BH420" s="227">
        <f>IF(N420="sníž. přenesená",J420,0)</f>
        <v>0</v>
      </c>
      <c r="BI420" s="227">
        <f>IF(N420="nulová",J420,0)</f>
        <v>0</v>
      </c>
      <c r="BJ420" s="19" t="s">
        <v>83</v>
      </c>
      <c r="BK420" s="227">
        <f>ROUND(I420*H420,2)</f>
        <v>0</v>
      </c>
      <c r="BL420" s="19" t="s">
        <v>198</v>
      </c>
      <c r="BM420" s="226" t="s">
        <v>3078</v>
      </c>
    </row>
    <row r="421" s="2" customFormat="1">
      <c r="A421" s="40"/>
      <c r="B421" s="41"/>
      <c r="C421" s="42"/>
      <c r="D421" s="228" t="s">
        <v>190</v>
      </c>
      <c r="E421" s="42"/>
      <c r="F421" s="229" t="s">
        <v>3077</v>
      </c>
      <c r="G421" s="42"/>
      <c r="H421" s="42"/>
      <c r="I421" s="230"/>
      <c r="J421" s="42"/>
      <c r="K421" s="42"/>
      <c r="L421" s="46"/>
      <c r="M421" s="231"/>
      <c r="N421" s="232"/>
      <c r="O421" s="86"/>
      <c r="P421" s="86"/>
      <c r="Q421" s="86"/>
      <c r="R421" s="86"/>
      <c r="S421" s="86"/>
      <c r="T421" s="87"/>
      <c r="U421" s="40"/>
      <c r="V421" s="40"/>
      <c r="W421" s="40"/>
      <c r="X421" s="40"/>
      <c r="Y421" s="40"/>
      <c r="Z421" s="40"/>
      <c r="AA421" s="40"/>
      <c r="AB421" s="40"/>
      <c r="AC421" s="40"/>
      <c r="AD421" s="40"/>
      <c r="AE421" s="40"/>
      <c r="AT421" s="19" t="s">
        <v>190</v>
      </c>
      <c r="AU421" s="19" t="s">
        <v>83</v>
      </c>
    </row>
    <row r="422" s="2" customFormat="1" ht="16.5" customHeight="1">
      <c r="A422" s="40"/>
      <c r="B422" s="41"/>
      <c r="C422" s="215" t="s">
        <v>1367</v>
      </c>
      <c r="D422" s="215" t="s">
        <v>183</v>
      </c>
      <c r="E422" s="216" t="s">
        <v>3079</v>
      </c>
      <c r="F422" s="217" t="s">
        <v>3080</v>
      </c>
      <c r="G422" s="218" t="s">
        <v>1661</v>
      </c>
      <c r="H422" s="219">
        <v>5</v>
      </c>
      <c r="I422" s="220"/>
      <c r="J422" s="221">
        <f>ROUND(I422*H422,2)</f>
        <v>0</v>
      </c>
      <c r="K422" s="217" t="s">
        <v>19</v>
      </c>
      <c r="L422" s="46"/>
      <c r="M422" s="222" t="s">
        <v>19</v>
      </c>
      <c r="N422" s="223" t="s">
        <v>47</v>
      </c>
      <c r="O422" s="86"/>
      <c r="P422" s="224">
        <f>O422*H422</f>
        <v>0</v>
      </c>
      <c r="Q422" s="224">
        <v>0</v>
      </c>
      <c r="R422" s="224">
        <f>Q422*H422</f>
        <v>0</v>
      </c>
      <c r="S422" s="224">
        <v>0</v>
      </c>
      <c r="T422" s="225">
        <f>S422*H422</f>
        <v>0</v>
      </c>
      <c r="U422" s="40"/>
      <c r="V422" s="40"/>
      <c r="W422" s="40"/>
      <c r="X422" s="40"/>
      <c r="Y422" s="40"/>
      <c r="Z422" s="40"/>
      <c r="AA422" s="40"/>
      <c r="AB422" s="40"/>
      <c r="AC422" s="40"/>
      <c r="AD422" s="40"/>
      <c r="AE422" s="40"/>
      <c r="AR422" s="226" t="s">
        <v>198</v>
      </c>
      <c r="AT422" s="226" t="s">
        <v>183</v>
      </c>
      <c r="AU422" s="226" t="s">
        <v>83</v>
      </c>
      <c r="AY422" s="19" t="s">
        <v>180</v>
      </c>
      <c r="BE422" s="227">
        <f>IF(N422="základní",J422,0)</f>
        <v>0</v>
      </c>
      <c r="BF422" s="227">
        <f>IF(N422="snížená",J422,0)</f>
        <v>0</v>
      </c>
      <c r="BG422" s="227">
        <f>IF(N422="zákl. přenesená",J422,0)</f>
        <v>0</v>
      </c>
      <c r="BH422" s="227">
        <f>IF(N422="sníž. přenesená",J422,0)</f>
        <v>0</v>
      </c>
      <c r="BI422" s="227">
        <f>IF(N422="nulová",J422,0)</f>
        <v>0</v>
      </c>
      <c r="BJ422" s="19" t="s">
        <v>83</v>
      </c>
      <c r="BK422" s="227">
        <f>ROUND(I422*H422,2)</f>
        <v>0</v>
      </c>
      <c r="BL422" s="19" t="s">
        <v>198</v>
      </c>
      <c r="BM422" s="226" t="s">
        <v>3081</v>
      </c>
    </row>
    <row r="423" s="2" customFormat="1">
      <c r="A423" s="40"/>
      <c r="B423" s="41"/>
      <c r="C423" s="42"/>
      <c r="D423" s="228" t="s">
        <v>190</v>
      </c>
      <c r="E423" s="42"/>
      <c r="F423" s="229" t="s">
        <v>3080</v>
      </c>
      <c r="G423" s="42"/>
      <c r="H423" s="42"/>
      <c r="I423" s="230"/>
      <c r="J423" s="42"/>
      <c r="K423" s="42"/>
      <c r="L423" s="46"/>
      <c r="M423" s="231"/>
      <c r="N423" s="232"/>
      <c r="O423" s="86"/>
      <c r="P423" s="86"/>
      <c r="Q423" s="86"/>
      <c r="R423" s="86"/>
      <c r="S423" s="86"/>
      <c r="T423" s="87"/>
      <c r="U423" s="40"/>
      <c r="V423" s="40"/>
      <c r="W423" s="40"/>
      <c r="X423" s="40"/>
      <c r="Y423" s="40"/>
      <c r="Z423" s="40"/>
      <c r="AA423" s="40"/>
      <c r="AB423" s="40"/>
      <c r="AC423" s="40"/>
      <c r="AD423" s="40"/>
      <c r="AE423" s="40"/>
      <c r="AT423" s="19" t="s">
        <v>190</v>
      </c>
      <c r="AU423" s="19" t="s">
        <v>83</v>
      </c>
    </row>
    <row r="424" s="2" customFormat="1">
      <c r="A424" s="40"/>
      <c r="B424" s="41"/>
      <c r="C424" s="215" t="s">
        <v>1371</v>
      </c>
      <c r="D424" s="215" t="s">
        <v>183</v>
      </c>
      <c r="E424" s="216" t="s">
        <v>3082</v>
      </c>
      <c r="F424" s="217" t="s">
        <v>3083</v>
      </c>
      <c r="G424" s="218" t="s">
        <v>186</v>
      </c>
      <c r="H424" s="219">
        <v>3</v>
      </c>
      <c r="I424" s="220"/>
      <c r="J424" s="221">
        <f>ROUND(I424*H424,2)</f>
        <v>0</v>
      </c>
      <c r="K424" s="217" t="s">
        <v>19</v>
      </c>
      <c r="L424" s="46"/>
      <c r="M424" s="222" t="s">
        <v>19</v>
      </c>
      <c r="N424" s="223" t="s">
        <v>47</v>
      </c>
      <c r="O424" s="86"/>
      <c r="P424" s="224">
        <f>O424*H424</f>
        <v>0</v>
      </c>
      <c r="Q424" s="224">
        <v>0</v>
      </c>
      <c r="R424" s="224">
        <f>Q424*H424</f>
        <v>0</v>
      </c>
      <c r="S424" s="224">
        <v>0</v>
      </c>
      <c r="T424" s="225">
        <f>S424*H424</f>
        <v>0</v>
      </c>
      <c r="U424" s="40"/>
      <c r="V424" s="40"/>
      <c r="W424" s="40"/>
      <c r="X424" s="40"/>
      <c r="Y424" s="40"/>
      <c r="Z424" s="40"/>
      <c r="AA424" s="40"/>
      <c r="AB424" s="40"/>
      <c r="AC424" s="40"/>
      <c r="AD424" s="40"/>
      <c r="AE424" s="40"/>
      <c r="AR424" s="226" t="s">
        <v>198</v>
      </c>
      <c r="AT424" s="226" t="s">
        <v>183</v>
      </c>
      <c r="AU424" s="226" t="s">
        <v>83</v>
      </c>
      <c r="AY424" s="19" t="s">
        <v>180</v>
      </c>
      <c r="BE424" s="227">
        <f>IF(N424="základní",J424,0)</f>
        <v>0</v>
      </c>
      <c r="BF424" s="227">
        <f>IF(N424="snížená",J424,0)</f>
        <v>0</v>
      </c>
      <c r="BG424" s="227">
        <f>IF(N424="zákl. přenesená",J424,0)</f>
        <v>0</v>
      </c>
      <c r="BH424" s="227">
        <f>IF(N424="sníž. přenesená",J424,0)</f>
        <v>0</v>
      </c>
      <c r="BI424" s="227">
        <f>IF(N424="nulová",J424,0)</f>
        <v>0</v>
      </c>
      <c r="BJ424" s="19" t="s">
        <v>83</v>
      </c>
      <c r="BK424" s="227">
        <f>ROUND(I424*H424,2)</f>
        <v>0</v>
      </c>
      <c r="BL424" s="19" t="s">
        <v>198</v>
      </c>
      <c r="BM424" s="226" t="s">
        <v>3084</v>
      </c>
    </row>
    <row r="425" s="2" customFormat="1">
      <c r="A425" s="40"/>
      <c r="B425" s="41"/>
      <c r="C425" s="42"/>
      <c r="D425" s="228" t="s">
        <v>190</v>
      </c>
      <c r="E425" s="42"/>
      <c r="F425" s="229" t="s">
        <v>3083</v>
      </c>
      <c r="G425" s="42"/>
      <c r="H425" s="42"/>
      <c r="I425" s="230"/>
      <c r="J425" s="42"/>
      <c r="K425" s="42"/>
      <c r="L425" s="46"/>
      <c r="M425" s="231"/>
      <c r="N425" s="232"/>
      <c r="O425" s="86"/>
      <c r="P425" s="86"/>
      <c r="Q425" s="86"/>
      <c r="R425" s="86"/>
      <c r="S425" s="86"/>
      <c r="T425" s="87"/>
      <c r="U425" s="40"/>
      <c r="V425" s="40"/>
      <c r="W425" s="40"/>
      <c r="X425" s="40"/>
      <c r="Y425" s="40"/>
      <c r="Z425" s="40"/>
      <c r="AA425" s="40"/>
      <c r="AB425" s="40"/>
      <c r="AC425" s="40"/>
      <c r="AD425" s="40"/>
      <c r="AE425" s="40"/>
      <c r="AT425" s="19" t="s">
        <v>190</v>
      </c>
      <c r="AU425" s="19" t="s">
        <v>83</v>
      </c>
    </row>
    <row r="426" s="12" customFormat="1" ht="25.92" customHeight="1">
      <c r="A426" s="12"/>
      <c r="B426" s="199"/>
      <c r="C426" s="200"/>
      <c r="D426" s="201" t="s">
        <v>75</v>
      </c>
      <c r="E426" s="202" t="s">
        <v>3085</v>
      </c>
      <c r="F426" s="202" t="s">
        <v>3086</v>
      </c>
      <c r="G426" s="200"/>
      <c r="H426" s="200"/>
      <c r="I426" s="203"/>
      <c r="J426" s="204">
        <f>BK426</f>
        <v>0</v>
      </c>
      <c r="K426" s="200"/>
      <c r="L426" s="205"/>
      <c r="M426" s="206"/>
      <c r="N426" s="207"/>
      <c r="O426" s="207"/>
      <c r="P426" s="208">
        <f>SUM(P427:P450)</f>
        <v>0</v>
      </c>
      <c r="Q426" s="207"/>
      <c r="R426" s="208">
        <f>SUM(R427:R450)</f>
        <v>0</v>
      </c>
      <c r="S426" s="207"/>
      <c r="T426" s="209">
        <f>SUM(T427:T450)</f>
        <v>0</v>
      </c>
      <c r="U426" s="12"/>
      <c r="V426" s="12"/>
      <c r="W426" s="12"/>
      <c r="X426" s="12"/>
      <c r="Y426" s="12"/>
      <c r="Z426" s="12"/>
      <c r="AA426" s="12"/>
      <c r="AB426" s="12"/>
      <c r="AC426" s="12"/>
      <c r="AD426" s="12"/>
      <c r="AE426" s="12"/>
      <c r="AR426" s="210" t="s">
        <v>83</v>
      </c>
      <c r="AT426" s="211" t="s">
        <v>75</v>
      </c>
      <c r="AU426" s="211" t="s">
        <v>76</v>
      </c>
      <c r="AY426" s="210" t="s">
        <v>180</v>
      </c>
      <c r="BK426" s="212">
        <f>SUM(BK427:BK450)</f>
        <v>0</v>
      </c>
    </row>
    <row r="427" s="2" customFormat="1" ht="16.5" customHeight="1">
      <c r="A427" s="40"/>
      <c r="B427" s="41"/>
      <c r="C427" s="215" t="s">
        <v>1375</v>
      </c>
      <c r="D427" s="215" t="s">
        <v>183</v>
      </c>
      <c r="E427" s="216" t="s">
        <v>3087</v>
      </c>
      <c r="F427" s="217" t="s">
        <v>3088</v>
      </c>
      <c r="G427" s="218" t="s">
        <v>249</v>
      </c>
      <c r="H427" s="219">
        <v>6</v>
      </c>
      <c r="I427" s="220"/>
      <c r="J427" s="221">
        <f>ROUND(I427*H427,2)</f>
        <v>0</v>
      </c>
      <c r="K427" s="217" t="s">
        <v>19</v>
      </c>
      <c r="L427" s="46"/>
      <c r="M427" s="222" t="s">
        <v>19</v>
      </c>
      <c r="N427" s="223" t="s">
        <v>47</v>
      </c>
      <c r="O427" s="86"/>
      <c r="P427" s="224">
        <f>O427*H427</f>
        <v>0</v>
      </c>
      <c r="Q427" s="224">
        <v>0</v>
      </c>
      <c r="R427" s="224">
        <f>Q427*H427</f>
        <v>0</v>
      </c>
      <c r="S427" s="224">
        <v>0</v>
      </c>
      <c r="T427" s="225">
        <f>S427*H427</f>
        <v>0</v>
      </c>
      <c r="U427" s="40"/>
      <c r="V427" s="40"/>
      <c r="W427" s="40"/>
      <c r="X427" s="40"/>
      <c r="Y427" s="40"/>
      <c r="Z427" s="40"/>
      <c r="AA427" s="40"/>
      <c r="AB427" s="40"/>
      <c r="AC427" s="40"/>
      <c r="AD427" s="40"/>
      <c r="AE427" s="40"/>
      <c r="AR427" s="226" t="s">
        <v>198</v>
      </c>
      <c r="AT427" s="226" t="s">
        <v>183</v>
      </c>
      <c r="AU427" s="226" t="s">
        <v>83</v>
      </c>
      <c r="AY427" s="19" t="s">
        <v>180</v>
      </c>
      <c r="BE427" s="227">
        <f>IF(N427="základní",J427,0)</f>
        <v>0</v>
      </c>
      <c r="BF427" s="227">
        <f>IF(N427="snížená",J427,0)</f>
        <v>0</v>
      </c>
      <c r="BG427" s="227">
        <f>IF(N427="zákl. přenesená",J427,0)</f>
        <v>0</v>
      </c>
      <c r="BH427" s="227">
        <f>IF(N427="sníž. přenesená",J427,0)</f>
        <v>0</v>
      </c>
      <c r="BI427" s="227">
        <f>IF(N427="nulová",J427,0)</f>
        <v>0</v>
      </c>
      <c r="BJ427" s="19" t="s">
        <v>83</v>
      </c>
      <c r="BK427" s="227">
        <f>ROUND(I427*H427,2)</f>
        <v>0</v>
      </c>
      <c r="BL427" s="19" t="s">
        <v>198</v>
      </c>
      <c r="BM427" s="226" t="s">
        <v>3089</v>
      </c>
    </row>
    <row r="428" s="2" customFormat="1">
      <c r="A428" s="40"/>
      <c r="B428" s="41"/>
      <c r="C428" s="42"/>
      <c r="D428" s="228" t="s">
        <v>190</v>
      </c>
      <c r="E428" s="42"/>
      <c r="F428" s="229" t="s">
        <v>3088</v>
      </c>
      <c r="G428" s="42"/>
      <c r="H428" s="42"/>
      <c r="I428" s="230"/>
      <c r="J428" s="42"/>
      <c r="K428" s="42"/>
      <c r="L428" s="46"/>
      <c r="M428" s="231"/>
      <c r="N428" s="232"/>
      <c r="O428" s="86"/>
      <c r="P428" s="86"/>
      <c r="Q428" s="86"/>
      <c r="R428" s="86"/>
      <c r="S428" s="86"/>
      <c r="T428" s="87"/>
      <c r="U428" s="40"/>
      <c r="V428" s="40"/>
      <c r="W428" s="40"/>
      <c r="X428" s="40"/>
      <c r="Y428" s="40"/>
      <c r="Z428" s="40"/>
      <c r="AA428" s="40"/>
      <c r="AB428" s="40"/>
      <c r="AC428" s="40"/>
      <c r="AD428" s="40"/>
      <c r="AE428" s="40"/>
      <c r="AT428" s="19" t="s">
        <v>190</v>
      </c>
      <c r="AU428" s="19" t="s">
        <v>83</v>
      </c>
    </row>
    <row r="429" s="2" customFormat="1" ht="16.5" customHeight="1">
      <c r="A429" s="40"/>
      <c r="B429" s="41"/>
      <c r="C429" s="215" t="s">
        <v>1379</v>
      </c>
      <c r="D429" s="215" t="s">
        <v>183</v>
      </c>
      <c r="E429" s="216" t="s">
        <v>3090</v>
      </c>
      <c r="F429" s="217" t="s">
        <v>3091</v>
      </c>
      <c r="G429" s="218" t="s">
        <v>249</v>
      </c>
      <c r="H429" s="219">
        <v>6</v>
      </c>
      <c r="I429" s="220"/>
      <c r="J429" s="221">
        <f>ROUND(I429*H429,2)</f>
        <v>0</v>
      </c>
      <c r="K429" s="217" t="s">
        <v>19</v>
      </c>
      <c r="L429" s="46"/>
      <c r="M429" s="222" t="s">
        <v>19</v>
      </c>
      <c r="N429" s="223" t="s">
        <v>47</v>
      </c>
      <c r="O429" s="86"/>
      <c r="P429" s="224">
        <f>O429*H429</f>
        <v>0</v>
      </c>
      <c r="Q429" s="224">
        <v>0</v>
      </c>
      <c r="R429" s="224">
        <f>Q429*H429</f>
        <v>0</v>
      </c>
      <c r="S429" s="224">
        <v>0</v>
      </c>
      <c r="T429" s="225">
        <f>S429*H429</f>
        <v>0</v>
      </c>
      <c r="U429" s="40"/>
      <c r="V429" s="40"/>
      <c r="W429" s="40"/>
      <c r="X429" s="40"/>
      <c r="Y429" s="40"/>
      <c r="Z429" s="40"/>
      <c r="AA429" s="40"/>
      <c r="AB429" s="40"/>
      <c r="AC429" s="40"/>
      <c r="AD429" s="40"/>
      <c r="AE429" s="40"/>
      <c r="AR429" s="226" t="s">
        <v>198</v>
      </c>
      <c r="AT429" s="226" t="s">
        <v>183</v>
      </c>
      <c r="AU429" s="226" t="s">
        <v>83</v>
      </c>
      <c r="AY429" s="19" t="s">
        <v>180</v>
      </c>
      <c r="BE429" s="227">
        <f>IF(N429="základní",J429,0)</f>
        <v>0</v>
      </c>
      <c r="BF429" s="227">
        <f>IF(N429="snížená",J429,0)</f>
        <v>0</v>
      </c>
      <c r="BG429" s="227">
        <f>IF(N429="zákl. přenesená",J429,0)</f>
        <v>0</v>
      </c>
      <c r="BH429" s="227">
        <f>IF(N429="sníž. přenesená",J429,0)</f>
        <v>0</v>
      </c>
      <c r="BI429" s="227">
        <f>IF(N429="nulová",J429,0)</f>
        <v>0</v>
      </c>
      <c r="BJ429" s="19" t="s">
        <v>83</v>
      </c>
      <c r="BK429" s="227">
        <f>ROUND(I429*H429,2)</f>
        <v>0</v>
      </c>
      <c r="BL429" s="19" t="s">
        <v>198</v>
      </c>
      <c r="BM429" s="226" t="s">
        <v>3092</v>
      </c>
    </row>
    <row r="430" s="2" customFormat="1">
      <c r="A430" s="40"/>
      <c r="B430" s="41"/>
      <c r="C430" s="42"/>
      <c r="D430" s="228" t="s">
        <v>190</v>
      </c>
      <c r="E430" s="42"/>
      <c r="F430" s="229" t="s">
        <v>3091</v>
      </c>
      <c r="G430" s="42"/>
      <c r="H430" s="42"/>
      <c r="I430" s="230"/>
      <c r="J430" s="42"/>
      <c r="K430" s="42"/>
      <c r="L430" s="46"/>
      <c r="M430" s="231"/>
      <c r="N430" s="232"/>
      <c r="O430" s="86"/>
      <c r="P430" s="86"/>
      <c r="Q430" s="86"/>
      <c r="R430" s="86"/>
      <c r="S430" s="86"/>
      <c r="T430" s="87"/>
      <c r="U430" s="40"/>
      <c r="V430" s="40"/>
      <c r="W430" s="40"/>
      <c r="X430" s="40"/>
      <c r="Y430" s="40"/>
      <c r="Z430" s="40"/>
      <c r="AA430" s="40"/>
      <c r="AB430" s="40"/>
      <c r="AC430" s="40"/>
      <c r="AD430" s="40"/>
      <c r="AE430" s="40"/>
      <c r="AT430" s="19" t="s">
        <v>190</v>
      </c>
      <c r="AU430" s="19" t="s">
        <v>83</v>
      </c>
    </row>
    <row r="431" s="2" customFormat="1" ht="16.5" customHeight="1">
      <c r="A431" s="40"/>
      <c r="B431" s="41"/>
      <c r="C431" s="215" t="s">
        <v>1383</v>
      </c>
      <c r="D431" s="215" t="s">
        <v>183</v>
      </c>
      <c r="E431" s="216" t="s">
        <v>3093</v>
      </c>
      <c r="F431" s="217" t="s">
        <v>3094</v>
      </c>
      <c r="G431" s="218" t="s">
        <v>186</v>
      </c>
      <c r="H431" s="219">
        <v>0.59999999999999998</v>
      </c>
      <c r="I431" s="220"/>
      <c r="J431" s="221">
        <f>ROUND(I431*H431,2)</f>
        <v>0</v>
      </c>
      <c r="K431" s="217" t="s">
        <v>19</v>
      </c>
      <c r="L431" s="46"/>
      <c r="M431" s="222" t="s">
        <v>19</v>
      </c>
      <c r="N431" s="223" t="s">
        <v>47</v>
      </c>
      <c r="O431" s="86"/>
      <c r="P431" s="224">
        <f>O431*H431</f>
        <v>0</v>
      </c>
      <c r="Q431" s="224">
        <v>0</v>
      </c>
      <c r="R431" s="224">
        <f>Q431*H431</f>
        <v>0</v>
      </c>
      <c r="S431" s="224">
        <v>0</v>
      </c>
      <c r="T431" s="225">
        <f>S431*H431</f>
        <v>0</v>
      </c>
      <c r="U431" s="40"/>
      <c r="V431" s="40"/>
      <c r="W431" s="40"/>
      <c r="X431" s="40"/>
      <c r="Y431" s="40"/>
      <c r="Z431" s="40"/>
      <c r="AA431" s="40"/>
      <c r="AB431" s="40"/>
      <c r="AC431" s="40"/>
      <c r="AD431" s="40"/>
      <c r="AE431" s="40"/>
      <c r="AR431" s="226" t="s">
        <v>198</v>
      </c>
      <c r="AT431" s="226" t="s">
        <v>183</v>
      </c>
      <c r="AU431" s="226" t="s">
        <v>83</v>
      </c>
      <c r="AY431" s="19" t="s">
        <v>180</v>
      </c>
      <c r="BE431" s="227">
        <f>IF(N431="základní",J431,0)</f>
        <v>0</v>
      </c>
      <c r="BF431" s="227">
        <f>IF(N431="snížená",J431,0)</f>
        <v>0</v>
      </c>
      <c r="BG431" s="227">
        <f>IF(N431="zákl. přenesená",J431,0)</f>
        <v>0</v>
      </c>
      <c r="BH431" s="227">
        <f>IF(N431="sníž. přenesená",J431,0)</f>
        <v>0</v>
      </c>
      <c r="BI431" s="227">
        <f>IF(N431="nulová",J431,0)</f>
        <v>0</v>
      </c>
      <c r="BJ431" s="19" t="s">
        <v>83</v>
      </c>
      <c r="BK431" s="227">
        <f>ROUND(I431*H431,2)</f>
        <v>0</v>
      </c>
      <c r="BL431" s="19" t="s">
        <v>198</v>
      </c>
      <c r="BM431" s="226" t="s">
        <v>3095</v>
      </c>
    </row>
    <row r="432" s="2" customFormat="1">
      <c r="A432" s="40"/>
      <c r="B432" s="41"/>
      <c r="C432" s="42"/>
      <c r="D432" s="228" t="s">
        <v>190</v>
      </c>
      <c r="E432" s="42"/>
      <c r="F432" s="229" t="s">
        <v>3094</v>
      </c>
      <c r="G432" s="42"/>
      <c r="H432" s="42"/>
      <c r="I432" s="230"/>
      <c r="J432" s="42"/>
      <c r="K432" s="42"/>
      <c r="L432" s="46"/>
      <c r="M432" s="231"/>
      <c r="N432" s="232"/>
      <c r="O432" s="86"/>
      <c r="P432" s="86"/>
      <c r="Q432" s="86"/>
      <c r="R432" s="86"/>
      <c r="S432" s="86"/>
      <c r="T432" s="87"/>
      <c r="U432" s="40"/>
      <c r="V432" s="40"/>
      <c r="W432" s="40"/>
      <c r="X432" s="40"/>
      <c r="Y432" s="40"/>
      <c r="Z432" s="40"/>
      <c r="AA432" s="40"/>
      <c r="AB432" s="40"/>
      <c r="AC432" s="40"/>
      <c r="AD432" s="40"/>
      <c r="AE432" s="40"/>
      <c r="AT432" s="19" t="s">
        <v>190</v>
      </c>
      <c r="AU432" s="19" t="s">
        <v>83</v>
      </c>
    </row>
    <row r="433" s="2" customFormat="1" ht="16.5" customHeight="1">
      <c r="A433" s="40"/>
      <c r="B433" s="41"/>
      <c r="C433" s="215" t="s">
        <v>1387</v>
      </c>
      <c r="D433" s="215" t="s">
        <v>183</v>
      </c>
      <c r="E433" s="216" t="s">
        <v>3096</v>
      </c>
      <c r="F433" s="217" t="s">
        <v>3097</v>
      </c>
      <c r="G433" s="218" t="s">
        <v>249</v>
      </c>
      <c r="H433" s="219">
        <v>6</v>
      </c>
      <c r="I433" s="220"/>
      <c r="J433" s="221">
        <f>ROUND(I433*H433,2)</f>
        <v>0</v>
      </c>
      <c r="K433" s="217" t="s">
        <v>19</v>
      </c>
      <c r="L433" s="46"/>
      <c r="M433" s="222" t="s">
        <v>19</v>
      </c>
      <c r="N433" s="223" t="s">
        <v>47</v>
      </c>
      <c r="O433" s="86"/>
      <c r="P433" s="224">
        <f>O433*H433</f>
        <v>0</v>
      </c>
      <c r="Q433" s="224">
        <v>0</v>
      </c>
      <c r="R433" s="224">
        <f>Q433*H433</f>
        <v>0</v>
      </c>
      <c r="S433" s="224">
        <v>0</v>
      </c>
      <c r="T433" s="225">
        <f>S433*H433</f>
        <v>0</v>
      </c>
      <c r="U433" s="40"/>
      <c r="V433" s="40"/>
      <c r="W433" s="40"/>
      <c r="X433" s="40"/>
      <c r="Y433" s="40"/>
      <c r="Z433" s="40"/>
      <c r="AA433" s="40"/>
      <c r="AB433" s="40"/>
      <c r="AC433" s="40"/>
      <c r="AD433" s="40"/>
      <c r="AE433" s="40"/>
      <c r="AR433" s="226" t="s">
        <v>198</v>
      </c>
      <c r="AT433" s="226" t="s">
        <v>183</v>
      </c>
      <c r="AU433" s="226" t="s">
        <v>83</v>
      </c>
      <c r="AY433" s="19" t="s">
        <v>180</v>
      </c>
      <c r="BE433" s="227">
        <f>IF(N433="základní",J433,0)</f>
        <v>0</v>
      </c>
      <c r="BF433" s="227">
        <f>IF(N433="snížená",J433,0)</f>
        <v>0</v>
      </c>
      <c r="BG433" s="227">
        <f>IF(N433="zákl. přenesená",J433,0)</f>
        <v>0</v>
      </c>
      <c r="BH433" s="227">
        <f>IF(N433="sníž. přenesená",J433,0)</f>
        <v>0</v>
      </c>
      <c r="BI433" s="227">
        <f>IF(N433="nulová",J433,0)</f>
        <v>0</v>
      </c>
      <c r="BJ433" s="19" t="s">
        <v>83</v>
      </c>
      <c r="BK433" s="227">
        <f>ROUND(I433*H433,2)</f>
        <v>0</v>
      </c>
      <c r="BL433" s="19" t="s">
        <v>198</v>
      </c>
      <c r="BM433" s="226" t="s">
        <v>3098</v>
      </c>
    </row>
    <row r="434" s="2" customFormat="1">
      <c r="A434" s="40"/>
      <c r="B434" s="41"/>
      <c r="C434" s="42"/>
      <c r="D434" s="228" t="s">
        <v>190</v>
      </c>
      <c r="E434" s="42"/>
      <c r="F434" s="229" t="s">
        <v>3097</v>
      </c>
      <c r="G434" s="42"/>
      <c r="H434" s="42"/>
      <c r="I434" s="230"/>
      <c r="J434" s="42"/>
      <c r="K434" s="42"/>
      <c r="L434" s="46"/>
      <c r="M434" s="231"/>
      <c r="N434" s="232"/>
      <c r="O434" s="86"/>
      <c r="P434" s="86"/>
      <c r="Q434" s="86"/>
      <c r="R434" s="86"/>
      <c r="S434" s="86"/>
      <c r="T434" s="87"/>
      <c r="U434" s="40"/>
      <c r="V434" s="40"/>
      <c r="W434" s="40"/>
      <c r="X434" s="40"/>
      <c r="Y434" s="40"/>
      <c r="Z434" s="40"/>
      <c r="AA434" s="40"/>
      <c r="AB434" s="40"/>
      <c r="AC434" s="40"/>
      <c r="AD434" s="40"/>
      <c r="AE434" s="40"/>
      <c r="AT434" s="19" t="s">
        <v>190</v>
      </c>
      <c r="AU434" s="19" t="s">
        <v>83</v>
      </c>
    </row>
    <row r="435" s="2" customFormat="1" ht="16.5" customHeight="1">
      <c r="A435" s="40"/>
      <c r="B435" s="41"/>
      <c r="C435" s="215" t="s">
        <v>1391</v>
      </c>
      <c r="D435" s="215" t="s">
        <v>183</v>
      </c>
      <c r="E435" s="216" t="s">
        <v>3099</v>
      </c>
      <c r="F435" s="217" t="s">
        <v>3100</v>
      </c>
      <c r="G435" s="218" t="s">
        <v>249</v>
      </c>
      <c r="H435" s="219">
        <v>146</v>
      </c>
      <c r="I435" s="220"/>
      <c r="J435" s="221">
        <f>ROUND(I435*H435,2)</f>
        <v>0</v>
      </c>
      <c r="K435" s="217" t="s">
        <v>19</v>
      </c>
      <c r="L435" s="46"/>
      <c r="M435" s="222" t="s">
        <v>19</v>
      </c>
      <c r="N435" s="223" t="s">
        <v>47</v>
      </c>
      <c r="O435" s="86"/>
      <c r="P435" s="224">
        <f>O435*H435</f>
        <v>0</v>
      </c>
      <c r="Q435" s="224">
        <v>0</v>
      </c>
      <c r="R435" s="224">
        <f>Q435*H435</f>
        <v>0</v>
      </c>
      <c r="S435" s="224">
        <v>0</v>
      </c>
      <c r="T435" s="225">
        <f>S435*H435</f>
        <v>0</v>
      </c>
      <c r="U435" s="40"/>
      <c r="V435" s="40"/>
      <c r="W435" s="40"/>
      <c r="X435" s="40"/>
      <c r="Y435" s="40"/>
      <c r="Z435" s="40"/>
      <c r="AA435" s="40"/>
      <c r="AB435" s="40"/>
      <c r="AC435" s="40"/>
      <c r="AD435" s="40"/>
      <c r="AE435" s="40"/>
      <c r="AR435" s="226" t="s">
        <v>198</v>
      </c>
      <c r="AT435" s="226" t="s">
        <v>183</v>
      </c>
      <c r="AU435" s="226" t="s">
        <v>83</v>
      </c>
      <c r="AY435" s="19" t="s">
        <v>180</v>
      </c>
      <c r="BE435" s="227">
        <f>IF(N435="základní",J435,0)</f>
        <v>0</v>
      </c>
      <c r="BF435" s="227">
        <f>IF(N435="snížená",J435,0)</f>
        <v>0</v>
      </c>
      <c r="BG435" s="227">
        <f>IF(N435="zákl. přenesená",J435,0)</f>
        <v>0</v>
      </c>
      <c r="BH435" s="227">
        <f>IF(N435="sníž. přenesená",J435,0)</f>
        <v>0</v>
      </c>
      <c r="BI435" s="227">
        <f>IF(N435="nulová",J435,0)</f>
        <v>0</v>
      </c>
      <c r="BJ435" s="19" t="s">
        <v>83</v>
      </c>
      <c r="BK435" s="227">
        <f>ROUND(I435*H435,2)</f>
        <v>0</v>
      </c>
      <c r="BL435" s="19" t="s">
        <v>198</v>
      </c>
      <c r="BM435" s="226" t="s">
        <v>3101</v>
      </c>
    </row>
    <row r="436" s="2" customFormat="1">
      <c r="A436" s="40"/>
      <c r="B436" s="41"/>
      <c r="C436" s="42"/>
      <c r="D436" s="228" t="s">
        <v>190</v>
      </c>
      <c r="E436" s="42"/>
      <c r="F436" s="229" t="s">
        <v>3100</v>
      </c>
      <c r="G436" s="42"/>
      <c r="H436" s="42"/>
      <c r="I436" s="230"/>
      <c r="J436" s="42"/>
      <c r="K436" s="42"/>
      <c r="L436" s="46"/>
      <c r="M436" s="231"/>
      <c r="N436" s="232"/>
      <c r="O436" s="86"/>
      <c r="P436" s="86"/>
      <c r="Q436" s="86"/>
      <c r="R436" s="86"/>
      <c r="S436" s="86"/>
      <c r="T436" s="87"/>
      <c r="U436" s="40"/>
      <c r="V436" s="40"/>
      <c r="W436" s="40"/>
      <c r="X436" s="40"/>
      <c r="Y436" s="40"/>
      <c r="Z436" s="40"/>
      <c r="AA436" s="40"/>
      <c r="AB436" s="40"/>
      <c r="AC436" s="40"/>
      <c r="AD436" s="40"/>
      <c r="AE436" s="40"/>
      <c r="AT436" s="19" t="s">
        <v>190</v>
      </c>
      <c r="AU436" s="19" t="s">
        <v>83</v>
      </c>
    </row>
    <row r="437" s="2" customFormat="1" ht="16.5" customHeight="1">
      <c r="A437" s="40"/>
      <c r="B437" s="41"/>
      <c r="C437" s="215" t="s">
        <v>1395</v>
      </c>
      <c r="D437" s="215" t="s">
        <v>183</v>
      </c>
      <c r="E437" s="216" t="s">
        <v>3102</v>
      </c>
      <c r="F437" s="217" t="s">
        <v>3103</v>
      </c>
      <c r="G437" s="218" t="s">
        <v>249</v>
      </c>
      <c r="H437" s="219">
        <v>140</v>
      </c>
      <c r="I437" s="220"/>
      <c r="J437" s="221">
        <f>ROUND(I437*H437,2)</f>
        <v>0</v>
      </c>
      <c r="K437" s="217" t="s">
        <v>19</v>
      </c>
      <c r="L437" s="46"/>
      <c r="M437" s="222" t="s">
        <v>19</v>
      </c>
      <c r="N437" s="223" t="s">
        <v>47</v>
      </c>
      <c r="O437" s="86"/>
      <c r="P437" s="224">
        <f>O437*H437</f>
        <v>0</v>
      </c>
      <c r="Q437" s="224">
        <v>0</v>
      </c>
      <c r="R437" s="224">
        <f>Q437*H437</f>
        <v>0</v>
      </c>
      <c r="S437" s="224">
        <v>0</v>
      </c>
      <c r="T437" s="225">
        <f>S437*H437</f>
        <v>0</v>
      </c>
      <c r="U437" s="40"/>
      <c r="V437" s="40"/>
      <c r="W437" s="40"/>
      <c r="X437" s="40"/>
      <c r="Y437" s="40"/>
      <c r="Z437" s="40"/>
      <c r="AA437" s="40"/>
      <c r="AB437" s="40"/>
      <c r="AC437" s="40"/>
      <c r="AD437" s="40"/>
      <c r="AE437" s="40"/>
      <c r="AR437" s="226" t="s">
        <v>198</v>
      </c>
      <c r="AT437" s="226" t="s">
        <v>183</v>
      </c>
      <c r="AU437" s="226" t="s">
        <v>83</v>
      </c>
      <c r="AY437" s="19" t="s">
        <v>180</v>
      </c>
      <c r="BE437" s="227">
        <f>IF(N437="základní",J437,0)</f>
        <v>0</v>
      </c>
      <c r="BF437" s="227">
        <f>IF(N437="snížená",J437,0)</f>
        <v>0</v>
      </c>
      <c r="BG437" s="227">
        <f>IF(N437="zákl. přenesená",J437,0)</f>
        <v>0</v>
      </c>
      <c r="BH437" s="227">
        <f>IF(N437="sníž. přenesená",J437,0)</f>
        <v>0</v>
      </c>
      <c r="BI437" s="227">
        <f>IF(N437="nulová",J437,0)</f>
        <v>0</v>
      </c>
      <c r="BJ437" s="19" t="s">
        <v>83</v>
      </c>
      <c r="BK437" s="227">
        <f>ROUND(I437*H437,2)</f>
        <v>0</v>
      </c>
      <c r="BL437" s="19" t="s">
        <v>198</v>
      </c>
      <c r="BM437" s="226" t="s">
        <v>3104</v>
      </c>
    </row>
    <row r="438" s="2" customFormat="1">
      <c r="A438" s="40"/>
      <c r="B438" s="41"/>
      <c r="C438" s="42"/>
      <c r="D438" s="228" t="s">
        <v>190</v>
      </c>
      <c r="E438" s="42"/>
      <c r="F438" s="229" t="s">
        <v>3103</v>
      </c>
      <c r="G438" s="42"/>
      <c r="H438" s="42"/>
      <c r="I438" s="230"/>
      <c r="J438" s="42"/>
      <c r="K438" s="42"/>
      <c r="L438" s="46"/>
      <c r="M438" s="231"/>
      <c r="N438" s="232"/>
      <c r="O438" s="86"/>
      <c r="P438" s="86"/>
      <c r="Q438" s="86"/>
      <c r="R438" s="86"/>
      <c r="S438" s="86"/>
      <c r="T438" s="87"/>
      <c r="U438" s="40"/>
      <c r="V438" s="40"/>
      <c r="W438" s="40"/>
      <c r="X438" s="40"/>
      <c r="Y438" s="40"/>
      <c r="Z438" s="40"/>
      <c r="AA438" s="40"/>
      <c r="AB438" s="40"/>
      <c r="AC438" s="40"/>
      <c r="AD438" s="40"/>
      <c r="AE438" s="40"/>
      <c r="AT438" s="19" t="s">
        <v>190</v>
      </c>
      <c r="AU438" s="19" t="s">
        <v>83</v>
      </c>
    </row>
    <row r="439" s="2" customFormat="1" ht="16.5" customHeight="1">
      <c r="A439" s="40"/>
      <c r="B439" s="41"/>
      <c r="C439" s="215" t="s">
        <v>1399</v>
      </c>
      <c r="D439" s="215" t="s">
        <v>183</v>
      </c>
      <c r="E439" s="216" t="s">
        <v>3105</v>
      </c>
      <c r="F439" s="217" t="s">
        <v>3106</v>
      </c>
      <c r="G439" s="218" t="s">
        <v>249</v>
      </c>
      <c r="H439" s="219">
        <v>140</v>
      </c>
      <c r="I439" s="220"/>
      <c r="J439" s="221">
        <f>ROUND(I439*H439,2)</f>
        <v>0</v>
      </c>
      <c r="K439" s="217" t="s">
        <v>19</v>
      </c>
      <c r="L439" s="46"/>
      <c r="M439" s="222" t="s">
        <v>19</v>
      </c>
      <c r="N439" s="223" t="s">
        <v>47</v>
      </c>
      <c r="O439" s="86"/>
      <c r="P439" s="224">
        <f>O439*H439</f>
        <v>0</v>
      </c>
      <c r="Q439" s="224">
        <v>0</v>
      </c>
      <c r="R439" s="224">
        <f>Q439*H439</f>
        <v>0</v>
      </c>
      <c r="S439" s="224">
        <v>0</v>
      </c>
      <c r="T439" s="225">
        <f>S439*H439</f>
        <v>0</v>
      </c>
      <c r="U439" s="40"/>
      <c r="V439" s="40"/>
      <c r="W439" s="40"/>
      <c r="X439" s="40"/>
      <c r="Y439" s="40"/>
      <c r="Z439" s="40"/>
      <c r="AA439" s="40"/>
      <c r="AB439" s="40"/>
      <c r="AC439" s="40"/>
      <c r="AD439" s="40"/>
      <c r="AE439" s="40"/>
      <c r="AR439" s="226" t="s">
        <v>198</v>
      </c>
      <c r="AT439" s="226" t="s">
        <v>183</v>
      </c>
      <c r="AU439" s="226" t="s">
        <v>83</v>
      </c>
      <c r="AY439" s="19" t="s">
        <v>180</v>
      </c>
      <c r="BE439" s="227">
        <f>IF(N439="základní",J439,0)</f>
        <v>0</v>
      </c>
      <c r="BF439" s="227">
        <f>IF(N439="snížená",J439,0)</f>
        <v>0</v>
      </c>
      <c r="BG439" s="227">
        <f>IF(N439="zákl. přenesená",J439,0)</f>
        <v>0</v>
      </c>
      <c r="BH439" s="227">
        <f>IF(N439="sníž. přenesená",J439,0)</f>
        <v>0</v>
      </c>
      <c r="BI439" s="227">
        <f>IF(N439="nulová",J439,0)</f>
        <v>0</v>
      </c>
      <c r="BJ439" s="19" t="s">
        <v>83</v>
      </c>
      <c r="BK439" s="227">
        <f>ROUND(I439*H439,2)</f>
        <v>0</v>
      </c>
      <c r="BL439" s="19" t="s">
        <v>198</v>
      </c>
      <c r="BM439" s="226" t="s">
        <v>3107</v>
      </c>
    </row>
    <row r="440" s="2" customFormat="1">
      <c r="A440" s="40"/>
      <c r="B440" s="41"/>
      <c r="C440" s="42"/>
      <c r="D440" s="228" t="s">
        <v>190</v>
      </c>
      <c r="E440" s="42"/>
      <c r="F440" s="229" t="s">
        <v>3106</v>
      </c>
      <c r="G440" s="42"/>
      <c r="H440" s="42"/>
      <c r="I440" s="230"/>
      <c r="J440" s="42"/>
      <c r="K440" s="42"/>
      <c r="L440" s="46"/>
      <c r="M440" s="231"/>
      <c r="N440" s="232"/>
      <c r="O440" s="86"/>
      <c r="P440" s="86"/>
      <c r="Q440" s="86"/>
      <c r="R440" s="86"/>
      <c r="S440" s="86"/>
      <c r="T440" s="87"/>
      <c r="U440" s="40"/>
      <c r="V440" s="40"/>
      <c r="W440" s="40"/>
      <c r="X440" s="40"/>
      <c r="Y440" s="40"/>
      <c r="Z440" s="40"/>
      <c r="AA440" s="40"/>
      <c r="AB440" s="40"/>
      <c r="AC440" s="40"/>
      <c r="AD440" s="40"/>
      <c r="AE440" s="40"/>
      <c r="AT440" s="19" t="s">
        <v>190</v>
      </c>
      <c r="AU440" s="19" t="s">
        <v>83</v>
      </c>
    </row>
    <row r="441" s="2" customFormat="1" ht="16.5" customHeight="1">
      <c r="A441" s="40"/>
      <c r="B441" s="41"/>
      <c r="C441" s="215" t="s">
        <v>1403</v>
      </c>
      <c r="D441" s="215" t="s">
        <v>183</v>
      </c>
      <c r="E441" s="216" t="s">
        <v>3108</v>
      </c>
      <c r="F441" s="217" t="s">
        <v>3109</v>
      </c>
      <c r="G441" s="218" t="s">
        <v>2811</v>
      </c>
      <c r="H441" s="219">
        <v>0.10000000000000001</v>
      </c>
      <c r="I441" s="220"/>
      <c r="J441" s="221">
        <f>ROUND(I441*H441,2)</f>
        <v>0</v>
      </c>
      <c r="K441" s="217" t="s">
        <v>19</v>
      </c>
      <c r="L441" s="46"/>
      <c r="M441" s="222" t="s">
        <v>19</v>
      </c>
      <c r="N441" s="223" t="s">
        <v>47</v>
      </c>
      <c r="O441" s="86"/>
      <c r="P441" s="224">
        <f>O441*H441</f>
        <v>0</v>
      </c>
      <c r="Q441" s="224">
        <v>0</v>
      </c>
      <c r="R441" s="224">
        <f>Q441*H441</f>
        <v>0</v>
      </c>
      <c r="S441" s="224">
        <v>0</v>
      </c>
      <c r="T441" s="225">
        <f>S441*H441</f>
        <v>0</v>
      </c>
      <c r="U441" s="40"/>
      <c r="V441" s="40"/>
      <c r="W441" s="40"/>
      <c r="X441" s="40"/>
      <c r="Y441" s="40"/>
      <c r="Z441" s="40"/>
      <c r="AA441" s="40"/>
      <c r="AB441" s="40"/>
      <c r="AC441" s="40"/>
      <c r="AD441" s="40"/>
      <c r="AE441" s="40"/>
      <c r="AR441" s="226" t="s">
        <v>198</v>
      </c>
      <c r="AT441" s="226" t="s">
        <v>183</v>
      </c>
      <c r="AU441" s="226" t="s">
        <v>83</v>
      </c>
      <c r="AY441" s="19" t="s">
        <v>180</v>
      </c>
      <c r="BE441" s="227">
        <f>IF(N441="základní",J441,0)</f>
        <v>0</v>
      </c>
      <c r="BF441" s="227">
        <f>IF(N441="snížená",J441,0)</f>
        <v>0</v>
      </c>
      <c r="BG441" s="227">
        <f>IF(N441="zákl. přenesená",J441,0)</f>
        <v>0</v>
      </c>
      <c r="BH441" s="227">
        <f>IF(N441="sníž. přenesená",J441,0)</f>
        <v>0</v>
      </c>
      <c r="BI441" s="227">
        <f>IF(N441="nulová",J441,0)</f>
        <v>0</v>
      </c>
      <c r="BJ441" s="19" t="s">
        <v>83</v>
      </c>
      <c r="BK441" s="227">
        <f>ROUND(I441*H441,2)</f>
        <v>0</v>
      </c>
      <c r="BL441" s="19" t="s">
        <v>198</v>
      </c>
      <c r="BM441" s="226" t="s">
        <v>3110</v>
      </c>
    </row>
    <row r="442" s="2" customFormat="1">
      <c r="A442" s="40"/>
      <c r="B442" s="41"/>
      <c r="C442" s="42"/>
      <c r="D442" s="228" t="s">
        <v>190</v>
      </c>
      <c r="E442" s="42"/>
      <c r="F442" s="229" t="s">
        <v>3109</v>
      </c>
      <c r="G442" s="42"/>
      <c r="H442" s="42"/>
      <c r="I442" s="230"/>
      <c r="J442" s="42"/>
      <c r="K442" s="42"/>
      <c r="L442" s="46"/>
      <c r="M442" s="231"/>
      <c r="N442" s="232"/>
      <c r="O442" s="86"/>
      <c r="P442" s="86"/>
      <c r="Q442" s="86"/>
      <c r="R442" s="86"/>
      <c r="S442" s="86"/>
      <c r="T442" s="87"/>
      <c r="U442" s="40"/>
      <c r="V442" s="40"/>
      <c r="W442" s="40"/>
      <c r="X442" s="40"/>
      <c r="Y442" s="40"/>
      <c r="Z442" s="40"/>
      <c r="AA442" s="40"/>
      <c r="AB442" s="40"/>
      <c r="AC442" s="40"/>
      <c r="AD442" s="40"/>
      <c r="AE442" s="40"/>
      <c r="AT442" s="19" t="s">
        <v>190</v>
      </c>
      <c r="AU442" s="19" t="s">
        <v>83</v>
      </c>
    </row>
    <row r="443" s="2" customFormat="1" ht="16.5" customHeight="1">
      <c r="A443" s="40"/>
      <c r="B443" s="41"/>
      <c r="C443" s="215" t="s">
        <v>1407</v>
      </c>
      <c r="D443" s="215" t="s">
        <v>183</v>
      </c>
      <c r="E443" s="216" t="s">
        <v>3111</v>
      </c>
      <c r="F443" s="217" t="s">
        <v>3112</v>
      </c>
      <c r="G443" s="218" t="s">
        <v>249</v>
      </c>
      <c r="H443" s="219">
        <v>6</v>
      </c>
      <c r="I443" s="220"/>
      <c r="J443" s="221">
        <f>ROUND(I443*H443,2)</f>
        <v>0</v>
      </c>
      <c r="K443" s="217" t="s">
        <v>19</v>
      </c>
      <c r="L443" s="46"/>
      <c r="M443" s="222" t="s">
        <v>19</v>
      </c>
      <c r="N443" s="223" t="s">
        <v>47</v>
      </c>
      <c r="O443" s="86"/>
      <c r="P443" s="224">
        <f>O443*H443</f>
        <v>0</v>
      </c>
      <c r="Q443" s="224">
        <v>0</v>
      </c>
      <c r="R443" s="224">
        <f>Q443*H443</f>
        <v>0</v>
      </c>
      <c r="S443" s="224">
        <v>0</v>
      </c>
      <c r="T443" s="225">
        <f>S443*H443</f>
        <v>0</v>
      </c>
      <c r="U443" s="40"/>
      <c r="V443" s="40"/>
      <c r="W443" s="40"/>
      <c r="X443" s="40"/>
      <c r="Y443" s="40"/>
      <c r="Z443" s="40"/>
      <c r="AA443" s="40"/>
      <c r="AB443" s="40"/>
      <c r="AC443" s="40"/>
      <c r="AD443" s="40"/>
      <c r="AE443" s="40"/>
      <c r="AR443" s="226" t="s">
        <v>198</v>
      </c>
      <c r="AT443" s="226" t="s">
        <v>183</v>
      </c>
      <c r="AU443" s="226" t="s">
        <v>83</v>
      </c>
      <c r="AY443" s="19" t="s">
        <v>180</v>
      </c>
      <c r="BE443" s="227">
        <f>IF(N443="základní",J443,0)</f>
        <v>0</v>
      </c>
      <c r="BF443" s="227">
        <f>IF(N443="snížená",J443,0)</f>
        <v>0</v>
      </c>
      <c r="BG443" s="227">
        <f>IF(N443="zákl. přenesená",J443,0)</f>
        <v>0</v>
      </c>
      <c r="BH443" s="227">
        <f>IF(N443="sníž. přenesená",J443,0)</f>
        <v>0</v>
      </c>
      <c r="BI443" s="227">
        <f>IF(N443="nulová",J443,0)</f>
        <v>0</v>
      </c>
      <c r="BJ443" s="19" t="s">
        <v>83</v>
      </c>
      <c r="BK443" s="227">
        <f>ROUND(I443*H443,2)</f>
        <v>0</v>
      </c>
      <c r="BL443" s="19" t="s">
        <v>198</v>
      </c>
      <c r="BM443" s="226" t="s">
        <v>3113</v>
      </c>
    </row>
    <row r="444" s="2" customFormat="1">
      <c r="A444" s="40"/>
      <c r="B444" s="41"/>
      <c r="C444" s="42"/>
      <c r="D444" s="228" t="s">
        <v>190</v>
      </c>
      <c r="E444" s="42"/>
      <c r="F444" s="229" t="s">
        <v>3112</v>
      </c>
      <c r="G444" s="42"/>
      <c r="H444" s="42"/>
      <c r="I444" s="230"/>
      <c r="J444" s="42"/>
      <c r="K444" s="42"/>
      <c r="L444" s="46"/>
      <c r="M444" s="231"/>
      <c r="N444" s="232"/>
      <c r="O444" s="86"/>
      <c r="P444" s="86"/>
      <c r="Q444" s="86"/>
      <c r="R444" s="86"/>
      <c r="S444" s="86"/>
      <c r="T444" s="87"/>
      <c r="U444" s="40"/>
      <c r="V444" s="40"/>
      <c r="W444" s="40"/>
      <c r="X444" s="40"/>
      <c r="Y444" s="40"/>
      <c r="Z444" s="40"/>
      <c r="AA444" s="40"/>
      <c r="AB444" s="40"/>
      <c r="AC444" s="40"/>
      <c r="AD444" s="40"/>
      <c r="AE444" s="40"/>
      <c r="AT444" s="19" t="s">
        <v>190</v>
      </c>
      <c r="AU444" s="19" t="s">
        <v>83</v>
      </c>
    </row>
    <row r="445" s="2" customFormat="1" ht="16.5" customHeight="1">
      <c r="A445" s="40"/>
      <c r="B445" s="41"/>
      <c r="C445" s="215" t="s">
        <v>1411</v>
      </c>
      <c r="D445" s="215" t="s">
        <v>183</v>
      </c>
      <c r="E445" s="216" t="s">
        <v>3114</v>
      </c>
      <c r="F445" s="217" t="s">
        <v>3115</v>
      </c>
      <c r="G445" s="218" t="s">
        <v>249</v>
      </c>
      <c r="H445" s="219">
        <v>6</v>
      </c>
      <c r="I445" s="220"/>
      <c r="J445" s="221">
        <f>ROUND(I445*H445,2)</f>
        <v>0</v>
      </c>
      <c r="K445" s="217" t="s">
        <v>19</v>
      </c>
      <c r="L445" s="46"/>
      <c r="M445" s="222" t="s">
        <v>19</v>
      </c>
      <c r="N445" s="223" t="s">
        <v>47</v>
      </c>
      <c r="O445" s="86"/>
      <c r="P445" s="224">
        <f>O445*H445</f>
        <v>0</v>
      </c>
      <c r="Q445" s="224">
        <v>0</v>
      </c>
      <c r="R445" s="224">
        <f>Q445*H445</f>
        <v>0</v>
      </c>
      <c r="S445" s="224">
        <v>0</v>
      </c>
      <c r="T445" s="225">
        <f>S445*H445</f>
        <v>0</v>
      </c>
      <c r="U445" s="40"/>
      <c r="V445" s="40"/>
      <c r="W445" s="40"/>
      <c r="X445" s="40"/>
      <c r="Y445" s="40"/>
      <c r="Z445" s="40"/>
      <c r="AA445" s="40"/>
      <c r="AB445" s="40"/>
      <c r="AC445" s="40"/>
      <c r="AD445" s="40"/>
      <c r="AE445" s="40"/>
      <c r="AR445" s="226" t="s">
        <v>198</v>
      </c>
      <c r="AT445" s="226" t="s">
        <v>183</v>
      </c>
      <c r="AU445" s="226" t="s">
        <v>83</v>
      </c>
      <c r="AY445" s="19" t="s">
        <v>180</v>
      </c>
      <c r="BE445" s="227">
        <f>IF(N445="základní",J445,0)</f>
        <v>0</v>
      </c>
      <c r="BF445" s="227">
        <f>IF(N445="snížená",J445,0)</f>
        <v>0</v>
      </c>
      <c r="BG445" s="227">
        <f>IF(N445="zákl. přenesená",J445,0)</f>
        <v>0</v>
      </c>
      <c r="BH445" s="227">
        <f>IF(N445="sníž. přenesená",J445,0)</f>
        <v>0</v>
      </c>
      <c r="BI445" s="227">
        <f>IF(N445="nulová",J445,0)</f>
        <v>0</v>
      </c>
      <c r="BJ445" s="19" t="s">
        <v>83</v>
      </c>
      <c r="BK445" s="227">
        <f>ROUND(I445*H445,2)</f>
        <v>0</v>
      </c>
      <c r="BL445" s="19" t="s">
        <v>198</v>
      </c>
      <c r="BM445" s="226" t="s">
        <v>3116</v>
      </c>
    </row>
    <row r="446" s="2" customFormat="1">
      <c r="A446" s="40"/>
      <c r="B446" s="41"/>
      <c r="C446" s="42"/>
      <c r="D446" s="228" t="s">
        <v>190</v>
      </c>
      <c r="E446" s="42"/>
      <c r="F446" s="229" t="s">
        <v>3115</v>
      </c>
      <c r="G446" s="42"/>
      <c r="H446" s="42"/>
      <c r="I446" s="230"/>
      <c r="J446" s="42"/>
      <c r="K446" s="42"/>
      <c r="L446" s="46"/>
      <c r="M446" s="231"/>
      <c r="N446" s="232"/>
      <c r="O446" s="86"/>
      <c r="P446" s="86"/>
      <c r="Q446" s="86"/>
      <c r="R446" s="86"/>
      <c r="S446" s="86"/>
      <c r="T446" s="87"/>
      <c r="U446" s="40"/>
      <c r="V446" s="40"/>
      <c r="W446" s="40"/>
      <c r="X446" s="40"/>
      <c r="Y446" s="40"/>
      <c r="Z446" s="40"/>
      <c r="AA446" s="40"/>
      <c r="AB446" s="40"/>
      <c r="AC446" s="40"/>
      <c r="AD446" s="40"/>
      <c r="AE446" s="40"/>
      <c r="AT446" s="19" t="s">
        <v>190</v>
      </c>
      <c r="AU446" s="19" t="s">
        <v>83</v>
      </c>
    </row>
    <row r="447" s="2" customFormat="1" ht="16.5" customHeight="1">
      <c r="A447" s="40"/>
      <c r="B447" s="41"/>
      <c r="C447" s="215" t="s">
        <v>1415</v>
      </c>
      <c r="D447" s="215" t="s">
        <v>183</v>
      </c>
      <c r="E447" s="216" t="s">
        <v>3117</v>
      </c>
      <c r="F447" s="217" t="s">
        <v>3118</v>
      </c>
      <c r="G447" s="218" t="s">
        <v>2566</v>
      </c>
      <c r="H447" s="219">
        <v>2</v>
      </c>
      <c r="I447" s="220"/>
      <c r="J447" s="221">
        <f>ROUND(I447*H447,2)</f>
        <v>0</v>
      </c>
      <c r="K447" s="217" t="s">
        <v>19</v>
      </c>
      <c r="L447" s="46"/>
      <c r="M447" s="222" t="s">
        <v>19</v>
      </c>
      <c r="N447" s="223" t="s">
        <v>47</v>
      </c>
      <c r="O447" s="86"/>
      <c r="P447" s="224">
        <f>O447*H447</f>
        <v>0</v>
      </c>
      <c r="Q447" s="224">
        <v>0</v>
      </c>
      <c r="R447" s="224">
        <f>Q447*H447</f>
        <v>0</v>
      </c>
      <c r="S447" s="224">
        <v>0</v>
      </c>
      <c r="T447" s="225">
        <f>S447*H447</f>
        <v>0</v>
      </c>
      <c r="U447" s="40"/>
      <c r="V447" s="40"/>
      <c r="W447" s="40"/>
      <c r="X447" s="40"/>
      <c r="Y447" s="40"/>
      <c r="Z447" s="40"/>
      <c r="AA447" s="40"/>
      <c r="AB447" s="40"/>
      <c r="AC447" s="40"/>
      <c r="AD447" s="40"/>
      <c r="AE447" s="40"/>
      <c r="AR447" s="226" t="s">
        <v>198</v>
      </c>
      <c r="AT447" s="226" t="s">
        <v>183</v>
      </c>
      <c r="AU447" s="226" t="s">
        <v>83</v>
      </c>
      <c r="AY447" s="19" t="s">
        <v>180</v>
      </c>
      <c r="BE447" s="227">
        <f>IF(N447="základní",J447,0)</f>
        <v>0</v>
      </c>
      <c r="BF447" s="227">
        <f>IF(N447="snížená",J447,0)</f>
        <v>0</v>
      </c>
      <c r="BG447" s="227">
        <f>IF(N447="zákl. přenesená",J447,0)</f>
        <v>0</v>
      </c>
      <c r="BH447" s="227">
        <f>IF(N447="sníž. přenesená",J447,0)</f>
        <v>0</v>
      </c>
      <c r="BI447" s="227">
        <f>IF(N447="nulová",J447,0)</f>
        <v>0</v>
      </c>
      <c r="BJ447" s="19" t="s">
        <v>83</v>
      </c>
      <c r="BK447" s="227">
        <f>ROUND(I447*H447,2)</f>
        <v>0</v>
      </c>
      <c r="BL447" s="19" t="s">
        <v>198</v>
      </c>
      <c r="BM447" s="226" t="s">
        <v>3119</v>
      </c>
    </row>
    <row r="448" s="2" customFormat="1">
      <c r="A448" s="40"/>
      <c r="B448" s="41"/>
      <c r="C448" s="42"/>
      <c r="D448" s="228" t="s">
        <v>190</v>
      </c>
      <c r="E448" s="42"/>
      <c r="F448" s="229" t="s">
        <v>3118</v>
      </c>
      <c r="G448" s="42"/>
      <c r="H448" s="42"/>
      <c r="I448" s="230"/>
      <c r="J448" s="42"/>
      <c r="K448" s="42"/>
      <c r="L448" s="46"/>
      <c r="M448" s="231"/>
      <c r="N448" s="232"/>
      <c r="O448" s="86"/>
      <c r="P448" s="86"/>
      <c r="Q448" s="86"/>
      <c r="R448" s="86"/>
      <c r="S448" s="86"/>
      <c r="T448" s="87"/>
      <c r="U448" s="40"/>
      <c r="V448" s="40"/>
      <c r="W448" s="40"/>
      <c r="X448" s="40"/>
      <c r="Y448" s="40"/>
      <c r="Z448" s="40"/>
      <c r="AA448" s="40"/>
      <c r="AB448" s="40"/>
      <c r="AC448" s="40"/>
      <c r="AD448" s="40"/>
      <c r="AE448" s="40"/>
      <c r="AT448" s="19" t="s">
        <v>190</v>
      </c>
      <c r="AU448" s="19" t="s">
        <v>83</v>
      </c>
    </row>
    <row r="449" s="2" customFormat="1" ht="16.5" customHeight="1">
      <c r="A449" s="40"/>
      <c r="B449" s="41"/>
      <c r="C449" s="215" t="s">
        <v>1419</v>
      </c>
      <c r="D449" s="215" t="s">
        <v>183</v>
      </c>
      <c r="E449" s="216" t="s">
        <v>3120</v>
      </c>
      <c r="F449" s="217" t="s">
        <v>3121</v>
      </c>
      <c r="G449" s="218" t="s">
        <v>1661</v>
      </c>
      <c r="H449" s="219">
        <v>1</v>
      </c>
      <c r="I449" s="220"/>
      <c r="J449" s="221">
        <f>ROUND(I449*H449,2)</f>
        <v>0</v>
      </c>
      <c r="K449" s="217" t="s">
        <v>19</v>
      </c>
      <c r="L449" s="46"/>
      <c r="M449" s="222" t="s">
        <v>19</v>
      </c>
      <c r="N449" s="223" t="s">
        <v>47</v>
      </c>
      <c r="O449" s="86"/>
      <c r="P449" s="224">
        <f>O449*H449</f>
        <v>0</v>
      </c>
      <c r="Q449" s="224">
        <v>0</v>
      </c>
      <c r="R449" s="224">
        <f>Q449*H449</f>
        <v>0</v>
      </c>
      <c r="S449" s="224">
        <v>0</v>
      </c>
      <c r="T449" s="225">
        <f>S449*H449</f>
        <v>0</v>
      </c>
      <c r="U449" s="40"/>
      <c r="V449" s="40"/>
      <c r="W449" s="40"/>
      <c r="X449" s="40"/>
      <c r="Y449" s="40"/>
      <c r="Z449" s="40"/>
      <c r="AA449" s="40"/>
      <c r="AB449" s="40"/>
      <c r="AC449" s="40"/>
      <c r="AD449" s="40"/>
      <c r="AE449" s="40"/>
      <c r="AR449" s="226" t="s">
        <v>198</v>
      </c>
      <c r="AT449" s="226" t="s">
        <v>183</v>
      </c>
      <c r="AU449" s="226" t="s">
        <v>83</v>
      </c>
      <c r="AY449" s="19" t="s">
        <v>180</v>
      </c>
      <c r="BE449" s="227">
        <f>IF(N449="základní",J449,0)</f>
        <v>0</v>
      </c>
      <c r="BF449" s="227">
        <f>IF(N449="snížená",J449,0)</f>
        <v>0</v>
      </c>
      <c r="BG449" s="227">
        <f>IF(N449="zákl. přenesená",J449,0)</f>
        <v>0</v>
      </c>
      <c r="BH449" s="227">
        <f>IF(N449="sníž. přenesená",J449,0)</f>
        <v>0</v>
      </c>
      <c r="BI449" s="227">
        <f>IF(N449="nulová",J449,0)</f>
        <v>0</v>
      </c>
      <c r="BJ449" s="19" t="s">
        <v>83</v>
      </c>
      <c r="BK449" s="227">
        <f>ROUND(I449*H449,2)</f>
        <v>0</v>
      </c>
      <c r="BL449" s="19" t="s">
        <v>198</v>
      </c>
      <c r="BM449" s="226" t="s">
        <v>3122</v>
      </c>
    </row>
    <row r="450" s="2" customFormat="1">
      <c r="A450" s="40"/>
      <c r="B450" s="41"/>
      <c r="C450" s="42"/>
      <c r="D450" s="228" t="s">
        <v>190</v>
      </c>
      <c r="E450" s="42"/>
      <c r="F450" s="229" t="s">
        <v>3121</v>
      </c>
      <c r="G450" s="42"/>
      <c r="H450" s="42"/>
      <c r="I450" s="230"/>
      <c r="J450" s="42"/>
      <c r="K450" s="42"/>
      <c r="L450" s="46"/>
      <c r="M450" s="231"/>
      <c r="N450" s="232"/>
      <c r="O450" s="86"/>
      <c r="P450" s="86"/>
      <c r="Q450" s="86"/>
      <c r="R450" s="86"/>
      <c r="S450" s="86"/>
      <c r="T450" s="87"/>
      <c r="U450" s="40"/>
      <c r="V450" s="40"/>
      <c r="W450" s="40"/>
      <c r="X450" s="40"/>
      <c r="Y450" s="40"/>
      <c r="Z450" s="40"/>
      <c r="AA450" s="40"/>
      <c r="AB450" s="40"/>
      <c r="AC450" s="40"/>
      <c r="AD450" s="40"/>
      <c r="AE450" s="40"/>
      <c r="AT450" s="19" t="s">
        <v>190</v>
      </c>
      <c r="AU450" s="19" t="s">
        <v>83</v>
      </c>
    </row>
    <row r="451" s="12" customFormat="1" ht="25.92" customHeight="1">
      <c r="A451" s="12"/>
      <c r="B451" s="199"/>
      <c r="C451" s="200"/>
      <c r="D451" s="201" t="s">
        <v>75</v>
      </c>
      <c r="E451" s="202" t="s">
        <v>3123</v>
      </c>
      <c r="F451" s="202" t="s">
        <v>3124</v>
      </c>
      <c r="G451" s="200"/>
      <c r="H451" s="200"/>
      <c r="I451" s="203"/>
      <c r="J451" s="204">
        <f>BK451</f>
        <v>0</v>
      </c>
      <c r="K451" s="200"/>
      <c r="L451" s="205"/>
      <c r="M451" s="206"/>
      <c r="N451" s="207"/>
      <c r="O451" s="207"/>
      <c r="P451" s="208">
        <f>SUM(P452:P485)</f>
        <v>0</v>
      </c>
      <c r="Q451" s="207"/>
      <c r="R451" s="208">
        <f>SUM(R452:R485)</f>
        <v>0</v>
      </c>
      <c r="S451" s="207"/>
      <c r="T451" s="209">
        <f>SUM(T452:T485)</f>
        <v>0</v>
      </c>
      <c r="U451" s="12"/>
      <c r="V451" s="12"/>
      <c r="W451" s="12"/>
      <c r="X451" s="12"/>
      <c r="Y451" s="12"/>
      <c r="Z451" s="12"/>
      <c r="AA451" s="12"/>
      <c r="AB451" s="12"/>
      <c r="AC451" s="12"/>
      <c r="AD451" s="12"/>
      <c r="AE451" s="12"/>
      <c r="AR451" s="210" t="s">
        <v>83</v>
      </c>
      <c r="AT451" s="211" t="s">
        <v>75</v>
      </c>
      <c r="AU451" s="211" t="s">
        <v>76</v>
      </c>
      <c r="AY451" s="210" t="s">
        <v>180</v>
      </c>
      <c r="BK451" s="212">
        <f>SUM(BK452:BK485)</f>
        <v>0</v>
      </c>
    </row>
    <row r="452" s="2" customFormat="1" ht="16.5" customHeight="1">
      <c r="A452" s="40"/>
      <c r="B452" s="41"/>
      <c r="C452" s="215" t="s">
        <v>1423</v>
      </c>
      <c r="D452" s="215" t="s">
        <v>183</v>
      </c>
      <c r="E452" s="216" t="s">
        <v>3125</v>
      </c>
      <c r="F452" s="217" t="s">
        <v>3126</v>
      </c>
      <c r="G452" s="218" t="s">
        <v>2566</v>
      </c>
      <c r="H452" s="219">
        <v>20</v>
      </c>
      <c r="I452" s="220"/>
      <c r="J452" s="221">
        <f>ROUND(I452*H452,2)</f>
        <v>0</v>
      </c>
      <c r="K452" s="217" t="s">
        <v>19</v>
      </c>
      <c r="L452" s="46"/>
      <c r="M452" s="222" t="s">
        <v>19</v>
      </c>
      <c r="N452" s="223" t="s">
        <v>47</v>
      </c>
      <c r="O452" s="86"/>
      <c r="P452" s="224">
        <f>O452*H452</f>
        <v>0</v>
      </c>
      <c r="Q452" s="224">
        <v>0</v>
      </c>
      <c r="R452" s="224">
        <f>Q452*H452</f>
        <v>0</v>
      </c>
      <c r="S452" s="224">
        <v>0</v>
      </c>
      <c r="T452" s="225">
        <f>S452*H452</f>
        <v>0</v>
      </c>
      <c r="U452" s="40"/>
      <c r="V452" s="40"/>
      <c r="W452" s="40"/>
      <c r="X452" s="40"/>
      <c r="Y452" s="40"/>
      <c r="Z452" s="40"/>
      <c r="AA452" s="40"/>
      <c r="AB452" s="40"/>
      <c r="AC452" s="40"/>
      <c r="AD452" s="40"/>
      <c r="AE452" s="40"/>
      <c r="AR452" s="226" t="s">
        <v>198</v>
      </c>
      <c r="AT452" s="226" t="s">
        <v>183</v>
      </c>
      <c r="AU452" s="226" t="s">
        <v>83</v>
      </c>
      <c r="AY452" s="19" t="s">
        <v>180</v>
      </c>
      <c r="BE452" s="227">
        <f>IF(N452="základní",J452,0)</f>
        <v>0</v>
      </c>
      <c r="BF452" s="227">
        <f>IF(N452="snížená",J452,0)</f>
        <v>0</v>
      </c>
      <c r="BG452" s="227">
        <f>IF(N452="zákl. přenesená",J452,0)</f>
        <v>0</v>
      </c>
      <c r="BH452" s="227">
        <f>IF(N452="sníž. přenesená",J452,0)</f>
        <v>0</v>
      </c>
      <c r="BI452" s="227">
        <f>IF(N452="nulová",J452,0)</f>
        <v>0</v>
      </c>
      <c r="BJ452" s="19" t="s">
        <v>83</v>
      </c>
      <c r="BK452" s="227">
        <f>ROUND(I452*H452,2)</f>
        <v>0</v>
      </c>
      <c r="BL452" s="19" t="s">
        <v>198</v>
      </c>
      <c r="BM452" s="226" t="s">
        <v>3127</v>
      </c>
    </row>
    <row r="453" s="2" customFormat="1">
      <c r="A453" s="40"/>
      <c r="B453" s="41"/>
      <c r="C453" s="42"/>
      <c r="D453" s="228" t="s">
        <v>190</v>
      </c>
      <c r="E453" s="42"/>
      <c r="F453" s="229" t="s">
        <v>3126</v>
      </c>
      <c r="G453" s="42"/>
      <c r="H453" s="42"/>
      <c r="I453" s="230"/>
      <c r="J453" s="42"/>
      <c r="K453" s="42"/>
      <c r="L453" s="46"/>
      <c r="M453" s="231"/>
      <c r="N453" s="232"/>
      <c r="O453" s="86"/>
      <c r="P453" s="86"/>
      <c r="Q453" s="86"/>
      <c r="R453" s="86"/>
      <c r="S453" s="86"/>
      <c r="T453" s="87"/>
      <c r="U453" s="40"/>
      <c r="V453" s="40"/>
      <c r="W453" s="40"/>
      <c r="X453" s="40"/>
      <c r="Y453" s="40"/>
      <c r="Z453" s="40"/>
      <c r="AA453" s="40"/>
      <c r="AB453" s="40"/>
      <c r="AC453" s="40"/>
      <c r="AD453" s="40"/>
      <c r="AE453" s="40"/>
      <c r="AT453" s="19" t="s">
        <v>190</v>
      </c>
      <c r="AU453" s="19" t="s">
        <v>83</v>
      </c>
    </row>
    <row r="454" s="2" customFormat="1" ht="21.75" customHeight="1">
      <c r="A454" s="40"/>
      <c r="B454" s="41"/>
      <c r="C454" s="215" t="s">
        <v>1427</v>
      </c>
      <c r="D454" s="215" t="s">
        <v>183</v>
      </c>
      <c r="E454" s="216" t="s">
        <v>3128</v>
      </c>
      <c r="F454" s="217" t="s">
        <v>3129</v>
      </c>
      <c r="G454" s="218" t="s">
        <v>2566</v>
      </c>
      <c r="H454" s="219">
        <v>80</v>
      </c>
      <c r="I454" s="220"/>
      <c r="J454" s="221">
        <f>ROUND(I454*H454,2)</f>
        <v>0</v>
      </c>
      <c r="K454" s="217" t="s">
        <v>19</v>
      </c>
      <c r="L454" s="46"/>
      <c r="M454" s="222" t="s">
        <v>19</v>
      </c>
      <c r="N454" s="223" t="s">
        <v>47</v>
      </c>
      <c r="O454" s="86"/>
      <c r="P454" s="224">
        <f>O454*H454</f>
        <v>0</v>
      </c>
      <c r="Q454" s="224">
        <v>0</v>
      </c>
      <c r="R454" s="224">
        <f>Q454*H454</f>
        <v>0</v>
      </c>
      <c r="S454" s="224">
        <v>0</v>
      </c>
      <c r="T454" s="225">
        <f>S454*H454</f>
        <v>0</v>
      </c>
      <c r="U454" s="40"/>
      <c r="V454" s="40"/>
      <c r="W454" s="40"/>
      <c r="X454" s="40"/>
      <c r="Y454" s="40"/>
      <c r="Z454" s="40"/>
      <c r="AA454" s="40"/>
      <c r="AB454" s="40"/>
      <c r="AC454" s="40"/>
      <c r="AD454" s="40"/>
      <c r="AE454" s="40"/>
      <c r="AR454" s="226" t="s">
        <v>198</v>
      </c>
      <c r="AT454" s="226" t="s">
        <v>183</v>
      </c>
      <c r="AU454" s="226" t="s">
        <v>83</v>
      </c>
      <c r="AY454" s="19" t="s">
        <v>180</v>
      </c>
      <c r="BE454" s="227">
        <f>IF(N454="základní",J454,0)</f>
        <v>0</v>
      </c>
      <c r="BF454" s="227">
        <f>IF(N454="snížená",J454,0)</f>
        <v>0</v>
      </c>
      <c r="BG454" s="227">
        <f>IF(N454="zákl. přenesená",J454,0)</f>
        <v>0</v>
      </c>
      <c r="BH454" s="227">
        <f>IF(N454="sníž. přenesená",J454,0)</f>
        <v>0</v>
      </c>
      <c r="BI454" s="227">
        <f>IF(N454="nulová",J454,0)</f>
        <v>0</v>
      </c>
      <c r="BJ454" s="19" t="s">
        <v>83</v>
      </c>
      <c r="BK454" s="227">
        <f>ROUND(I454*H454,2)</f>
        <v>0</v>
      </c>
      <c r="BL454" s="19" t="s">
        <v>198</v>
      </c>
      <c r="BM454" s="226" t="s">
        <v>3130</v>
      </c>
    </row>
    <row r="455" s="2" customFormat="1">
      <c r="A455" s="40"/>
      <c r="B455" s="41"/>
      <c r="C455" s="42"/>
      <c r="D455" s="228" t="s">
        <v>190</v>
      </c>
      <c r="E455" s="42"/>
      <c r="F455" s="229" t="s">
        <v>3129</v>
      </c>
      <c r="G455" s="42"/>
      <c r="H455" s="42"/>
      <c r="I455" s="230"/>
      <c r="J455" s="42"/>
      <c r="K455" s="42"/>
      <c r="L455" s="46"/>
      <c r="M455" s="231"/>
      <c r="N455" s="232"/>
      <c r="O455" s="86"/>
      <c r="P455" s="86"/>
      <c r="Q455" s="86"/>
      <c r="R455" s="86"/>
      <c r="S455" s="86"/>
      <c r="T455" s="87"/>
      <c r="U455" s="40"/>
      <c r="V455" s="40"/>
      <c r="W455" s="40"/>
      <c r="X455" s="40"/>
      <c r="Y455" s="40"/>
      <c r="Z455" s="40"/>
      <c r="AA455" s="40"/>
      <c r="AB455" s="40"/>
      <c r="AC455" s="40"/>
      <c r="AD455" s="40"/>
      <c r="AE455" s="40"/>
      <c r="AT455" s="19" t="s">
        <v>190</v>
      </c>
      <c r="AU455" s="19" t="s">
        <v>83</v>
      </c>
    </row>
    <row r="456" s="2" customFormat="1" ht="16.5" customHeight="1">
      <c r="A456" s="40"/>
      <c r="B456" s="41"/>
      <c r="C456" s="215" t="s">
        <v>1432</v>
      </c>
      <c r="D456" s="215" t="s">
        <v>183</v>
      </c>
      <c r="E456" s="216" t="s">
        <v>3131</v>
      </c>
      <c r="F456" s="217" t="s">
        <v>3132</v>
      </c>
      <c r="G456" s="218" t="s">
        <v>2566</v>
      </c>
      <c r="H456" s="219">
        <v>20</v>
      </c>
      <c r="I456" s="220"/>
      <c r="J456" s="221">
        <f>ROUND(I456*H456,2)</f>
        <v>0</v>
      </c>
      <c r="K456" s="217" t="s">
        <v>19</v>
      </c>
      <c r="L456" s="46"/>
      <c r="M456" s="222" t="s">
        <v>19</v>
      </c>
      <c r="N456" s="223" t="s">
        <v>47</v>
      </c>
      <c r="O456" s="86"/>
      <c r="P456" s="224">
        <f>O456*H456</f>
        <v>0</v>
      </c>
      <c r="Q456" s="224">
        <v>0</v>
      </c>
      <c r="R456" s="224">
        <f>Q456*H456</f>
        <v>0</v>
      </c>
      <c r="S456" s="224">
        <v>0</v>
      </c>
      <c r="T456" s="225">
        <f>S456*H456</f>
        <v>0</v>
      </c>
      <c r="U456" s="40"/>
      <c r="V456" s="40"/>
      <c r="W456" s="40"/>
      <c r="X456" s="40"/>
      <c r="Y456" s="40"/>
      <c r="Z456" s="40"/>
      <c r="AA456" s="40"/>
      <c r="AB456" s="40"/>
      <c r="AC456" s="40"/>
      <c r="AD456" s="40"/>
      <c r="AE456" s="40"/>
      <c r="AR456" s="226" t="s">
        <v>198</v>
      </c>
      <c r="AT456" s="226" t="s">
        <v>183</v>
      </c>
      <c r="AU456" s="226" t="s">
        <v>83</v>
      </c>
      <c r="AY456" s="19" t="s">
        <v>180</v>
      </c>
      <c r="BE456" s="227">
        <f>IF(N456="základní",J456,0)</f>
        <v>0</v>
      </c>
      <c r="BF456" s="227">
        <f>IF(N456="snížená",J456,0)</f>
        <v>0</v>
      </c>
      <c r="BG456" s="227">
        <f>IF(N456="zákl. přenesená",J456,0)</f>
        <v>0</v>
      </c>
      <c r="BH456" s="227">
        <f>IF(N456="sníž. přenesená",J456,0)</f>
        <v>0</v>
      </c>
      <c r="BI456" s="227">
        <f>IF(N456="nulová",J456,0)</f>
        <v>0</v>
      </c>
      <c r="BJ456" s="19" t="s">
        <v>83</v>
      </c>
      <c r="BK456" s="227">
        <f>ROUND(I456*H456,2)</f>
        <v>0</v>
      </c>
      <c r="BL456" s="19" t="s">
        <v>198</v>
      </c>
      <c r="BM456" s="226" t="s">
        <v>3133</v>
      </c>
    </row>
    <row r="457" s="2" customFormat="1">
      <c r="A457" s="40"/>
      <c r="B457" s="41"/>
      <c r="C457" s="42"/>
      <c r="D457" s="228" t="s">
        <v>190</v>
      </c>
      <c r="E457" s="42"/>
      <c r="F457" s="229" t="s">
        <v>3132</v>
      </c>
      <c r="G457" s="42"/>
      <c r="H457" s="42"/>
      <c r="I457" s="230"/>
      <c r="J457" s="42"/>
      <c r="K457" s="42"/>
      <c r="L457" s="46"/>
      <c r="M457" s="231"/>
      <c r="N457" s="232"/>
      <c r="O457" s="86"/>
      <c r="P457" s="86"/>
      <c r="Q457" s="86"/>
      <c r="R457" s="86"/>
      <c r="S457" s="86"/>
      <c r="T457" s="87"/>
      <c r="U457" s="40"/>
      <c r="V457" s="40"/>
      <c r="W457" s="40"/>
      <c r="X457" s="40"/>
      <c r="Y457" s="40"/>
      <c r="Z457" s="40"/>
      <c r="AA457" s="40"/>
      <c r="AB457" s="40"/>
      <c r="AC457" s="40"/>
      <c r="AD457" s="40"/>
      <c r="AE457" s="40"/>
      <c r="AT457" s="19" t="s">
        <v>190</v>
      </c>
      <c r="AU457" s="19" t="s">
        <v>83</v>
      </c>
    </row>
    <row r="458" s="2" customFormat="1" ht="16.5" customHeight="1">
      <c r="A458" s="40"/>
      <c r="B458" s="41"/>
      <c r="C458" s="215" t="s">
        <v>1436</v>
      </c>
      <c r="D458" s="215" t="s">
        <v>183</v>
      </c>
      <c r="E458" s="216" t="s">
        <v>3134</v>
      </c>
      <c r="F458" s="217" t="s">
        <v>3135</v>
      </c>
      <c r="G458" s="218" t="s">
        <v>2566</v>
      </c>
      <c r="H458" s="219">
        <v>64</v>
      </c>
      <c r="I458" s="220"/>
      <c r="J458" s="221">
        <f>ROUND(I458*H458,2)</f>
        <v>0</v>
      </c>
      <c r="K458" s="217" t="s">
        <v>19</v>
      </c>
      <c r="L458" s="46"/>
      <c r="M458" s="222" t="s">
        <v>19</v>
      </c>
      <c r="N458" s="223" t="s">
        <v>47</v>
      </c>
      <c r="O458" s="86"/>
      <c r="P458" s="224">
        <f>O458*H458</f>
        <v>0</v>
      </c>
      <c r="Q458" s="224">
        <v>0</v>
      </c>
      <c r="R458" s="224">
        <f>Q458*H458</f>
        <v>0</v>
      </c>
      <c r="S458" s="224">
        <v>0</v>
      </c>
      <c r="T458" s="225">
        <f>S458*H458</f>
        <v>0</v>
      </c>
      <c r="U458" s="40"/>
      <c r="V458" s="40"/>
      <c r="W458" s="40"/>
      <c r="X458" s="40"/>
      <c r="Y458" s="40"/>
      <c r="Z458" s="40"/>
      <c r="AA458" s="40"/>
      <c r="AB458" s="40"/>
      <c r="AC458" s="40"/>
      <c r="AD458" s="40"/>
      <c r="AE458" s="40"/>
      <c r="AR458" s="226" t="s">
        <v>198</v>
      </c>
      <c r="AT458" s="226" t="s">
        <v>183</v>
      </c>
      <c r="AU458" s="226" t="s">
        <v>83</v>
      </c>
      <c r="AY458" s="19" t="s">
        <v>180</v>
      </c>
      <c r="BE458" s="227">
        <f>IF(N458="základní",J458,0)</f>
        <v>0</v>
      </c>
      <c r="BF458" s="227">
        <f>IF(N458="snížená",J458,0)</f>
        <v>0</v>
      </c>
      <c r="BG458" s="227">
        <f>IF(N458="zákl. přenesená",J458,0)</f>
        <v>0</v>
      </c>
      <c r="BH458" s="227">
        <f>IF(N458="sníž. přenesená",J458,0)</f>
        <v>0</v>
      </c>
      <c r="BI458" s="227">
        <f>IF(N458="nulová",J458,0)</f>
        <v>0</v>
      </c>
      <c r="BJ458" s="19" t="s">
        <v>83</v>
      </c>
      <c r="BK458" s="227">
        <f>ROUND(I458*H458,2)</f>
        <v>0</v>
      </c>
      <c r="BL458" s="19" t="s">
        <v>198</v>
      </c>
      <c r="BM458" s="226" t="s">
        <v>3136</v>
      </c>
    </row>
    <row r="459" s="2" customFormat="1">
      <c r="A459" s="40"/>
      <c r="B459" s="41"/>
      <c r="C459" s="42"/>
      <c r="D459" s="228" t="s">
        <v>190</v>
      </c>
      <c r="E459" s="42"/>
      <c r="F459" s="229" t="s">
        <v>3135</v>
      </c>
      <c r="G459" s="42"/>
      <c r="H459" s="42"/>
      <c r="I459" s="230"/>
      <c r="J459" s="42"/>
      <c r="K459" s="42"/>
      <c r="L459" s="46"/>
      <c r="M459" s="231"/>
      <c r="N459" s="232"/>
      <c r="O459" s="86"/>
      <c r="P459" s="86"/>
      <c r="Q459" s="86"/>
      <c r="R459" s="86"/>
      <c r="S459" s="86"/>
      <c r="T459" s="87"/>
      <c r="U459" s="40"/>
      <c r="V459" s="40"/>
      <c r="W459" s="40"/>
      <c r="X459" s="40"/>
      <c r="Y459" s="40"/>
      <c r="Z459" s="40"/>
      <c r="AA459" s="40"/>
      <c r="AB459" s="40"/>
      <c r="AC459" s="40"/>
      <c r="AD459" s="40"/>
      <c r="AE459" s="40"/>
      <c r="AT459" s="19" t="s">
        <v>190</v>
      </c>
      <c r="AU459" s="19" t="s">
        <v>83</v>
      </c>
    </row>
    <row r="460" s="2" customFormat="1" ht="16.5" customHeight="1">
      <c r="A460" s="40"/>
      <c r="B460" s="41"/>
      <c r="C460" s="215" t="s">
        <v>1440</v>
      </c>
      <c r="D460" s="215" t="s">
        <v>183</v>
      </c>
      <c r="E460" s="216" t="s">
        <v>3137</v>
      </c>
      <c r="F460" s="217" t="s">
        <v>3138</v>
      </c>
      <c r="G460" s="218" t="s">
        <v>3139</v>
      </c>
      <c r="H460" s="219">
        <v>6</v>
      </c>
      <c r="I460" s="220"/>
      <c r="J460" s="221">
        <f>ROUND(I460*H460,2)</f>
        <v>0</v>
      </c>
      <c r="K460" s="217" t="s">
        <v>19</v>
      </c>
      <c r="L460" s="46"/>
      <c r="M460" s="222" t="s">
        <v>19</v>
      </c>
      <c r="N460" s="223" t="s">
        <v>47</v>
      </c>
      <c r="O460" s="86"/>
      <c r="P460" s="224">
        <f>O460*H460</f>
        <v>0</v>
      </c>
      <c r="Q460" s="224">
        <v>0</v>
      </c>
      <c r="R460" s="224">
        <f>Q460*H460</f>
        <v>0</v>
      </c>
      <c r="S460" s="224">
        <v>0</v>
      </c>
      <c r="T460" s="225">
        <f>S460*H460</f>
        <v>0</v>
      </c>
      <c r="U460" s="40"/>
      <c r="V460" s="40"/>
      <c r="W460" s="40"/>
      <c r="X460" s="40"/>
      <c r="Y460" s="40"/>
      <c r="Z460" s="40"/>
      <c r="AA460" s="40"/>
      <c r="AB460" s="40"/>
      <c r="AC460" s="40"/>
      <c r="AD460" s="40"/>
      <c r="AE460" s="40"/>
      <c r="AR460" s="226" t="s">
        <v>198</v>
      </c>
      <c r="AT460" s="226" t="s">
        <v>183</v>
      </c>
      <c r="AU460" s="226" t="s">
        <v>83</v>
      </c>
      <c r="AY460" s="19" t="s">
        <v>180</v>
      </c>
      <c r="BE460" s="227">
        <f>IF(N460="základní",J460,0)</f>
        <v>0</v>
      </c>
      <c r="BF460" s="227">
        <f>IF(N460="snížená",J460,0)</f>
        <v>0</v>
      </c>
      <c r="BG460" s="227">
        <f>IF(N460="zákl. přenesená",J460,0)</f>
        <v>0</v>
      </c>
      <c r="BH460" s="227">
        <f>IF(N460="sníž. přenesená",J460,0)</f>
        <v>0</v>
      </c>
      <c r="BI460" s="227">
        <f>IF(N460="nulová",J460,0)</f>
        <v>0</v>
      </c>
      <c r="BJ460" s="19" t="s">
        <v>83</v>
      </c>
      <c r="BK460" s="227">
        <f>ROUND(I460*H460,2)</f>
        <v>0</v>
      </c>
      <c r="BL460" s="19" t="s">
        <v>198</v>
      </c>
      <c r="BM460" s="226" t="s">
        <v>3140</v>
      </c>
    </row>
    <row r="461" s="2" customFormat="1">
      <c r="A461" s="40"/>
      <c r="B461" s="41"/>
      <c r="C461" s="42"/>
      <c r="D461" s="228" t="s">
        <v>190</v>
      </c>
      <c r="E461" s="42"/>
      <c r="F461" s="229" t="s">
        <v>3138</v>
      </c>
      <c r="G461" s="42"/>
      <c r="H461" s="42"/>
      <c r="I461" s="230"/>
      <c r="J461" s="42"/>
      <c r="K461" s="42"/>
      <c r="L461" s="46"/>
      <c r="M461" s="231"/>
      <c r="N461" s="232"/>
      <c r="O461" s="86"/>
      <c r="P461" s="86"/>
      <c r="Q461" s="86"/>
      <c r="R461" s="86"/>
      <c r="S461" s="86"/>
      <c r="T461" s="87"/>
      <c r="U461" s="40"/>
      <c r="V461" s="40"/>
      <c r="W461" s="40"/>
      <c r="X461" s="40"/>
      <c r="Y461" s="40"/>
      <c r="Z461" s="40"/>
      <c r="AA461" s="40"/>
      <c r="AB461" s="40"/>
      <c r="AC461" s="40"/>
      <c r="AD461" s="40"/>
      <c r="AE461" s="40"/>
      <c r="AT461" s="19" t="s">
        <v>190</v>
      </c>
      <c r="AU461" s="19" t="s">
        <v>83</v>
      </c>
    </row>
    <row r="462" s="2" customFormat="1" ht="16.5" customHeight="1">
      <c r="A462" s="40"/>
      <c r="B462" s="41"/>
      <c r="C462" s="215" t="s">
        <v>1444</v>
      </c>
      <c r="D462" s="215" t="s">
        <v>183</v>
      </c>
      <c r="E462" s="216" t="s">
        <v>3141</v>
      </c>
      <c r="F462" s="217" t="s">
        <v>3142</v>
      </c>
      <c r="G462" s="218" t="s">
        <v>2566</v>
      </c>
      <c r="H462" s="219">
        <v>40</v>
      </c>
      <c r="I462" s="220"/>
      <c r="J462" s="221">
        <f>ROUND(I462*H462,2)</f>
        <v>0</v>
      </c>
      <c r="K462" s="217" t="s">
        <v>19</v>
      </c>
      <c r="L462" s="46"/>
      <c r="M462" s="222" t="s">
        <v>19</v>
      </c>
      <c r="N462" s="223" t="s">
        <v>47</v>
      </c>
      <c r="O462" s="86"/>
      <c r="P462" s="224">
        <f>O462*H462</f>
        <v>0</v>
      </c>
      <c r="Q462" s="224">
        <v>0</v>
      </c>
      <c r="R462" s="224">
        <f>Q462*H462</f>
        <v>0</v>
      </c>
      <c r="S462" s="224">
        <v>0</v>
      </c>
      <c r="T462" s="225">
        <f>S462*H462</f>
        <v>0</v>
      </c>
      <c r="U462" s="40"/>
      <c r="V462" s="40"/>
      <c r="W462" s="40"/>
      <c r="X462" s="40"/>
      <c r="Y462" s="40"/>
      <c r="Z462" s="40"/>
      <c r="AA462" s="40"/>
      <c r="AB462" s="40"/>
      <c r="AC462" s="40"/>
      <c r="AD462" s="40"/>
      <c r="AE462" s="40"/>
      <c r="AR462" s="226" t="s">
        <v>198</v>
      </c>
      <c r="AT462" s="226" t="s">
        <v>183</v>
      </c>
      <c r="AU462" s="226" t="s">
        <v>83</v>
      </c>
      <c r="AY462" s="19" t="s">
        <v>180</v>
      </c>
      <c r="BE462" s="227">
        <f>IF(N462="základní",J462,0)</f>
        <v>0</v>
      </c>
      <c r="BF462" s="227">
        <f>IF(N462="snížená",J462,0)</f>
        <v>0</v>
      </c>
      <c r="BG462" s="227">
        <f>IF(N462="zákl. přenesená",J462,0)</f>
        <v>0</v>
      </c>
      <c r="BH462" s="227">
        <f>IF(N462="sníž. přenesená",J462,0)</f>
        <v>0</v>
      </c>
      <c r="BI462" s="227">
        <f>IF(N462="nulová",J462,0)</f>
        <v>0</v>
      </c>
      <c r="BJ462" s="19" t="s">
        <v>83</v>
      </c>
      <c r="BK462" s="227">
        <f>ROUND(I462*H462,2)</f>
        <v>0</v>
      </c>
      <c r="BL462" s="19" t="s">
        <v>198</v>
      </c>
      <c r="BM462" s="226" t="s">
        <v>3143</v>
      </c>
    </row>
    <row r="463" s="2" customFormat="1">
      <c r="A463" s="40"/>
      <c r="B463" s="41"/>
      <c r="C463" s="42"/>
      <c r="D463" s="228" t="s">
        <v>190</v>
      </c>
      <c r="E463" s="42"/>
      <c r="F463" s="229" t="s">
        <v>3142</v>
      </c>
      <c r="G463" s="42"/>
      <c r="H463" s="42"/>
      <c r="I463" s="230"/>
      <c r="J463" s="42"/>
      <c r="K463" s="42"/>
      <c r="L463" s="46"/>
      <c r="M463" s="231"/>
      <c r="N463" s="232"/>
      <c r="O463" s="86"/>
      <c r="P463" s="86"/>
      <c r="Q463" s="86"/>
      <c r="R463" s="86"/>
      <c r="S463" s="86"/>
      <c r="T463" s="87"/>
      <c r="U463" s="40"/>
      <c r="V463" s="40"/>
      <c r="W463" s="40"/>
      <c r="X463" s="40"/>
      <c r="Y463" s="40"/>
      <c r="Z463" s="40"/>
      <c r="AA463" s="40"/>
      <c r="AB463" s="40"/>
      <c r="AC463" s="40"/>
      <c r="AD463" s="40"/>
      <c r="AE463" s="40"/>
      <c r="AT463" s="19" t="s">
        <v>190</v>
      </c>
      <c r="AU463" s="19" t="s">
        <v>83</v>
      </c>
    </row>
    <row r="464" s="2" customFormat="1" ht="16.5" customHeight="1">
      <c r="A464" s="40"/>
      <c r="B464" s="41"/>
      <c r="C464" s="215" t="s">
        <v>1448</v>
      </c>
      <c r="D464" s="215" t="s">
        <v>183</v>
      </c>
      <c r="E464" s="216" t="s">
        <v>3144</v>
      </c>
      <c r="F464" s="217" t="s">
        <v>3145</v>
      </c>
      <c r="G464" s="218" t="s">
        <v>2566</v>
      </c>
      <c r="H464" s="219">
        <v>25</v>
      </c>
      <c r="I464" s="220"/>
      <c r="J464" s="221">
        <f>ROUND(I464*H464,2)</f>
        <v>0</v>
      </c>
      <c r="K464" s="217" t="s">
        <v>19</v>
      </c>
      <c r="L464" s="46"/>
      <c r="M464" s="222" t="s">
        <v>19</v>
      </c>
      <c r="N464" s="223" t="s">
        <v>47</v>
      </c>
      <c r="O464" s="86"/>
      <c r="P464" s="224">
        <f>O464*H464</f>
        <v>0</v>
      </c>
      <c r="Q464" s="224">
        <v>0</v>
      </c>
      <c r="R464" s="224">
        <f>Q464*H464</f>
        <v>0</v>
      </c>
      <c r="S464" s="224">
        <v>0</v>
      </c>
      <c r="T464" s="225">
        <f>S464*H464</f>
        <v>0</v>
      </c>
      <c r="U464" s="40"/>
      <c r="V464" s="40"/>
      <c r="W464" s="40"/>
      <c r="X464" s="40"/>
      <c r="Y464" s="40"/>
      <c r="Z464" s="40"/>
      <c r="AA464" s="40"/>
      <c r="AB464" s="40"/>
      <c r="AC464" s="40"/>
      <c r="AD464" s="40"/>
      <c r="AE464" s="40"/>
      <c r="AR464" s="226" t="s">
        <v>198</v>
      </c>
      <c r="AT464" s="226" t="s">
        <v>183</v>
      </c>
      <c r="AU464" s="226" t="s">
        <v>83</v>
      </c>
      <c r="AY464" s="19" t="s">
        <v>180</v>
      </c>
      <c r="BE464" s="227">
        <f>IF(N464="základní",J464,0)</f>
        <v>0</v>
      </c>
      <c r="BF464" s="227">
        <f>IF(N464="snížená",J464,0)</f>
        <v>0</v>
      </c>
      <c r="BG464" s="227">
        <f>IF(N464="zákl. přenesená",J464,0)</f>
        <v>0</v>
      </c>
      <c r="BH464" s="227">
        <f>IF(N464="sníž. přenesená",J464,0)</f>
        <v>0</v>
      </c>
      <c r="BI464" s="227">
        <f>IF(N464="nulová",J464,0)</f>
        <v>0</v>
      </c>
      <c r="BJ464" s="19" t="s">
        <v>83</v>
      </c>
      <c r="BK464" s="227">
        <f>ROUND(I464*H464,2)</f>
        <v>0</v>
      </c>
      <c r="BL464" s="19" t="s">
        <v>198</v>
      </c>
      <c r="BM464" s="226" t="s">
        <v>3146</v>
      </c>
    </row>
    <row r="465" s="2" customFormat="1">
      <c r="A465" s="40"/>
      <c r="B465" s="41"/>
      <c r="C465" s="42"/>
      <c r="D465" s="228" t="s">
        <v>190</v>
      </c>
      <c r="E465" s="42"/>
      <c r="F465" s="229" t="s">
        <v>3145</v>
      </c>
      <c r="G465" s="42"/>
      <c r="H465" s="42"/>
      <c r="I465" s="230"/>
      <c r="J465" s="42"/>
      <c r="K465" s="42"/>
      <c r="L465" s="46"/>
      <c r="M465" s="231"/>
      <c r="N465" s="232"/>
      <c r="O465" s="86"/>
      <c r="P465" s="86"/>
      <c r="Q465" s="86"/>
      <c r="R465" s="86"/>
      <c r="S465" s="86"/>
      <c r="T465" s="87"/>
      <c r="U465" s="40"/>
      <c r="V465" s="40"/>
      <c r="W465" s="40"/>
      <c r="X465" s="40"/>
      <c r="Y465" s="40"/>
      <c r="Z465" s="40"/>
      <c r="AA465" s="40"/>
      <c r="AB465" s="40"/>
      <c r="AC465" s="40"/>
      <c r="AD465" s="40"/>
      <c r="AE465" s="40"/>
      <c r="AT465" s="19" t="s">
        <v>190</v>
      </c>
      <c r="AU465" s="19" t="s">
        <v>83</v>
      </c>
    </row>
    <row r="466" s="2" customFormat="1" ht="16.5" customHeight="1">
      <c r="A466" s="40"/>
      <c r="B466" s="41"/>
      <c r="C466" s="215" t="s">
        <v>1453</v>
      </c>
      <c r="D466" s="215" t="s">
        <v>183</v>
      </c>
      <c r="E466" s="216" t="s">
        <v>3147</v>
      </c>
      <c r="F466" s="217" t="s">
        <v>3148</v>
      </c>
      <c r="G466" s="218" t="s">
        <v>2566</v>
      </c>
      <c r="H466" s="219">
        <v>8</v>
      </c>
      <c r="I466" s="220"/>
      <c r="J466" s="221">
        <f>ROUND(I466*H466,2)</f>
        <v>0</v>
      </c>
      <c r="K466" s="217" t="s">
        <v>19</v>
      </c>
      <c r="L466" s="46"/>
      <c r="M466" s="222" t="s">
        <v>19</v>
      </c>
      <c r="N466" s="223" t="s">
        <v>47</v>
      </c>
      <c r="O466" s="86"/>
      <c r="P466" s="224">
        <f>O466*H466</f>
        <v>0</v>
      </c>
      <c r="Q466" s="224">
        <v>0</v>
      </c>
      <c r="R466" s="224">
        <f>Q466*H466</f>
        <v>0</v>
      </c>
      <c r="S466" s="224">
        <v>0</v>
      </c>
      <c r="T466" s="225">
        <f>S466*H466</f>
        <v>0</v>
      </c>
      <c r="U466" s="40"/>
      <c r="V466" s="40"/>
      <c r="W466" s="40"/>
      <c r="X466" s="40"/>
      <c r="Y466" s="40"/>
      <c r="Z466" s="40"/>
      <c r="AA466" s="40"/>
      <c r="AB466" s="40"/>
      <c r="AC466" s="40"/>
      <c r="AD466" s="40"/>
      <c r="AE466" s="40"/>
      <c r="AR466" s="226" t="s">
        <v>198</v>
      </c>
      <c r="AT466" s="226" t="s">
        <v>183</v>
      </c>
      <c r="AU466" s="226" t="s">
        <v>83</v>
      </c>
      <c r="AY466" s="19" t="s">
        <v>180</v>
      </c>
      <c r="BE466" s="227">
        <f>IF(N466="základní",J466,0)</f>
        <v>0</v>
      </c>
      <c r="BF466" s="227">
        <f>IF(N466="snížená",J466,0)</f>
        <v>0</v>
      </c>
      <c r="BG466" s="227">
        <f>IF(N466="zákl. přenesená",J466,0)</f>
        <v>0</v>
      </c>
      <c r="BH466" s="227">
        <f>IF(N466="sníž. přenesená",J466,0)</f>
        <v>0</v>
      </c>
      <c r="BI466" s="227">
        <f>IF(N466="nulová",J466,0)</f>
        <v>0</v>
      </c>
      <c r="BJ466" s="19" t="s">
        <v>83</v>
      </c>
      <c r="BK466" s="227">
        <f>ROUND(I466*H466,2)</f>
        <v>0</v>
      </c>
      <c r="BL466" s="19" t="s">
        <v>198</v>
      </c>
      <c r="BM466" s="226" t="s">
        <v>3149</v>
      </c>
    </row>
    <row r="467" s="2" customFormat="1">
      <c r="A467" s="40"/>
      <c r="B467" s="41"/>
      <c r="C467" s="42"/>
      <c r="D467" s="228" t="s">
        <v>190</v>
      </c>
      <c r="E467" s="42"/>
      <c r="F467" s="229" t="s">
        <v>3148</v>
      </c>
      <c r="G467" s="42"/>
      <c r="H467" s="42"/>
      <c r="I467" s="230"/>
      <c r="J467" s="42"/>
      <c r="K467" s="42"/>
      <c r="L467" s="46"/>
      <c r="M467" s="231"/>
      <c r="N467" s="232"/>
      <c r="O467" s="86"/>
      <c r="P467" s="86"/>
      <c r="Q467" s="86"/>
      <c r="R467" s="86"/>
      <c r="S467" s="86"/>
      <c r="T467" s="87"/>
      <c r="U467" s="40"/>
      <c r="V467" s="40"/>
      <c r="W467" s="40"/>
      <c r="X467" s="40"/>
      <c r="Y467" s="40"/>
      <c r="Z467" s="40"/>
      <c r="AA467" s="40"/>
      <c r="AB467" s="40"/>
      <c r="AC467" s="40"/>
      <c r="AD467" s="40"/>
      <c r="AE467" s="40"/>
      <c r="AT467" s="19" t="s">
        <v>190</v>
      </c>
      <c r="AU467" s="19" t="s">
        <v>83</v>
      </c>
    </row>
    <row r="468" s="2" customFormat="1" ht="16.5" customHeight="1">
      <c r="A468" s="40"/>
      <c r="B468" s="41"/>
      <c r="C468" s="215" t="s">
        <v>1459</v>
      </c>
      <c r="D468" s="215" t="s">
        <v>183</v>
      </c>
      <c r="E468" s="216" t="s">
        <v>3150</v>
      </c>
      <c r="F468" s="217" t="s">
        <v>3151</v>
      </c>
      <c r="G468" s="218" t="s">
        <v>1661</v>
      </c>
      <c r="H468" s="219">
        <v>1</v>
      </c>
      <c r="I468" s="220"/>
      <c r="J468" s="221">
        <f>ROUND(I468*H468,2)</f>
        <v>0</v>
      </c>
      <c r="K468" s="217" t="s">
        <v>19</v>
      </c>
      <c r="L468" s="46"/>
      <c r="M468" s="222" t="s">
        <v>19</v>
      </c>
      <c r="N468" s="223" t="s">
        <v>47</v>
      </c>
      <c r="O468" s="86"/>
      <c r="P468" s="224">
        <f>O468*H468</f>
        <v>0</v>
      </c>
      <c r="Q468" s="224">
        <v>0</v>
      </c>
      <c r="R468" s="224">
        <f>Q468*H468</f>
        <v>0</v>
      </c>
      <c r="S468" s="224">
        <v>0</v>
      </c>
      <c r="T468" s="225">
        <f>S468*H468</f>
        <v>0</v>
      </c>
      <c r="U468" s="40"/>
      <c r="V468" s="40"/>
      <c r="W468" s="40"/>
      <c r="X468" s="40"/>
      <c r="Y468" s="40"/>
      <c r="Z468" s="40"/>
      <c r="AA468" s="40"/>
      <c r="AB468" s="40"/>
      <c r="AC468" s="40"/>
      <c r="AD468" s="40"/>
      <c r="AE468" s="40"/>
      <c r="AR468" s="226" t="s">
        <v>198</v>
      </c>
      <c r="AT468" s="226" t="s">
        <v>183</v>
      </c>
      <c r="AU468" s="226" t="s">
        <v>83</v>
      </c>
      <c r="AY468" s="19" t="s">
        <v>180</v>
      </c>
      <c r="BE468" s="227">
        <f>IF(N468="základní",J468,0)</f>
        <v>0</v>
      </c>
      <c r="BF468" s="227">
        <f>IF(N468="snížená",J468,0)</f>
        <v>0</v>
      </c>
      <c r="BG468" s="227">
        <f>IF(N468="zákl. přenesená",J468,0)</f>
        <v>0</v>
      </c>
      <c r="BH468" s="227">
        <f>IF(N468="sníž. přenesená",J468,0)</f>
        <v>0</v>
      </c>
      <c r="BI468" s="227">
        <f>IF(N468="nulová",J468,0)</f>
        <v>0</v>
      </c>
      <c r="BJ468" s="19" t="s">
        <v>83</v>
      </c>
      <c r="BK468" s="227">
        <f>ROUND(I468*H468,2)</f>
        <v>0</v>
      </c>
      <c r="BL468" s="19" t="s">
        <v>198</v>
      </c>
      <c r="BM468" s="226" t="s">
        <v>3152</v>
      </c>
    </row>
    <row r="469" s="2" customFormat="1">
      <c r="A469" s="40"/>
      <c r="B469" s="41"/>
      <c r="C469" s="42"/>
      <c r="D469" s="228" t="s">
        <v>190</v>
      </c>
      <c r="E469" s="42"/>
      <c r="F469" s="229" t="s">
        <v>3151</v>
      </c>
      <c r="G469" s="42"/>
      <c r="H469" s="42"/>
      <c r="I469" s="230"/>
      <c r="J469" s="42"/>
      <c r="K469" s="42"/>
      <c r="L469" s="46"/>
      <c r="M469" s="231"/>
      <c r="N469" s="232"/>
      <c r="O469" s="86"/>
      <c r="P469" s="86"/>
      <c r="Q469" s="86"/>
      <c r="R469" s="86"/>
      <c r="S469" s="86"/>
      <c r="T469" s="87"/>
      <c r="U469" s="40"/>
      <c r="V469" s="40"/>
      <c r="W469" s="40"/>
      <c r="X469" s="40"/>
      <c r="Y469" s="40"/>
      <c r="Z469" s="40"/>
      <c r="AA469" s="40"/>
      <c r="AB469" s="40"/>
      <c r="AC469" s="40"/>
      <c r="AD469" s="40"/>
      <c r="AE469" s="40"/>
      <c r="AT469" s="19" t="s">
        <v>190</v>
      </c>
      <c r="AU469" s="19" t="s">
        <v>83</v>
      </c>
    </row>
    <row r="470" s="2" customFormat="1" ht="16.5" customHeight="1">
      <c r="A470" s="40"/>
      <c r="B470" s="41"/>
      <c r="C470" s="215" t="s">
        <v>1465</v>
      </c>
      <c r="D470" s="215" t="s">
        <v>183</v>
      </c>
      <c r="E470" s="216" t="s">
        <v>3153</v>
      </c>
      <c r="F470" s="217" t="s">
        <v>3154</v>
      </c>
      <c r="G470" s="218" t="s">
        <v>1661</v>
      </c>
      <c r="H470" s="219">
        <v>1</v>
      </c>
      <c r="I470" s="220"/>
      <c r="J470" s="221">
        <f>ROUND(I470*H470,2)</f>
        <v>0</v>
      </c>
      <c r="K470" s="217" t="s">
        <v>19</v>
      </c>
      <c r="L470" s="46"/>
      <c r="M470" s="222" t="s">
        <v>19</v>
      </c>
      <c r="N470" s="223" t="s">
        <v>47</v>
      </c>
      <c r="O470" s="86"/>
      <c r="P470" s="224">
        <f>O470*H470</f>
        <v>0</v>
      </c>
      <c r="Q470" s="224">
        <v>0</v>
      </c>
      <c r="R470" s="224">
        <f>Q470*H470</f>
        <v>0</v>
      </c>
      <c r="S470" s="224">
        <v>0</v>
      </c>
      <c r="T470" s="225">
        <f>S470*H470</f>
        <v>0</v>
      </c>
      <c r="U470" s="40"/>
      <c r="V470" s="40"/>
      <c r="W470" s="40"/>
      <c r="X470" s="40"/>
      <c r="Y470" s="40"/>
      <c r="Z470" s="40"/>
      <c r="AA470" s="40"/>
      <c r="AB470" s="40"/>
      <c r="AC470" s="40"/>
      <c r="AD470" s="40"/>
      <c r="AE470" s="40"/>
      <c r="AR470" s="226" t="s">
        <v>198</v>
      </c>
      <c r="AT470" s="226" t="s">
        <v>183</v>
      </c>
      <c r="AU470" s="226" t="s">
        <v>83</v>
      </c>
      <c r="AY470" s="19" t="s">
        <v>180</v>
      </c>
      <c r="BE470" s="227">
        <f>IF(N470="základní",J470,0)</f>
        <v>0</v>
      </c>
      <c r="BF470" s="227">
        <f>IF(N470="snížená",J470,0)</f>
        <v>0</v>
      </c>
      <c r="BG470" s="227">
        <f>IF(N470="zákl. přenesená",J470,0)</f>
        <v>0</v>
      </c>
      <c r="BH470" s="227">
        <f>IF(N470="sníž. přenesená",J470,0)</f>
        <v>0</v>
      </c>
      <c r="BI470" s="227">
        <f>IF(N470="nulová",J470,0)</f>
        <v>0</v>
      </c>
      <c r="BJ470" s="19" t="s">
        <v>83</v>
      </c>
      <c r="BK470" s="227">
        <f>ROUND(I470*H470,2)</f>
        <v>0</v>
      </c>
      <c r="BL470" s="19" t="s">
        <v>198</v>
      </c>
      <c r="BM470" s="226" t="s">
        <v>3155</v>
      </c>
    </row>
    <row r="471" s="2" customFormat="1">
      <c r="A471" s="40"/>
      <c r="B471" s="41"/>
      <c r="C471" s="42"/>
      <c r="D471" s="228" t="s">
        <v>190</v>
      </c>
      <c r="E471" s="42"/>
      <c r="F471" s="229" t="s">
        <v>3154</v>
      </c>
      <c r="G471" s="42"/>
      <c r="H471" s="42"/>
      <c r="I471" s="230"/>
      <c r="J471" s="42"/>
      <c r="K471" s="42"/>
      <c r="L471" s="46"/>
      <c r="M471" s="231"/>
      <c r="N471" s="232"/>
      <c r="O471" s="86"/>
      <c r="P471" s="86"/>
      <c r="Q471" s="86"/>
      <c r="R471" s="86"/>
      <c r="S471" s="86"/>
      <c r="T471" s="87"/>
      <c r="U471" s="40"/>
      <c r="V471" s="40"/>
      <c r="W471" s="40"/>
      <c r="X471" s="40"/>
      <c r="Y471" s="40"/>
      <c r="Z471" s="40"/>
      <c r="AA471" s="40"/>
      <c r="AB471" s="40"/>
      <c r="AC471" s="40"/>
      <c r="AD471" s="40"/>
      <c r="AE471" s="40"/>
      <c r="AT471" s="19" t="s">
        <v>190</v>
      </c>
      <c r="AU471" s="19" t="s">
        <v>83</v>
      </c>
    </row>
    <row r="472" s="2" customFormat="1" ht="16.5" customHeight="1">
      <c r="A472" s="40"/>
      <c r="B472" s="41"/>
      <c r="C472" s="215" t="s">
        <v>1470</v>
      </c>
      <c r="D472" s="215" t="s">
        <v>183</v>
      </c>
      <c r="E472" s="216" t="s">
        <v>3156</v>
      </c>
      <c r="F472" s="217" t="s">
        <v>3157</v>
      </c>
      <c r="G472" s="218" t="s">
        <v>2566</v>
      </c>
      <c r="H472" s="219">
        <v>16</v>
      </c>
      <c r="I472" s="220"/>
      <c r="J472" s="221">
        <f>ROUND(I472*H472,2)</f>
        <v>0</v>
      </c>
      <c r="K472" s="217" t="s">
        <v>19</v>
      </c>
      <c r="L472" s="46"/>
      <c r="M472" s="222" t="s">
        <v>19</v>
      </c>
      <c r="N472" s="223" t="s">
        <v>47</v>
      </c>
      <c r="O472" s="86"/>
      <c r="P472" s="224">
        <f>O472*H472</f>
        <v>0</v>
      </c>
      <c r="Q472" s="224">
        <v>0</v>
      </c>
      <c r="R472" s="224">
        <f>Q472*H472</f>
        <v>0</v>
      </c>
      <c r="S472" s="224">
        <v>0</v>
      </c>
      <c r="T472" s="225">
        <f>S472*H472</f>
        <v>0</v>
      </c>
      <c r="U472" s="40"/>
      <c r="V472" s="40"/>
      <c r="W472" s="40"/>
      <c r="X472" s="40"/>
      <c r="Y472" s="40"/>
      <c r="Z472" s="40"/>
      <c r="AA472" s="40"/>
      <c r="AB472" s="40"/>
      <c r="AC472" s="40"/>
      <c r="AD472" s="40"/>
      <c r="AE472" s="40"/>
      <c r="AR472" s="226" t="s">
        <v>198</v>
      </c>
      <c r="AT472" s="226" t="s">
        <v>183</v>
      </c>
      <c r="AU472" s="226" t="s">
        <v>83</v>
      </c>
      <c r="AY472" s="19" t="s">
        <v>180</v>
      </c>
      <c r="BE472" s="227">
        <f>IF(N472="základní",J472,0)</f>
        <v>0</v>
      </c>
      <c r="BF472" s="227">
        <f>IF(N472="snížená",J472,0)</f>
        <v>0</v>
      </c>
      <c r="BG472" s="227">
        <f>IF(N472="zákl. přenesená",J472,0)</f>
        <v>0</v>
      </c>
      <c r="BH472" s="227">
        <f>IF(N472="sníž. přenesená",J472,0)</f>
        <v>0</v>
      </c>
      <c r="BI472" s="227">
        <f>IF(N472="nulová",J472,0)</f>
        <v>0</v>
      </c>
      <c r="BJ472" s="19" t="s">
        <v>83</v>
      </c>
      <c r="BK472" s="227">
        <f>ROUND(I472*H472,2)</f>
        <v>0</v>
      </c>
      <c r="BL472" s="19" t="s">
        <v>198</v>
      </c>
      <c r="BM472" s="226" t="s">
        <v>3158</v>
      </c>
    </row>
    <row r="473" s="2" customFormat="1">
      <c r="A473" s="40"/>
      <c r="B473" s="41"/>
      <c r="C473" s="42"/>
      <c r="D473" s="228" t="s">
        <v>190</v>
      </c>
      <c r="E473" s="42"/>
      <c r="F473" s="229" t="s">
        <v>3157</v>
      </c>
      <c r="G473" s="42"/>
      <c r="H473" s="42"/>
      <c r="I473" s="230"/>
      <c r="J473" s="42"/>
      <c r="K473" s="42"/>
      <c r="L473" s="46"/>
      <c r="M473" s="231"/>
      <c r="N473" s="232"/>
      <c r="O473" s="86"/>
      <c r="P473" s="86"/>
      <c r="Q473" s="86"/>
      <c r="R473" s="86"/>
      <c r="S473" s="86"/>
      <c r="T473" s="87"/>
      <c r="U473" s="40"/>
      <c r="V473" s="40"/>
      <c r="W473" s="40"/>
      <c r="X473" s="40"/>
      <c r="Y473" s="40"/>
      <c r="Z473" s="40"/>
      <c r="AA473" s="40"/>
      <c r="AB473" s="40"/>
      <c r="AC473" s="40"/>
      <c r="AD473" s="40"/>
      <c r="AE473" s="40"/>
      <c r="AT473" s="19" t="s">
        <v>190</v>
      </c>
      <c r="AU473" s="19" t="s">
        <v>83</v>
      </c>
    </row>
    <row r="474" s="2" customFormat="1" ht="21.75" customHeight="1">
      <c r="A474" s="40"/>
      <c r="B474" s="41"/>
      <c r="C474" s="215" t="s">
        <v>1476</v>
      </c>
      <c r="D474" s="215" t="s">
        <v>183</v>
      </c>
      <c r="E474" s="216" t="s">
        <v>3159</v>
      </c>
      <c r="F474" s="217" t="s">
        <v>3160</v>
      </c>
      <c r="G474" s="218" t="s">
        <v>2566</v>
      </c>
      <c r="H474" s="219">
        <v>12</v>
      </c>
      <c r="I474" s="220"/>
      <c r="J474" s="221">
        <f>ROUND(I474*H474,2)</f>
        <v>0</v>
      </c>
      <c r="K474" s="217" t="s">
        <v>19</v>
      </c>
      <c r="L474" s="46"/>
      <c r="M474" s="222" t="s">
        <v>19</v>
      </c>
      <c r="N474" s="223" t="s">
        <v>47</v>
      </c>
      <c r="O474" s="86"/>
      <c r="P474" s="224">
        <f>O474*H474</f>
        <v>0</v>
      </c>
      <c r="Q474" s="224">
        <v>0</v>
      </c>
      <c r="R474" s="224">
        <f>Q474*H474</f>
        <v>0</v>
      </c>
      <c r="S474" s="224">
        <v>0</v>
      </c>
      <c r="T474" s="225">
        <f>S474*H474</f>
        <v>0</v>
      </c>
      <c r="U474" s="40"/>
      <c r="V474" s="40"/>
      <c r="W474" s="40"/>
      <c r="X474" s="40"/>
      <c r="Y474" s="40"/>
      <c r="Z474" s="40"/>
      <c r="AA474" s="40"/>
      <c r="AB474" s="40"/>
      <c r="AC474" s="40"/>
      <c r="AD474" s="40"/>
      <c r="AE474" s="40"/>
      <c r="AR474" s="226" t="s">
        <v>198</v>
      </c>
      <c r="AT474" s="226" t="s">
        <v>183</v>
      </c>
      <c r="AU474" s="226" t="s">
        <v>83</v>
      </c>
      <c r="AY474" s="19" t="s">
        <v>180</v>
      </c>
      <c r="BE474" s="227">
        <f>IF(N474="základní",J474,0)</f>
        <v>0</v>
      </c>
      <c r="BF474" s="227">
        <f>IF(N474="snížená",J474,0)</f>
        <v>0</v>
      </c>
      <c r="BG474" s="227">
        <f>IF(N474="zákl. přenesená",J474,0)</f>
        <v>0</v>
      </c>
      <c r="BH474" s="227">
        <f>IF(N474="sníž. přenesená",J474,0)</f>
        <v>0</v>
      </c>
      <c r="BI474" s="227">
        <f>IF(N474="nulová",J474,0)</f>
        <v>0</v>
      </c>
      <c r="BJ474" s="19" t="s">
        <v>83</v>
      </c>
      <c r="BK474" s="227">
        <f>ROUND(I474*H474,2)</f>
        <v>0</v>
      </c>
      <c r="BL474" s="19" t="s">
        <v>198</v>
      </c>
      <c r="BM474" s="226" t="s">
        <v>3161</v>
      </c>
    </row>
    <row r="475" s="2" customFormat="1">
      <c r="A475" s="40"/>
      <c r="B475" s="41"/>
      <c r="C475" s="42"/>
      <c r="D475" s="228" t="s">
        <v>190</v>
      </c>
      <c r="E475" s="42"/>
      <c r="F475" s="229" t="s">
        <v>3160</v>
      </c>
      <c r="G475" s="42"/>
      <c r="H475" s="42"/>
      <c r="I475" s="230"/>
      <c r="J475" s="42"/>
      <c r="K475" s="42"/>
      <c r="L475" s="46"/>
      <c r="M475" s="231"/>
      <c r="N475" s="232"/>
      <c r="O475" s="86"/>
      <c r="P475" s="86"/>
      <c r="Q475" s="86"/>
      <c r="R475" s="86"/>
      <c r="S475" s="86"/>
      <c r="T475" s="87"/>
      <c r="U475" s="40"/>
      <c r="V475" s="40"/>
      <c r="W475" s="40"/>
      <c r="X475" s="40"/>
      <c r="Y475" s="40"/>
      <c r="Z475" s="40"/>
      <c r="AA475" s="40"/>
      <c r="AB475" s="40"/>
      <c r="AC475" s="40"/>
      <c r="AD475" s="40"/>
      <c r="AE475" s="40"/>
      <c r="AT475" s="19" t="s">
        <v>190</v>
      </c>
      <c r="AU475" s="19" t="s">
        <v>83</v>
      </c>
    </row>
    <row r="476" s="2" customFormat="1" ht="21.75" customHeight="1">
      <c r="A476" s="40"/>
      <c r="B476" s="41"/>
      <c r="C476" s="215" t="s">
        <v>1481</v>
      </c>
      <c r="D476" s="215" t="s">
        <v>183</v>
      </c>
      <c r="E476" s="216" t="s">
        <v>3162</v>
      </c>
      <c r="F476" s="217" t="s">
        <v>3163</v>
      </c>
      <c r="G476" s="218" t="s">
        <v>1661</v>
      </c>
      <c r="H476" s="219">
        <v>1</v>
      </c>
      <c r="I476" s="220"/>
      <c r="J476" s="221">
        <f>ROUND(I476*H476,2)</f>
        <v>0</v>
      </c>
      <c r="K476" s="217" t="s">
        <v>19</v>
      </c>
      <c r="L476" s="46"/>
      <c r="M476" s="222" t="s">
        <v>19</v>
      </c>
      <c r="N476" s="223" t="s">
        <v>47</v>
      </c>
      <c r="O476" s="86"/>
      <c r="P476" s="224">
        <f>O476*H476</f>
        <v>0</v>
      </c>
      <c r="Q476" s="224">
        <v>0</v>
      </c>
      <c r="R476" s="224">
        <f>Q476*H476</f>
        <v>0</v>
      </c>
      <c r="S476" s="224">
        <v>0</v>
      </c>
      <c r="T476" s="225">
        <f>S476*H476</f>
        <v>0</v>
      </c>
      <c r="U476" s="40"/>
      <c r="V476" s="40"/>
      <c r="W476" s="40"/>
      <c r="X476" s="40"/>
      <c r="Y476" s="40"/>
      <c r="Z476" s="40"/>
      <c r="AA476" s="40"/>
      <c r="AB476" s="40"/>
      <c r="AC476" s="40"/>
      <c r="AD476" s="40"/>
      <c r="AE476" s="40"/>
      <c r="AR476" s="226" t="s">
        <v>198</v>
      </c>
      <c r="AT476" s="226" t="s">
        <v>183</v>
      </c>
      <c r="AU476" s="226" t="s">
        <v>83</v>
      </c>
      <c r="AY476" s="19" t="s">
        <v>180</v>
      </c>
      <c r="BE476" s="227">
        <f>IF(N476="základní",J476,0)</f>
        <v>0</v>
      </c>
      <c r="BF476" s="227">
        <f>IF(N476="snížená",J476,0)</f>
        <v>0</v>
      </c>
      <c r="BG476" s="227">
        <f>IF(N476="zákl. přenesená",J476,0)</f>
        <v>0</v>
      </c>
      <c r="BH476" s="227">
        <f>IF(N476="sníž. přenesená",J476,0)</f>
        <v>0</v>
      </c>
      <c r="BI476" s="227">
        <f>IF(N476="nulová",J476,0)</f>
        <v>0</v>
      </c>
      <c r="BJ476" s="19" t="s">
        <v>83</v>
      </c>
      <c r="BK476" s="227">
        <f>ROUND(I476*H476,2)</f>
        <v>0</v>
      </c>
      <c r="BL476" s="19" t="s">
        <v>198</v>
      </c>
      <c r="BM476" s="226" t="s">
        <v>3164</v>
      </c>
    </row>
    <row r="477" s="2" customFormat="1">
      <c r="A477" s="40"/>
      <c r="B477" s="41"/>
      <c r="C477" s="42"/>
      <c r="D477" s="228" t="s">
        <v>190</v>
      </c>
      <c r="E477" s="42"/>
      <c r="F477" s="229" t="s">
        <v>3163</v>
      </c>
      <c r="G477" s="42"/>
      <c r="H477" s="42"/>
      <c r="I477" s="230"/>
      <c r="J477" s="42"/>
      <c r="K477" s="42"/>
      <c r="L477" s="46"/>
      <c r="M477" s="231"/>
      <c r="N477" s="232"/>
      <c r="O477" s="86"/>
      <c r="P477" s="86"/>
      <c r="Q477" s="86"/>
      <c r="R477" s="86"/>
      <c r="S477" s="86"/>
      <c r="T477" s="87"/>
      <c r="U477" s="40"/>
      <c r="V477" s="40"/>
      <c r="W477" s="40"/>
      <c r="X477" s="40"/>
      <c r="Y477" s="40"/>
      <c r="Z477" s="40"/>
      <c r="AA477" s="40"/>
      <c r="AB477" s="40"/>
      <c r="AC477" s="40"/>
      <c r="AD477" s="40"/>
      <c r="AE477" s="40"/>
      <c r="AT477" s="19" t="s">
        <v>190</v>
      </c>
      <c r="AU477" s="19" t="s">
        <v>83</v>
      </c>
    </row>
    <row r="478" s="2" customFormat="1" ht="16.5" customHeight="1">
      <c r="A478" s="40"/>
      <c r="B478" s="41"/>
      <c r="C478" s="215" t="s">
        <v>1486</v>
      </c>
      <c r="D478" s="215" t="s">
        <v>183</v>
      </c>
      <c r="E478" s="216" t="s">
        <v>3165</v>
      </c>
      <c r="F478" s="217" t="s">
        <v>2575</v>
      </c>
      <c r="G478" s="218" t="s">
        <v>2566</v>
      </c>
      <c r="H478" s="219">
        <v>6</v>
      </c>
      <c r="I478" s="220"/>
      <c r="J478" s="221">
        <f>ROUND(I478*H478,2)</f>
        <v>0</v>
      </c>
      <c r="K478" s="217" t="s">
        <v>19</v>
      </c>
      <c r="L478" s="46"/>
      <c r="M478" s="222" t="s">
        <v>19</v>
      </c>
      <c r="N478" s="223" t="s">
        <v>47</v>
      </c>
      <c r="O478" s="86"/>
      <c r="P478" s="224">
        <f>O478*H478</f>
        <v>0</v>
      </c>
      <c r="Q478" s="224">
        <v>0</v>
      </c>
      <c r="R478" s="224">
        <f>Q478*H478</f>
        <v>0</v>
      </c>
      <c r="S478" s="224">
        <v>0</v>
      </c>
      <c r="T478" s="225">
        <f>S478*H478</f>
        <v>0</v>
      </c>
      <c r="U478" s="40"/>
      <c r="V478" s="40"/>
      <c r="W478" s="40"/>
      <c r="X478" s="40"/>
      <c r="Y478" s="40"/>
      <c r="Z478" s="40"/>
      <c r="AA478" s="40"/>
      <c r="AB478" s="40"/>
      <c r="AC478" s="40"/>
      <c r="AD478" s="40"/>
      <c r="AE478" s="40"/>
      <c r="AR478" s="226" t="s">
        <v>198</v>
      </c>
      <c r="AT478" s="226" t="s">
        <v>183</v>
      </c>
      <c r="AU478" s="226" t="s">
        <v>83</v>
      </c>
      <c r="AY478" s="19" t="s">
        <v>180</v>
      </c>
      <c r="BE478" s="227">
        <f>IF(N478="základní",J478,0)</f>
        <v>0</v>
      </c>
      <c r="BF478" s="227">
        <f>IF(N478="snížená",J478,0)</f>
        <v>0</v>
      </c>
      <c r="BG478" s="227">
        <f>IF(N478="zákl. přenesená",J478,0)</f>
        <v>0</v>
      </c>
      <c r="BH478" s="227">
        <f>IF(N478="sníž. přenesená",J478,0)</f>
        <v>0</v>
      </c>
      <c r="BI478" s="227">
        <f>IF(N478="nulová",J478,0)</f>
        <v>0</v>
      </c>
      <c r="BJ478" s="19" t="s">
        <v>83</v>
      </c>
      <c r="BK478" s="227">
        <f>ROUND(I478*H478,2)</f>
        <v>0</v>
      </c>
      <c r="BL478" s="19" t="s">
        <v>198</v>
      </c>
      <c r="BM478" s="226" t="s">
        <v>3166</v>
      </c>
    </row>
    <row r="479" s="2" customFormat="1">
      <c r="A479" s="40"/>
      <c r="B479" s="41"/>
      <c r="C479" s="42"/>
      <c r="D479" s="228" t="s">
        <v>190</v>
      </c>
      <c r="E479" s="42"/>
      <c r="F479" s="229" t="s">
        <v>2575</v>
      </c>
      <c r="G479" s="42"/>
      <c r="H479" s="42"/>
      <c r="I479" s="230"/>
      <c r="J479" s="42"/>
      <c r="K479" s="42"/>
      <c r="L479" s="46"/>
      <c r="M479" s="231"/>
      <c r="N479" s="232"/>
      <c r="O479" s="86"/>
      <c r="P479" s="86"/>
      <c r="Q479" s="86"/>
      <c r="R479" s="86"/>
      <c r="S479" s="86"/>
      <c r="T479" s="87"/>
      <c r="U479" s="40"/>
      <c r="V479" s="40"/>
      <c r="W479" s="40"/>
      <c r="X479" s="40"/>
      <c r="Y479" s="40"/>
      <c r="Z479" s="40"/>
      <c r="AA479" s="40"/>
      <c r="AB479" s="40"/>
      <c r="AC479" s="40"/>
      <c r="AD479" s="40"/>
      <c r="AE479" s="40"/>
      <c r="AT479" s="19" t="s">
        <v>190</v>
      </c>
      <c r="AU479" s="19" t="s">
        <v>83</v>
      </c>
    </row>
    <row r="480" s="2" customFormat="1" ht="16.5" customHeight="1">
      <c r="A480" s="40"/>
      <c r="B480" s="41"/>
      <c r="C480" s="215" t="s">
        <v>1493</v>
      </c>
      <c r="D480" s="215" t="s">
        <v>183</v>
      </c>
      <c r="E480" s="216" t="s">
        <v>3167</v>
      </c>
      <c r="F480" s="217" t="s">
        <v>3168</v>
      </c>
      <c r="G480" s="218" t="s">
        <v>1661</v>
      </c>
      <c r="H480" s="219">
        <v>1</v>
      </c>
      <c r="I480" s="220"/>
      <c r="J480" s="221">
        <f>ROUND(I480*H480,2)</f>
        <v>0</v>
      </c>
      <c r="K480" s="217" t="s">
        <v>19</v>
      </c>
      <c r="L480" s="46"/>
      <c r="M480" s="222" t="s">
        <v>19</v>
      </c>
      <c r="N480" s="223" t="s">
        <v>47</v>
      </c>
      <c r="O480" s="86"/>
      <c r="P480" s="224">
        <f>O480*H480</f>
        <v>0</v>
      </c>
      <c r="Q480" s="224">
        <v>0</v>
      </c>
      <c r="R480" s="224">
        <f>Q480*H480</f>
        <v>0</v>
      </c>
      <c r="S480" s="224">
        <v>0</v>
      </c>
      <c r="T480" s="225">
        <f>S480*H480</f>
        <v>0</v>
      </c>
      <c r="U480" s="40"/>
      <c r="V480" s="40"/>
      <c r="W480" s="40"/>
      <c r="X480" s="40"/>
      <c r="Y480" s="40"/>
      <c r="Z480" s="40"/>
      <c r="AA480" s="40"/>
      <c r="AB480" s="40"/>
      <c r="AC480" s="40"/>
      <c r="AD480" s="40"/>
      <c r="AE480" s="40"/>
      <c r="AR480" s="226" t="s">
        <v>198</v>
      </c>
      <c r="AT480" s="226" t="s">
        <v>183</v>
      </c>
      <c r="AU480" s="226" t="s">
        <v>83</v>
      </c>
      <c r="AY480" s="19" t="s">
        <v>180</v>
      </c>
      <c r="BE480" s="227">
        <f>IF(N480="základní",J480,0)</f>
        <v>0</v>
      </c>
      <c r="BF480" s="227">
        <f>IF(N480="snížená",J480,0)</f>
        <v>0</v>
      </c>
      <c r="BG480" s="227">
        <f>IF(N480="zákl. přenesená",J480,0)</f>
        <v>0</v>
      </c>
      <c r="BH480" s="227">
        <f>IF(N480="sníž. přenesená",J480,0)</f>
        <v>0</v>
      </c>
      <c r="BI480" s="227">
        <f>IF(N480="nulová",J480,0)</f>
        <v>0</v>
      </c>
      <c r="BJ480" s="19" t="s">
        <v>83</v>
      </c>
      <c r="BK480" s="227">
        <f>ROUND(I480*H480,2)</f>
        <v>0</v>
      </c>
      <c r="BL480" s="19" t="s">
        <v>198</v>
      </c>
      <c r="BM480" s="226" t="s">
        <v>3169</v>
      </c>
    </row>
    <row r="481" s="2" customFormat="1">
      <c r="A481" s="40"/>
      <c r="B481" s="41"/>
      <c r="C481" s="42"/>
      <c r="D481" s="228" t="s">
        <v>190</v>
      </c>
      <c r="E481" s="42"/>
      <c r="F481" s="229" t="s">
        <v>3168</v>
      </c>
      <c r="G481" s="42"/>
      <c r="H481" s="42"/>
      <c r="I481" s="230"/>
      <c r="J481" s="42"/>
      <c r="K481" s="42"/>
      <c r="L481" s="46"/>
      <c r="M481" s="231"/>
      <c r="N481" s="232"/>
      <c r="O481" s="86"/>
      <c r="P481" s="86"/>
      <c r="Q481" s="86"/>
      <c r="R481" s="86"/>
      <c r="S481" s="86"/>
      <c r="T481" s="87"/>
      <c r="U481" s="40"/>
      <c r="V481" s="40"/>
      <c r="W481" s="40"/>
      <c r="X481" s="40"/>
      <c r="Y481" s="40"/>
      <c r="Z481" s="40"/>
      <c r="AA481" s="40"/>
      <c r="AB481" s="40"/>
      <c r="AC481" s="40"/>
      <c r="AD481" s="40"/>
      <c r="AE481" s="40"/>
      <c r="AT481" s="19" t="s">
        <v>190</v>
      </c>
      <c r="AU481" s="19" t="s">
        <v>83</v>
      </c>
    </row>
    <row r="482" s="2" customFormat="1" ht="16.5" customHeight="1">
      <c r="A482" s="40"/>
      <c r="B482" s="41"/>
      <c r="C482" s="215" t="s">
        <v>1498</v>
      </c>
      <c r="D482" s="215" t="s">
        <v>183</v>
      </c>
      <c r="E482" s="216" t="s">
        <v>3170</v>
      </c>
      <c r="F482" s="217" t="s">
        <v>3171</v>
      </c>
      <c r="G482" s="218" t="s">
        <v>1661</v>
      </c>
      <c r="H482" s="219">
        <v>1</v>
      </c>
      <c r="I482" s="220"/>
      <c r="J482" s="221">
        <f>ROUND(I482*H482,2)</f>
        <v>0</v>
      </c>
      <c r="K482" s="217" t="s">
        <v>19</v>
      </c>
      <c r="L482" s="46"/>
      <c r="M482" s="222" t="s">
        <v>19</v>
      </c>
      <c r="N482" s="223" t="s">
        <v>47</v>
      </c>
      <c r="O482" s="86"/>
      <c r="P482" s="224">
        <f>O482*H482</f>
        <v>0</v>
      </c>
      <c r="Q482" s="224">
        <v>0</v>
      </c>
      <c r="R482" s="224">
        <f>Q482*H482</f>
        <v>0</v>
      </c>
      <c r="S482" s="224">
        <v>0</v>
      </c>
      <c r="T482" s="225">
        <f>S482*H482</f>
        <v>0</v>
      </c>
      <c r="U482" s="40"/>
      <c r="V482" s="40"/>
      <c r="W482" s="40"/>
      <c r="X482" s="40"/>
      <c r="Y482" s="40"/>
      <c r="Z482" s="40"/>
      <c r="AA482" s="40"/>
      <c r="AB482" s="40"/>
      <c r="AC482" s="40"/>
      <c r="AD482" s="40"/>
      <c r="AE482" s="40"/>
      <c r="AR482" s="226" t="s">
        <v>198</v>
      </c>
      <c r="AT482" s="226" t="s">
        <v>183</v>
      </c>
      <c r="AU482" s="226" t="s">
        <v>83</v>
      </c>
      <c r="AY482" s="19" t="s">
        <v>180</v>
      </c>
      <c r="BE482" s="227">
        <f>IF(N482="základní",J482,0)</f>
        <v>0</v>
      </c>
      <c r="BF482" s="227">
        <f>IF(N482="snížená",J482,0)</f>
        <v>0</v>
      </c>
      <c r="BG482" s="227">
        <f>IF(N482="zákl. přenesená",J482,0)</f>
        <v>0</v>
      </c>
      <c r="BH482" s="227">
        <f>IF(N482="sníž. přenesená",J482,0)</f>
        <v>0</v>
      </c>
      <c r="BI482" s="227">
        <f>IF(N482="nulová",J482,0)</f>
        <v>0</v>
      </c>
      <c r="BJ482" s="19" t="s">
        <v>83</v>
      </c>
      <c r="BK482" s="227">
        <f>ROUND(I482*H482,2)</f>
        <v>0</v>
      </c>
      <c r="BL482" s="19" t="s">
        <v>198</v>
      </c>
      <c r="BM482" s="226" t="s">
        <v>3172</v>
      </c>
    </row>
    <row r="483" s="2" customFormat="1">
      <c r="A483" s="40"/>
      <c r="B483" s="41"/>
      <c r="C483" s="42"/>
      <c r="D483" s="228" t="s">
        <v>190</v>
      </c>
      <c r="E483" s="42"/>
      <c r="F483" s="229" t="s">
        <v>3171</v>
      </c>
      <c r="G483" s="42"/>
      <c r="H483" s="42"/>
      <c r="I483" s="230"/>
      <c r="J483" s="42"/>
      <c r="K483" s="42"/>
      <c r="L483" s="46"/>
      <c r="M483" s="231"/>
      <c r="N483" s="232"/>
      <c r="O483" s="86"/>
      <c r="P483" s="86"/>
      <c r="Q483" s="86"/>
      <c r="R483" s="86"/>
      <c r="S483" s="86"/>
      <c r="T483" s="87"/>
      <c r="U483" s="40"/>
      <c r="V483" s="40"/>
      <c r="W483" s="40"/>
      <c r="X483" s="40"/>
      <c r="Y483" s="40"/>
      <c r="Z483" s="40"/>
      <c r="AA483" s="40"/>
      <c r="AB483" s="40"/>
      <c r="AC483" s="40"/>
      <c r="AD483" s="40"/>
      <c r="AE483" s="40"/>
      <c r="AT483" s="19" t="s">
        <v>190</v>
      </c>
      <c r="AU483" s="19" t="s">
        <v>83</v>
      </c>
    </row>
    <row r="484" s="2" customFormat="1" ht="16.5" customHeight="1">
      <c r="A484" s="40"/>
      <c r="B484" s="41"/>
      <c r="C484" s="215" t="s">
        <v>1505</v>
      </c>
      <c r="D484" s="215" t="s">
        <v>183</v>
      </c>
      <c r="E484" s="216" t="s">
        <v>3173</v>
      </c>
      <c r="F484" s="217" t="s">
        <v>3174</v>
      </c>
      <c r="G484" s="218" t="s">
        <v>1661</v>
      </c>
      <c r="H484" s="219">
        <v>1</v>
      </c>
      <c r="I484" s="220"/>
      <c r="J484" s="221">
        <f>ROUND(I484*H484,2)</f>
        <v>0</v>
      </c>
      <c r="K484" s="217" t="s">
        <v>19</v>
      </c>
      <c r="L484" s="46"/>
      <c r="M484" s="222" t="s">
        <v>19</v>
      </c>
      <c r="N484" s="223" t="s">
        <v>47</v>
      </c>
      <c r="O484" s="86"/>
      <c r="P484" s="224">
        <f>O484*H484</f>
        <v>0</v>
      </c>
      <c r="Q484" s="224">
        <v>0</v>
      </c>
      <c r="R484" s="224">
        <f>Q484*H484</f>
        <v>0</v>
      </c>
      <c r="S484" s="224">
        <v>0</v>
      </c>
      <c r="T484" s="225">
        <f>S484*H484</f>
        <v>0</v>
      </c>
      <c r="U484" s="40"/>
      <c r="V484" s="40"/>
      <c r="W484" s="40"/>
      <c r="X484" s="40"/>
      <c r="Y484" s="40"/>
      <c r="Z484" s="40"/>
      <c r="AA484" s="40"/>
      <c r="AB484" s="40"/>
      <c r="AC484" s="40"/>
      <c r="AD484" s="40"/>
      <c r="AE484" s="40"/>
      <c r="AR484" s="226" t="s">
        <v>198</v>
      </c>
      <c r="AT484" s="226" t="s">
        <v>183</v>
      </c>
      <c r="AU484" s="226" t="s">
        <v>83</v>
      </c>
      <c r="AY484" s="19" t="s">
        <v>180</v>
      </c>
      <c r="BE484" s="227">
        <f>IF(N484="základní",J484,0)</f>
        <v>0</v>
      </c>
      <c r="BF484" s="227">
        <f>IF(N484="snížená",J484,0)</f>
        <v>0</v>
      </c>
      <c r="BG484" s="227">
        <f>IF(N484="zákl. přenesená",J484,0)</f>
        <v>0</v>
      </c>
      <c r="BH484" s="227">
        <f>IF(N484="sníž. přenesená",J484,0)</f>
        <v>0</v>
      </c>
      <c r="BI484" s="227">
        <f>IF(N484="nulová",J484,0)</f>
        <v>0</v>
      </c>
      <c r="BJ484" s="19" t="s">
        <v>83</v>
      </c>
      <c r="BK484" s="227">
        <f>ROUND(I484*H484,2)</f>
        <v>0</v>
      </c>
      <c r="BL484" s="19" t="s">
        <v>198</v>
      </c>
      <c r="BM484" s="226" t="s">
        <v>3175</v>
      </c>
    </row>
    <row r="485" s="2" customFormat="1">
      <c r="A485" s="40"/>
      <c r="B485" s="41"/>
      <c r="C485" s="42"/>
      <c r="D485" s="228" t="s">
        <v>190</v>
      </c>
      <c r="E485" s="42"/>
      <c r="F485" s="229" t="s">
        <v>3174</v>
      </c>
      <c r="G485" s="42"/>
      <c r="H485" s="42"/>
      <c r="I485" s="230"/>
      <c r="J485" s="42"/>
      <c r="K485" s="42"/>
      <c r="L485" s="46"/>
      <c r="M485" s="265"/>
      <c r="N485" s="266"/>
      <c r="O485" s="267"/>
      <c r="P485" s="267"/>
      <c r="Q485" s="267"/>
      <c r="R485" s="267"/>
      <c r="S485" s="267"/>
      <c r="T485" s="268"/>
      <c r="U485" s="40"/>
      <c r="V485" s="40"/>
      <c r="W485" s="40"/>
      <c r="X485" s="40"/>
      <c r="Y485" s="40"/>
      <c r="Z485" s="40"/>
      <c r="AA485" s="40"/>
      <c r="AB485" s="40"/>
      <c r="AC485" s="40"/>
      <c r="AD485" s="40"/>
      <c r="AE485" s="40"/>
      <c r="AT485" s="19" t="s">
        <v>190</v>
      </c>
      <c r="AU485" s="19" t="s">
        <v>83</v>
      </c>
    </row>
    <row r="486" s="2" customFormat="1" ht="6.96" customHeight="1">
      <c r="A486" s="40"/>
      <c r="B486" s="61"/>
      <c r="C486" s="62"/>
      <c r="D486" s="62"/>
      <c r="E486" s="62"/>
      <c r="F486" s="62"/>
      <c r="G486" s="62"/>
      <c r="H486" s="62"/>
      <c r="I486" s="62"/>
      <c r="J486" s="62"/>
      <c r="K486" s="62"/>
      <c r="L486" s="46"/>
      <c r="M486" s="40"/>
      <c r="O486" s="40"/>
      <c r="P486" s="40"/>
      <c r="Q486" s="40"/>
      <c r="R486" s="40"/>
      <c r="S486" s="40"/>
      <c r="T486" s="40"/>
      <c r="U486" s="40"/>
      <c r="V486" s="40"/>
      <c r="W486" s="40"/>
      <c r="X486" s="40"/>
      <c r="Y486" s="40"/>
      <c r="Z486" s="40"/>
      <c r="AA486" s="40"/>
      <c r="AB486" s="40"/>
      <c r="AC486" s="40"/>
      <c r="AD486" s="40"/>
      <c r="AE486" s="40"/>
    </row>
  </sheetData>
  <sheetProtection sheet="1" autoFilter="0" formatColumns="0" formatRows="0" objects="1" scenarios="1" spinCount="100000" saltValue="nDfBaI+HPLzPyPMyY0QwXISpARPaSyy7wD3KPm+gCGXhLl3gw979U65tfDnICFn/CDcitwzTz2p5kyD48l6I8w==" hashValue="k3SOMUWPwLkECz9XbmQhFyFV5fm7w+goAbcA7MIN9OEEg3Tz/alLdkCCQywLpYQvb+1ghhoIhFvv5KqwdrzjZA==" algorithmName="SHA-512" password="CC35"/>
  <autoFilter ref="C97:K485"/>
  <mergeCells count="12">
    <mergeCell ref="E7:H7"/>
    <mergeCell ref="E9:H9"/>
    <mergeCell ref="E11:H11"/>
    <mergeCell ref="E20:H20"/>
    <mergeCell ref="E29:H29"/>
    <mergeCell ref="E50:H50"/>
    <mergeCell ref="E52:H52"/>
    <mergeCell ref="E54:H54"/>
    <mergeCell ref="E86:H86"/>
    <mergeCell ref="E88:H88"/>
    <mergeCell ref="E90:H9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114</v>
      </c>
    </row>
    <row r="3" s="1" customFormat="1" ht="6.96" customHeight="1">
      <c r="B3" s="141"/>
      <c r="C3" s="142"/>
      <c r="D3" s="142"/>
      <c r="E3" s="142"/>
      <c r="F3" s="142"/>
      <c r="G3" s="142"/>
      <c r="H3" s="142"/>
      <c r="I3" s="142"/>
      <c r="J3" s="142"/>
      <c r="K3" s="142"/>
      <c r="L3" s="22"/>
      <c r="AT3" s="19" t="s">
        <v>85</v>
      </c>
    </row>
    <row r="4" s="1" customFormat="1" ht="24.96" customHeight="1">
      <c r="B4" s="22"/>
      <c r="D4" s="143" t="s">
        <v>144</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Stavební úpravy objektu Bojanovická 2848/1, Praha 4</v>
      </c>
      <c r="F7" s="145"/>
      <c r="G7" s="145"/>
      <c r="H7" s="145"/>
      <c r="L7" s="22"/>
    </row>
    <row r="8">
      <c r="B8" s="22"/>
      <c r="D8" s="145" t="s">
        <v>145</v>
      </c>
      <c r="L8" s="22"/>
    </row>
    <row r="9" s="1" customFormat="1" ht="16.5" customHeight="1">
      <c r="B9" s="22"/>
      <c r="E9" s="146" t="s">
        <v>146</v>
      </c>
      <c r="F9" s="1"/>
      <c r="G9" s="1"/>
      <c r="H9" s="1"/>
      <c r="L9" s="22"/>
    </row>
    <row r="10" s="1" customFormat="1" ht="12" customHeight="1">
      <c r="B10" s="22"/>
      <c r="D10" s="145" t="s">
        <v>147</v>
      </c>
      <c r="L10" s="22"/>
    </row>
    <row r="11" s="2" customFormat="1" ht="16.5" customHeight="1">
      <c r="A11" s="40"/>
      <c r="B11" s="46"/>
      <c r="C11" s="40"/>
      <c r="D11" s="40"/>
      <c r="E11" s="158" t="s">
        <v>3176</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3177</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3178</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stavby'!AN8</f>
        <v>8. 6. 2021</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27</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30</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31</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33</v>
      </c>
      <c r="E24" s="40"/>
      <c r="F24" s="40"/>
      <c r="G24" s="40"/>
      <c r="H24" s="40"/>
      <c r="I24" s="145" t="s">
        <v>26</v>
      </c>
      <c r="J24" s="135" t="s">
        <v>34</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
        <v>35</v>
      </c>
      <c r="F25" s="40"/>
      <c r="G25" s="40"/>
      <c r="H25" s="40"/>
      <c r="I25" s="145" t="s">
        <v>29</v>
      </c>
      <c r="J25" s="135" t="s">
        <v>36</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38</v>
      </c>
      <c r="E27" s="40"/>
      <c r="F27" s="40"/>
      <c r="G27" s="40"/>
      <c r="H27" s="40"/>
      <c r="I27" s="145" t="s">
        <v>26</v>
      </c>
      <c r="J27" s="135" t="str">
        <f>IF('Rekapitulace stavby'!AN19="","",'Rekapitulace stavby'!AN19)</f>
        <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 xml:space="preserve"> </v>
      </c>
      <c r="F28" s="40"/>
      <c r="G28" s="40"/>
      <c r="H28" s="40"/>
      <c r="I28" s="145" t="s">
        <v>29</v>
      </c>
      <c r="J28" s="135" t="str">
        <f>IF('Rekapitulace stavby'!AN20="","",'Rekapitulace stavby'!AN20)</f>
        <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40</v>
      </c>
      <c r="E30" s="40"/>
      <c r="F30" s="40"/>
      <c r="G30" s="40"/>
      <c r="H30" s="40"/>
      <c r="I30" s="40"/>
      <c r="J30" s="40"/>
      <c r="K30" s="40"/>
      <c r="L30" s="147"/>
      <c r="S30" s="40"/>
      <c r="T30" s="40"/>
      <c r="U30" s="40"/>
      <c r="V30" s="40"/>
      <c r="W30" s="40"/>
      <c r="X30" s="40"/>
      <c r="Y30" s="40"/>
      <c r="Z30" s="40"/>
      <c r="AA30" s="40"/>
      <c r="AB30" s="40"/>
      <c r="AC30" s="40"/>
      <c r="AD30" s="40"/>
      <c r="AE30" s="40"/>
    </row>
    <row r="31" s="8" customFormat="1" ht="143.25" customHeight="1">
      <c r="A31" s="150"/>
      <c r="B31" s="151"/>
      <c r="C31" s="150"/>
      <c r="D31" s="150"/>
      <c r="E31" s="152" t="s">
        <v>41</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42</v>
      </c>
      <c r="E34" s="40"/>
      <c r="F34" s="40"/>
      <c r="G34" s="40"/>
      <c r="H34" s="40"/>
      <c r="I34" s="40"/>
      <c r="J34" s="156">
        <f>ROUND(J91,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44</v>
      </c>
      <c r="G36" s="40"/>
      <c r="H36" s="40"/>
      <c r="I36" s="157" t="s">
        <v>43</v>
      </c>
      <c r="J36" s="157" t="s">
        <v>45</v>
      </c>
      <c r="K36" s="40"/>
      <c r="L36" s="147"/>
      <c r="S36" s="40"/>
      <c r="T36" s="40"/>
      <c r="U36" s="40"/>
      <c r="V36" s="40"/>
      <c r="W36" s="40"/>
      <c r="X36" s="40"/>
      <c r="Y36" s="40"/>
      <c r="Z36" s="40"/>
      <c r="AA36" s="40"/>
      <c r="AB36" s="40"/>
      <c r="AC36" s="40"/>
      <c r="AD36" s="40"/>
      <c r="AE36" s="40"/>
    </row>
    <row r="37" s="2" customFormat="1" ht="14.4" customHeight="1">
      <c r="A37" s="40"/>
      <c r="B37" s="46"/>
      <c r="C37" s="40"/>
      <c r="D37" s="158" t="s">
        <v>46</v>
      </c>
      <c r="E37" s="145" t="s">
        <v>47</v>
      </c>
      <c r="F37" s="159">
        <f>ROUND((SUM(BE91:BE143)),  2)</f>
        <v>0</v>
      </c>
      <c r="G37" s="40"/>
      <c r="H37" s="40"/>
      <c r="I37" s="160">
        <v>0.20999999999999999</v>
      </c>
      <c r="J37" s="159">
        <f>ROUND(((SUM(BE91:BE143))*I37),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48</v>
      </c>
      <c r="F38" s="159">
        <f>ROUND((SUM(BF91:BF143)),  2)</f>
        <v>0</v>
      </c>
      <c r="G38" s="40"/>
      <c r="H38" s="40"/>
      <c r="I38" s="160">
        <v>0.14999999999999999</v>
      </c>
      <c r="J38" s="159">
        <f>ROUND(((SUM(BF91:BF143))*I38),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49</v>
      </c>
      <c r="F39" s="159">
        <f>ROUND((SUM(BG91:BG143)),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50</v>
      </c>
      <c r="F40" s="159">
        <f>ROUND((SUM(BH91:BH143)),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51</v>
      </c>
      <c r="F41" s="159">
        <f>ROUND((SUM(BI91:BI143)),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52</v>
      </c>
      <c r="E43" s="163"/>
      <c r="F43" s="163"/>
      <c r="G43" s="164" t="s">
        <v>53</v>
      </c>
      <c r="H43" s="165" t="s">
        <v>54</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149</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Stavební úpravy objektu Bojanovická 2848/1, Praha 4</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145</v>
      </c>
      <c r="D53" s="24"/>
      <c r="E53" s="24"/>
      <c r="F53" s="24"/>
      <c r="G53" s="24"/>
      <c r="H53" s="24"/>
      <c r="I53" s="24"/>
      <c r="J53" s="24"/>
      <c r="K53" s="24"/>
      <c r="L53" s="22"/>
    </row>
    <row r="54" s="1" customFormat="1" ht="16.5" customHeight="1">
      <c r="B54" s="23"/>
      <c r="C54" s="24"/>
      <c r="D54" s="24"/>
      <c r="E54" s="172" t="s">
        <v>146</v>
      </c>
      <c r="F54" s="24"/>
      <c r="G54" s="24"/>
      <c r="H54" s="24"/>
      <c r="I54" s="24"/>
      <c r="J54" s="24"/>
      <c r="K54" s="24"/>
      <c r="L54" s="22"/>
    </row>
    <row r="55" s="1" customFormat="1" ht="12" customHeight="1">
      <c r="B55" s="23"/>
      <c r="C55" s="34" t="s">
        <v>147</v>
      </c>
      <c r="D55" s="24"/>
      <c r="E55" s="24"/>
      <c r="F55" s="24"/>
      <c r="G55" s="24"/>
      <c r="H55" s="24"/>
      <c r="I55" s="24"/>
      <c r="J55" s="24"/>
      <c r="K55" s="24"/>
      <c r="L55" s="22"/>
    </row>
    <row r="56" s="2" customFormat="1" ht="16.5" customHeight="1">
      <c r="A56" s="40"/>
      <c r="B56" s="41"/>
      <c r="C56" s="42"/>
      <c r="D56" s="42"/>
      <c r="E56" s="292" t="s">
        <v>3176</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3177</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UKS - Univerzální kabelážní systém</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Záběhlice ‐ 732117</v>
      </c>
      <c r="G60" s="42"/>
      <c r="H60" s="42"/>
      <c r="I60" s="34" t="s">
        <v>23</v>
      </c>
      <c r="J60" s="74" t="str">
        <f>IF(J16="","",J16)</f>
        <v>8. 6. 2021</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40.05" customHeight="1">
      <c r="A62" s="40"/>
      <c r="B62" s="41"/>
      <c r="C62" s="34" t="s">
        <v>25</v>
      </c>
      <c r="D62" s="42"/>
      <c r="E62" s="42"/>
      <c r="F62" s="29" t="str">
        <f>E19</f>
        <v>Městská část Praha 4, Antala Staška 2059/80b, Krč,</v>
      </c>
      <c r="G62" s="42"/>
      <c r="H62" s="42"/>
      <c r="I62" s="34" t="s">
        <v>33</v>
      </c>
      <c r="J62" s="38" t="str">
        <f>E25</f>
        <v>Archdynamic, s.r.o., Na Strži 290/10, 140 00 Praha</v>
      </c>
      <c r="K62" s="42"/>
      <c r="L62" s="147"/>
      <c r="S62" s="40"/>
      <c r="T62" s="40"/>
      <c r="U62" s="40"/>
      <c r="V62" s="40"/>
      <c r="W62" s="40"/>
      <c r="X62" s="40"/>
      <c r="Y62" s="40"/>
      <c r="Z62" s="40"/>
      <c r="AA62" s="40"/>
      <c r="AB62" s="40"/>
      <c r="AC62" s="40"/>
      <c r="AD62" s="40"/>
      <c r="AE62" s="40"/>
    </row>
    <row r="63" s="2" customFormat="1" ht="15.15" customHeight="1">
      <c r="A63" s="40"/>
      <c r="B63" s="41"/>
      <c r="C63" s="34" t="s">
        <v>31</v>
      </c>
      <c r="D63" s="42"/>
      <c r="E63" s="42"/>
      <c r="F63" s="29" t="str">
        <f>IF(E22="","",E22)</f>
        <v>Vyplň údaj</v>
      </c>
      <c r="G63" s="42"/>
      <c r="H63" s="42"/>
      <c r="I63" s="34" t="s">
        <v>38</v>
      </c>
      <c r="J63" s="38" t="str">
        <f>E28</f>
        <v xml:space="preserve"> </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150</v>
      </c>
      <c r="D65" s="174"/>
      <c r="E65" s="174"/>
      <c r="F65" s="174"/>
      <c r="G65" s="174"/>
      <c r="H65" s="174"/>
      <c r="I65" s="174"/>
      <c r="J65" s="175" t="s">
        <v>151</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74</v>
      </c>
      <c r="D67" s="42"/>
      <c r="E67" s="42"/>
      <c r="F67" s="42"/>
      <c r="G67" s="42"/>
      <c r="H67" s="42"/>
      <c r="I67" s="42"/>
      <c r="J67" s="104">
        <f>J91</f>
        <v>0</v>
      </c>
      <c r="K67" s="42"/>
      <c r="L67" s="147"/>
      <c r="S67" s="40"/>
      <c r="T67" s="40"/>
      <c r="U67" s="40"/>
      <c r="V67" s="40"/>
      <c r="W67" s="40"/>
      <c r="X67" s="40"/>
      <c r="Y67" s="40"/>
      <c r="Z67" s="40"/>
      <c r="AA67" s="40"/>
      <c r="AB67" s="40"/>
      <c r="AC67" s="40"/>
      <c r="AD67" s="40"/>
      <c r="AE67" s="40"/>
      <c r="AU67" s="19" t="s">
        <v>152</v>
      </c>
    </row>
    <row r="68" s="2" customFormat="1" ht="21.84" customHeight="1">
      <c r="A68" s="40"/>
      <c r="B68" s="41"/>
      <c r="C68" s="42"/>
      <c r="D68" s="42"/>
      <c r="E68" s="42"/>
      <c r="F68" s="42"/>
      <c r="G68" s="42"/>
      <c r="H68" s="42"/>
      <c r="I68" s="42"/>
      <c r="J68" s="42"/>
      <c r="K68" s="42"/>
      <c r="L68" s="147"/>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47"/>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47"/>
      <c r="S73" s="40"/>
      <c r="T73" s="40"/>
      <c r="U73" s="40"/>
      <c r="V73" s="40"/>
      <c r="W73" s="40"/>
      <c r="X73" s="40"/>
      <c r="Y73" s="40"/>
      <c r="Z73" s="40"/>
      <c r="AA73" s="40"/>
      <c r="AB73" s="40"/>
      <c r="AC73" s="40"/>
      <c r="AD73" s="40"/>
      <c r="AE73" s="40"/>
    </row>
    <row r="74" s="2" customFormat="1" ht="24.96" customHeight="1">
      <c r="A74" s="40"/>
      <c r="B74" s="41"/>
      <c r="C74" s="25" t="s">
        <v>165</v>
      </c>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6.5" customHeight="1">
      <c r="A77" s="40"/>
      <c r="B77" s="41"/>
      <c r="C77" s="42"/>
      <c r="D77" s="42"/>
      <c r="E77" s="172" t="str">
        <f>E7</f>
        <v>Stavební úpravy objektu Bojanovická 2848/1, Praha 4</v>
      </c>
      <c r="F77" s="34"/>
      <c r="G77" s="34"/>
      <c r="H77" s="34"/>
      <c r="I77" s="42"/>
      <c r="J77" s="42"/>
      <c r="K77" s="42"/>
      <c r="L77" s="147"/>
      <c r="S77" s="40"/>
      <c r="T77" s="40"/>
      <c r="U77" s="40"/>
      <c r="V77" s="40"/>
      <c r="W77" s="40"/>
      <c r="X77" s="40"/>
      <c r="Y77" s="40"/>
      <c r="Z77" s="40"/>
      <c r="AA77" s="40"/>
      <c r="AB77" s="40"/>
      <c r="AC77" s="40"/>
      <c r="AD77" s="40"/>
      <c r="AE77" s="40"/>
    </row>
    <row r="78" s="1" customFormat="1" ht="12" customHeight="1">
      <c r="B78" s="23"/>
      <c r="C78" s="34" t="s">
        <v>145</v>
      </c>
      <c r="D78" s="24"/>
      <c r="E78" s="24"/>
      <c r="F78" s="24"/>
      <c r="G78" s="24"/>
      <c r="H78" s="24"/>
      <c r="I78" s="24"/>
      <c r="J78" s="24"/>
      <c r="K78" s="24"/>
      <c r="L78" s="22"/>
    </row>
    <row r="79" s="1" customFormat="1" ht="16.5" customHeight="1">
      <c r="B79" s="23"/>
      <c r="C79" s="24"/>
      <c r="D79" s="24"/>
      <c r="E79" s="172" t="s">
        <v>146</v>
      </c>
      <c r="F79" s="24"/>
      <c r="G79" s="24"/>
      <c r="H79" s="24"/>
      <c r="I79" s="24"/>
      <c r="J79" s="24"/>
      <c r="K79" s="24"/>
      <c r="L79" s="22"/>
    </row>
    <row r="80" s="1" customFormat="1" ht="12" customHeight="1">
      <c r="B80" s="23"/>
      <c r="C80" s="34" t="s">
        <v>147</v>
      </c>
      <c r="D80" s="24"/>
      <c r="E80" s="24"/>
      <c r="F80" s="24"/>
      <c r="G80" s="24"/>
      <c r="H80" s="24"/>
      <c r="I80" s="24"/>
      <c r="J80" s="24"/>
      <c r="K80" s="24"/>
      <c r="L80" s="22"/>
    </row>
    <row r="81" s="2" customFormat="1" ht="16.5" customHeight="1">
      <c r="A81" s="40"/>
      <c r="B81" s="41"/>
      <c r="C81" s="42"/>
      <c r="D81" s="42"/>
      <c r="E81" s="292" t="s">
        <v>3176</v>
      </c>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4" t="s">
        <v>3177</v>
      </c>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6.5" customHeight="1">
      <c r="A83" s="40"/>
      <c r="B83" s="41"/>
      <c r="C83" s="42"/>
      <c r="D83" s="42"/>
      <c r="E83" s="71" t="str">
        <f>E13</f>
        <v>UKS - Univerzální kabelážní systém</v>
      </c>
      <c r="F83" s="42"/>
      <c r="G83" s="42"/>
      <c r="H83" s="42"/>
      <c r="I83" s="42"/>
      <c r="J83" s="42"/>
      <c r="K83" s="42"/>
      <c r="L83" s="147"/>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2" customHeight="1">
      <c r="A85" s="40"/>
      <c r="B85" s="41"/>
      <c r="C85" s="34" t="s">
        <v>21</v>
      </c>
      <c r="D85" s="42"/>
      <c r="E85" s="42"/>
      <c r="F85" s="29" t="str">
        <f>F16</f>
        <v>Záběhlice ‐ 732117</v>
      </c>
      <c r="G85" s="42"/>
      <c r="H85" s="42"/>
      <c r="I85" s="34" t="s">
        <v>23</v>
      </c>
      <c r="J85" s="74" t="str">
        <f>IF(J16="","",J16)</f>
        <v>8. 6. 2021</v>
      </c>
      <c r="K85" s="42"/>
      <c r="L85" s="14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40.05" customHeight="1">
      <c r="A87" s="40"/>
      <c r="B87" s="41"/>
      <c r="C87" s="34" t="s">
        <v>25</v>
      </c>
      <c r="D87" s="42"/>
      <c r="E87" s="42"/>
      <c r="F87" s="29" t="str">
        <f>E19</f>
        <v>Městská část Praha 4, Antala Staška 2059/80b, Krč,</v>
      </c>
      <c r="G87" s="42"/>
      <c r="H87" s="42"/>
      <c r="I87" s="34" t="s">
        <v>33</v>
      </c>
      <c r="J87" s="38" t="str">
        <f>E25</f>
        <v>Archdynamic, s.r.o., Na Strži 290/10, 140 00 Praha</v>
      </c>
      <c r="K87" s="42"/>
      <c r="L87" s="147"/>
      <c r="S87" s="40"/>
      <c r="T87" s="40"/>
      <c r="U87" s="40"/>
      <c r="V87" s="40"/>
      <c r="W87" s="40"/>
      <c r="X87" s="40"/>
      <c r="Y87" s="40"/>
      <c r="Z87" s="40"/>
      <c r="AA87" s="40"/>
      <c r="AB87" s="40"/>
      <c r="AC87" s="40"/>
      <c r="AD87" s="40"/>
      <c r="AE87" s="40"/>
    </row>
    <row r="88" s="2" customFormat="1" ht="15.15" customHeight="1">
      <c r="A88" s="40"/>
      <c r="B88" s="41"/>
      <c r="C88" s="34" t="s">
        <v>31</v>
      </c>
      <c r="D88" s="42"/>
      <c r="E88" s="42"/>
      <c r="F88" s="29" t="str">
        <f>IF(E22="","",E22)</f>
        <v>Vyplň údaj</v>
      </c>
      <c r="G88" s="42"/>
      <c r="H88" s="42"/>
      <c r="I88" s="34" t="s">
        <v>38</v>
      </c>
      <c r="J88" s="38" t="str">
        <f>E28</f>
        <v xml:space="preserve"> </v>
      </c>
      <c r="K88" s="42"/>
      <c r="L88" s="147"/>
      <c r="S88" s="40"/>
      <c r="T88" s="40"/>
      <c r="U88" s="40"/>
      <c r="V88" s="40"/>
      <c r="W88" s="40"/>
      <c r="X88" s="40"/>
      <c r="Y88" s="40"/>
      <c r="Z88" s="40"/>
      <c r="AA88" s="40"/>
      <c r="AB88" s="40"/>
      <c r="AC88" s="40"/>
      <c r="AD88" s="40"/>
      <c r="AE88" s="40"/>
    </row>
    <row r="89" s="2" customFormat="1" ht="10.32"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11" customFormat="1" ht="29.28" customHeight="1">
      <c r="A90" s="188"/>
      <c r="B90" s="189"/>
      <c r="C90" s="190" t="s">
        <v>166</v>
      </c>
      <c r="D90" s="191" t="s">
        <v>61</v>
      </c>
      <c r="E90" s="191" t="s">
        <v>57</v>
      </c>
      <c r="F90" s="191" t="s">
        <v>58</v>
      </c>
      <c r="G90" s="191" t="s">
        <v>167</v>
      </c>
      <c r="H90" s="191" t="s">
        <v>168</v>
      </c>
      <c r="I90" s="191" t="s">
        <v>169</v>
      </c>
      <c r="J90" s="191" t="s">
        <v>151</v>
      </c>
      <c r="K90" s="192" t="s">
        <v>170</v>
      </c>
      <c r="L90" s="193"/>
      <c r="M90" s="94" t="s">
        <v>19</v>
      </c>
      <c r="N90" s="95" t="s">
        <v>46</v>
      </c>
      <c r="O90" s="95" t="s">
        <v>171</v>
      </c>
      <c r="P90" s="95" t="s">
        <v>172</v>
      </c>
      <c r="Q90" s="95" t="s">
        <v>173</v>
      </c>
      <c r="R90" s="95" t="s">
        <v>174</v>
      </c>
      <c r="S90" s="95" t="s">
        <v>175</v>
      </c>
      <c r="T90" s="96" t="s">
        <v>176</v>
      </c>
      <c r="U90" s="188"/>
      <c r="V90" s="188"/>
      <c r="W90" s="188"/>
      <c r="X90" s="188"/>
      <c r="Y90" s="188"/>
      <c r="Z90" s="188"/>
      <c r="AA90" s="188"/>
      <c r="AB90" s="188"/>
      <c r="AC90" s="188"/>
      <c r="AD90" s="188"/>
      <c r="AE90" s="188"/>
    </row>
    <row r="91" s="2" customFormat="1" ht="22.8" customHeight="1">
      <c r="A91" s="40"/>
      <c r="B91" s="41"/>
      <c r="C91" s="101" t="s">
        <v>177</v>
      </c>
      <c r="D91" s="42"/>
      <c r="E91" s="42"/>
      <c r="F91" s="42"/>
      <c r="G91" s="42"/>
      <c r="H91" s="42"/>
      <c r="I91" s="42"/>
      <c r="J91" s="194">
        <f>BK91</f>
        <v>0</v>
      </c>
      <c r="K91" s="42"/>
      <c r="L91" s="46"/>
      <c r="M91" s="97"/>
      <c r="N91" s="195"/>
      <c r="O91" s="98"/>
      <c r="P91" s="196">
        <f>SUM(P92:P143)</f>
        <v>0</v>
      </c>
      <c r="Q91" s="98"/>
      <c r="R91" s="196">
        <f>SUM(R92:R143)</f>
        <v>0</v>
      </c>
      <c r="S91" s="98"/>
      <c r="T91" s="197">
        <f>SUM(T92:T143)</f>
        <v>0</v>
      </c>
      <c r="U91" s="40"/>
      <c r="V91" s="40"/>
      <c r="W91" s="40"/>
      <c r="X91" s="40"/>
      <c r="Y91" s="40"/>
      <c r="Z91" s="40"/>
      <c r="AA91" s="40"/>
      <c r="AB91" s="40"/>
      <c r="AC91" s="40"/>
      <c r="AD91" s="40"/>
      <c r="AE91" s="40"/>
      <c r="AT91" s="19" t="s">
        <v>75</v>
      </c>
      <c r="AU91" s="19" t="s">
        <v>152</v>
      </c>
      <c r="BK91" s="198">
        <f>SUM(BK92:BK143)</f>
        <v>0</v>
      </c>
    </row>
    <row r="92" s="2" customFormat="1" ht="16.5" customHeight="1">
      <c r="A92" s="40"/>
      <c r="B92" s="41"/>
      <c r="C92" s="215" t="s">
        <v>83</v>
      </c>
      <c r="D92" s="215" t="s">
        <v>183</v>
      </c>
      <c r="E92" s="216" t="s">
        <v>1752</v>
      </c>
      <c r="F92" s="217" t="s">
        <v>3179</v>
      </c>
      <c r="G92" s="218" t="s">
        <v>1661</v>
      </c>
      <c r="H92" s="219">
        <v>1</v>
      </c>
      <c r="I92" s="220"/>
      <c r="J92" s="221">
        <f>ROUND(I92*H92,2)</f>
        <v>0</v>
      </c>
      <c r="K92" s="217" t="s">
        <v>19</v>
      </c>
      <c r="L92" s="46"/>
      <c r="M92" s="222" t="s">
        <v>19</v>
      </c>
      <c r="N92" s="223" t="s">
        <v>47</v>
      </c>
      <c r="O92" s="86"/>
      <c r="P92" s="224">
        <f>O92*H92</f>
        <v>0</v>
      </c>
      <c r="Q92" s="224">
        <v>0</v>
      </c>
      <c r="R92" s="224">
        <f>Q92*H92</f>
        <v>0</v>
      </c>
      <c r="S92" s="224">
        <v>0</v>
      </c>
      <c r="T92" s="225">
        <f>S92*H92</f>
        <v>0</v>
      </c>
      <c r="U92" s="40"/>
      <c r="V92" s="40"/>
      <c r="W92" s="40"/>
      <c r="X92" s="40"/>
      <c r="Y92" s="40"/>
      <c r="Z92" s="40"/>
      <c r="AA92" s="40"/>
      <c r="AB92" s="40"/>
      <c r="AC92" s="40"/>
      <c r="AD92" s="40"/>
      <c r="AE92" s="40"/>
      <c r="AR92" s="226" t="s">
        <v>198</v>
      </c>
      <c r="AT92" s="226" t="s">
        <v>183</v>
      </c>
      <c r="AU92" s="226" t="s">
        <v>76</v>
      </c>
      <c r="AY92" s="19" t="s">
        <v>180</v>
      </c>
      <c r="BE92" s="227">
        <f>IF(N92="základní",J92,0)</f>
        <v>0</v>
      </c>
      <c r="BF92" s="227">
        <f>IF(N92="snížená",J92,0)</f>
        <v>0</v>
      </c>
      <c r="BG92" s="227">
        <f>IF(N92="zákl. přenesená",J92,0)</f>
        <v>0</v>
      </c>
      <c r="BH92" s="227">
        <f>IF(N92="sníž. přenesená",J92,0)</f>
        <v>0</v>
      </c>
      <c r="BI92" s="227">
        <f>IF(N92="nulová",J92,0)</f>
        <v>0</v>
      </c>
      <c r="BJ92" s="19" t="s">
        <v>83</v>
      </c>
      <c r="BK92" s="227">
        <f>ROUND(I92*H92,2)</f>
        <v>0</v>
      </c>
      <c r="BL92" s="19" t="s">
        <v>198</v>
      </c>
      <c r="BM92" s="226" t="s">
        <v>3180</v>
      </c>
    </row>
    <row r="93" s="2" customFormat="1">
      <c r="A93" s="40"/>
      <c r="B93" s="41"/>
      <c r="C93" s="42"/>
      <c r="D93" s="228" t="s">
        <v>190</v>
      </c>
      <c r="E93" s="42"/>
      <c r="F93" s="229" t="s">
        <v>3179</v>
      </c>
      <c r="G93" s="42"/>
      <c r="H93" s="42"/>
      <c r="I93" s="230"/>
      <c r="J93" s="42"/>
      <c r="K93" s="42"/>
      <c r="L93" s="46"/>
      <c r="M93" s="231"/>
      <c r="N93" s="232"/>
      <c r="O93" s="86"/>
      <c r="P93" s="86"/>
      <c r="Q93" s="86"/>
      <c r="R93" s="86"/>
      <c r="S93" s="86"/>
      <c r="T93" s="87"/>
      <c r="U93" s="40"/>
      <c r="V93" s="40"/>
      <c r="W93" s="40"/>
      <c r="X93" s="40"/>
      <c r="Y93" s="40"/>
      <c r="Z93" s="40"/>
      <c r="AA93" s="40"/>
      <c r="AB93" s="40"/>
      <c r="AC93" s="40"/>
      <c r="AD93" s="40"/>
      <c r="AE93" s="40"/>
      <c r="AT93" s="19" t="s">
        <v>190</v>
      </c>
      <c r="AU93" s="19" t="s">
        <v>76</v>
      </c>
    </row>
    <row r="94" s="2" customFormat="1" ht="16.5" customHeight="1">
      <c r="A94" s="40"/>
      <c r="B94" s="41"/>
      <c r="C94" s="215" t="s">
        <v>266</v>
      </c>
      <c r="D94" s="215" t="s">
        <v>183</v>
      </c>
      <c r="E94" s="216" t="s">
        <v>1864</v>
      </c>
      <c r="F94" s="217" t="s">
        <v>3181</v>
      </c>
      <c r="G94" s="218" t="s">
        <v>1661</v>
      </c>
      <c r="H94" s="219">
        <v>98</v>
      </c>
      <c r="I94" s="220"/>
      <c r="J94" s="221">
        <f>ROUND(I94*H94,2)</f>
        <v>0</v>
      </c>
      <c r="K94" s="217" t="s">
        <v>19</v>
      </c>
      <c r="L94" s="46"/>
      <c r="M94" s="222" t="s">
        <v>19</v>
      </c>
      <c r="N94" s="223" t="s">
        <v>47</v>
      </c>
      <c r="O94" s="86"/>
      <c r="P94" s="224">
        <f>O94*H94</f>
        <v>0</v>
      </c>
      <c r="Q94" s="224">
        <v>0</v>
      </c>
      <c r="R94" s="224">
        <f>Q94*H94</f>
        <v>0</v>
      </c>
      <c r="S94" s="224">
        <v>0</v>
      </c>
      <c r="T94" s="225">
        <f>S94*H94</f>
        <v>0</v>
      </c>
      <c r="U94" s="40"/>
      <c r="V94" s="40"/>
      <c r="W94" s="40"/>
      <c r="X94" s="40"/>
      <c r="Y94" s="40"/>
      <c r="Z94" s="40"/>
      <c r="AA94" s="40"/>
      <c r="AB94" s="40"/>
      <c r="AC94" s="40"/>
      <c r="AD94" s="40"/>
      <c r="AE94" s="40"/>
      <c r="AR94" s="226" t="s">
        <v>198</v>
      </c>
      <c r="AT94" s="226" t="s">
        <v>183</v>
      </c>
      <c r="AU94" s="226" t="s">
        <v>76</v>
      </c>
      <c r="AY94" s="19" t="s">
        <v>180</v>
      </c>
      <c r="BE94" s="227">
        <f>IF(N94="základní",J94,0)</f>
        <v>0</v>
      </c>
      <c r="BF94" s="227">
        <f>IF(N94="snížená",J94,0)</f>
        <v>0</v>
      </c>
      <c r="BG94" s="227">
        <f>IF(N94="zákl. přenesená",J94,0)</f>
        <v>0</v>
      </c>
      <c r="BH94" s="227">
        <f>IF(N94="sníž. přenesená",J94,0)</f>
        <v>0</v>
      </c>
      <c r="BI94" s="227">
        <f>IF(N94="nulová",J94,0)</f>
        <v>0</v>
      </c>
      <c r="BJ94" s="19" t="s">
        <v>83</v>
      </c>
      <c r="BK94" s="227">
        <f>ROUND(I94*H94,2)</f>
        <v>0</v>
      </c>
      <c r="BL94" s="19" t="s">
        <v>198</v>
      </c>
      <c r="BM94" s="226" t="s">
        <v>3182</v>
      </c>
    </row>
    <row r="95" s="2" customFormat="1">
      <c r="A95" s="40"/>
      <c r="B95" s="41"/>
      <c r="C95" s="42"/>
      <c r="D95" s="228" t="s">
        <v>190</v>
      </c>
      <c r="E95" s="42"/>
      <c r="F95" s="229" t="s">
        <v>3183</v>
      </c>
      <c r="G95" s="42"/>
      <c r="H95" s="42"/>
      <c r="I95" s="230"/>
      <c r="J95" s="42"/>
      <c r="K95" s="42"/>
      <c r="L95" s="46"/>
      <c r="M95" s="231"/>
      <c r="N95" s="232"/>
      <c r="O95" s="86"/>
      <c r="P95" s="86"/>
      <c r="Q95" s="86"/>
      <c r="R95" s="86"/>
      <c r="S95" s="86"/>
      <c r="T95" s="87"/>
      <c r="U95" s="40"/>
      <c r="V95" s="40"/>
      <c r="W95" s="40"/>
      <c r="X95" s="40"/>
      <c r="Y95" s="40"/>
      <c r="Z95" s="40"/>
      <c r="AA95" s="40"/>
      <c r="AB95" s="40"/>
      <c r="AC95" s="40"/>
      <c r="AD95" s="40"/>
      <c r="AE95" s="40"/>
      <c r="AT95" s="19" t="s">
        <v>190</v>
      </c>
      <c r="AU95" s="19" t="s">
        <v>76</v>
      </c>
    </row>
    <row r="96" s="2" customFormat="1" ht="16.5" customHeight="1">
      <c r="A96" s="40"/>
      <c r="B96" s="41"/>
      <c r="C96" s="215" t="s">
        <v>274</v>
      </c>
      <c r="D96" s="215" t="s">
        <v>183</v>
      </c>
      <c r="E96" s="216" t="s">
        <v>2625</v>
      </c>
      <c r="F96" s="217" t="s">
        <v>3184</v>
      </c>
      <c r="G96" s="218" t="s">
        <v>1661</v>
      </c>
      <c r="H96" s="219">
        <v>4</v>
      </c>
      <c r="I96" s="220"/>
      <c r="J96" s="221">
        <f>ROUND(I96*H96,2)</f>
        <v>0</v>
      </c>
      <c r="K96" s="217" t="s">
        <v>19</v>
      </c>
      <c r="L96" s="46"/>
      <c r="M96" s="222" t="s">
        <v>19</v>
      </c>
      <c r="N96" s="223" t="s">
        <v>47</v>
      </c>
      <c r="O96" s="86"/>
      <c r="P96" s="224">
        <f>O96*H96</f>
        <v>0</v>
      </c>
      <c r="Q96" s="224">
        <v>0</v>
      </c>
      <c r="R96" s="224">
        <f>Q96*H96</f>
        <v>0</v>
      </c>
      <c r="S96" s="224">
        <v>0</v>
      </c>
      <c r="T96" s="225">
        <f>S96*H96</f>
        <v>0</v>
      </c>
      <c r="U96" s="40"/>
      <c r="V96" s="40"/>
      <c r="W96" s="40"/>
      <c r="X96" s="40"/>
      <c r="Y96" s="40"/>
      <c r="Z96" s="40"/>
      <c r="AA96" s="40"/>
      <c r="AB96" s="40"/>
      <c r="AC96" s="40"/>
      <c r="AD96" s="40"/>
      <c r="AE96" s="40"/>
      <c r="AR96" s="226" t="s">
        <v>198</v>
      </c>
      <c r="AT96" s="226" t="s">
        <v>183</v>
      </c>
      <c r="AU96" s="226" t="s">
        <v>76</v>
      </c>
      <c r="AY96" s="19" t="s">
        <v>180</v>
      </c>
      <c r="BE96" s="227">
        <f>IF(N96="základní",J96,0)</f>
        <v>0</v>
      </c>
      <c r="BF96" s="227">
        <f>IF(N96="snížená",J96,0)</f>
        <v>0</v>
      </c>
      <c r="BG96" s="227">
        <f>IF(N96="zákl. přenesená",J96,0)</f>
        <v>0</v>
      </c>
      <c r="BH96" s="227">
        <f>IF(N96="sníž. přenesená",J96,0)</f>
        <v>0</v>
      </c>
      <c r="BI96" s="227">
        <f>IF(N96="nulová",J96,0)</f>
        <v>0</v>
      </c>
      <c r="BJ96" s="19" t="s">
        <v>83</v>
      </c>
      <c r="BK96" s="227">
        <f>ROUND(I96*H96,2)</f>
        <v>0</v>
      </c>
      <c r="BL96" s="19" t="s">
        <v>198</v>
      </c>
      <c r="BM96" s="226" t="s">
        <v>3185</v>
      </c>
    </row>
    <row r="97" s="2" customFormat="1">
      <c r="A97" s="40"/>
      <c r="B97" s="41"/>
      <c r="C97" s="42"/>
      <c r="D97" s="228" t="s">
        <v>190</v>
      </c>
      <c r="E97" s="42"/>
      <c r="F97" s="229" t="s">
        <v>3184</v>
      </c>
      <c r="G97" s="42"/>
      <c r="H97" s="42"/>
      <c r="I97" s="230"/>
      <c r="J97" s="42"/>
      <c r="K97" s="42"/>
      <c r="L97" s="46"/>
      <c r="M97" s="231"/>
      <c r="N97" s="232"/>
      <c r="O97" s="86"/>
      <c r="P97" s="86"/>
      <c r="Q97" s="86"/>
      <c r="R97" s="86"/>
      <c r="S97" s="86"/>
      <c r="T97" s="87"/>
      <c r="U97" s="40"/>
      <c r="V97" s="40"/>
      <c r="W97" s="40"/>
      <c r="X97" s="40"/>
      <c r="Y97" s="40"/>
      <c r="Z97" s="40"/>
      <c r="AA97" s="40"/>
      <c r="AB97" s="40"/>
      <c r="AC97" s="40"/>
      <c r="AD97" s="40"/>
      <c r="AE97" s="40"/>
      <c r="AT97" s="19" t="s">
        <v>190</v>
      </c>
      <c r="AU97" s="19" t="s">
        <v>76</v>
      </c>
    </row>
    <row r="98" s="2" customFormat="1" ht="16.5" customHeight="1">
      <c r="A98" s="40"/>
      <c r="B98" s="41"/>
      <c r="C98" s="215" t="s">
        <v>282</v>
      </c>
      <c r="D98" s="215" t="s">
        <v>183</v>
      </c>
      <c r="E98" s="216" t="s">
        <v>1867</v>
      </c>
      <c r="F98" s="217" t="s">
        <v>3186</v>
      </c>
      <c r="G98" s="218" t="s">
        <v>1661</v>
      </c>
      <c r="H98" s="219">
        <v>1</v>
      </c>
      <c r="I98" s="220"/>
      <c r="J98" s="221">
        <f>ROUND(I98*H98,2)</f>
        <v>0</v>
      </c>
      <c r="K98" s="217" t="s">
        <v>19</v>
      </c>
      <c r="L98" s="46"/>
      <c r="M98" s="222" t="s">
        <v>19</v>
      </c>
      <c r="N98" s="223" t="s">
        <v>47</v>
      </c>
      <c r="O98" s="86"/>
      <c r="P98" s="224">
        <f>O98*H98</f>
        <v>0</v>
      </c>
      <c r="Q98" s="224">
        <v>0</v>
      </c>
      <c r="R98" s="224">
        <f>Q98*H98</f>
        <v>0</v>
      </c>
      <c r="S98" s="224">
        <v>0</v>
      </c>
      <c r="T98" s="225">
        <f>S98*H98</f>
        <v>0</v>
      </c>
      <c r="U98" s="40"/>
      <c r="V98" s="40"/>
      <c r="W98" s="40"/>
      <c r="X98" s="40"/>
      <c r="Y98" s="40"/>
      <c r="Z98" s="40"/>
      <c r="AA98" s="40"/>
      <c r="AB98" s="40"/>
      <c r="AC98" s="40"/>
      <c r="AD98" s="40"/>
      <c r="AE98" s="40"/>
      <c r="AR98" s="226" t="s">
        <v>198</v>
      </c>
      <c r="AT98" s="226" t="s">
        <v>183</v>
      </c>
      <c r="AU98" s="226" t="s">
        <v>76</v>
      </c>
      <c r="AY98" s="19" t="s">
        <v>180</v>
      </c>
      <c r="BE98" s="227">
        <f>IF(N98="základní",J98,0)</f>
        <v>0</v>
      </c>
      <c r="BF98" s="227">
        <f>IF(N98="snížená",J98,0)</f>
        <v>0</v>
      </c>
      <c r="BG98" s="227">
        <f>IF(N98="zákl. přenesená",J98,0)</f>
        <v>0</v>
      </c>
      <c r="BH98" s="227">
        <f>IF(N98="sníž. přenesená",J98,0)</f>
        <v>0</v>
      </c>
      <c r="BI98" s="227">
        <f>IF(N98="nulová",J98,0)</f>
        <v>0</v>
      </c>
      <c r="BJ98" s="19" t="s">
        <v>83</v>
      </c>
      <c r="BK98" s="227">
        <f>ROUND(I98*H98,2)</f>
        <v>0</v>
      </c>
      <c r="BL98" s="19" t="s">
        <v>198</v>
      </c>
      <c r="BM98" s="226" t="s">
        <v>3187</v>
      </c>
    </row>
    <row r="99" s="2" customFormat="1">
      <c r="A99" s="40"/>
      <c r="B99" s="41"/>
      <c r="C99" s="42"/>
      <c r="D99" s="228" t="s">
        <v>190</v>
      </c>
      <c r="E99" s="42"/>
      <c r="F99" s="229" t="s">
        <v>3186</v>
      </c>
      <c r="G99" s="42"/>
      <c r="H99" s="42"/>
      <c r="I99" s="230"/>
      <c r="J99" s="42"/>
      <c r="K99" s="42"/>
      <c r="L99" s="46"/>
      <c r="M99" s="231"/>
      <c r="N99" s="232"/>
      <c r="O99" s="86"/>
      <c r="P99" s="86"/>
      <c r="Q99" s="86"/>
      <c r="R99" s="86"/>
      <c r="S99" s="86"/>
      <c r="T99" s="87"/>
      <c r="U99" s="40"/>
      <c r="V99" s="40"/>
      <c r="W99" s="40"/>
      <c r="X99" s="40"/>
      <c r="Y99" s="40"/>
      <c r="Z99" s="40"/>
      <c r="AA99" s="40"/>
      <c r="AB99" s="40"/>
      <c r="AC99" s="40"/>
      <c r="AD99" s="40"/>
      <c r="AE99" s="40"/>
      <c r="AT99" s="19" t="s">
        <v>190</v>
      </c>
      <c r="AU99" s="19" t="s">
        <v>76</v>
      </c>
    </row>
    <row r="100" s="2" customFormat="1" ht="16.5" customHeight="1">
      <c r="A100" s="40"/>
      <c r="B100" s="41"/>
      <c r="C100" s="215" t="s">
        <v>290</v>
      </c>
      <c r="D100" s="215" t="s">
        <v>183</v>
      </c>
      <c r="E100" s="216" t="s">
        <v>1870</v>
      </c>
      <c r="F100" s="217" t="s">
        <v>3188</v>
      </c>
      <c r="G100" s="218" t="s">
        <v>1661</v>
      </c>
      <c r="H100" s="219">
        <v>9</v>
      </c>
      <c r="I100" s="220"/>
      <c r="J100" s="221">
        <f>ROUND(I100*H100,2)</f>
        <v>0</v>
      </c>
      <c r="K100" s="217" t="s">
        <v>19</v>
      </c>
      <c r="L100" s="46"/>
      <c r="M100" s="222" t="s">
        <v>19</v>
      </c>
      <c r="N100" s="223" t="s">
        <v>47</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198</v>
      </c>
      <c r="AT100" s="226" t="s">
        <v>183</v>
      </c>
      <c r="AU100" s="226" t="s">
        <v>76</v>
      </c>
      <c r="AY100" s="19" t="s">
        <v>180</v>
      </c>
      <c r="BE100" s="227">
        <f>IF(N100="základní",J100,0)</f>
        <v>0</v>
      </c>
      <c r="BF100" s="227">
        <f>IF(N100="snížená",J100,0)</f>
        <v>0</v>
      </c>
      <c r="BG100" s="227">
        <f>IF(N100="zákl. přenesená",J100,0)</f>
        <v>0</v>
      </c>
      <c r="BH100" s="227">
        <f>IF(N100="sníž. přenesená",J100,0)</f>
        <v>0</v>
      </c>
      <c r="BI100" s="227">
        <f>IF(N100="nulová",J100,0)</f>
        <v>0</v>
      </c>
      <c r="BJ100" s="19" t="s">
        <v>83</v>
      </c>
      <c r="BK100" s="227">
        <f>ROUND(I100*H100,2)</f>
        <v>0</v>
      </c>
      <c r="BL100" s="19" t="s">
        <v>198</v>
      </c>
      <c r="BM100" s="226" t="s">
        <v>3189</v>
      </c>
    </row>
    <row r="101" s="2" customFormat="1">
      <c r="A101" s="40"/>
      <c r="B101" s="41"/>
      <c r="C101" s="42"/>
      <c r="D101" s="228" t="s">
        <v>190</v>
      </c>
      <c r="E101" s="42"/>
      <c r="F101" s="229" t="s">
        <v>3188</v>
      </c>
      <c r="G101" s="42"/>
      <c r="H101" s="42"/>
      <c r="I101" s="230"/>
      <c r="J101" s="42"/>
      <c r="K101" s="42"/>
      <c r="L101" s="46"/>
      <c r="M101" s="231"/>
      <c r="N101" s="232"/>
      <c r="O101" s="86"/>
      <c r="P101" s="86"/>
      <c r="Q101" s="86"/>
      <c r="R101" s="86"/>
      <c r="S101" s="86"/>
      <c r="T101" s="87"/>
      <c r="U101" s="40"/>
      <c r="V101" s="40"/>
      <c r="W101" s="40"/>
      <c r="X101" s="40"/>
      <c r="Y101" s="40"/>
      <c r="Z101" s="40"/>
      <c r="AA101" s="40"/>
      <c r="AB101" s="40"/>
      <c r="AC101" s="40"/>
      <c r="AD101" s="40"/>
      <c r="AE101" s="40"/>
      <c r="AT101" s="19" t="s">
        <v>190</v>
      </c>
      <c r="AU101" s="19" t="s">
        <v>76</v>
      </c>
    </row>
    <row r="102" s="2" customFormat="1" ht="16.5" customHeight="1">
      <c r="A102" s="40"/>
      <c r="B102" s="41"/>
      <c r="C102" s="215" t="s">
        <v>295</v>
      </c>
      <c r="D102" s="215" t="s">
        <v>183</v>
      </c>
      <c r="E102" s="216" t="s">
        <v>1874</v>
      </c>
      <c r="F102" s="217" t="s">
        <v>3190</v>
      </c>
      <c r="G102" s="218" t="s">
        <v>1661</v>
      </c>
      <c r="H102" s="219">
        <v>10</v>
      </c>
      <c r="I102" s="220"/>
      <c r="J102" s="221">
        <f>ROUND(I102*H102,2)</f>
        <v>0</v>
      </c>
      <c r="K102" s="217" t="s">
        <v>19</v>
      </c>
      <c r="L102" s="46"/>
      <c r="M102" s="222" t="s">
        <v>19</v>
      </c>
      <c r="N102" s="223" t="s">
        <v>47</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198</v>
      </c>
      <c r="AT102" s="226" t="s">
        <v>183</v>
      </c>
      <c r="AU102" s="226" t="s">
        <v>76</v>
      </c>
      <c r="AY102" s="19" t="s">
        <v>180</v>
      </c>
      <c r="BE102" s="227">
        <f>IF(N102="základní",J102,0)</f>
        <v>0</v>
      </c>
      <c r="BF102" s="227">
        <f>IF(N102="snížená",J102,0)</f>
        <v>0</v>
      </c>
      <c r="BG102" s="227">
        <f>IF(N102="zákl. přenesená",J102,0)</f>
        <v>0</v>
      </c>
      <c r="BH102" s="227">
        <f>IF(N102="sníž. přenesená",J102,0)</f>
        <v>0</v>
      </c>
      <c r="BI102" s="227">
        <f>IF(N102="nulová",J102,0)</f>
        <v>0</v>
      </c>
      <c r="BJ102" s="19" t="s">
        <v>83</v>
      </c>
      <c r="BK102" s="227">
        <f>ROUND(I102*H102,2)</f>
        <v>0</v>
      </c>
      <c r="BL102" s="19" t="s">
        <v>198</v>
      </c>
      <c r="BM102" s="226" t="s">
        <v>3191</v>
      </c>
    </row>
    <row r="103" s="2" customFormat="1">
      <c r="A103" s="40"/>
      <c r="B103" s="41"/>
      <c r="C103" s="42"/>
      <c r="D103" s="228" t="s">
        <v>190</v>
      </c>
      <c r="E103" s="42"/>
      <c r="F103" s="229" t="s">
        <v>3190</v>
      </c>
      <c r="G103" s="42"/>
      <c r="H103" s="42"/>
      <c r="I103" s="230"/>
      <c r="J103" s="42"/>
      <c r="K103" s="42"/>
      <c r="L103" s="46"/>
      <c r="M103" s="231"/>
      <c r="N103" s="232"/>
      <c r="O103" s="86"/>
      <c r="P103" s="86"/>
      <c r="Q103" s="86"/>
      <c r="R103" s="86"/>
      <c r="S103" s="86"/>
      <c r="T103" s="87"/>
      <c r="U103" s="40"/>
      <c r="V103" s="40"/>
      <c r="W103" s="40"/>
      <c r="X103" s="40"/>
      <c r="Y103" s="40"/>
      <c r="Z103" s="40"/>
      <c r="AA103" s="40"/>
      <c r="AB103" s="40"/>
      <c r="AC103" s="40"/>
      <c r="AD103" s="40"/>
      <c r="AE103" s="40"/>
      <c r="AT103" s="19" t="s">
        <v>190</v>
      </c>
      <c r="AU103" s="19" t="s">
        <v>76</v>
      </c>
    </row>
    <row r="104" s="2" customFormat="1" ht="16.5" customHeight="1">
      <c r="A104" s="40"/>
      <c r="B104" s="41"/>
      <c r="C104" s="215" t="s">
        <v>8</v>
      </c>
      <c r="D104" s="215" t="s">
        <v>183</v>
      </c>
      <c r="E104" s="216" t="s">
        <v>1877</v>
      </c>
      <c r="F104" s="217" t="s">
        <v>3192</v>
      </c>
      <c r="G104" s="218" t="s">
        <v>1661</v>
      </c>
      <c r="H104" s="219">
        <v>42</v>
      </c>
      <c r="I104" s="220"/>
      <c r="J104" s="221">
        <f>ROUND(I104*H104,2)</f>
        <v>0</v>
      </c>
      <c r="K104" s="217" t="s">
        <v>19</v>
      </c>
      <c r="L104" s="46"/>
      <c r="M104" s="222" t="s">
        <v>19</v>
      </c>
      <c r="N104" s="223" t="s">
        <v>47</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198</v>
      </c>
      <c r="AT104" s="226" t="s">
        <v>183</v>
      </c>
      <c r="AU104" s="226" t="s">
        <v>76</v>
      </c>
      <c r="AY104" s="19" t="s">
        <v>180</v>
      </c>
      <c r="BE104" s="227">
        <f>IF(N104="základní",J104,0)</f>
        <v>0</v>
      </c>
      <c r="BF104" s="227">
        <f>IF(N104="snížená",J104,0)</f>
        <v>0</v>
      </c>
      <c r="BG104" s="227">
        <f>IF(N104="zákl. přenesená",J104,0)</f>
        <v>0</v>
      </c>
      <c r="BH104" s="227">
        <f>IF(N104="sníž. přenesená",J104,0)</f>
        <v>0</v>
      </c>
      <c r="BI104" s="227">
        <f>IF(N104="nulová",J104,0)</f>
        <v>0</v>
      </c>
      <c r="BJ104" s="19" t="s">
        <v>83</v>
      </c>
      <c r="BK104" s="227">
        <f>ROUND(I104*H104,2)</f>
        <v>0</v>
      </c>
      <c r="BL104" s="19" t="s">
        <v>198</v>
      </c>
      <c r="BM104" s="226" t="s">
        <v>3193</v>
      </c>
    </row>
    <row r="105" s="2" customFormat="1">
      <c r="A105" s="40"/>
      <c r="B105" s="41"/>
      <c r="C105" s="42"/>
      <c r="D105" s="228" t="s">
        <v>190</v>
      </c>
      <c r="E105" s="42"/>
      <c r="F105" s="229" t="s">
        <v>3194</v>
      </c>
      <c r="G105" s="42"/>
      <c r="H105" s="42"/>
      <c r="I105" s="230"/>
      <c r="J105" s="42"/>
      <c r="K105" s="42"/>
      <c r="L105" s="46"/>
      <c r="M105" s="231"/>
      <c r="N105" s="232"/>
      <c r="O105" s="86"/>
      <c r="P105" s="86"/>
      <c r="Q105" s="86"/>
      <c r="R105" s="86"/>
      <c r="S105" s="86"/>
      <c r="T105" s="87"/>
      <c r="U105" s="40"/>
      <c r="V105" s="40"/>
      <c r="W105" s="40"/>
      <c r="X105" s="40"/>
      <c r="Y105" s="40"/>
      <c r="Z105" s="40"/>
      <c r="AA105" s="40"/>
      <c r="AB105" s="40"/>
      <c r="AC105" s="40"/>
      <c r="AD105" s="40"/>
      <c r="AE105" s="40"/>
      <c r="AT105" s="19" t="s">
        <v>190</v>
      </c>
      <c r="AU105" s="19" t="s">
        <v>76</v>
      </c>
    </row>
    <row r="106" s="2" customFormat="1" ht="16.5" customHeight="1">
      <c r="A106" s="40"/>
      <c r="B106" s="41"/>
      <c r="C106" s="215" t="s">
        <v>188</v>
      </c>
      <c r="D106" s="215" t="s">
        <v>183</v>
      </c>
      <c r="E106" s="216" t="s">
        <v>2639</v>
      </c>
      <c r="F106" s="217" t="s">
        <v>3195</v>
      </c>
      <c r="G106" s="218" t="s">
        <v>1661</v>
      </c>
      <c r="H106" s="219">
        <v>410</v>
      </c>
      <c r="I106" s="220"/>
      <c r="J106" s="221">
        <f>ROUND(I106*H106,2)</f>
        <v>0</v>
      </c>
      <c r="K106" s="217" t="s">
        <v>19</v>
      </c>
      <c r="L106" s="46"/>
      <c r="M106" s="222" t="s">
        <v>19</v>
      </c>
      <c r="N106" s="223" t="s">
        <v>47</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198</v>
      </c>
      <c r="AT106" s="226" t="s">
        <v>183</v>
      </c>
      <c r="AU106" s="226" t="s">
        <v>76</v>
      </c>
      <c r="AY106" s="19" t="s">
        <v>180</v>
      </c>
      <c r="BE106" s="227">
        <f>IF(N106="základní",J106,0)</f>
        <v>0</v>
      </c>
      <c r="BF106" s="227">
        <f>IF(N106="snížená",J106,0)</f>
        <v>0</v>
      </c>
      <c r="BG106" s="227">
        <f>IF(N106="zákl. přenesená",J106,0)</f>
        <v>0</v>
      </c>
      <c r="BH106" s="227">
        <f>IF(N106="sníž. přenesená",J106,0)</f>
        <v>0</v>
      </c>
      <c r="BI106" s="227">
        <f>IF(N106="nulová",J106,0)</f>
        <v>0</v>
      </c>
      <c r="BJ106" s="19" t="s">
        <v>83</v>
      </c>
      <c r="BK106" s="227">
        <f>ROUND(I106*H106,2)</f>
        <v>0</v>
      </c>
      <c r="BL106" s="19" t="s">
        <v>198</v>
      </c>
      <c r="BM106" s="226" t="s">
        <v>3196</v>
      </c>
    </row>
    <row r="107" s="2" customFormat="1">
      <c r="A107" s="40"/>
      <c r="B107" s="41"/>
      <c r="C107" s="42"/>
      <c r="D107" s="228" t="s">
        <v>190</v>
      </c>
      <c r="E107" s="42"/>
      <c r="F107" s="229" t="s">
        <v>3195</v>
      </c>
      <c r="G107" s="42"/>
      <c r="H107" s="42"/>
      <c r="I107" s="230"/>
      <c r="J107" s="42"/>
      <c r="K107" s="42"/>
      <c r="L107" s="46"/>
      <c r="M107" s="231"/>
      <c r="N107" s="232"/>
      <c r="O107" s="86"/>
      <c r="P107" s="86"/>
      <c r="Q107" s="86"/>
      <c r="R107" s="86"/>
      <c r="S107" s="86"/>
      <c r="T107" s="87"/>
      <c r="U107" s="40"/>
      <c r="V107" s="40"/>
      <c r="W107" s="40"/>
      <c r="X107" s="40"/>
      <c r="Y107" s="40"/>
      <c r="Z107" s="40"/>
      <c r="AA107" s="40"/>
      <c r="AB107" s="40"/>
      <c r="AC107" s="40"/>
      <c r="AD107" s="40"/>
      <c r="AE107" s="40"/>
      <c r="AT107" s="19" t="s">
        <v>190</v>
      </c>
      <c r="AU107" s="19" t="s">
        <v>76</v>
      </c>
    </row>
    <row r="108" s="2" customFormat="1" ht="16.5" customHeight="1">
      <c r="A108" s="40"/>
      <c r="B108" s="41"/>
      <c r="C108" s="215" t="s">
        <v>316</v>
      </c>
      <c r="D108" s="215" t="s">
        <v>183</v>
      </c>
      <c r="E108" s="216" t="s">
        <v>2642</v>
      </c>
      <c r="F108" s="217" t="s">
        <v>3197</v>
      </c>
      <c r="G108" s="218" t="s">
        <v>2566</v>
      </c>
      <c r="H108" s="219">
        <v>9</v>
      </c>
      <c r="I108" s="220"/>
      <c r="J108" s="221">
        <f>ROUND(I108*H108,2)</f>
        <v>0</v>
      </c>
      <c r="K108" s="217" t="s">
        <v>19</v>
      </c>
      <c r="L108" s="46"/>
      <c r="M108" s="222" t="s">
        <v>19</v>
      </c>
      <c r="N108" s="223" t="s">
        <v>47</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198</v>
      </c>
      <c r="AT108" s="226" t="s">
        <v>183</v>
      </c>
      <c r="AU108" s="226" t="s">
        <v>76</v>
      </c>
      <c r="AY108" s="19" t="s">
        <v>180</v>
      </c>
      <c r="BE108" s="227">
        <f>IF(N108="základní",J108,0)</f>
        <v>0</v>
      </c>
      <c r="BF108" s="227">
        <f>IF(N108="snížená",J108,0)</f>
        <v>0</v>
      </c>
      <c r="BG108" s="227">
        <f>IF(N108="zákl. přenesená",J108,0)</f>
        <v>0</v>
      </c>
      <c r="BH108" s="227">
        <f>IF(N108="sníž. přenesená",J108,0)</f>
        <v>0</v>
      </c>
      <c r="BI108" s="227">
        <f>IF(N108="nulová",J108,0)</f>
        <v>0</v>
      </c>
      <c r="BJ108" s="19" t="s">
        <v>83</v>
      </c>
      <c r="BK108" s="227">
        <f>ROUND(I108*H108,2)</f>
        <v>0</v>
      </c>
      <c r="BL108" s="19" t="s">
        <v>198</v>
      </c>
      <c r="BM108" s="226" t="s">
        <v>3198</v>
      </c>
    </row>
    <row r="109" s="2" customFormat="1">
      <c r="A109" s="40"/>
      <c r="B109" s="41"/>
      <c r="C109" s="42"/>
      <c r="D109" s="228" t="s">
        <v>190</v>
      </c>
      <c r="E109" s="42"/>
      <c r="F109" s="229" t="s">
        <v>3197</v>
      </c>
      <c r="G109" s="42"/>
      <c r="H109" s="42"/>
      <c r="I109" s="230"/>
      <c r="J109" s="42"/>
      <c r="K109" s="42"/>
      <c r="L109" s="46"/>
      <c r="M109" s="231"/>
      <c r="N109" s="232"/>
      <c r="O109" s="86"/>
      <c r="P109" s="86"/>
      <c r="Q109" s="86"/>
      <c r="R109" s="86"/>
      <c r="S109" s="86"/>
      <c r="T109" s="87"/>
      <c r="U109" s="40"/>
      <c r="V109" s="40"/>
      <c r="W109" s="40"/>
      <c r="X109" s="40"/>
      <c r="Y109" s="40"/>
      <c r="Z109" s="40"/>
      <c r="AA109" s="40"/>
      <c r="AB109" s="40"/>
      <c r="AC109" s="40"/>
      <c r="AD109" s="40"/>
      <c r="AE109" s="40"/>
      <c r="AT109" s="19" t="s">
        <v>190</v>
      </c>
      <c r="AU109" s="19" t="s">
        <v>76</v>
      </c>
    </row>
    <row r="110" s="2" customFormat="1" ht="16.5" customHeight="1">
      <c r="A110" s="40"/>
      <c r="B110" s="41"/>
      <c r="C110" s="215" t="s">
        <v>324</v>
      </c>
      <c r="D110" s="215" t="s">
        <v>183</v>
      </c>
      <c r="E110" s="216" t="s">
        <v>2647</v>
      </c>
      <c r="F110" s="217" t="s">
        <v>3199</v>
      </c>
      <c r="G110" s="218" t="s">
        <v>1661</v>
      </c>
      <c r="H110" s="219">
        <v>206</v>
      </c>
      <c r="I110" s="220"/>
      <c r="J110" s="221">
        <f>ROUND(I110*H110,2)</f>
        <v>0</v>
      </c>
      <c r="K110" s="217" t="s">
        <v>19</v>
      </c>
      <c r="L110" s="46"/>
      <c r="M110" s="222" t="s">
        <v>19</v>
      </c>
      <c r="N110" s="223" t="s">
        <v>47</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198</v>
      </c>
      <c r="AT110" s="226" t="s">
        <v>183</v>
      </c>
      <c r="AU110" s="226" t="s">
        <v>76</v>
      </c>
      <c r="AY110" s="19" t="s">
        <v>180</v>
      </c>
      <c r="BE110" s="227">
        <f>IF(N110="základní",J110,0)</f>
        <v>0</v>
      </c>
      <c r="BF110" s="227">
        <f>IF(N110="snížená",J110,0)</f>
        <v>0</v>
      </c>
      <c r="BG110" s="227">
        <f>IF(N110="zákl. přenesená",J110,0)</f>
        <v>0</v>
      </c>
      <c r="BH110" s="227">
        <f>IF(N110="sníž. přenesená",J110,0)</f>
        <v>0</v>
      </c>
      <c r="BI110" s="227">
        <f>IF(N110="nulová",J110,0)</f>
        <v>0</v>
      </c>
      <c r="BJ110" s="19" t="s">
        <v>83</v>
      </c>
      <c r="BK110" s="227">
        <f>ROUND(I110*H110,2)</f>
        <v>0</v>
      </c>
      <c r="BL110" s="19" t="s">
        <v>198</v>
      </c>
      <c r="BM110" s="226" t="s">
        <v>3200</v>
      </c>
    </row>
    <row r="111" s="2" customFormat="1">
      <c r="A111" s="40"/>
      <c r="B111" s="41"/>
      <c r="C111" s="42"/>
      <c r="D111" s="228" t="s">
        <v>190</v>
      </c>
      <c r="E111" s="42"/>
      <c r="F111" s="229" t="s">
        <v>3199</v>
      </c>
      <c r="G111" s="42"/>
      <c r="H111" s="42"/>
      <c r="I111" s="230"/>
      <c r="J111" s="42"/>
      <c r="K111" s="42"/>
      <c r="L111" s="46"/>
      <c r="M111" s="231"/>
      <c r="N111" s="232"/>
      <c r="O111" s="86"/>
      <c r="P111" s="86"/>
      <c r="Q111" s="86"/>
      <c r="R111" s="86"/>
      <c r="S111" s="86"/>
      <c r="T111" s="87"/>
      <c r="U111" s="40"/>
      <c r="V111" s="40"/>
      <c r="W111" s="40"/>
      <c r="X111" s="40"/>
      <c r="Y111" s="40"/>
      <c r="Z111" s="40"/>
      <c r="AA111" s="40"/>
      <c r="AB111" s="40"/>
      <c r="AC111" s="40"/>
      <c r="AD111" s="40"/>
      <c r="AE111" s="40"/>
      <c r="AT111" s="19" t="s">
        <v>190</v>
      </c>
      <c r="AU111" s="19" t="s">
        <v>76</v>
      </c>
    </row>
    <row r="112" s="2" customFormat="1" ht="16.5" customHeight="1">
      <c r="A112" s="40"/>
      <c r="B112" s="41"/>
      <c r="C112" s="215" t="s">
        <v>330</v>
      </c>
      <c r="D112" s="215" t="s">
        <v>183</v>
      </c>
      <c r="E112" s="216" t="s">
        <v>2652</v>
      </c>
      <c r="F112" s="217" t="s">
        <v>3201</v>
      </c>
      <c r="G112" s="218" t="s">
        <v>1661</v>
      </c>
      <c r="H112" s="219">
        <v>140</v>
      </c>
      <c r="I112" s="220"/>
      <c r="J112" s="221">
        <f>ROUND(I112*H112,2)</f>
        <v>0</v>
      </c>
      <c r="K112" s="217" t="s">
        <v>19</v>
      </c>
      <c r="L112" s="46"/>
      <c r="M112" s="222" t="s">
        <v>19</v>
      </c>
      <c r="N112" s="223" t="s">
        <v>47</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198</v>
      </c>
      <c r="AT112" s="226" t="s">
        <v>183</v>
      </c>
      <c r="AU112" s="226" t="s">
        <v>76</v>
      </c>
      <c r="AY112" s="19" t="s">
        <v>180</v>
      </c>
      <c r="BE112" s="227">
        <f>IF(N112="základní",J112,0)</f>
        <v>0</v>
      </c>
      <c r="BF112" s="227">
        <f>IF(N112="snížená",J112,0)</f>
        <v>0</v>
      </c>
      <c r="BG112" s="227">
        <f>IF(N112="zákl. přenesená",J112,0)</f>
        <v>0</v>
      </c>
      <c r="BH112" s="227">
        <f>IF(N112="sníž. přenesená",J112,0)</f>
        <v>0</v>
      </c>
      <c r="BI112" s="227">
        <f>IF(N112="nulová",J112,0)</f>
        <v>0</v>
      </c>
      <c r="BJ112" s="19" t="s">
        <v>83</v>
      </c>
      <c r="BK112" s="227">
        <f>ROUND(I112*H112,2)</f>
        <v>0</v>
      </c>
      <c r="BL112" s="19" t="s">
        <v>198</v>
      </c>
      <c r="BM112" s="226" t="s">
        <v>3202</v>
      </c>
    </row>
    <row r="113" s="2" customFormat="1">
      <c r="A113" s="40"/>
      <c r="B113" s="41"/>
      <c r="C113" s="42"/>
      <c r="D113" s="228" t="s">
        <v>190</v>
      </c>
      <c r="E113" s="42"/>
      <c r="F113" s="229" t="s">
        <v>3201</v>
      </c>
      <c r="G113" s="42"/>
      <c r="H113" s="42"/>
      <c r="I113" s="230"/>
      <c r="J113" s="42"/>
      <c r="K113" s="42"/>
      <c r="L113" s="46"/>
      <c r="M113" s="231"/>
      <c r="N113" s="232"/>
      <c r="O113" s="86"/>
      <c r="P113" s="86"/>
      <c r="Q113" s="86"/>
      <c r="R113" s="86"/>
      <c r="S113" s="86"/>
      <c r="T113" s="87"/>
      <c r="U113" s="40"/>
      <c r="V113" s="40"/>
      <c r="W113" s="40"/>
      <c r="X113" s="40"/>
      <c r="Y113" s="40"/>
      <c r="Z113" s="40"/>
      <c r="AA113" s="40"/>
      <c r="AB113" s="40"/>
      <c r="AC113" s="40"/>
      <c r="AD113" s="40"/>
      <c r="AE113" s="40"/>
      <c r="AT113" s="19" t="s">
        <v>190</v>
      </c>
      <c r="AU113" s="19" t="s">
        <v>76</v>
      </c>
    </row>
    <row r="114" s="2" customFormat="1" ht="16.5" customHeight="1">
      <c r="A114" s="40"/>
      <c r="B114" s="41"/>
      <c r="C114" s="215" t="s">
        <v>85</v>
      </c>
      <c r="D114" s="215" t="s">
        <v>183</v>
      </c>
      <c r="E114" s="216" t="s">
        <v>1755</v>
      </c>
      <c r="F114" s="217" t="s">
        <v>3203</v>
      </c>
      <c r="G114" s="218" t="s">
        <v>1661</v>
      </c>
      <c r="H114" s="219">
        <v>1</v>
      </c>
      <c r="I114" s="220"/>
      <c r="J114" s="221">
        <f>ROUND(I114*H114,2)</f>
        <v>0</v>
      </c>
      <c r="K114" s="217" t="s">
        <v>19</v>
      </c>
      <c r="L114" s="46"/>
      <c r="M114" s="222" t="s">
        <v>19</v>
      </c>
      <c r="N114" s="223" t="s">
        <v>47</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198</v>
      </c>
      <c r="AT114" s="226" t="s">
        <v>183</v>
      </c>
      <c r="AU114" s="226" t="s">
        <v>76</v>
      </c>
      <c r="AY114" s="19" t="s">
        <v>180</v>
      </c>
      <c r="BE114" s="227">
        <f>IF(N114="základní",J114,0)</f>
        <v>0</v>
      </c>
      <c r="BF114" s="227">
        <f>IF(N114="snížená",J114,0)</f>
        <v>0</v>
      </c>
      <c r="BG114" s="227">
        <f>IF(N114="zákl. přenesená",J114,0)</f>
        <v>0</v>
      </c>
      <c r="BH114" s="227">
        <f>IF(N114="sníž. přenesená",J114,0)</f>
        <v>0</v>
      </c>
      <c r="BI114" s="227">
        <f>IF(N114="nulová",J114,0)</f>
        <v>0</v>
      </c>
      <c r="BJ114" s="19" t="s">
        <v>83</v>
      </c>
      <c r="BK114" s="227">
        <f>ROUND(I114*H114,2)</f>
        <v>0</v>
      </c>
      <c r="BL114" s="19" t="s">
        <v>198</v>
      </c>
      <c r="BM114" s="226" t="s">
        <v>3204</v>
      </c>
    </row>
    <row r="115" s="2" customFormat="1">
      <c r="A115" s="40"/>
      <c r="B115" s="41"/>
      <c r="C115" s="42"/>
      <c r="D115" s="228" t="s">
        <v>190</v>
      </c>
      <c r="E115" s="42"/>
      <c r="F115" s="229" t="s">
        <v>3203</v>
      </c>
      <c r="G115" s="42"/>
      <c r="H115" s="42"/>
      <c r="I115" s="230"/>
      <c r="J115" s="42"/>
      <c r="K115" s="42"/>
      <c r="L115" s="46"/>
      <c r="M115" s="231"/>
      <c r="N115" s="232"/>
      <c r="O115" s="86"/>
      <c r="P115" s="86"/>
      <c r="Q115" s="86"/>
      <c r="R115" s="86"/>
      <c r="S115" s="86"/>
      <c r="T115" s="87"/>
      <c r="U115" s="40"/>
      <c r="V115" s="40"/>
      <c r="W115" s="40"/>
      <c r="X115" s="40"/>
      <c r="Y115" s="40"/>
      <c r="Z115" s="40"/>
      <c r="AA115" s="40"/>
      <c r="AB115" s="40"/>
      <c r="AC115" s="40"/>
      <c r="AD115" s="40"/>
      <c r="AE115" s="40"/>
      <c r="AT115" s="19" t="s">
        <v>190</v>
      </c>
      <c r="AU115" s="19" t="s">
        <v>76</v>
      </c>
    </row>
    <row r="116" s="2" customFormat="1" ht="16.5" customHeight="1">
      <c r="A116" s="40"/>
      <c r="B116" s="41"/>
      <c r="C116" s="215" t="s">
        <v>335</v>
      </c>
      <c r="D116" s="215" t="s">
        <v>183</v>
      </c>
      <c r="E116" s="216" t="s">
        <v>2655</v>
      </c>
      <c r="F116" s="217" t="s">
        <v>3205</v>
      </c>
      <c r="G116" s="218" t="s">
        <v>1661</v>
      </c>
      <c r="H116" s="219">
        <v>30</v>
      </c>
      <c r="I116" s="220"/>
      <c r="J116" s="221">
        <f>ROUND(I116*H116,2)</f>
        <v>0</v>
      </c>
      <c r="K116" s="217" t="s">
        <v>19</v>
      </c>
      <c r="L116" s="46"/>
      <c r="M116" s="222" t="s">
        <v>19</v>
      </c>
      <c r="N116" s="223" t="s">
        <v>47</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198</v>
      </c>
      <c r="AT116" s="226" t="s">
        <v>183</v>
      </c>
      <c r="AU116" s="226" t="s">
        <v>76</v>
      </c>
      <c r="AY116" s="19" t="s">
        <v>180</v>
      </c>
      <c r="BE116" s="227">
        <f>IF(N116="základní",J116,0)</f>
        <v>0</v>
      </c>
      <c r="BF116" s="227">
        <f>IF(N116="snížená",J116,0)</f>
        <v>0</v>
      </c>
      <c r="BG116" s="227">
        <f>IF(N116="zákl. přenesená",J116,0)</f>
        <v>0</v>
      </c>
      <c r="BH116" s="227">
        <f>IF(N116="sníž. přenesená",J116,0)</f>
        <v>0</v>
      </c>
      <c r="BI116" s="227">
        <f>IF(N116="nulová",J116,0)</f>
        <v>0</v>
      </c>
      <c r="BJ116" s="19" t="s">
        <v>83</v>
      </c>
      <c r="BK116" s="227">
        <f>ROUND(I116*H116,2)</f>
        <v>0</v>
      </c>
      <c r="BL116" s="19" t="s">
        <v>198</v>
      </c>
      <c r="BM116" s="226" t="s">
        <v>3206</v>
      </c>
    </row>
    <row r="117" s="2" customFormat="1">
      <c r="A117" s="40"/>
      <c r="B117" s="41"/>
      <c r="C117" s="42"/>
      <c r="D117" s="228" t="s">
        <v>190</v>
      </c>
      <c r="E117" s="42"/>
      <c r="F117" s="229" t="s">
        <v>3205</v>
      </c>
      <c r="G117" s="42"/>
      <c r="H117" s="42"/>
      <c r="I117" s="230"/>
      <c r="J117" s="42"/>
      <c r="K117" s="42"/>
      <c r="L117" s="46"/>
      <c r="M117" s="231"/>
      <c r="N117" s="232"/>
      <c r="O117" s="86"/>
      <c r="P117" s="86"/>
      <c r="Q117" s="86"/>
      <c r="R117" s="86"/>
      <c r="S117" s="86"/>
      <c r="T117" s="87"/>
      <c r="U117" s="40"/>
      <c r="V117" s="40"/>
      <c r="W117" s="40"/>
      <c r="X117" s="40"/>
      <c r="Y117" s="40"/>
      <c r="Z117" s="40"/>
      <c r="AA117" s="40"/>
      <c r="AB117" s="40"/>
      <c r="AC117" s="40"/>
      <c r="AD117" s="40"/>
      <c r="AE117" s="40"/>
      <c r="AT117" s="19" t="s">
        <v>190</v>
      </c>
      <c r="AU117" s="19" t="s">
        <v>76</v>
      </c>
    </row>
    <row r="118" s="2" customFormat="1" ht="16.5" customHeight="1">
      <c r="A118" s="40"/>
      <c r="B118" s="41"/>
      <c r="C118" s="215" t="s">
        <v>7</v>
      </c>
      <c r="D118" s="215" t="s">
        <v>183</v>
      </c>
      <c r="E118" s="216" t="s">
        <v>2658</v>
      </c>
      <c r="F118" s="217" t="s">
        <v>3207</v>
      </c>
      <c r="G118" s="218" t="s">
        <v>1661</v>
      </c>
      <c r="H118" s="219">
        <v>30</v>
      </c>
      <c r="I118" s="220"/>
      <c r="J118" s="221">
        <f>ROUND(I118*H118,2)</f>
        <v>0</v>
      </c>
      <c r="K118" s="217" t="s">
        <v>19</v>
      </c>
      <c r="L118" s="46"/>
      <c r="M118" s="222" t="s">
        <v>19</v>
      </c>
      <c r="N118" s="223" t="s">
        <v>47</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198</v>
      </c>
      <c r="AT118" s="226" t="s">
        <v>183</v>
      </c>
      <c r="AU118" s="226" t="s">
        <v>76</v>
      </c>
      <c r="AY118" s="19" t="s">
        <v>180</v>
      </c>
      <c r="BE118" s="227">
        <f>IF(N118="základní",J118,0)</f>
        <v>0</v>
      </c>
      <c r="BF118" s="227">
        <f>IF(N118="snížená",J118,0)</f>
        <v>0</v>
      </c>
      <c r="BG118" s="227">
        <f>IF(N118="zákl. přenesená",J118,0)</f>
        <v>0</v>
      </c>
      <c r="BH118" s="227">
        <f>IF(N118="sníž. přenesená",J118,0)</f>
        <v>0</v>
      </c>
      <c r="BI118" s="227">
        <f>IF(N118="nulová",J118,0)</f>
        <v>0</v>
      </c>
      <c r="BJ118" s="19" t="s">
        <v>83</v>
      </c>
      <c r="BK118" s="227">
        <f>ROUND(I118*H118,2)</f>
        <v>0</v>
      </c>
      <c r="BL118" s="19" t="s">
        <v>198</v>
      </c>
      <c r="BM118" s="226" t="s">
        <v>3208</v>
      </c>
    </row>
    <row r="119" s="2" customFormat="1">
      <c r="A119" s="40"/>
      <c r="B119" s="41"/>
      <c r="C119" s="42"/>
      <c r="D119" s="228" t="s">
        <v>190</v>
      </c>
      <c r="E119" s="42"/>
      <c r="F119" s="229" t="s">
        <v>3207</v>
      </c>
      <c r="G119" s="42"/>
      <c r="H119" s="42"/>
      <c r="I119" s="230"/>
      <c r="J119" s="42"/>
      <c r="K119" s="42"/>
      <c r="L119" s="46"/>
      <c r="M119" s="231"/>
      <c r="N119" s="232"/>
      <c r="O119" s="86"/>
      <c r="P119" s="86"/>
      <c r="Q119" s="86"/>
      <c r="R119" s="86"/>
      <c r="S119" s="86"/>
      <c r="T119" s="87"/>
      <c r="U119" s="40"/>
      <c r="V119" s="40"/>
      <c r="W119" s="40"/>
      <c r="X119" s="40"/>
      <c r="Y119" s="40"/>
      <c r="Z119" s="40"/>
      <c r="AA119" s="40"/>
      <c r="AB119" s="40"/>
      <c r="AC119" s="40"/>
      <c r="AD119" s="40"/>
      <c r="AE119" s="40"/>
      <c r="AT119" s="19" t="s">
        <v>190</v>
      </c>
      <c r="AU119" s="19" t="s">
        <v>76</v>
      </c>
    </row>
    <row r="120" s="2" customFormat="1" ht="16.5" customHeight="1">
      <c r="A120" s="40"/>
      <c r="B120" s="41"/>
      <c r="C120" s="215" t="s">
        <v>345</v>
      </c>
      <c r="D120" s="215" t="s">
        <v>183</v>
      </c>
      <c r="E120" s="216" t="s">
        <v>2661</v>
      </c>
      <c r="F120" s="217" t="s">
        <v>3209</v>
      </c>
      <c r="G120" s="218" t="s">
        <v>1661</v>
      </c>
      <c r="H120" s="219">
        <v>15</v>
      </c>
      <c r="I120" s="220"/>
      <c r="J120" s="221">
        <f>ROUND(I120*H120,2)</f>
        <v>0</v>
      </c>
      <c r="K120" s="217" t="s">
        <v>19</v>
      </c>
      <c r="L120" s="46"/>
      <c r="M120" s="222" t="s">
        <v>19</v>
      </c>
      <c r="N120" s="223" t="s">
        <v>47</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198</v>
      </c>
      <c r="AT120" s="226" t="s">
        <v>183</v>
      </c>
      <c r="AU120" s="226" t="s">
        <v>76</v>
      </c>
      <c r="AY120" s="19" t="s">
        <v>180</v>
      </c>
      <c r="BE120" s="227">
        <f>IF(N120="základní",J120,0)</f>
        <v>0</v>
      </c>
      <c r="BF120" s="227">
        <f>IF(N120="snížená",J120,0)</f>
        <v>0</v>
      </c>
      <c r="BG120" s="227">
        <f>IF(N120="zákl. přenesená",J120,0)</f>
        <v>0</v>
      </c>
      <c r="BH120" s="227">
        <f>IF(N120="sníž. přenesená",J120,0)</f>
        <v>0</v>
      </c>
      <c r="BI120" s="227">
        <f>IF(N120="nulová",J120,0)</f>
        <v>0</v>
      </c>
      <c r="BJ120" s="19" t="s">
        <v>83</v>
      </c>
      <c r="BK120" s="227">
        <f>ROUND(I120*H120,2)</f>
        <v>0</v>
      </c>
      <c r="BL120" s="19" t="s">
        <v>198</v>
      </c>
      <c r="BM120" s="226" t="s">
        <v>3210</v>
      </c>
    </row>
    <row r="121" s="2" customFormat="1">
      <c r="A121" s="40"/>
      <c r="B121" s="41"/>
      <c r="C121" s="42"/>
      <c r="D121" s="228" t="s">
        <v>190</v>
      </c>
      <c r="E121" s="42"/>
      <c r="F121" s="229" t="s">
        <v>3209</v>
      </c>
      <c r="G121" s="42"/>
      <c r="H121" s="42"/>
      <c r="I121" s="230"/>
      <c r="J121" s="42"/>
      <c r="K121" s="42"/>
      <c r="L121" s="46"/>
      <c r="M121" s="231"/>
      <c r="N121" s="232"/>
      <c r="O121" s="86"/>
      <c r="P121" s="86"/>
      <c r="Q121" s="86"/>
      <c r="R121" s="86"/>
      <c r="S121" s="86"/>
      <c r="T121" s="87"/>
      <c r="U121" s="40"/>
      <c r="V121" s="40"/>
      <c r="W121" s="40"/>
      <c r="X121" s="40"/>
      <c r="Y121" s="40"/>
      <c r="Z121" s="40"/>
      <c r="AA121" s="40"/>
      <c r="AB121" s="40"/>
      <c r="AC121" s="40"/>
      <c r="AD121" s="40"/>
      <c r="AE121" s="40"/>
      <c r="AT121" s="19" t="s">
        <v>190</v>
      </c>
      <c r="AU121" s="19" t="s">
        <v>76</v>
      </c>
    </row>
    <row r="122" s="2" customFormat="1" ht="16.5" customHeight="1">
      <c r="A122" s="40"/>
      <c r="B122" s="41"/>
      <c r="C122" s="215" t="s">
        <v>351</v>
      </c>
      <c r="D122" s="215" t="s">
        <v>183</v>
      </c>
      <c r="E122" s="216" t="s">
        <v>2665</v>
      </c>
      <c r="F122" s="217" t="s">
        <v>3211</v>
      </c>
      <c r="G122" s="218" t="s">
        <v>1661</v>
      </c>
      <c r="H122" s="219">
        <v>42</v>
      </c>
      <c r="I122" s="220"/>
      <c r="J122" s="221">
        <f>ROUND(I122*H122,2)</f>
        <v>0</v>
      </c>
      <c r="K122" s="217" t="s">
        <v>19</v>
      </c>
      <c r="L122" s="46"/>
      <c r="M122" s="222" t="s">
        <v>19</v>
      </c>
      <c r="N122" s="223" t="s">
        <v>47</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198</v>
      </c>
      <c r="AT122" s="226" t="s">
        <v>183</v>
      </c>
      <c r="AU122" s="226" t="s">
        <v>76</v>
      </c>
      <c r="AY122" s="19" t="s">
        <v>180</v>
      </c>
      <c r="BE122" s="227">
        <f>IF(N122="základní",J122,0)</f>
        <v>0</v>
      </c>
      <c r="BF122" s="227">
        <f>IF(N122="snížená",J122,0)</f>
        <v>0</v>
      </c>
      <c r="BG122" s="227">
        <f>IF(N122="zákl. přenesená",J122,0)</f>
        <v>0</v>
      </c>
      <c r="BH122" s="227">
        <f>IF(N122="sníž. přenesená",J122,0)</f>
        <v>0</v>
      </c>
      <c r="BI122" s="227">
        <f>IF(N122="nulová",J122,0)</f>
        <v>0</v>
      </c>
      <c r="BJ122" s="19" t="s">
        <v>83</v>
      </c>
      <c r="BK122" s="227">
        <f>ROUND(I122*H122,2)</f>
        <v>0</v>
      </c>
      <c r="BL122" s="19" t="s">
        <v>198</v>
      </c>
      <c r="BM122" s="226" t="s">
        <v>3212</v>
      </c>
    </row>
    <row r="123" s="2" customFormat="1">
      <c r="A123" s="40"/>
      <c r="B123" s="41"/>
      <c r="C123" s="42"/>
      <c r="D123" s="228" t="s">
        <v>190</v>
      </c>
      <c r="E123" s="42"/>
      <c r="F123" s="229" t="s">
        <v>3211</v>
      </c>
      <c r="G123" s="42"/>
      <c r="H123" s="42"/>
      <c r="I123" s="230"/>
      <c r="J123" s="42"/>
      <c r="K123" s="42"/>
      <c r="L123" s="46"/>
      <c r="M123" s="231"/>
      <c r="N123" s="232"/>
      <c r="O123" s="86"/>
      <c r="P123" s="86"/>
      <c r="Q123" s="86"/>
      <c r="R123" s="86"/>
      <c r="S123" s="86"/>
      <c r="T123" s="87"/>
      <c r="U123" s="40"/>
      <c r="V123" s="40"/>
      <c r="W123" s="40"/>
      <c r="X123" s="40"/>
      <c r="Y123" s="40"/>
      <c r="Z123" s="40"/>
      <c r="AA123" s="40"/>
      <c r="AB123" s="40"/>
      <c r="AC123" s="40"/>
      <c r="AD123" s="40"/>
      <c r="AE123" s="40"/>
      <c r="AT123" s="19" t="s">
        <v>190</v>
      </c>
      <c r="AU123" s="19" t="s">
        <v>76</v>
      </c>
    </row>
    <row r="124" s="2" customFormat="1" ht="16.5" customHeight="1">
      <c r="A124" s="40"/>
      <c r="B124" s="41"/>
      <c r="C124" s="215" t="s">
        <v>357</v>
      </c>
      <c r="D124" s="215" t="s">
        <v>183</v>
      </c>
      <c r="E124" s="216" t="s">
        <v>2668</v>
      </c>
      <c r="F124" s="217" t="s">
        <v>3213</v>
      </c>
      <c r="G124" s="218" t="s">
        <v>1661</v>
      </c>
      <c r="H124" s="219">
        <v>1</v>
      </c>
      <c r="I124" s="220"/>
      <c r="J124" s="221">
        <f>ROUND(I124*H124,2)</f>
        <v>0</v>
      </c>
      <c r="K124" s="217" t="s">
        <v>19</v>
      </c>
      <c r="L124" s="46"/>
      <c r="M124" s="222" t="s">
        <v>19</v>
      </c>
      <c r="N124" s="223" t="s">
        <v>47</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198</v>
      </c>
      <c r="AT124" s="226" t="s">
        <v>183</v>
      </c>
      <c r="AU124" s="226" t="s">
        <v>76</v>
      </c>
      <c r="AY124" s="19" t="s">
        <v>180</v>
      </c>
      <c r="BE124" s="227">
        <f>IF(N124="základní",J124,0)</f>
        <v>0</v>
      </c>
      <c r="BF124" s="227">
        <f>IF(N124="snížená",J124,0)</f>
        <v>0</v>
      </c>
      <c r="BG124" s="227">
        <f>IF(N124="zákl. přenesená",J124,0)</f>
        <v>0</v>
      </c>
      <c r="BH124" s="227">
        <f>IF(N124="sníž. přenesená",J124,0)</f>
        <v>0</v>
      </c>
      <c r="BI124" s="227">
        <f>IF(N124="nulová",J124,0)</f>
        <v>0</v>
      </c>
      <c r="BJ124" s="19" t="s">
        <v>83</v>
      </c>
      <c r="BK124" s="227">
        <f>ROUND(I124*H124,2)</f>
        <v>0</v>
      </c>
      <c r="BL124" s="19" t="s">
        <v>198</v>
      </c>
      <c r="BM124" s="226" t="s">
        <v>3214</v>
      </c>
    </row>
    <row r="125" s="2" customFormat="1">
      <c r="A125" s="40"/>
      <c r="B125" s="41"/>
      <c r="C125" s="42"/>
      <c r="D125" s="228" t="s">
        <v>190</v>
      </c>
      <c r="E125" s="42"/>
      <c r="F125" s="229" t="s">
        <v>3213</v>
      </c>
      <c r="G125" s="42"/>
      <c r="H125" s="42"/>
      <c r="I125" s="230"/>
      <c r="J125" s="42"/>
      <c r="K125" s="42"/>
      <c r="L125" s="46"/>
      <c r="M125" s="231"/>
      <c r="N125" s="232"/>
      <c r="O125" s="86"/>
      <c r="P125" s="86"/>
      <c r="Q125" s="86"/>
      <c r="R125" s="86"/>
      <c r="S125" s="86"/>
      <c r="T125" s="87"/>
      <c r="U125" s="40"/>
      <c r="V125" s="40"/>
      <c r="W125" s="40"/>
      <c r="X125" s="40"/>
      <c r="Y125" s="40"/>
      <c r="Z125" s="40"/>
      <c r="AA125" s="40"/>
      <c r="AB125" s="40"/>
      <c r="AC125" s="40"/>
      <c r="AD125" s="40"/>
      <c r="AE125" s="40"/>
      <c r="AT125" s="19" t="s">
        <v>190</v>
      </c>
      <c r="AU125" s="19" t="s">
        <v>76</v>
      </c>
    </row>
    <row r="126" s="2" customFormat="1" ht="16.5" customHeight="1">
      <c r="A126" s="40"/>
      <c r="B126" s="41"/>
      <c r="C126" s="215" t="s">
        <v>363</v>
      </c>
      <c r="D126" s="215" t="s">
        <v>183</v>
      </c>
      <c r="E126" s="216" t="s">
        <v>2671</v>
      </c>
      <c r="F126" s="217" t="s">
        <v>3215</v>
      </c>
      <c r="G126" s="218" t="s">
        <v>1661</v>
      </c>
      <c r="H126" s="219">
        <v>1</v>
      </c>
      <c r="I126" s="220"/>
      <c r="J126" s="221">
        <f>ROUND(I126*H126,2)</f>
        <v>0</v>
      </c>
      <c r="K126" s="217" t="s">
        <v>19</v>
      </c>
      <c r="L126" s="46"/>
      <c r="M126" s="222" t="s">
        <v>19</v>
      </c>
      <c r="N126" s="223" t="s">
        <v>47</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198</v>
      </c>
      <c r="AT126" s="226" t="s">
        <v>183</v>
      </c>
      <c r="AU126" s="226" t="s">
        <v>76</v>
      </c>
      <c r="AY126" s="19" t="s">
        <v>180</v>
      </c>
      <c r="BE126" s="227">
        <f>IF(N126="základní",J126,0)</f>
        <v>0</v>
      </c>
      <c r="BF126" s="227">
        <f>IF(N126="snížená",J126,0)</f>
        <v>0</v>
      </c>
      <c r="BG126" s="227">
        <f>IF(N126="zákl. přenesená",J126,0)</f>
        <v>0</v>
      </c>
      <c r="BH126" s="227">
        <f>IF(N126="sníž. přenesená",J126,0)</f>
        <v>0</v>
      </c>
      <c r="BI126" s="227">
        <f>IF(N126="nulová",J126,0)</f>
        <v>0</v>
      </c>
      <c r="BJ126" s="19" t="s">
        <v>83</v>
      </c>
      <c r="BK126" s="227">
        <f>ROUND(I126*H126,2)</f>
        <v>0</v>
      </c>
      <c r="BL126" s="19" t="s">
        <v>198</v>
      </c>
      <c r="BM126" s="226" t="s">
        <v>3216</v>
      </c>
    </row>
    <row r="127" s="2" customFormat="1">
      <c r="A127" s="40"/>
      <c r="B127" s="41"/>
      <c r="C127" s="42"/>
      <c r="D127" s="228" t="s">
        <v>190</v>
      </c>
      <c r="E127" s="42"/>
      <c r="F127" s="229" t="s">
        <v>3215</v>
      </c>
      <c r="G127" s="42"/>
      <c r="H127" s="42"/>
      <c r="I127" s="230"/>
      <c r="J127" s="42"/>
      <c r="K127" s="42"/>
      <c r="L127" s="46"/>
      <c r="M127" s="231"/>
      <c r="N127" s="232"/>
      <c r="O127" s="86"/>
      <c r="P127" s="86"/>
      <c r="Q127" s="86"/>
      <c r="R127" s="86"/>
      <c r="S127" s="86"/>
      <c r="T127" s="87"/>
      <c r="U127" s="40"/>
      <c r="V127" s="40"/>
      <c r="W127" s="40"/>
      <c r="X127" s="40"/>
      <c r="Y127" s="40"/>
      <c r="Z127" s="40"/>
      <c r="AA127" s="40"/>
      <c r="AB127" s="40"/>
      <c r="AC127" s="40"/>
      <c r="AD127" s="40"/>
      <c r="AE127" s="40"/>
      <c r="AT127" s="19" t="s">
        <v>190</v>
      </c>
      <c r="AU127" s="19" t="s">
        <v>76</v>
      </c>
    </row>
    <row r="128" s="2" customFormat="1" ht="16.5" customHeight="1">
      <c r="A128" s="40"/>
      <c r="B128" s="41"/>
      <c r="C128" s="215" t="s">
        <v>369</v>
      </c>
      <c r="D128" s="215" t="s">
        <v>183</v>
      </c>
      <c r="E128" s="216" t="s">
        <v>2674</v>
      </c>
      <c r="F128" s="217" t="s">
        <v>3217</v>
      </c>
      <c r="G128" s="218" t="s">
        <v>974</v>
      </c>
      <c r="H128" s="219">
        <v>1</v>
      </c>
      <c r="I128" s="220"/>
      <c r="J128" s="221">
        <f>ROUND(I128*H128,2)</f>
        <v>0</v>
      </c>
      <c r="K128" s="217" t="s">
        <v>19</v>
      </c>
      <c r="L128" s="46"/>
      <c r="M128" s="222" t="s">
        <v>19</v>
      </c>
      <c r="N128" s="223" t="s">
        <v>47</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198</v>
      </c>
      <c r="AT128" s="226" t="s">
        <v>183</v>
      </c>
      <c r="AU128" s="226" t="s">
        <v>76</v>
      </c>
      <c r="AY128" s="19" t="s">
        <v>180</v>
      </c>
      <c r="BE128" s="227">
        <f>IF(N128="základní",J128,0)</f>
        <v>0</v>
      </c>
      <c r="BF128" s="227">
        <f>IF(N128="snížená",J128,0)</f>
        <v>0</v>
      </c>
      <c r="BG128" s="227">
        <f>IF(N128="zákl. přenesená",J128,0)</f>
        <v>0</v>
      </c>
      <c r="BH128" s="227">
        <f>IF(N128="sníž. přenesená",J128,0)</f>
        <v>0</v>
      </c>
      <c r="BI128" s="227">
        <f>IF(N128="nulová",J128,0)</f>
        <v>0</v>
      </c>
      <c r="BJ128" s="19" t="s">
        <v>83</v>
      </c>
      <c r="BK128" s="227">
        <f>ROUND(I128*H128,2)</f>
        <v>0</v>
      </c>
      <c r="BL128" s="19" t="s">
        <v>198</v>
      </c>
      <c r="BM128" s="226" t="s">
        <v>3218</v>
      </c>
    </row>
    <row r="129" s="2" customFormat="1">
      <c r="A129" s="40"/>
      <c r="B129" s="41"/>
      <c r="C129" s="42"/>
      <c r="D129" s="228" t="s">
        <v>190</v>
      </c>
      <c r="E129" s="42"/>
      <c r="F129" s="229" t="s">
        <v>3217</v>
      </c>
      <c r="G129" s="42"/>
      <c r="H129" s="42"/>
      <c r="I129" s="230"/>
      <c r="J129" s="42"/>
      <c r="K129" s="42"/>
      <c r="L129" s="46"/>
      <c r="M129" s="231"/>
      <c r="N129" s="232"/>
      <c r="O129" s="86"/>
      <c r="P129" s="86"/>
      <c r="Q129" s="86"/>
      <c r="R129" s="86"/>
      <c r="S129" s="86"/>
      <c r="T129" s="87"/>
      <c r="U129" s="40"/>
      <c r="V129" s="40"/>
      <c r="W129" s="40"/>
      <c r="X129" s="40"/>
      <c r="Y129" s="40"/>
      <c r="Z129" s="40"/>
      <c r="AA129" s="40"/>
      <c r="AB129" s="40"/>
      <c r="AC129" s="40"/>
      <c r="AD129" s="40"/>
      <c r="AE129" s="40"/>
      <c r="AT129" s="19" t="s">
        <v>190</v>
      </c>
      <c r="AU129" s="19" t="s">
        <v>76</v>
      </c>
    </row>
    <row r="130" s="2" customFormat="1" ht="16.5" customHeight="1">
      <c r="A130" s="40"/>
      <c r="B130" s="41"/>
      <c r="C130" s="215" t="s">
        <v>113</v>
      </c>
      <c r="D130" s="215" t="s">
        <v>183</v>
      </c>
      <c r="E130" s="216" t="s">
        <v>1758</v>
      </c>
      <c r="F130" s="217" t="s">
        <v>3219</v>
      </c>
      <c r="G130" s="218" t="s">
        <v>1661</v>
      </c>
      <c r="H130" s="219">
        <v>2</v>
      </c>
      <c r="I130" s="220"/>
      <c r="J130" s="221">
        <f>ROUND(I130*H130,2)</f>
        <v>0</v>
      </c>
      <c r="K130" s="217" t="s">
        <v>19</v>
      </c>
      <c r="L130" s="46"/>
      <c r="M130" s="222" t="s">
        <v>19</v>
      </c>
      <c r="N130" s="223" t="s">
        <v>47</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198</v>
      </c>
      <c r="AT130" s="226" t="s">
        <v>183</v>
      </c>
      <c r="AU130" s="226" t="s">
        <v>76</v>
      </c>
      <c r="AY130" s="19" t="s">
        <v>180</v>
      </c>
      <c r="BE130" s="227">
        <f>IF(N130="základní",J130,0)</f>
        <v>0</v>
      </c>
      <c r="BF130" s="227">
        <f>IF(N130="snížená",J130,0)</f>
        <v>0</v>
      </c>
      <c r="BG130" s="227">
        <f>IF(N130="zákl. přenesená",J130,0)</f>
        <v>0</v>
      </c>
      <c r="BH130" s="227">
        <f>IF(N130="sníž. přenesená",J130,0)</f>
        <v>0</v>
      </c>
      <c r="BI130" s="227">
        <f>IF(N130="nulová",J130,0)</f>
        <v>0</v>
      </c>
      <c r="BJ130" s="19" t="s">
        <v>83</v>
      </c>
      <c r="BK130" s="227">
        <f>ROUND(I130*H130,2)</f>
        <v>0</v>
      </c>
      <c r="BL130" s="19" t="s">
        <v>198</v>
      </c>
      <c r="BM130" s="226" t="s">
        <v>3220</v>
      </c>
    </row>
    <row r="131" s="2" customFormat="1">
      <c r="A131" s="40"/>
      <c r="B131" s="41"/>
      <c r="C131" s="42"/>
      <c r="D131" s="228" t="s">
        <v>190</v>
      </c>
      <c r="E131" s="42"/>
      <c r="F131" s="229" t="s">
        <v>3221</v>
      </c>
      <c r="G131" s="42"/>
      <c r="H131" s="42"/>
      <c r="I131" s="230"/>
      <c r="J131" s="42"/>
      <c r="K131" s="42"/>
      <c r="L131" s="46"/>
      <c r="M131" s="231"/>
      <c r="N131" s="232"/>
      <c r="O131" s="86"/>
      <c r="P131" s="86"/>
      <c r="Q131" s="86"/>
      <c r="R131" s="86"/>
      <c r="S131" s="86"/>
      <c r="T131" s="87"/>
      <c r="U131" s="40"/>
      <c r="V131" s="40"/>
      <c r="W131" s="40"/>
      <c r="X131" s="40"/>
      <c r="Y131" s="40"/>
      <c r="Z131" s="40"/>
      <c r="AA131" s="40"/>
      <c r="AB131" s="40"/>
      <c r="AC131" s="40"/>
      <c r="AD131" s="40"/>
      <c r="AE131" s="40"/>
      <c r="AT131" s="19" t="s">
        <v>190</v>
      </c>
      <c r="AU131" s="19" t="s">
        <v>76</v>
      </c>
    </row>
    <row r="132" s="2" customFormat="1" ht="16.5" customHeight="1">
      <c r="A132" s="40"/>
      <c r="B132" s="41"/>
      <c r="C132" s="215" t="s">
        <v>198</v>
      </c>
      <c r="D132" s="215" t="s">
        <v>183</v>
      </c>
      <c r="E132" s="216" t="s">
        <v>1761</v>
      </c>
      <c r="F132" s="217" t="s">
        <v>3222</v>
      </c>
      <c r="G132" s="218" t="s">
        <v>1661</v>
      </c>
      <c r="H132" s="219">
        <v>2</v>
      </c>
      <c r="I132" s="220"/>
      <c r="J132" s="221">
        <f>ROUND(I132*H132,2)</f>
        <v>0</v>
      </c>
      <c r="K132" s="217" t="s">
        <v>19</v>
      </c>
      <c r="L132" s="46"/>
      <c r="M132" s="222" t="s">
        <v>19</v>
      </c>
      <c r="N132" s="223" t="s">
        <v>47</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198</v>
      </c>
      <c r="AT132" s="226" t="s">
        <v>183</v>
      </c>
      <c r="AU132" s="226" t="s">
        <v>76</v>
      </c>
      <c r="AY132" s="19" t="s">
        <v>180</v>
      </c>
      <c r="BE132" s="227">
        <f>IF(N132="základní",J132,0)</f>
        <v>0</v>
      </c>
      <c r="BF132" s="227">
        <f>IF(N132="snížená",J132,0)</f>
        <v>0</v>
      </c>
      <c r="BG132" s="227">
        <f>IF(N132="zákl. přenesená",J132,0)</f>
        <v>0</v>
      </c>
      <c r="BH132" s="227">
        <f>IF(N132="sníž. přenesená",J132,0)</f>
        <v>0</v>
      </c>
      <c r="BI132" s="227">
        <f>IF(N132="nulová",J132,0)</f>
        <v>0</v>
      </c>
      <c r="BJ132" s="19" t="s">
        <v>83</v>
      </c>
      <c r="BK132" s="227">
        <f>ROUND(I132*H132,2)</f>
        <v>0</v>
      </c>
      <c r="BL132" s="19" t="s">
        <v>198</v>
      </c>
      <c r="BM132" s="226" t="s">
        <v>3223</v>
      </c>
    </row>
    <row r="133" s="2" customFormat="1">
      <c r="A133" s="40"/>
      <c r="B133" s="41"/>
      <c r="C133" s="42"/>
      <c r="D133" s="228" t="s">
        <v>190</v>
      </c>
      <c r="E133" s="42"/>
      <c r="F133" s="229" t="s">
        <v>3222</v>
      </c>
      <c r="G133" s="42"/>
      <c r="H133" s="42"/>
      <c r="I133" s="230"/>
      <c r="J133" s="42"/>
      <c r="K133" s="42"/>
      <c r="L133" s="46"/>
      <c r="M133" s="231"/>
      <c r="N133" s="232"/>
      <c r="O133" s="86"/>
      <c r="P133" s="86"/>
      <c r="Q133" s="86"/>
      <c r="R133" s="86"/>
      <c r="S133" s="86"/>
      <c r="T133" s="87"/>
      <c r="U133" s="40"/>
      <c r="V133" s="40"/>
      <c r="W133" s="40"/>
      <c r="X133" s="40"/>
      <c r="Y133" s="40"/>
      <c r="Z133" s="40"/>
      <c r="AA133" s="40"/>
      <c r="AB133" s="40"/>
      <c r="AC133" s="40"/>
      <c r="AD133" s="40"/>
      <c r="AE133" s="40"/>
      <c r="AT133" s="19" t="s">
        <v>190</v>
      </c>
      <c r="AU133" s="19" t="s">
        <v>76</v>
      </c>
    </row>
    <row r="134" s="2" customFormat="1" ht="16.5" customHeight="1">
      <c r="A134" s="40"/>
      <c r="B134" s="41"/>
      <c r="C134" s="215" t="s">
        <v>231</v>
      </c>
      <c r="D134" s="215" t="s">
        <v>183</v>
      </c>
      <c r="E134" s="216" t="s">
        <v>1881</v>
      </c>
      <c r="F134" s="217" t="s">
        <v>3224</v>
      </c>
      <c r="G134" s="218" t="s">
        <v>1661</v>
      </c>
      <c r="H134" s="219">
        <v>1</v>
      </c>
      <c r="I134" s="220"/>
      <c r="J134" s="221">
        <f>ROUND(I134*H134,2)</f>
        <v>0</v>
      </c>
      <c r="K134" s="217" t="s">
        <v>19</v>
      </c>
      <c r="L134" s="46"/>
      <c r="M134" s="222" t="s">
        <v>19</v>
      </c>
      <c r="N134" s="223" t="s">
        <v>47</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198</v>
      </c>
      <c r="AT134" s="226" t="s">
        <v>183</v>
      </c>
      <c r="AU134" s="226" t="s">
        <v>76</v>
      </c>
      <c r="AY134" s="19" t="s">
        <v>180</v>
      </c>
      <c r="BE134" s="227">
        <f>IF(N134="základní",J134,0)</f>
        <v>0</v>
      </c>
      <c r="BF134" s="227">
        <f>IF(N134="snížená",J134,0)</f>
        <v>0</v>
      </c>
      <c r="BG134" s="227">
        <f>IF(N134="zákl. přenesená",J134,0)</f>
        <v>0</v>
      </c>
      <c r="BH134" s="227">
        <f>IF(N134="sníž. přenesená",J134,0)</f>
        <v>0</v>
      </c>
      <c r="BI134" s="227">
        <f>IF(N134="nulová",J134,0)</f>
        <v>0</v>
      </c>
      <c r="BJ134" s="19" t="s">
        <v>83</v>
      </c>
      <c r="BK134" s="227">
        <f>ROUND(I134*H134,2)</f>
        <v>0</v>
      </c>
      <c r="BL134" s="19" t="s">
        <v>198</v>
      </c>
      <c r="BM134" s="226" t="s">
        <v>3225</v>
      </c>
    </row>
    <row r="135" s="2" customFormat="1">
      <c r="A135" s="40"/>
      <c r="B135" s="41"/>
      <c r="C135" s="42"/>
      <c r="D135" s="228" t="s">
        <v>190</v>
      </c>
      <c r="E135" s="42"/>
      <c r="F135" s="229" t="s">
        <v>3224</v>
      </c>
      <c r="G135" s="42"/>
      <c r="H135" s="42"/>
      <c r="I135" s="230"/>
      <c r="J135" s="42"/>
      <c r="K135" s="42"/>
      <c r="L135" s="46"/>
      <c r="M135" s="231"/>
      <c r="N135" s="232"/>
      <c r="O135" s="86"/>
      <c r="P135" s="86"/>
      <c r="Q135" s="86"/>
      <c r="R135" s="86"/>
      <c r="S135" s="86"/>
      <c r="T135" s="87"/>
      <c r="U135" s="40"/>
      <c r="V135" s="40"/>
      <c r="W135" s="40"/>
      <c r="X135" s="40"/>
      <c r="Y135" s="40"/>
      <c r="Z135" s="40"/>
      <c r="AA135" s="40"/>
      <c r="AB135" s="40"/>
      <c r="AC135" s="40"/>
      <c r="AD135" s="40"/>
      <c r="AE135" s="40"/>
      <c r="AT135" s="19" t="s">
        <v>190</v>
      </c>
      <c r="AU135" s="19" t="s">
        <v>76</v>
      </c>
    </row>
    <row r="136" s="2" customFormat="1" ht="16.5" customHeight="1">
      <c r="A136" s="40"/>
      <c r="B136" s="41"/>
      <c r="C136" s="215" t="s">
        <v>239</v>
      </c>
      <c r="D136" s="215" t="s">
        <v>183</v>
      </c>
      <c r="E136" s="216" t="s">
        <v>1884</v>
      </c>
      <c r="F136" s="217" t="s">
        <v>3226</v>
      </c>
      <c r="G136" s="218" t="s">
        <v>1661</v>
      </c>
      <c r="H136" s="219">
        <v>1</v>
      </c>
      <c r="I136" s="220"/>
      <c r="J136" s="221">
        <f>ROUND(I136*H136,2)</f>
        <v>0</v>
      </c>
      <c r="K136" s="217" t="s">
        <v>19</v>
      </c>
      <c r="L136" s="46"/>
      <c r="M136" s="222" t="s">
        <v>19</v>
      </c>
      <c r="N136" s="223" t="s">
        <v>47</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198</v>
      </c>
      <c r="AT136" s="226" t="s">
        <v>183</v>
      </c>
      <c r="AU136" s="226" t="s">
        <v>76</v>
      </c>
      <c r="AY136" s="19" t="s">
        <v>180</v>
      </c>
      <c r="BE136" s="227">
        <f>IF(N136="základní",J136,0)</f>
        <v>0</v>
      </c>
      <c r="BF136" s="227">
        <f>IF(N136="snížená",J136,0)</f>
        <v>0</v>
      </c>
      <c r="BG136" s="227">
        <f>IF(N136="zákl. přenesená",J136,0)</f>
        <v>0</v>
      </c>
      <c r="BH136" s="227">
        <f>IF(N136="sníž. přenesená",J136,0)</f>
        <v>0</v>
      </c>
      <c r="BI136" s="227">
        <f>IF(N136="nulová",J136,0)</f>
        <v>0</v>
      </c>
      <c r="BJ136" s="19" t="s">
        <v>83</v>
      </c>
      <c r="BK136" s="227">
        <f>ROUND(I136*H136,2)</f>
        <v>0</v>
      </c>
      <c r="BL136" s="19" t="s">
        <v>198</v>
      </c>
      <c r="BM136" s="226" t="s">
        <v>3227</v>
      </c>
    </row>
    <row r="137" s="2" customFormat="1">
      <c r="A137" s="40"/>
      <c r="B137" s="41"/>
      <c r="C137" s="42"/>
      <c r="D137" s="228" t="s">
        <v>190</v>
      </c>
      <c r="E137" s="42"/>
      <c r="F137" s="229" t="s">
        <v>3226</v>
      </c>
      <c r="G137" s="42"/>
      <c r="H137" s="42"/>
      <c r="I137" s="230"/>
      <c r="J137" s="42"/>
      <c r="K137" s="42"/>
      <c r="L137" s="46"/>
      <c r="M137" s="231"/>
      <c r="N137" s="232"/>
      <c r="O137" s="86"/>
      <c r="P137" s="86"/>
      <c r="Q137" s="86"/>
      <c r="R137" s="86"/>
      <c r="S137" s="86"/>
      <c r="T137" s="87"/>
      <c r="U137" s="40"/>
      <c r="V137" s="40"/>
      <c r="W137" s="40"/>
      <c r="X137" s="40"/>
      <c r="Y137" s="40"/>
      <c r="Z137" s="40"/>
      <c r="AA137" s="40"/>
      <c r="AB137" s="40"/>
      <c r="AC137" s="40"/>
      <c r="AD137" s="40"/>
      <c r="AE137" s="40"/>
      <c r="AT137" s="19" t="s">
        <v>190</v>
      </c>
      <c r="AU137" s="19" t="s">
        <v>76</v>
      </c>
    </row>
    <row r="138" s="2" customFormat="1" ht="16.5" customHeight="1">
      <c r="A138" s="40"/>
      <c r="B138" s="41"/>
      <c r="C138" s="215" t="s">
        <v>246</v>
      </c>
      <c r="D138" s="215" t="s">
        <v>183</v>
      </c>
      <c r="E138" s="216" t="s">
        <v>1889</v>
      </c>
      <c r="F138" s="217" t="s">
        <v>3228</v>
      </c>
      <c r="G138" s="218" t="s">
        <v>249</v>
      </c>
      <c r="H138" s="219">
        <v>6620</v>
      </c>
      <c r="I138" s="220"/>
      <c r="J138" s="221">
        <f>ROUND(I138*H138,2)</f>
        <v>0</v>
      </c>
      <c r="K138" s="217" t="s">
        <v>19</v>
      </c>
      <c r="L138" s="46"/>
      <c r="M138" s="222" t="s">
        <v>19</v>
      </c>
      <c r="N138" s="223" t="s">
        <v>47</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198</v>
      </c>
      <c r="AT138" s="226" t="s">
        <v>183</v>
      </c>
      <c r="AU138" s="226" t="s">
        <v>76</v>
      </c>
      <c r="AY138" s="19" t="s">
        <v>180</v>
      </c>
      <c r="BE138" s="227">
        <f>IF(N138="základní",J138,0)</f>
        <v>0</v>
      </c>
      <c r="BF138" s="227">
        <f>IF(N138="snížená",J138,0)</f>
        <v>0</v>
      </c>
      <c r="BG138" s="227">
        <f>IF(N138="zákl. přenesená",J138,0)</f>
        <v>0</v>
      </c>
      <c r="BH138" s="227">
        <f>IF(N138="sníž. přenesená",J138,0)</f>
        <v>0</v>
      </c>
      <c r="BI138" s="227">
        <f>IF(N138="nulová",J138,0)</f>
        <v>0</v>
      </c>
      <c r="BJ138" s="19" t="s">
        <v>83</v>
      </c>
      <c r="BK138" s="227">
        <f>ROUND(I138*H138,2)</f>
        <v>0</v>
      </c>
      <c r="BL138" s="19" t="s">
        <v>198</v>
      </c>
      <c r="BM138" s="226" t="s">
        <v>3229</v>
      </c>
    </row>
    <row r="139" s="2" customFormat="1">
      <c r="A139" s="40"/>
      <c r="B139" s="41"/>
      <c r="C139" s="42"/>
      <c r="D139" s="228" t="s">
        <v>190</v>
      </c>
      <c r="E139" s="42"/>
      <c r="F139" s="229" t="s">
        <v>3228</v>
      </c>
      <c r="G139" s="42"/>
      <c r="H139" s="42"/>
      <c r="I139" s="230"/>
      <c r="J139" s="42"/>
      <c r="K139" s="42"/>
      <c r="L139" s="46"/>
      <c r="M139" s="231"/>
      <c r="N139" s="232"/>
      <c r="O139" s="86"/>
      <c r="P139" s="86"/>
      <c r="Q139" s="86"/>
      <c r="R139" s="86"/>
      <c r="S139" s="86"/>
      <c r="T139" s="87"/>
      <c r="U139" s="40"/>
      <c r="V139" s="40"/>
      <c r="W139" s="40"/>
      <c r="X139" s="40"/>
      <c r="Y139" s="40"/>
      <c r="Z139" s="40"/>
      <c r="AA139" s="40"/>
      <c r="AB139" s="40"/>
      <c r="AC139" s="40"/>
      <c r="AD139" s="40"/>
      <c r="AE139" s="40"/>
      <c r="AT139" s="19" t="s">
        <v>190</v>
      </c>
      <c r="AU139" s="19" t="s">
        <v>76</v>
      </c>
    </row>
    <row r="140" s="2" customFormat="1" ht="16.5" customHeight="1">
      <c r="A140" s="40"/>
      <c r="B140" s="41"/>
      <c r="C140" s="215" t="s">
        <v>252</v>
      </c>
      <c r="D140" s="215" t="s">
        <v>183</v>
      </c>
      <c r="E140" s="216" t="s">
        <v>1893</v>
      </c>
      <c r="F140" s="217" t="s">
        <v>3230</v>
      </c>
      <c r="G140" s="218" t="s">
        <v>249</v>
      </c>
      <c r="H140" s="219">
        <v>41</v>
      </c>
      <c r="I140" s="220"/>
      <c r="J140" s="221">
        <f>ROUND(I140*H140,2)</f>
        <v>0</v>
      </c>
      <c r="K140" s="217" t="s">
        <v>19</v>
      </c>
      <c r="L140" s="46"/>
      <c r="M140" s="222" t="s">
        <v>19</v>
      </c>
      <c r="N140" s="223" t="s">
        <v>47</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198</v>
      </c>
      <c r="AT140" s="226" t="s">
        <v>183</v>
      </c>
      <c r="AU140" s="226" t="s">
        <v>76</v>
      </c>
      <c r="AY140" s="19" t="s">
        <v>180</v>
      </c>
      <c r="BE140" s="227">
        <f>IF(N140="základní",J140,0)</f>
        <v>0</v>
      </c>
      <c r="BF140" s="227">
        <f>IF(N140="snížená",J140,0)</f>
        <v>0</v>
      </c>
      <c r="BG140" s="227">
        <f>IF(N140="zákl. přenesená",J140,0)</f>
        <v>0</v>
      </c>
      <c r="BH140" s="227">
        <f>IF(N140="sníž. přenesená",J140,0)</f>
        <v>0</v>
      </c>
      <c r="BI140" s="227">
        <f>IF(N140="nulová",J140,0)</f>
        <v>0</v>
      </c>
      <c r="BJ140" s="19" t="s">
        <v>83</v>
      </c>
      <c r="BK140" s="227">
        <f>ROUND(I140*H140,2)</f>
        <v>0</v>
      </c>
      <c r="BL140" s="19" t="s">
        <v>198</v>
      </c>
      <c r="BM140" s="226" t="s">
        <v>3231</v>
      </c>
    </row>
    <row r="141" s="2" customFormat="1">
      <c r="A141" s="40"/>
      <c r="B141" s="41"/>
      <c r="C141" s="42"/>
      <c r="D141" s="228" t="s">
        <v>190</v>
      </c>
      <c r="E141" s="42"/>
      <c r="F141" s="229" t="s">
        <v>3230</v>
      </c>
      <c r="G141" s="42"/>
      <c r="H141" s="42"/>
      <c r="I141" s="230"/>
      <c r="J141" s="42"/>
      <c r="K141" s="42"/>
      <c r="L141" s="46"/>
      <c r="M141" s="231"/>
      <c r="N141" s="232"/>
      <c r="O141" s="86"/>
      <c r="P141" s="86"/>
      <c r="Q141" s="86"/>
      <c r="R141" s="86"/>
      <c r="S141" s="86"/>
      <c r="T141" s="87"/>
      <c r="U141" s="40"/>
      <c r="V141" s="40"/>
      <c r="W141" s="40"/>
      <c r="X141" s="40"/>
      <c r="Y141" s="40"/>
      <c r="Z141" s="40"/>
      <c r="AA141" s="40"/>
      <c r="AB141" s="40"/>
      <c r="AC141" s="40"/>
      <c r="AD141" s="40"/>
      <c r="AE141" s="40"/>
      <c r="AT141" s="19" t="s">
        <v>190</v>
      </c>
      <c r="AU141" s="19" t="s">
        <v>76</v>
      </c>
    </row>
    <row r="142" s="2" customFormat="1" ht="16.5" customHeight="1">
      <c r="A142" s="40"/>
      <c r="B142" s="41"/>
      <c r="C142" s="215" t="s">
        <v>181</v>
      </c>
      <c r="D142" s="215" t="s">
        <v>183</v>
      </c>
      <c r="E142" s="216" t="s">
        <v>1897</v>
      </c>
      <c r="F142" s="217" t="s">
        <v>3232</v>
      </c>
      <c r="G142" s="218" t="s">
        <v>249</v>
      </c>
      <c r="H142" s="219">
        <v>32</v>
      </c>
      <c r="I142" s="220"/>
      <c r="J142" s="221">
        <f>ROUND(I142*H142,2)</f>
        <v>0</v>
      </c>
      <c r="K142" s="217" t="s">
        <v>19</v>
      </c>
      <c r="L142" s="46"/>
      <c r="M142" s="222" t="s">
        <v>19</v>
      </c>
      <c r="N142" s="223" t="s">
        <v>47</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198</v>
      </c>
      <c r="AT142" s="226" t="s">
        <v>183</v>
      </c>
      <c r="AU142" s="226" t="s">
        <v>76</v>
      </c>
      <c r="AY142" s="19" t="s">
        <v>180</v>
      </c>
      <c r="BE142" s="227">
        <f>IF(N142="základní",J142,0)</f>
        <v>0</v>
      </c>
      <c r="BF142" s="227">
        <f>IF(N142="snížená",J142,0)</f>
        <v>0</v>
      </c>
      <c r="BG142" s="227">
        <f>IF(N142="zákl. přenesená",J142,0)</f>
        <v>0</v>
      </c>
      <c r="BH142" s="227">
        <f>IF(N142="sníž. přenesená",J142,0)</f>
        <v>0</v>
      </c>
      <c r="BI142" s="227">
        <f>IF(N142="nulová",J142,0)</f>
        <v>0</v>
      </c>
      <c r="BJ142" s="19" t="s">
        <v>83</v>
      </c>
      <c r="BK142" s="227">
        <f>ROUND(I142*H142,2)</f>
        <v>0</v>
      </c>
      <c r="BL142" s="19" t="s">
        <v>198</v>
      </c>
      <c r="BM142" s="226" t="s">
        <v>3233</v>
      </c>
    </row>
    <row r="143" s="2" customFormat="1">
      <c r="A143" s="40"/>
      <c r="B143" s="41"/>
      <c r="C143" s="42"/>
      <c r="D143" s="228" t="s">
        <v>190</v>
      </c>
      <c r="E143" s="42"/>
      <c r="F143" s="229" t="s">
        <v>3232</v>
      </c>
      <c r="G143" s="42"/>
      <c r="H143" s="42"/>
      <c r="I143" s="230"/>
      <c r="J143" s="42"/>
      <c r="K143" s="42"/>
      <c r="L143" s="46"/>
      <c r="M143" s="265"/>
      <c r="N143" s="266"/>
      <c r="O143" s="267"/>
      <c r="P143" s="267"/>
      <c r="Q143" s="267"/>
      <c r="R143" s="267"/>
      <c r="S143" s="267"/>
      <c r="T143" s="268"/>
      <c r="U143" s="40"/>
      <c r="V143" s="40"/>
      <c r="W143" s="40"/>
      <c r="X143" s="40"/>
      <c r="Y143" s="40"/>
      <c r="Z143" s="40"/>
      <c r="AA143" s="40"/>
      <c r="AB143" s="40"/>
      <c r="AC143" s="40"/>
      <c r="AD143" s="40"/>
      <c r="AE143" s="40"/>
      <c r="AT143" s="19" t="s">
        <v>190</v>
      </c>
      <c r="AU143" s="19" t="s">
        <v>76</v>
      </c>
    </row>
    <row r="144" s="2" customFormat="1" ht="6.96" customHeight="1">
      <c r="A144" s="40"/>
      <c r="B144" s="61"/>
      <c r="C144" s="62"/>
      <c r="D144" s="62"/>
      <c r="E144" s="62"/>
      <c r="F144" s="62"/>
      <c r="G144" s="62"/>
      <c r="H144" s="62"/>
      <c r="I144" s="62"/>
      <c r="J144" s="62"/>
      <c r="K144" s="62"/>
      <c r="L144" s="46"/>
      <c r="M144" s="40"/>
      <c r="O144" s="40"/>
      <c r="P144" s="40"/>
      <c r="Q144" s="40"/>
      <c r="R144" s="40"/>
      <c r="S144" s="40"/>
      <c r="T144" s="40"/>
      <c r="U144" s="40"/>
      <c r="V144" s="40"/>
      <c r="W144" s="40"/>
      <c r="X144" s="40"/>
      <c r="Y144" s="40"/>
      <c r="Z144" s="40"/>
      <c r="AA144" s="40"/>
      <c r="AB144" s="40"/>
      <c r="AC144" s="40"/>
      <c r="AD144" s="40"/>
      <c r="AE144" s="40"/>
    </row>
  </sheetData>
  <sheetProtection sheet="1" autoFilter="0" formatColumns="0" formatRows="0" objects="1" scenarios="1" spinCount="100000" saltValue="itZ4gfa0gog2H716zqHgqgZE3Ut9cd9/izCduwwedftu8PyiyCHEJqZYDjiuIlW0sIE/2aGyCiZnRtbh1oPgkg==" hashValue="dceUlielJbwvJZl/h4Mkt2QNbQLUxEM6g66WDOOPIiAensUD9w4N5tYxmD/vXD2fZ5cy6fFKSJuD3Y+hST3iWQ==" algorithmName="SHA-512" password="CC35"/>
  <autoFilter ref="C90:K143"/>
  <mergeCells count="15">
    <mergeCell ref="E7:H7"/>
    <mergeCell ref="E11:H11"/>
    <mergeCell ref="E9:H9"/>
    <mergeCell ref="E13:H13"/>
    <mergeCell ref="E22:H22"/>
    <mergeCell ref="E31:H31"/>
    <mergeCell ref="E52:H52"/>
    <mergeCell ref="E56:H56"/>
    <mergeCell ref="E54:H54"/>
    <mergeCell ref="E58:H58"/>
    <mergeCell ref="E77:H77"/>
    <mergeCell ref="E81:H81"/>
    <mergeCell ref="E79:H79"/>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117</v>
      </c>
    </row>
    <row r="3" s="1" customFormat="1" ht="6.96" customHeight="1">
      <c r="B3" s="141"/>
      <c r="C3" s="142"/>
      <c r="D3" s="142"/>
      <c r="E3" s="142"/>
      <c r="F3" s="142"/>
      <c r="G3" s="142"/>
      <c r="H3" s="142"/>
      <c r="I3" s="142"/>
      <c r="J3" s="142"/>
      <c r="K3" s="142"/>
      <c r="L3" s="22"/>
      <c r="AT3" s="19" t="s">
        <v>85</v>
      </c>
    </row>
    <row r="4" s="1" customFormat="1" ht="24.96" customHeight="1">
      <c r="B4" s="22"/>
      <c r="D4" s="143" t="s">
        <v>144</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Stavební úpravy objektu Bojanovická 2848/1, Praha 4</v>
      </c>
      <c r="F7" s="145"/>
      <c r="G7" s="145"/>
      <c r="H7" s="145"/>
      <c r="L7" s="22"/>
    </row>
    <row r="8">
      <c r="B8" s="22"/>
      <c r="D8" s="145" t="s">
        <v>145</v>
      </c>
      <c r="L8" s="22"/>
    </row>
    <row r="9" s="1" customFormat="1" ht="16.5" customHeight="1">
      <c r="B9" s="22"/>
      <c r="E9" s="146" t="s">
        <v>146</v>
      </c>
      <c r="F9" s="1"/>
      <c r="G9" s="1"/>
      <c r="H9" s="1"/>
      <c r="L9" s="22"/>
    </row>
    <row r="10" s="1" customFormat="1" ht="12" customHeight="1">
      <c r="B10" s="22"/>
      <c r="D10" s="145" t="s">
        <v>147</v>
      </c>
      <c r="L10" s="22"/>
    </row>
    <row r="11" s="2" customFormat="1" ht="16.5" customHeight="1">
      <c r="A11" s="40"/>
      <c r="B11" s="46"/>
      <c r="C11" s="40"/>
      <c r="D11" s="40"/>
      <c r="E11" s="158" t="s">
        <v>3176</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3177</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3234</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stavby'!AN8</f>
        <v>8. 6. 2021</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27</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30</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31</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33</v>
      </c>
      <c r="E24" s="40"/>
      <c r="F24" s="40"/>
      <c r="G24" s="40"/>
      <c r="H24" s="40"/>
      <c r="I24" s="145" t="s">
        <v>26</v>
      </c>
      <c r="J24" s="135" t="s">
        <v>34</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
        <v>35</v>
      </c>
      <c r="F25" s="40"/>
      <c r="G25" s="40"/>
      <c r="H25" s="40"/>
      <c r="I25" s="145" t="s">
        <v>29</v>
      </c>
      <c r="J25" s="135" t="s">
        <v>36</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38</v>
      </c>
      <c r="E27" s="40"/>
      <c r="F27" s="40"/>
      <c r="G27" s="40"/>
      <c r="H27" s="40"/>
      <c r="I27" s="145" t="s">
        <v>26</v>
      </c>
      <c r="J27" s="135" t="str">
        <f>IF('Rekapitulace stavby'!AN19="","",'Rekapitulace stavby'!AN19)</f>
        <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 xml:space="preserve"> </v>
      </c>
      <c r="F28" s="40"/>
      <c r="G28" s="40"/>
      <c r="H28" s="40"/>
      <c r="I28" s="145" t="s">
        <v>29</v>
      </c>
      <c r="J28" s="135" t="str">
        <f>IF('Rekapitulace stavby'!AN20="","",'Rekapitulace stavby'!AN20)</f>
        <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40</v>
      </c>
      <c r="E30" s="40"/>
      <c r="F30" s="40"/>
      <c r="G30" s="40"/>
      <c r="H30" s="40"/>
      <c r="I30" s="40"/>
      <c r="J30" s="40"/>
      <c r="K30" s="40"/>
      <c r="L30" s="147"/>
      <c r="S30" s="40"/>
      <c r="T30" s="40"/>
      <c r="U30" s="40"/>
      <c r="V30" s="40"/>
      <c r="W30" s="40"/>
      <c r="X30" s="40"/>
      <c r="Y30" s="40"/>
      <c r="Z30" s="40"/>
      <c r="AA30" s="40"/>
      <c r="AB30" s="40"/>
      <c r="AC30" s="40"/>
      <c r="AD30" s="40"/>
      <c r="AE30" s="40"/>
    </row>
    <row r="31" s="8" customFormat="1" ht="143.25" customHeight="1">
      <c r="A31" s="150"/>
      <c r="B31" s="151"/>
      <c r="C31" s="150"/>
      <c r="D31" s="150"/>
      <c r="E31" s="152" t="s">
        <v>41</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42</v>
      </c>
      <c r="E34" s="40"/>
      <c r="F34" s="40"/>
      <c r="G34" s="40"/>
      <c r="H34" s="40"/>
      <c r="I34" s="40"/>
      <c r="J34" s="156">
        <f>ROUND(J91,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44</v>
      </c>
      <c r="G36" s="40"/>
      <c r="H36" s="40"/>
      <c r="I36" s="157" t="s">
        <v>43</v>
      </c>
      <c r="J36" s="157" t="s">
        <v>45</v>
      </c>
      <c r="K36" s="40"/>
      <c r="L36" s="147"/>
      <c r="S36" s="40"/>
      <c r="T36" s="40"/>
      <c r="U36" s="40"/>
      <c r="V36" s="40"/>
      <c r="W36" s="40"/>
      <c r="X36" s="40"/>
      <c r="Y36" s="40"/>
      <c r="Z36" s="40"/>
      <c r="AA36" s="40"/>
      <c r="AB36" s="40"/>
      <c r="AC36" s="40"/>
      <c r="AD36" s="40"/>
      <c r="AE36" s="40"/>
    </row>
    <row r="37" s="2" customFormat="1" ht="14.4" customHeight="1">
      <c r="A37" s="40"/>
      <c r="B37" s="46"/>
      <c r="C37" s="40"/>
      <c r="D37" s="158" t="s">
        <v>46</v>
      </c>
      <c r="E37" s="145" t="s">
        <v>47</v>
      </c>
      <c r="F37" s="159">
        <f>ROUND((SUM(BE91:BE127)),  2)</f>
        <v>0</v>
      </c>
      <c r="G37" s="40"/>
      <c r="H37" s="40"/>
      <c r="I37" s="160">
        <v>0.20999999999999999</v>
      </c>
      <c r="J37" s="159">
        <f>ROUND(((SUM(BE91:BE127))*I37),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48</v>
      </c>
      <c r="F38" s="159">
        <f>ROUND((SUM(BF91:BF127)),  2)</f>
        <v>0</v>
      </c>
      <c r="G38" s="40"/>
      <c r="H38" s="40"/>
      <c r="I38" s="160">
        <v>0.14999999999999999</v>
      </c>
      <c r="J38" s="159">
        <f>ROUND(((SUM(BF91:BF127))*I38),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49</v>
      </c>
      <c r="F39" s="159">
        <f>ROUND((SUM(BG91:BG127)),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50</v>
      </c>
      <c r="F40" s="159">
        <f>ROUND((SUM(BH91:BH127)),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51</v>
      </c>
      <c r="F41" s="159">
        <f>ROUND((SUM(BI91:BI127)),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52</v>
      </c>
      <c r="E43" s="163"/>
      <c r="F43" s="163"/>
      <c r="G43" s="164" t="s">
        <v>53</v>
      </c>
      <c r="H43" s="165" t="s">
        <v>54</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149</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Stavební úpravy objektu Bojanovická 2848/1, Praha 4</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145</v>
      </c>
      <c r="D53" s="24"/>
      <c r="E53" s="24"/>
      <c r="F53" s="24"/>
      <c r="G53" s="24"/>
      <c r="H53" s="24"/>
      <c r="I53" s="24"/>
      <c r="J53" s="24"/>
      <c r="K53" s="24"/>
      <c r="L53" s="22"/>
    </row>
    <row r="54" s="1" customFormat="1" ht="16.5" customHeight="1">
      <c r="B54" s="23"/>
      <c r="C54" s="24"/>
      <c r="D54" s="24"/>
      <c r="E54" s="172" t="s">
        <v>146</v>
      </c>
      <c r="F54" s="24"/>
      <c r="G54" s="24"/>
      <c r="H54" s="24"/>
      <c r="I54" s="24"/>
      <c r="J54" s="24"/>
      <c r="K54" s="24"/>
      <c r="L54" s="22"/>
    </row>
    <row r="55" s="1" customFormat="1" ht="12" customHeight="1">
      <c r="B55" s="23"/>
      <c r="C55" s="34" t="s">
        <v>147</v>
      </c>
      <c r="D55" s="24"/>
      <c r="E55" s="24"/>
      <c r="F55" s="24"/>
      <c r="G55" s="24"/>
      <c r="H55" s="24"/>
      <c r="I55" s="24"/>
      <c r="J55" s="24"/>
      <c r="K55" s="24"/>
      <c r="L55" s="22"/>
    </row>
    <row r="56" s="2" customFormat="1" ht="16.5" customHeight="1">
      <c r="A56" s="40"/>
      <c r="B56" s="41"/>
      <c r="C56" s="42"/>
      <c r="D56" s="42"/>
      <c r="E56" s="292" t="s">
        <v>3176</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3177</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CCTV - Příprava kamerový systém</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Záběhlice ‐ 732117</v>
      </c>
      <c r="G60" s="42"/>
      <c r="H60" s="42"/>
      <c r="I60" s="34" t="s">
        <v>23</v>
      </c>
      <c r="J60" s="74" t="str">
        <f>IF(J16="","",J16)</f>
        <v>8. 6. 2021</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40.05" customHeight="1">
      <c r="A62" s="40"/>
      <c r="B62" s="41"/>
      <c r="C62" s="34" t="s">
        <v>25</v>
      </c>
      <c r="D62" s="42"/>
      <c r="E62" s="42"/>
      <c r="F62" s="29" t="str">
        <f>E19</f>
        <v>Městská část Praha 4, Antala Staška 2059/80b, Krč,</v>
      </c>
      <c r="G62" s="42"/>
      <c r="H62" s="42"/>
      <c r="I62" s="34" t="s">
        <v>33</v>
      </c>
      <c r="J62" s="38" t="str">
        <f>E25</f>
        <v>Archdynamic, s.r.o., Na Strži 290/10, 140 00 Praha</v>
      </c>
      <c r="K62" s="42"/>
      <c r="L62" s="147"/>
      <c r="S62" s="40"/>
      <c r="T62" s="40"/>
      <c r="U62" s="40"/>
      <c r="V62" s="40"/>
      <c r="W62" s="40"/>
      <c r="X62" s="40"/>
      <c r="Y62" s="40"/>
      <c r="Z62" s="40"/>
      <c r="AA62" s="40"/>
      <c r="AB62" s="40"/>
      <c r="AC62" s="40"/>
      <c r="AD62" s="40"/>
      <c r="AE62" s="40"/>
    </row>
    <row r="63" s="2" customFormat="1" ht="15.15" customHeight="1">
      <c r="A63" s="40"/>
      <c r="B63" s="41"/>
      <c r="C63" s="34" t="s">
        <v>31</v>
      </c>
      <c r="D63" s="42"/>
      <c r="E63" s="42"/>
      <c r="F63" s="29" t="str">
        <f>IF(E22="","",E22)</f>
        <v>Vyplň údaj</v>
      </c>
      <c r="G63" s="42"/>
      <c r="H63" s="42"/>
      <c r="I63" s="34" t="s">
        <v>38</v>
      </c>
      <c r="J63" s="38" t="str">
        <f>E28</f>
        <v xml:space="preserve"> </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150</v>
      </c>
      <c r="D65" s="174"/>
      <c r="E65" s="174"/>
      <c r="F65" s="174"/>
      <c r="G65" s="174"/>
      <c r="H65" s="174"/>
      <c r="I65" s="174"/>
      <c r="J65" s="175" t="s">
        <v>151</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74</v>
      </c>
      <c r="D67" s="42"/>
      <c r="E67" s="42"/>
      <c r="F67" s="42"/>
      <c r="G67" s="42"/>
      <c r="H67" s="42"/>
      <c r="I67" s="42"/>
      <c r="J67" s="104">
        <f>J91</f>
        <v>0</v>
      </c>
      <c r="K67" s="42"/>
      <c r="L67" s="147"/>
      <c r="S67" s="40"/>
      <c r="T67" s="40"/>
      <c r="U67" s="40"/>
      <c r="V67" s="40"/>
      <c r="W67" s="40"/>
      <c r="X67" s="40"/>
      <c r="Y67" s="40"/>
      <c r="Z67" s="40"/>
      <c r="AA67" s="40"/>
      <c r="AB67" s="40"/>
      <c r="AC67" s="40"/>
      <c r="AD67" s="40"/>
      <c r="AE67" s="40"/>
      <c r="AU67" s="19" t="s">
        <v>152</v>
      </c>
    </row>
    <row r="68" s="2" customFormat="1" ht="21.84" customHeight="1">
      <c r="A68" s="40"/>
      <c r="B68" s="41"/>
      <c r="C68" s="42"/>
      <c r="D68" s="42"/>
      <c r="E68" s="42"/>
      <c r="F68" s="42"/>
      <c r="G68" s="42"/>
      <c r="H68" s="42"/>
      <c r="I68" s="42"/>
      <c r="J68" s="42"/>
      <c r="K68" s="42"/>
      <c r="L68" s="147"/>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47"/>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47"/>
      <c r="S73" s="40"/>
      <c r="T73" s="40"/>
      <c r="U73" s="40"/>
      <c r="V73" s="40"/>
      <c r="W73" s="40"/>
      <c r="X73" s="40"/>
      <c r="Y73" s="40"/>
      <c r="Z73" s="40"/>
      <c r="AA73" s="40"/>
      <c r="AB73" s="40"/>
      <c r="AC73" s="40"/>
      <c r="AD73" s="40"/>
      <c r="AE73" s="40"/>
    </row>
    <row r="74" s="2" customFormat="1" ht="24.96" customHeight="1">
      <c r="A74" s="40"/>
      <c r="B74" s="41"/>
      <c r="C74" s="25" t="s">
        <v>165</v>
      </c>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6.5" customHeight="1">
      <c r="A77" s="40"/>
      <c r="B77" s="41"/>
      <c r="C77" s="42"/>
      <c r="D77" s="42"/>
      <c r="E77" s="172" t="str">
        <f>E7</f>
        <v>Stavební úpravy objektu Bojanovická 2848/1, Praha 4</v>
      </c>
      <c r="F77" s="34"/>
      <c r="G77" s="34"/>
      <c r="H77" s="34"/>
      <c r="I77" s="42"/>
      <c r="J77" s="42"/>
      <c r="K77" s="42"/>
      <c r="L77" s="147"/>
      <c r="S77" s="40"/>
      <c r="T77" s="40"/>
      <c r="U77" s="40"/>
      <c r="V77" s="40"/>
      <c r="W77" s="40"/>
      <c r="X77" s="40"/>
      <c r="Y77" s="40"/>
      <c r="Z77" s="40"/>
      <c r="AA77" s="40"/>
      <c r="AB77" s="40"/>
      <c r="AC77" s="40"/>
      <c r="AD77" s="40"/>
      <c r="AE77" s="40"/>
    </row>
    <row r="78" s="1" customFormat="1" ht="12" customHeight="1">
      <c r="B78" s="23"/>
      <c r="C78" s="34" t="s">
        <v>145</v>
      </c>
      <c r="D78" s="24"/>
      <c r="E78" s="24"/>
      <c r="F78" s="24"/>
      <c r="G78" s="24"/>
      <c r="H78" s="24"/>
      <c r="I78" s="24"/>
      <c r="J78" s="24"/>
      <c r="K78" s="24"/>
      <c r="L78" s="22"/>
    </row>
    <row r="79" s="1" customFormat="1" ht="16.5" customHeight="1">
      <c r="B79" s="23"/>
      <c r="C79" s="24"/>
      <c r="D79" s="24"/>
      <c r="E79" s="172" t="s">
        <v>146</v>
      </c>
      <c r="F79" s="24"/>
      <c r="G79" s="24"/>
      <c r="H79" s="24"/>
      <c r="I79" s="24"/>
      <c r="J79" s="24"/>
      <c r="K79" s="24"/>
      <c r="L79" s="22"/>
    </row>
    <row r="80" s="1" customFormat="1" ht="12" customHeight="1">
      <c r="B80" s="23"/>
      <c r="C80" s="34" t="s">
        <v>147</v>
      </c>
      <c r="D80" s="24"/>
      <c r="E80" s="24"/>
      <c r="F80" s="24"/>
      <c r="G80" s="24"/>
      <c r="H80" s="24"/>
      <c r="I80" s="24"/>
      <c r="J80" s="24"/>
      <c r="K80" s="24"/>
      <c r="L80" s="22"/>
    </row>
    <row r="81" s="2" customFormat="1" ht="16.5" customHeight="1">
      <c r="A81" s="40"/>
      <c r="B81" s="41"/>
      <c r="C81" s="42"/>
      <c r="D81" s="42"/>
      <c r="E81" s="292" t="s">
        <v>3176</v>
      </c>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4" t="s">
        <v>3177</v>
      </c>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6.5" customHeight="1">
      <c r="A83" s="40"/>
      <c r="B83" s="41"/>
      <c r="C83" s="42"/>
      <c r="D83" s="42"/>
      <c r="E83" s="71" t="str">
        <f>E13</f>
        <v>CCTV - Příprava kamerový systém</v>
      </c>
      <c r="F83" s="42"/>
      <c r="G83" s="42"/>
      <c r="H83" s="42"/>
      <c r="I83" s="42"/>
      <c r="J83" s="42"/>
      <c r="K83" s="42"/>
      <c r="L83" s="147"/>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2" customHeight="1">
      <c r="A85" s="40"/>
      <c r="B85" s="41"/>
      <c r="C85" s="34" t="s">
        <v>21</v>
      </c>
      <c r="D85" s="42"/>
      <c r="E85" s="42"/>
      <c r="F85" s="29" t="str">
        <f>F16</f>
        <v>Záběhlice ‐ 732117</v>
      </c>
      <c r="G85" s="42"/>
      <c r="H85" s="42"/>
      <c r="I85" s="34" t="s">
        <v>23</v>
      </c>
      <c r="J85" s="74" t="str">
        <f>IF(J16="","",J16)</f>
        <v>8. 6. 2021</v>
      </c>
      <c r="K85" s="42"/>
      <c r="L85" s="14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40.05" customHeight="1">
      <c r="A87" s="40"/>
      <c r="B87" s="41"/>
      <c r="C87" s="34" t="s">
        <v>25</v>
      </c>
      <c r="D87" s="42"/>
      <c r="E87" s="42"/>
      <c r="F87" s="29" t="str">
        <f>E19</f>
        <v>Městská část Praha 4, Antala Staška 2059/80b, Krč,</v>
      </c>
      <c r="G87" s="42"/>
      <c r="H87" s="42"/>
      <c r="I87" s="34" t="s">
        <v>33</v>
      </c>
      <c r="J87" s="38" t="str">
        <f>E25</f>
        <v>Archdynamic, s.r.o., Na Strži 290/10, 140 00 Praha</v>
      </c>
      <c r="K87" s="42"/>
      <c r="L87" s="147"/>
      <c r="S87" s="40"/>
      <c r="T87" s="40"/>
      <c r="U87" s="40"/>
      <c r="V87" s="40"/>
      <c r="W87" s="40"/>
      <c r="X87" s="40"/>
      <c r="Y87" s="40"/>
      <c r="Z87" s="40"/>
      <c r="AA87" s="40"/>
      <c r="AB87" s="40"/>
      <c r="AC87" s="40"/>
      <c r="AD87" s="40"/>
      <c r="AE87" s="40"/>
    </row>
    <row r="88" s="2" customFormat="1" ht="15.15" customHeight="1">
      <c r="A88" s="40"/>
      <c r="B88" s="41"/>
      <c r="C88" s="34" t="s">
        <v>31</v>
      </c>
      <c r="D88" s="42"/>
      <c r="E88" s="42"/>
      <c r="F88" s="29" t="str">
        <f>IF(E22="","",E22)</f>
        <v>Vyplň údaj</v>
      </c>
      <c r="G88" s="42"/>
      <c r="H88" s="42"/>
      <c r="I88" s="34" t="s">
        <v>38</v>
      </c>
      <c r="J88" s="38" t="str">
        <f>E28</f>
        <v xml:space="preserve"> </v>
      </c>
      <c r="K88" s="42"/>
      <c r="L88" s="147"/>
      <c r="S88" s="40"/>
      <c r="T88" s="40"/>
      <c r="U88" s="40"/>
      <c r="V88" s="40"/>
      <c r="W88" s="40"/>
      <c r="X88" s="40"/>
      <c r="Y88" s="40"/>
      <c r="Z88" s="40"/>
      <c r="AA88" s="40"/>
      <c r="AB88" s="40"/>
      <c r="AC88" s="40"/>
      <c r="AD88" s="40"/>
      <c r="AE88" s="40"/>
    </row>
    <row r="89" s="2" customFormat="1" ht="10.32"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11" customFormat="1" ht="29.28" customHeight="1">
      <c r="A90" s="188"/>
      <c r="B90" s="189"/>
      <c r="C90" s="190" t="s">
        <v>166</v>
      </c>
      <c r="D90" s="191" t="s">
        <v>61</v>
      </c>
      <c r="E90" s="191" t="s">
        <v>57</v>
      </c>
      <c r="F90" s="191" t="s">
        <v>58</v>
      </c>
      <c r="G90" s="191" t="s">
        <v>167</v>
      </c>
      <c r="H90" s="191" t="s">
        <v>168</v>
      </c>
      <c r="I90" s="191" t="s">
        <v>169</v>
      </c>
      <c r="J90" s="191" t="s">
        <v>151</v>
      </c>
      <c r="K90" s="192" t="s">
        <v>170</v>
      </c>
      <c r="L90" s="193"/>
      <c r="M90" s="94" t="s">
        <v>19</v>
      </c>
      <c r="N90" s="95" t="s">
        <v>46</v>
      </c>
      <c r="O90" s="95" t="s">
        <v>171</v>
      </c>
      <c r="P90" s="95" t="s">
        <v>172</v>
      </c>
      <c r="Q90" s="95" t="s">
        <v>173</v>
      </c>
      <c r="R90" s="95" t="s">
        <v>174</v>
      </c>
      <c r="S90" s="95" t="s">
        <v>175</v>
      </c>
      <c r="T90" s="96" t="s">
        <v>176</v>
      </c>
      <c r="U90" s="188"/>
      <c r="V90" s="188"/>
      <c r="W90" s="188"/>
      <c r="X90" s="188"/>
      <c r="Y90" s="188"/>
      <c r="Z90" s="188"/>
      <c r="AA90" s="188"/>
      <c r="AB90" s="188"/>
      <c r="AC90" s="188"/>
      <c r="AD90" s="188"/>
      <c r="AE90" s="188"/>
    </row>
    <row r="91" s="2" customFormat="1" ht="22.8" customHeight="1">
      <c r="A91" s="40"/>
      <c r="B91" s="41"/>
      <c r="C91" s="101" t="s">
        <v>177</v>
      </c>
      <c r="D91" s="42"/>
      <c r="E91" s="42"/>
      <c r="F91" s="42"/>
      <c r="G91" s="42"/>
      <c r="H91" s="42"/>
      <c r="I91" s="42"/>
      <c r="J91" s="194">
        <f>BK91</f>
        <v>0</v>
      </c>
      <c r="K91" s="42"/>
      <c r="L91" s="46"/>
      <c r="M91" s="97"/>
      <c r="N91" s="195"/>
      <c r="O91" s="98"/>
      <c r="P91" s="196">
        <f>SUM(P92:P127)</f>
        <v>0</v>
      </c>
      <c r="Q91" s="98"/>
      <c r="R91" s="196">
        <f>SUM(R92:R127)</f>
        <v>0</v>
      </c>
      <c r="S91" s="98"/>
      <c r="T91" s="197">
        <f>SUM(T92:T127)</f>
        <v>0</v>
      </c>
      <c r="U91" s="40"/>
      <c r="V91" s="40"/>
      <c r="W91" s="40"/>
      <c r="X91" s="40"/>
      <c r="Y91" s="40"/>
      <c r="Z91" s="40"/>
      <c r="AA91" s="40"/>
      <c r="AB91" s="40"/>
      <c r="AC91" s="40"/>
      <c r="AD91" s="40"/>
      <c r="AE91" s="40"/>
      <c r="AT91" s="19" t="s">
        <v>75</v>
      </c>
      <c r="AU91" s="19" t="s">
        <v>152</v>
      </c>
      <c r="BK91" s="198">
        <f>SUM(BK92:BK127)</f>
        <v>0</v>
      </c>
    </row>
    <row r="92" s="2" customFormat="1" ht="16.5" customHeight="1">
      <c r="A92" s="40"/>
      <c r="B92" s="41"/>
      <c r="C92" s="215" t="s">
        <v>83</v>
      </c>
      <c r="D92" s="215" t="s">
        <v>183</v>
      </c>
      <c r="E92" s="216" t="s">
        <v>1870</v>
      </c>
      <c r="F92" s="217" t="s">
        <v>3188</v>
      </c>
      <c r="G92" s="218" t="s">
        <v>1661</v>
      </c>
      <c r="H92" s="219">
        <v>1</v>
      </c>
      <c r="I92" s="220"/>
      <c r="J92" s="221">
        <f>ROUND(I92*H92,2)</f>
        <v>0</v>
      </c>
      <c r="K92" s="217" t="s">
        <v>19</v>
      </c>
      <c r="L92" s="46"/>
      <c r="M92" s="222" t="s">
        <v>19</v>
      </c>
      <c r="N92" s="223" t="s">
        <v>47</v>
      </c>
      <c r="O92" s="86"/>
      <c r="P92" s="224">
        <f>O92*H92</f>
        <v>0</v>
      </c>
      <c r="Q92" s="224">
        <v>0</v>
      </c>
      <c r="R92" s="224">
        <f>Q92*H92</f>
        <v>0</v>
      </c>
      <c r="S92" s="224">
        <v>0</v>
      </c>
      <c r="T92" s="225">
        <f>S92*H92</f>
        <v>0</v>
      </c>
      <c r="U92" s="40"/>
      <c r="V92" s="40"/>
      <c r="W92" s="40"/>
      <c r="X92" s="40"/>
      <c r="Y92" s="40"/>
      <c r="Z92" s="40"/>
      <c r="AA92" s="40"/>
      <c r="AB92" s="40"/>
      <c r="AC92" s="40"/>
      <c r="AD92" s="40"/>
      <c r="AE92" s="40"/>
      <c r="AR92" s="226" t="s">
        <v>198</v>
      </c>
      <c r="AT92" s="226" t="s">
        <v>183</v>
      </c>
      <c r="AU92" s="226" t="s">
        <v>76</v>
      </c>
      <c r="AY92" s="19" t="s">
        <v>180</v>
      </c>
      <c r="BE92" s="227">
        <f>IF(N92="základní",J92,0)</f>
        <v>0</v>
      </c>
      <c r="BF92" s="227">
        <f>IF(N92="snížená",J92,0)</f>
        <v>0</v>
      </c>
      <c r="BG92" s="227">
        <f>IF(N92="zákl. přenesená",J92,0)</f>
        <v>0</v>
      </c>
      <c r="BH92" s="227">
        <f>IF(N92="sníž. přenesená",J92,0)</f>
        <v>0</v>
      </c>
      <c r="BI92" s="227">
        <f>IF(N92="nulová",J92,0)</f>
        <v>0</v>
      </c>
      <c r="BJ92" s="19" t="s">
        <v>83</v>
      </c>
      <c r="BK92" s="227">
        <f>ROUND(I92*H92,2)</f>
        <v>0</v>
      </c>
      <c r="BL92" s="19" t="s">
        <v>198</v>
      </c>
      <c r="BM92" s="226" t="s">
        <v>3235</v>
      </c>
    </row>
    <row r="93" s="2" customFormat="1">
      <c r="A93" s="40"/>
      <c r="B93" s="41"/>
      <c r="C93" s="42"/>
      <c r="D93" s="228" t="s">
        <v>190</v>
      </c>
      <c r="E93" s="42"/>
      <c r="F93" s="229" t="s">
        <v>3188</v>
      </c>
      <c r="G93" s="42"/>
      <c r="H93" s="42"/>
      <c r="I93" s="230"/>
      <c r="J93" s="42"/>
      <c r="K93" s="42"/>
      <c r="L93" s="46"/>
      <c r="M93" s="231"/>
      <c r="N93" s="232"/>
      <c r="O93" s="86"/>
      <c r="P93" s="86"/>
      <c r="Q93" s="86"/>
      <c r="R93" s="86"/>
      <c r="S93" s="86"/>
      <c r="T93" s="87"/>
      <c r="U93" s="40"/>
      <c r="V93" s="40"/>
      <c r="W93" s="40"/>
      <c r="X93" s="40"/>
      <c r="Y93" s="40"/>
      <c r="Z93" s="40"/>
      <c r="AA93" s="40"/>
      <c r="AB93" s="40"/>
      <c r="AC93" s="40"/>
      <c r="AD93" s="40"/>
      <c r="AE93" s="40"/>
      <c r="AT93" s="19" t="s">
        <v>190</v>
      </c>
      <c r="AU93" s="19" t="s">
        <v>76</v>
      </c>
    </row>
    <row r="94" s="2" customFormat="1" ht="16.5" customHeight="1">
      <c r="A94" s="40"/>
      <c r="B94" s="41"/>
      <c r="C94" s="215" t="s">
        <v>85</v>
      </c>
      <c r="D94" s="215" t="s">
        <v>183</v>
      </c>
      <c r="E94" s="216" t="s">
        <v>1874</v>
      </c>
      <c r="F94" s="217" t="s">
        <v>3190</v>
      </c>
      <c r="G94" s="218" t="s">
        <v>1661</v>
      </c>
      <c r="H94" s="219">
        <v>1</v>
      </c>
      <c r="I94" s="220"/>
      <c r="J94" s="221">
        <f>ROUND(I94*H94,2)</f>
        <v>0</v>
      </c>
      <c r="K94" s="217" t="s">
        <v>19</v>
      </c>
      <c r="L94" s="46"/>
      <c r="M94" s="222" t="s">
        <v>19</v>
      </c>
      <c r="N94" s="223" t="s">
        <v>47</v>
      </c>
      <c r="O94" s="86"/>
      <c r="P94" s="224">
        <f>O94*H94</f>
        <v>0</v>
      </c>
      <c r="Q94" s="224">
        <v>0</v>
      </c>
      <c r="R94" s="224">
        <f>Q94*H94</f>
        <v>0</v>
      </c>
      <c r="S94" s="224">
        <v>0</v>
      </c>
      <c r="T94" s="225">
        <f>S94*H94</f>
        <v>0</v>
      </c>
      <c r="U94" s="40"/>
      <c r="V94" s="40"/>
      <c r="W94" s="40"/>
      <c r="X94" s="40"/>
      <c r="Y94" s="40"/>
      <c r="Z94" s="40"/>
      <c r="AA94" s="40"/>
      <c r="AB94" s="40"/>
      <c r="AC94" s="40"/>
      <c r="AD94" s="40"/>
      <c r="AE94" s="40"/>
      <c r="AR94" s="226" t="s">
        <v>198</v>
      </c>
      <c r="AT94" s="226" t="s">
        <v>183</v>
      </c>
      <c r="AU94" s="226" t="s">
        <v>76</v>
      </c>
      <c r="AY94" s="19" t="s">
        <v>180</v>
      </c>
      <c r="BE94" s="227">
        <f>IF(N94="základní",J94,0)</f>
        <v>0</v>
      </c>
      <c r="BF94" s="227">
        <f>IF(N94="snížená",J94,0)</f>
        <v>0</v>
      </c>
      <c r="BG94" s="227">
        <f>IF(N94="zákl. přenesená",J94,0)</f>
        <v>0</v>
      </c>
      <c r="BH94" s="227">
        <f>IF(N94="sníž. přenesená",J94,0)</f>
        <v>0</v>
      </c>
      <c r="BI94" s="227">
        <f>IF(N94="nulová",J94,0)</f>
        <v>0</v>
      </c>
      <c r="BJ94" s="19" t="s">
        <v>83</v>
      </c>
      <c r="BK94" s="227">
        <f>ROUND(I94*H94,2)</f>
        <v>0</v>
      </c>
      <c r="BL94" s="19" t="s">
        <v>198</v>
      </c>
      <c r="BM94" s="226" t="s">
        <v>3236</v>
      </c>
    </row>
    <row r="95" s="2" customFormat="1">
      <c r="A95" s="40"/>
      <c r="B95" s="41"/>
      <c r="C95" s="42"/>
      <c r="D95" s="228" t="s">
        <v>190</v>
      </c>
      <c r="E95" s="42"/>
      <c r="F95" s="229" t="s">
        <v>3190</v>
      </c>
      <c r="G95" s="42"/>
      <c r="H95" s="42"/>
      <c r="I95" s="230"/>
      <c r="J95" s="42"/>
      <c r="K95" s="42"/>
      <c r="L95" s="46"/>
      <c r="M95" s="231"/>
      <c r="N95" s="232"/>
      <c r="O95" s="86"/>
      <c r="P95" s="86"/>
      <c r="Q95" s="86"/>
      <c r="R95" s="86"/>
      <c r="S95" s="86"/>
      <c r="T95" s="87"/>
      <c r="U95" s="40"/>
      <c r="V95" s="40"/>
      <c r="W95" s="40"/>
      <c r="X95" s="40"/>
      <c r="Y95" s="40"/>
      <c r="Z95" s="40"/>
      <c r="AA95" s="40"/>
      <c r="AB95" s="40"/>
      <c r="AC95" s="40"/>
      <c r="AD95" s="40"/>
      <c r="AE95" s="40"/>
      <c r="AT95" s="19" t="s">
        <v>190</v>
      </c>
      <c r="AU95" s="19" t="s">
        <v>76</v>
      </c>
    </row>
    <row r="96" s="2" customFormat="1" ht="16.5" customHeight="1">
      <c r="A96" s="40"/>
      <c r="B96" s="41"/>
      <c r="C96" s="215" t="s">
        <v>316</v>
      </c>
      <c r="D96" s="215" t="s">
        <v>183</v>
      </c>
      <c r="E96" s="216" t="s">
        <v>2647</v>
      </c>
      <c r="F96" s="217" t="s">
        <v>3199</v>
      </c>
      <c r="G96" s="218" t="s">
        <v>1661</v>
      </c>
      <c r="H96" s="219">
        <v>9</v>
      </c>
      <c r="I96" s="220"/>
      <c r="J96" s="221">
        <f>ROUND(I96*H96,2)</f>
        <v>0</v>
      </c>
      <c r="K96" s="217" t="s">
        <v>19</v>
      </c>
      <c r="L96" s="46"/>
      <c r="M96" s="222" t="s">
        <v>19</v>
      </c>
      <c r="N96" s="223" t="s">
        <v>47</v>
      </c>
      <c r="O96" s="86"/>
      <c r="P96" s="224">
        <f>O96*H96</f>
        <v>0</v>
      </c>
      <c r="Q96" s="224">
        <v>0</v>
      </c>
      <c r="R96" s="224">
        <f>Q96*H96</f>
        <v>0</v>
      </c>
      <c r="S96" s="224">
        <v>0</v>
      </c>
      <c r="T96" s="225">
        <f>S96*H96</f>
        <v>0</v>
      </c>
      <c r="U96" s="40"/>
      <c r="V96" s="40"/>
      <c r="W96" s="40"/>
      <c r="X96" s="40"/>
      <c r="Y96" s="40"/>
      <c r="Z96" s="40"/>
      <c r="AA96" s="40"/>
      <c r="AB96" s="40"/>
      <c r="AC96" s="40"/>
      <c r="AD96" s="40"/>
      <c r="AE96" s="40"/>
      <c r="AR96" s="226" t="s">
        <v>198</v>
      </c>
      <c r="AT96" s="226" t="s">
        <v>183</v>
      </c>
      <c r="AU96" s="226" t="s">
        <v>76</v>
      </c>
      <c r="AY96" s="19" t="s">
        <v>180</v>
      </c>
      <c r="BE96" s="227">
        <f>IF(N96="základní",J96,0)</f>
        <v>0</v>
      </c>
      <c r="BF96" s="227">
        <f>IF(N96="snížená",J96,0)</f>
        <v>0</v>
      </c>
      <c r="BG96" s="227">
        <f>IF(N96="zákl. přenesená",J96,0)</f>
        <v>0</v>
      </c>
      <c r="BH96" s="227">
        <f>IF(N96="sníž. přenesená",J96,0)</f>
        <v>0</v>
      </c>
      <c r="BI96" s="227">
        <f>IF(N96="nulová",J96,0)</f>
        <v>0</v>
      </c>
      <c r="BJ96" s="19" t="s">
        <v>83</v>
      </c>
      <c r="BK96" s="227">
        <f>ROUND(I96*H96,2)</f>
        <v>0</v>
      </c>
      <c r="BL96" s="19" t="s">
        <v>198</v>
      </c>
      <c r="BM96" s="226" t="s">
        <v>3237</v>
      </c>
    </row>
    <row r="97" s="2" customFormat="1">
      <c r="A97" s="40"/>
      <c r="B97" s="41"/>
      <c r="C97" s="42"/>
      <c r="D97" s="228" t="s">
        <v>190</v>
      </c>
      <c r="E97" s="42"/>
      <c r="F97" s="229" t="s">
        <v>3199</v>
      </c>
      <c r="G97" s="42"/>
      <c r="H97" s="42"/>
      <c r="I97" s="230"/>
      <c r="J97" s="42"/>
      <c r="K97" s="42"/>
      <c r="L97" s="46"/>
      <c r="M97" s="231"/>
      <c r="N97" s="232"/>
      <c r="O97" s="86"/>
      <c r="P97" s="86"/>
      <c r="Q97" s="86"/>
      <c r="R97" s="86"/>
      <c r="S97" s="86"/>
      <c r="T97" s="87"/>
      <c r="U97" s="40"/>
      <c r="V97" s="40"/>
      <c r="W97" s="40"/>
      <c r="X97" s="40"/>
      <c r="Y97" s="40"/>
      <c r="Z97" s="40"/>
      <c r="AA97" s="40"/>
      <c r="AB97" s="40"/>
      <c r="AC97" s="40"/>
      <c r="AD97" s="40"/>
      <c r="AE97" s="40"/>
      <c r="AT97" s="19" t="s">
        <v>190</v>
      </c>
      <c r="AU97" s="19" t="s">
        <v>76</v>
      </c>
    </row>
    <row r="98" s="2" customFormat="1" ht="16.5" customHeight="1">
      <c r="A98" s="40"/>
      <c r="B98" s="41"/>
      <c r="C98" s="215" t="s">
        <v>246</v>
      </c>
      <c r="D98" s="215" t="s">
        <v>183</v>
      </c>
      <c r="E98" s="216" t="s">
        <v>2661</v>
      </c>
      <c r="F98" s="217" t="s">
        <v>3209</v>
      </c>
      <c r="G98" s="218" t="s">
        <v>1661</v>
      </c>
      <c r="H98" s="219">
        <v>6</v>
      </c>
      <c r="I98" s="220"/>
      <c r="J98" s="221">
        <f>ROUND(I98*H98,2)</f>
        <v>0</v>
      </c>
      <c r="K98" s="217" t="s">
        <v>19</v>
      </c>
      <c r="L98" s="46"/>
      <c r="M98" s="222" t="s">
        <v>19</v>
      </c>
      <c r="N98" s="223" t="s">
        <v>47</v>
      </c>
      <c r="O98" s="86"/>
      <c r="P98" s="224">
        <f>O98*H98</f>
        <v>0</v>
      </c>
      <c r="Q98" s="224">
        <v>0</v>
      </c>
      <c r="R98" s="224">
        <f>Q98*H98</f>
        <v>0</v>
      </c>
      <c r="S98" s="224">
        <v>0</v>
      </c>
      <c r="T98" s="225">
        <f>S98*H98</f>
        <v>0</v>
      </c>
      <c r="U98" s="40"/>
      <c r="V98" s="40"/>
      <c r="W98" s="40"/>
      <c r="X98" s="40"/>
      <c r="Y98" s="40"/>
      <c r="Z98" s="40"/>
      <c r="AA98" s="40"/>
      <c r="AB98" s="40"/>
      <c r="AC98" s="40"/>
      <c r="AD98" s="40"/>
      <c r="AE98" s="40"/>
      <c r="AR98" s="226" t="s">
        <v>198</v>
      </c>
      <c r="AT98" s="226" t="s">
        <v>183</v>
      </c>
      <c r="AU98" s="226" t="s">
        <v>76</v>
      </c>
      <c r="AY98" s="19" t="s">
        <v>180</v>
      </c>
      <c r="BE98" s="227">
        <f>IF(N98="základní",J98,0)</f>
        <v>0</v>
      </c>
      <c r="BF98" s="227">
        <f>IF(N98="snížená",J98,0)</f>
        <v>0</v>
      </c>
      <c r="BG98" s="227">
        <f>IF(N98="zákl. přenesená",J98,0)</f>
        <v>0</v>
      </c>
      <c r="BH98" s="227">
        <f>IF(N98="sníž. přenesená",J98,0)</f>
        <v>0</v>
      </c>
      <c r="BI98" s="227">
        <f>IF(N98="nulová",J98,0)</f>
        <v>0</v>
      </c>
      <c r="BJ98" s="19" t="s">
        <v>83</v>
      </c>
      <c r="BK98" s="227">
        <f>ROUND(I98*H98,2)</f>
        <v>0</v>
      </c>
      <c r="BL98" s="19" t="s">
        <v>198</v>
      </c>
      <c r="BM98" s="226" t="s">
        <v>3238</v>
      </c>
    </row>
    <row r="99" s="2" customFormat="1">
      <c r="A99" s="40"/>
      <c r="B99" s="41"/>
      <c r="C99" s="42"/>
      <c r="D99" s="228" t="s">
        <v>190</v>
      </c>
      <c r="E99" s="42"/>
      <c r="F99" s="229" t="s">
        <v>3209</v>
      </c>
      <c r="G99" s="42"/>
      <c r="H99" s="42"/>
      <c r="I99" s="230"/>
      <c r="J99" s="42"/>
      <c r="K99" s="42"/>
      <c r="L99" s="46"/>
      <c r="M99" s="231"/>
      <c r="N99" s="232"/>
      <c r="O99" s="86"/>
      <c r="P99" s="86"/>
      <c r="Q99" s="86"/>
      <c r="R99" s="86"/>
      <c r="S99" s="86"/>
      <c r="T99" s="87"/>
      <c r="U99" s="40"/>
      <c r="V99" s="40"/>
      <c r="W99" s="40"/>
      <c r="X99" s="40"/>
      <c r="Y99" s="40"/>
      <c r="Z99" s="40"/>
      <c r="AA99" s="40"/>
      <c r="AB99" s="40"/>
      <c r="AC99" s="40"/>
      <c r="AD99" s="40"/>
      <c r="AE99" s="40"/>
      <c r="AT99" s="19" t="s">
        <v>190</v>
      </c>
      <c r="AU99" s="19" t="s">
        <v>76</v>
      </c>
    </row>
    <row r="100" s="2" customFormat="1" ht="16.5" customHeight="1">
      <c r="A100" s="40"/>
      <c r="B100" s="41"/>
      <c r="C100" s="215" t="s">
        <v>113</v>
      </c>
      <c r="D100" s="215" t="s">
        <v>183</v>
      </c>
      <c r="E100" s="216" t="s">
        <v>2677</v>
      </c>
      <c r="F100" s="217" t="s">
        <v>3239</v>
      </c>
      <c r="G100" s="218" t="s">
        <v>1661</v>
      </c>
      <c r="H100" s="219">
        <v>1</v>
      </c>
      <c r="I100" s="220"/>
      <c r="J100" s="221">
        <f>ROUND(I100*H100,2)</f>
        <v>0</v>
      </c>
      <c r="K100" s="217" t="s">
        <v>19</v>
      </c>
      <c r="L100" s="46"/>
      <c r="M100" s="222" t="s">
        <v>19</v>
      </c>
      <c r="N100" s="223" t="s">
        <v>47</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198</v>
      </c>
      <c r="AT100" s="226" t="s">
        <v>183</v>
      </c>
      <c r="AU100" s="226" t="s">
        <v>76</v>
      </c>
      <c r="AY100" s="19" t="s">
        <v>180</v>
      </c>
      <c r="BE100" s="227">
        <f>IF(N100="základní",J100,0)</f>
        <v>0</v>
      </c>
      <c r="BF100" s="227">
        <f>IF(N100="snížená",J100,0)</f>
        <v>0</v>
      </c>
      <c r="BG100" s="227">
        <f>IF(N100="zákl. přenesená",J100,0)</f>
        <v>0</v>
      </c>
      <c r="BH100" s="227">
        <f>IF(N100="sníž. přenesená",J100,0)</f>
        <v>0</v>
      </c>
      <c r="BI100" s="227">
        <f>IF(N100="nulová",J100,0)</f>
        <v>0</v>
      </c>
      <c r="BJ100" s="19" t="s">
        <v>83</v>
      </c>
      <c r="BK100" s="227">
        <f>ROUND(I100*H100,2)</f>
        <v>0</v>
      </c>
      <c r="BL100" s="19" t="s">
        <v>198</v>
      </c>
      <c r="BM100" s="226" t="s">
        <v>3240</v>
      </c>
    </row>
    <row r="101" s="2" customFormat="1">
      <c r="A101" s="40"/>
      <c r="B101" s="41"/>
      <c r="C101" s="42"/>
      <c r="D101" s="228" t="s">
        <v>190</v>
      </c>
      <c r="E101" s="42"/>
      <c r="F101" s="229" t="s">
        <v>3239</v>
      </c>
      <c r="G101" s="42"/>
      <c r="H101" s="42"/>
      <c r="I101" s="230"/>
      <c r="J101" s="42"/>
      <c r="K101" s="42"/>
      <c r="L101" s="46"/>
      <c r="M101" s="231"/>
      <c r="N101" s="232"/>
      <c r="O101" s="86"/>
      <c r="P101" s="86"/>
      <c r="Q101" s="86"/>
      <c r="R101" s="86"/>
      <c r="S101" s="86"/>
      <c r="T101" s="87"/>
      <c r="U101" s="40"/>
      <c r="V101" s="40"/>
      <c r="W101" s="40"/>
      <c r="X101" s="40"/>
      <c r="Y101" s="40"/>
      <c r="Z101" s="40"/>
      <c r="AA101" s="40"/>
      <c r="AB101" s="40"/>
      <c r="AC101" s="40"/>
      <c r="AD101" s="40"/>
      <c r="AE101" s="40"/>
      <c r="AT101" s="19" t="s">
        <v>190</v>
      </c>
      <c r="AU101" s="19" t="s">
        <v>76</v>
      </c>
    </row>
    <row r="102" s="2" customFormat="1" ht="16.5" customHeight="1">
      <c r="A102" s="40"/>
      <c r="B102" s="41"/>
      <c r="C102" s="215" t="s">
        <v>198</v>
      </c>
      <c r="D102" s="215" t="s">
        <v>183</v>
      </c>
      <c r="E102" s="216" t="s">
        <v>2680</v>
      </c>
      <c r="F102" s="217" t="s">
        <v>3241</v>
      </c>
      <c r="G102" s="218" t="s">
        <v>1661</v>
      </c>
      <c r="H102" s="219">
        <v>15</v>
      </c>
      <c r="I102" s="220"/>
      <c r="J102" s="221">
        <f>ROUND(I102*H102,2)</f>
        <v>0</v>
      </c>
      <c r="K102" s="217" t="s">
        <v>19</v>
      </c>
      <c r="L102" s="46"/>
      <c r="M102" s="222" t="s">
        <v>19</v>
      </c>
      <c r="N102" s="223" t="s">
        <v>47</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198</v>
      </c>
      <c r="AT102" s="226" t="s">
        <v>183</v>
      </c>
      <c r="AU102" s="226" t="s">
        <v>76</v>
      </c>
      <c r="AY102" s="19" t="s">
        <v>180</v>
      </c>
      <c r="BE102" s="227">
        <f>IF(N102="základní",J102,0)</f>
        <v>0</v>
      </c>
      <c r="BF102" s="227">
        <f>IF(N102="snížená",J102,0)</f>
        <v>0</v>
      </c>
      <c r="BG102" s="227">
        <f>IF(N102="zákl. přenesená",J102,0)</f>
        <v>0</v>
      </c>
      <c r="BH102" s="227">
        <f>IF(N102="sníž. přenesená",J102,0)</f>
        <v>0</v>
      </c>
      <c r="BI102" s="227">
        <f>IF(N102="nulová",J102,0)</f>
        <v>0</v>
      </c>
      <c r="BJ102" s="19" t="s">
        <v>83</v>
      </c>
      <c r="BK102" s="227">
        <f>ROUND(I102*H102,2)</f>
        <v>0</v>
      </c>
      <c r="BL102" s="19" t="s">
        <v>198</v>
      </c>
      <c r="BM102" s="226" t="s">
        <v>3242</v>
      </c>
    </row>
    <row r="103" s="2" customFormat="1">
      <c r="A103" s="40"/>
      <c r="B103" s="41"/>
      <c r="C103" s="42"/>
      <c r="D103" s="228" t="s">
        <v>190</v>
      </c>
      <c r="E103" s="42"/>
      <c r="F103" s="229" t="s">
        <v>3241</v>
      </c>
      <c r="G103" s="42"/>
      <c r="H103" s="42"/>
      <c r="I103" s="230"/>
      <c r="J103" s="42"/>
      <c r="K103" s="42"/>
      <c r="L103" s="46"/>
      <c r="M103" s="231"/>
      <c r="N103" s="232"/>
      <c r="O103" s="86"/>
      <c r="P103" s="86"/>
      <c r="Q103" s="86"/>
      <c r="R103" s="86"/>
      <c r="S103" s="86"/>
      <c r="T103" s="87"/>
      <c r="U103" s="40"/>
      <c r="V103" s="40"/>
      <c r="W103" s="40"/>
      <c r="X103" s="40"/>
      <c r="Y103" s="40"/>
      <c r="Z103" s="40"/>
      <c r="AA103" s="40"/>
      <c r="AB103" s="40"/>
      <c r="AC103" s="40"/>
      <c r="AD103" s="40"/>
      <c r="AE103" s="40"/>
      <c r="AT103" s="19" t="s">
        <v>190</v>
      </c>
      <c r="AU103" s="19" t="s">
        <v>76</v>
      </c>
    </row>
    <row r="104" s="2" customFormat="1" ht="16.5" customHeight="1">
      <c r="A104" s="40"/>
      <c r="B104" s="41"/>
      <c r="C104" s="215" t="s">
        <v>231</v>
      </c>
      <c r="D104" s="215" t="s">
        <v>183</v>
      </c>
      <c r="E104" s="216" t="s">
        <v>2683</v>
      </c>
      <c r="F104" s="217" t="s">
        <v>3243</v>
      </c>
      <c r="G104" s="218" t="s">
        <v>1661</v>
      </c>
      <c r="H104" s="219">
        <v>3</v>
      </c>
      <c r="I104" s="220"/>
      <c r="J104" s="221">
        <f>ROUND(I104*H104,2)</f>
        <v>0</v>
      </c>
      <c r="K104" s="217" t="s">
        <v>19</v>
      </c>
      <c r="L104" s="46"/>
      <c r="M104" s="222" t="s">
        <v>19</v>
      </c>
      <c r="N104" s="223" t="s">
        <v>47</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198</v>
      </c>
      <c r="AT104" s="226" t="s">
        <v>183</v>
      </c>
      <c r="AU104" s="226" t="s">
        <v>76</v>
      </c>
      <c r="AY104" s="19" t="s">
        <v>180</v>
      </c>
      <c r="BE104" s="227">
        <f>IF(N104="základní",J104,0)</f>
        <v>0</v>
      </c>
      <c r="BF104" s="227">
        <f>IF(N104="snížená",J104,0)</f>
        <v>0</v>
      </c>
      <c r="BG104" s="227">
        <f>IF(N104="zákl. přenesená",J104,0)</f>
        <v>0</v>
      </c>
      <c r="BH104" s="227">
        <f>IF(N104="sníž. přenesená",J104,0)</f>
        <v>0</v>
      </c>
      <c r="BI104" s="227">
        <f>IF(N104="nulová",J104,0)</f>
        <v>0</v>
      </c>
      <c r="BJ104" s="19" t="s">
        <v>83</v>
      </c>
      <c r="BK104" s="227">
        <f>ROUND(I104*H104,2)</f>
        <v>0</v>
      </c>
      <c r="BL104" s="19" t="s">
        <v>198</v>
      </c>
      <c r="BM104" s="226" t="s">
        <v>3244</v>
      </c>
    </row>
    <row r="105" s="2" customFormat="1">
      <c r="A105" s="40"/>
      <c r="B105" s="41"/>
      <c r="C105" s="42"/>
      <c r="D105" s="228" t="s">
        <v>190</v>
      </c>
      <c r="E105" s="42"/>
      <c r="F105" s="229" t="s">
        <v>3243</v>
      </c>
      <c r="G105" s="42"/>
      <c r="H105" s="42"/>
      <c r="I105" s="230"/>
      <c r="J105" s="42"/>
      <c r="K105" s="42"/>
      <c r="L105" s="46"/>
      <c r="M105" s="231"/>
      <c r="N105" s="232"/>
      <c r="O105" s="86"/>
      <c r="P105" s="86"/>
      <c r="Q105" s="86"/>
      <c r="R105" s="86"/>
      <c r="S105" s="86"/>
      <c r="T105" s="87"/>
      <c r="U105" s="40"/>
      <c r="V105" s="40"/>
      <c r="W105" s="40"/>
      <c r="X105" s="40"/>
      <c r="Y105" s="40"/>
      <c r="Z105" s="40"/>
      <c r="AA105" s="40"/>
      <c r="AB105" s="40"/>
      <c r="AC105" s="40"/>
      <c r="AD105" s="40"/>
      <c r="AE105" s="40"/>
      <c r="AT105" s="19" t="s">
        <v>190</v>
      </c>
      <c r="AU105" s="19" t="s">
        <v>76</v>
      </c>
    </row>
    <row r="106" s="2" customFormat="1" ht="16.5" customHeight="1">
      <c r="A106" s="40"/>
      <c r="B106" s="41"/>
      <c r="C106" s="215" t="s">
        <v>239</v>
      </c>
      <c r="D106" s="215" t="s">
        <v>183</v>
      </c>
      <c r="E106" s="216" t="s">
        <v>2686</v>
      </c>
      <c r="F106" s="217" t="s">
        <v>3245</v>
      </c>
      <c r="G106" s="218" t="s">
        <v>1661</v>
      </c>
      <c r="H106" s="219">
        <v>6</v>
      </c>
      <c r="I106" s="220"/>
      <c r="J106" s="221">
        <f>ROUND(I106*H106,2)</f>
        <v>0</v>
      </c>
      <c r="K106" s="217" t="s">
        <v>19</v>
      </c>
      <c r="L106" s="46"/>
      <c r="M106" s="222" t="s">
        <v>19</v>
      </c>
      <c r="N106" s="223" t="s">
        <v>47</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198</v>
      </c>
      <c r="AT106" s="226" t="s">
        <v>183</v>
      </c>
      <c r="AU106" s="226" t="s">
        <v>76</v>
      </c>
      <c r="AY106" s="19" t="s">
        <v>180</v>
      </c>
      <c r="BE106" s="227">
        <f>IF(N106="základní",J106,0)</f>
        <v>0</v>
      </c>
      <c r="BF106" s="227">
        <f>IF(N106="snížená",J106,0)</f>
        <v>0</v>
      </c>
      <c r="BG106" s="227">
        <f>IF(N106="zákl. přenesená",J106,0)</f>
        <v>0</v>
      </c>
      <c r="BH106" s="227">
        <f>IF(N106="sníž. přenesená",J106,0)</f>
        <v>0</v>
      </c>
      <c r="BI106" s="227">
        <f>IF(N106="nulová",J106,0)</f>
        <v>0</v>
      </c>
      <c r="BJ106" s="19" t="s">
        <v>83</v>
      </c>
      <c r="BK106" s="227">
        <f>ROUND(I106*H106,2)</f>
        <v>0</v>
      </c>
      <c r="BL106" s="19" t="s">
        <v>198</v>
      </c>
      <c r="BM106" s="226" t="s">
        <v>3246</v>
      </c>
    </row>
    <row r="107" s="2" customFormat="1">
      <c r="A107" s="40"/>
      <c r="B107" s="41"/>
      <c r="C107" s="42"/>
      <c r="D107" s="228" t="s">
        <v>190</v>
      </c>
      <c r="E107" s="42"/>
      <c r="F107" s="229" t="s">
        <v>3247</v>
      </c>
      <c r="G107" s="42"/>
      <c r="H107" s="42"/>
      <c r="I107" s="230"/>
      <c r="J107" s="42"/>
      <c r="K107" s="42"/>
      <c r="L107" s="46"/>
      <c r="M107" s="231"/>
      <c r="N107" s="232"/>
      <c r="O107" s="86"/>
      <c r="P107" s="86"/>
      <c r="Q107" s="86"/>
      <c r="R107" s="86"/>
      <c r="S107" s="86"/>
      <c r="T107" s="87"/>
      <c r="U107" s="40"/>
      <c r="V107" s="40"/>
      <c r="W107" s="40"/>
      <c r="X107" s="40"/>
      <c r="Y107" s="40"/>
      <c r="Z107" s="40"/>
      <c r="AA107" s="40"/>
      <c r="AB107" s="40"/>
      <c r="AC107" s="40"/>
      <c r="AD107" s="40"/>
      <c r="AE107" s="40"/>
      <c r="AT107" s="19" t="s">
        <v>190</v>
      </c>
      <c r="AU107" s="19" t="s">
        <v>76</v>
      </c>
    </row>
    <row r="108" s="2" customFormat="1" ht="16.5" customHeight="1">
      <c r="A108" s="40"/>
      <c r="B108" s="41"/>
      <c r="C108" s="215" t="s">
        <v>252</v>
      </c>
      <c r="D108" s="215" t="s">
        <v>183</v>
      </c>
      <c r="E108" s="216" t="s">
        <v>2689</v>
      </c>
      <c r="F108" s="217" t="s">
        <v>3248</v>
      </c>
      <c r="G108" s="218" t="s">
        <v>1661</v>
      </c>
      <c r="H108" s="219">
        <v>18</v>
      </c>
      <c r="I108" s="220"/>
      <c r="J108" s="221">
        <f>ROUND(I108*H108,2)</f>
        <v>0</v>
      </c>
      <c r="K108" s="217" t="s">
        <v>19</v>
      </c>
      <c r="L108" s="46"/>
      <c r="M108" s="222" t="s">
        <v>19</v>
      </c>
      <c r="N108" s="223" t="s">
        <v>47</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198</v>
      </c>
      <c r="AT108" s="226" t="s">
        <v>183</v>
      </c>
      <c r="AU108" s="226" t="s">
        <v>76</v>
      </c>
      <c r="AY108" s="19" t="s">
        <v>180</v>
      </c>
      <c r="BE108" s="227">
        <f>IF(N108="základní",J108,0)</f>
        <v>0</v>
      </c>
      <c r="BF108" s="227">
        <f>IF(N108="snížená",J108,0)</f>
        <v>0</v>
      </c>
      <c r="BG108" s="227">
        <f>IF(N108="zákl. přenesená",J108,0)</f>
        <v>0</v>
      </c>
      <c r="BH108" s="227">
        <f>IF(N108="sníž. přenesená",J108,0)</f>
        <v>0</v>
      </c>
      <c r="BI108" s="227">
        <f>IF(N108="nulová",J108,0)</f>
        <v>0</v>
      </c>
      <c r="BJ108" s="19" t="s">
        <v>83</v>
      </c>
      <c r="BK108" s="227">
        <f>ROUND(I108*H108,2)</f>
        <v>0</v>
      </c>
      <c r="BL108" s="19" t="s">
        <v>198</v>
      </c>
      <c r="BM108" s="226" t="s">
        <v>3249</v>
      </c>
    </row>
    <row r="109" s="2" customFormat="1">
      <c r="A109" s="40"/>
      <c r="B109" s="41"/>
      <c r="C109" s="42"/>
      <c r="D109" s="228" t="s">
        <v>190</v>
      </c>
      <c r="E109" s="42"/>
      <c r="F109" s="229" t="s">
        <v>3248</v>
      </c>
      <c r="G109" s="42"/>
      <c r="H109" s="42"/>
      <c r="I109" s="230"/>
      <c r="J109" s="42"/>
      <c r="K109" s="42"/>
      <c r="L109" s="46"/>
      <c r="M109" s="231"/>
      <c r="N109" s="232"/>
      <c r="O109" s="86"/>
      <c r="P109" s="86"/>
      <c r="Q109" s="86"/>
      <c r="R109" s="86"/>
      <c r="S109" s="86"/>
      <c r="T109" s="87"/>
      <c r="U109" s="40"/>
      <c r="V109" s="40"/>
      <c r="W109" s="40"/>
      <c r="X109" s="40"/>
      <c r="Y109" s="40"/>
      <c r="Z109" s="40"/>
      <c r="AA109" s="40"/>
      <c r="AB109" s="40"/>
      <c r="AC109" s="40"/>
      <c r="AD109" s="40"/>
      <c r="AE109" s="40"/>
      <c r="AT109" s="19" t="s">
        <v>190</v>
      </c>
      <c r="AU109" s="19" t="s">
        <v>76</v>
      </c>
    </row>
    <row r="110" s="2" customFormat="1" ht="16.5" customHeight="1">
      <c r="A110" s="40"/>
      <c r="B110" s="41"/>
      <c r="C110" s="215" t="s">
        <v>274</v>
      </c>
      <c r="D110" s="215" t="s">
        <v>183</v>
      </c>
      <c r="E110" s="216" t="s">
        <v>2692</v>
      </c>
      <c r="F110" s="217" t="s">
        <v>3250</v>
      </c>
      <c r="G110" s="218" t="s">
        <v>249</v>
      </c>
      <c r="H110" s="219">
        <v>358</v>
      </c>
      <c r="I110" s="220"/>
      <c r="J110" s="221">
        <f>ROUND(I110*H110,2)</f>
        <v>0</v>
      </c>
      <c r="K110" s="217" t="s">
        <v>19</v>
      </c>
      <c r="L110" s="46"/>
      <c r="M110" s="222" t="s">
        <v>19</v>
      </c>
      <c r="N110" s="223" t="s">
        <v>47</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198</v>
      </c>
      <c r="AT110" s="226" t="s">
        <v>183</v>
      </c>
      <c r="AU110" s="226" t="s">
        <v>76</v>
      </c>
      <c r="AY110" s="19" t="s">
        <v>180</v>
      </c>
      <c r="BE110" s="227">
        <f>IF(N110="základní",J110,0)</f>
        <v>0</v>
      </c>
      <c r="BF110" s="227">
        <f>IF(N110="snížená",J110,0)</f>
        <v>0</v>
      </c>
      <c r="BG110" s="227">
        <f>IF(N110="zákl. přenesená",J110,0)</f>
        <v>0</v>
      </c>
      <c r="BH110" s="227">
        <f>IF(N110="sníž. přenesená",J110,0)</f>
        <v>0</v>
      </c>
      <c r="BI110" s="227">
        <f>IF(N110="nulová",J110,0)</f>
        <v>0</v>
      </c>
      <c r="BJ110" s="19" t="s">
        <v>83</v>
      </c>
      <c r="BK110" s="227">
        <f>ROUND(I110*H110,2)</f>
        <v>0</v>
      </c>
      <c r="BL110" s="19" t="s">
        <v>198</v>
      </c>
      <c r="BM110" s="226" t="s">
        <v>3251</v>
      </c>
    </row>
    <row r="111" s="2" customFormat="1">
      <c r="A111" s="40"/>
      <c r="B111" s="41"/>
      <c r="C111" s="42"/>
      <c r="D111" s="228" t="s">
        <v>190</v>
      </c>
      <c r="E111" s="42"/>
      <c r="F111" s="229" t="s">
        <v>3250</v>
      </c>
      <c r="G111" s="42"/>
      <c r="H111" s="42"/>
      <c r="I111" s="230"/>
      <c r="J111" s="42"/>
      <c r="K111" s="42"/>
      <c r="L111" s="46"/>
      <c r="M111" s="231"/>
      <c r="N111" s="232"/>
      <c r="O111" s="86"/>
      <c r="P111" s="86"/>
      <c r="Q111" s="86"/>
      <c r="R111" s="86"/>
      <c r="S111" s="86"/>
      <c r="T111" s="87"/>
      <c r="U111" s="40"/>
      <c r="V111" s="40"/>
      <c r="W111" s="40"/>
      <c r="X111" s="40"/>
      <c r="Y111" s="40"/>
      <c r="Z111" s="40"/>
      <c r="AA111" s="40"/>
      <c r="AB111" s="40"/>
      <c r="AC111" s="40"/>
      <c r="AD111" s="40"/>
      <c r="AE111" s="40"/>
      <c r="AT111" s="19" t="s">
        <v>190</v>
      </c>
      <c r="AU111" s="19" t="s">
        <v>76</v>
      </c>
    </row>
    <row r="112" s="2" customFormat="1">
      <c r="A112" s="40"/>
      <c r="B112" s="41"/>
      <c r="C112" s="215" t="s">
        <v>282</v>
      </c>
      <c r="D112" s="215" t="s">
        <v>183</v>
      </c>
      <c r="E112" s="216" t="s">
        <v>2695</v>
      </c>
      <c r="F112" s="217" t="s">
        <v>3252</v>
      </c>
      <c r="G112" s="218" t="s">
        <v>249</v>
      </c>
      <c r="H112" s="219">
        <v>28</v>
      </c>
      <c r="I112" s="220"/>
      <c r="J112" s="221">
        <f>ROUND(I112*H112,2)</f>
        <v>0</v>
      </c>
      <c r="K112" s="217" t="s">
        <v>19</v>
      </c>
      <c r="L112" s="46"/>
      <c r="M112" s="222" t="s">
        <v>19</v>
      </c>
      <c r="N112" s="223" t="s">
        <v>47</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198</v>
      </c>
      <c r="AT112" s="226" t="s">
        <v>183</v>
      </c>
      <c r="AU112" s="226" t="s">
        <v>76</v>
      </c>
      <c r="AY112" s="19" t="s">
        <v>180</v>
      </c>
      <c r="BE112" s="227">
        <f>IF(N112="základní",J112,0)</f>
        <v>0</v>
      </c>
      <c r="BF112" s="227">
        <f>IF(N112="snížená",J112,0)</f>
        <v>0</v>
      </c>
      <c r="BG112" s="227">
        <f>IF(N112="zákl. přenesená",J112,0)</f>
        <v>0</v>
      </c>
      <c r="BH112" s="227">
        <f>IF(N112="sníž. přenesená",J112,0)</f>
        <v>0</v>
      </c>
      <c r="BI112" s="227">
        <f>IF(N112="nulová",J112,0)</f>
        <v>0</v>
      </c>
      <c r="BJ112" s="19" t="s">
        <v>83</v>
      </c>
      <c r="BK112" s="227">
        <f>ROUND(I112*H112,2)</f>
        <v>0</v>
      </c>
      <c r="BL112" s="19" t="s">
        <v>198</v>
      </c>
      <c r="BM112" s="226" t="s">
        <v>3253</v>
      </c>
    </row>
    <row r="113" s="2" customFormat="1">
      <c r="A113" s="40"/>
      <c r="B113" s="41"/>
      <c r="C113" s="42"/>
      <c r="D113" s="228" t="s">
        <v>190</v>
      </c>
      <c r="E113" s="42"/>
      <c r="F113" s="229" t="s">
        <v>3252</v>
      </c>
      <c r="G113" s="42"/>
      <c r="H113" s="42"/>
      <c r="I113" s="230"/>
      <c r="J113" s="42"/>
      <c r="K113" s="42"/>
      <c r="L113" s="46"/>
      <c r="M113" s="231"/>
      <c r="N113" s="232"/>
      <c r="O113" s="86"/>
      <c r="P113" s="86"/>
      <c r="Q113" s="86"/>
      <c r="R113" s="86"/>
      <c r="S113" s="86"/>
      <c r="T113" s="87"/>
      <c r="U113" s="40"/>
      <c r="V113" s="40"/>
      <c r="W113" s="40"/>
      <c r="X113" s="40"/>
      <c r="Y113" s="40"/>
      <c r="Z113" s="40"/>
      <c r="AA113" s="40"/>
      <c r="AB113" s="40"/>
      <c r="AC113" s="40"/>
      <c r="AD113" s="40"/>
      <c r="AE113" s="40"/>
      <c r="AT113" s="19" t="s">
        <v>190</v>
      </c>
      <c r="AU113" s="19" t="s">
        <v>76</v>
      </c>
    </row>
    <row r="114" s="2" customFormat="1" ht="16.5" customHeight="1">
      <c r="A114" s="40"/>
      <c r="B114" s="41"/>
      <c r="C114" s="215" t="s">
        <v>290</v>
      </c>
      <c r="D114" s="215" t="s">
        <v>183</v>
      </c>
      <c r="E114" s="216" t="s">
        <v>2698</v>
      </c>
      <c r="F114" s="217" t="s">
        <v>3254</v>
      </c>
      <c r="G114" s="218" t="s">
        <v>249</v>
      </c>
      <c r="H114" s="219">
        <v>367</v>
      </c>
      <c r="I114" s="220"/>
      <c r="J114" s="221">
        <f>ROUND(I114*H114,2)</f>
        <v>0</v>
      </c>
      <c r="K114" s="217" t="s">
        <v>19</v>
      </c>
      <c r="L114" s="46"/>
      <c r="M114" s="222" t="s">
        <v>19</v>
      </c>
      <c r="N114" s="223" t="s">
        <v>47</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198</v>
      </c>
      <c r="AT114" s="226" t="s">
        <v>183</v>
      </c>
      <c r="AU114" s="226" t="s">
        <v>76</v>
      </c>
      <c r="AY114" s="19" t="s">
        <v>180</v>
      </c>
      <c r="BE114" s="227">
        <f>IF(N114="základní",J114,0)</f>
        <v>0</v>
      </c>
      <c r="BF114" s="227">
        <f>IF(N114="snížená",J114,0)</f>
        <v>0</v>
      </c>
      <c r="BG114" s="227">
        <f>IF(N114="zákl. přenesená",J114,0)</f>
        <v>0</v>
      </c>
      <c r="BH114" s="227">
        <f>IF(N114="sníž. přenesená",J114,0)</f>
        <v>0</v>
      </c>
      <c r="BI114" s="227">
        <f>IF(N114="nulová",J114,0)</f>
        <v>0</v>
      </c>
      <c r="BJ114" s="19" t="s">
        <v>83</v>
      </c>
      <c r="BK114" s="227">
        <f>ROUND(I114*H114,2)</f>
        <v>0</v>
      </c>
      <c r="BL114" s="19" t="s">
        <v>198</v>
      </c>
      <c r="BM114" s="226" t="s">
        <v>3255</v>
      </c>
    </row>
    <row r="115" s="2" customFormat="1">
      <c r="A115" s="40"/>
      <c r="B115" s="41"/>
      <c r="C115" s="42"/>
      <c r="D115" s="228" t="s">
        <v>190</v>
      </c>
      <c r="E115" s="42"/>
      <c r="F115" s="229" t="s">
        <v>3254</v>
      </c>
      <c r="G115" s="42"/>
      <c r="H115" s="42"/>
      <c r="I115" s="230"/>
      <c r="J115" s="42"/>
      <c r="K115" s="42"/>
      <c r="L115" s="46"/>
      <c r="M115" s="231"/>
      <c r="N115" s="232"/>
      <c r="O115" s="86"/>
      <c r="P115" s="86"/>
      <c r="Q115" s="86"/>
      <c r="R115" s="86"/>
      <c r="S115" s="86"/>
      <c r="T115" s="87"/>
      <c r="U115" s="40"/>
      <c r="V115" s="40"/>
      <c r="W115" s="40"/>
      <c r="X115" s="40"/>
      <c r="Y115" s="40"/>
      <c r="Z115" s="40"/>
      <c r="AA115" s="40"/>
      <c r="AB115" s="40"/>
      <c r="AC115" s="40"/>
      <c r="AD115" s="40"/>
      <c r="AE115" s="40"/>
      <c r="AT115" s="19" t="s">
        <v>190</v>
      </c>
      <c r="AU115" s="19" t="s">
        <v>76</v>
      </c>
    </row>
    <row r="116" s="2" customFormat="1" ht="16.5" customHeight="1">
      <c r="A116" s="40"/>
      <c r="B116" s="41"/>
      <c r="C116" s="215" t="s">
        <v>295</v>
      </c>
      <c r="D116" s="215" t="s">
        <v>183</v>
      </c>
      <c r="E116" s="216" t="s">
        <v>2701</v>
      </c>
      <c r="F116" s="217" t="s">
        <v>3256</v>
      </c>
      <c r="G116" s="218" t="s">
        <v>1661</v>
      </c>
      <c r="H116" s="219">
        <v>1</v>
      </c>
      <c r="I116" s="220"/>
      <c r="J116" s="221">
        <f>ROUND(I116*H116,2)</f>
        <v>0</v>
      </c>
      <c r="K116" s="217" t="s">
        <v>19</v>
      </c>
      <c r="L116" s="46"/>
      <c r="M116" s="222" t="s">
        <v>19</v>
      </c>
      <c r="N116" s="223" t="s">
        <v>47</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198</v>
      </c>
      <c r="AT116" s="226" t="s">
        <v>183</v>
      </c>
      <c r="AU116" s="226" t="s">
        <v>76</v>
      </c>
      <c r="AY116" s="19" t="s">
        <v>180</v>
      </c>
      <c r="BE116" s="227">
        <f>IF(N116="základní",J116,0)</f>
        <v>0</v>
      </c>
      <c r="BF116" s="227">
        <f>IF(N116="snížená",J116,0)</f>
        <v>0</v>
      </c>
      <c r="BG116" s="227">
        <f>IF(N116="zákl. přenesená",J116,0)</f>
        <v>0</v>
      </c>
      <c r="BH116" s="227">
        <f>IF(N116="sníž. přenesená",J116,0)</f>
        <v>0</v>
      </c>
      <c r="BI116" s="227">
        <f>IF(N116="nulová",J116,0)</f>
        <v>0</v>
      </c>
      <c r="BJ116" s="19" t="s">
        <v>83</v>
      </c>
      <c r="BK116" s="227">
        <f>ROUND(I116*H116,2)</f>
        <v>0</v>
      </c>
      <c r="BL116" s="19" t="s">
        <v>198</v>
      </c>
      <c r="BM116" s="226" t="s">
        <v>3257</v>
      </c>
    </row>
    <row r="117" s="2" customFormat="1">
      <c r="A117" s="40"/>
      <c r="B117" s="41"/>
      <c r="C117" s="42"/>
      <c r="D117" s="228" t="s">
        <v>190</v>
      </c>
      <c r="E117" s="42"/>
      <c r="F117" s="229" t="s">
        <v>3256</v>
      </c>
      <c r="G117" s="42"/>
      <c r="H117" s="42"/>
      <c r="I117" s="230"/>
      <c r="J117" s="42"/>
      <c r="K117" s="42"/>
      <c r="L117" s="46"/>
      <c r="M117" s="231"/>
      <c r="N117" s="232"/>
      <c r="O117" s="86"/>
      <c r="P117" s="86"/>
      <c r="Q117" s="86"/>
      <c r="R117" s="86"/>
      <c r="S117" s="86"/>
      <c r="T117" s="87"/>
      <c r="U117" s="40"/>
      <c r="V117" s="40"/>
      <c r="W117" s="40"/>
      <c r="X117" s="40"/>
      <c r="Y117" s="40"/>
      <c r="Z117" s="40"/>
      <c r="AA117" s="40"/>
      <c r="AB117" s="40"/>
      <c r="AC117" s="40"/>
      <c r="AD117" s="40"/>
      <c r="AE117" s="40"/>
      <c r="AT117" s="19" t="s">
        <v>190</v>
      </c>
      <c r="AU117" s="19" t="s">
        <v>76</v>
      </c>
    </row>
    <row r="118" s="2" customFormat="1" ht="16.5" customHeight="1">
      <c r="A118" s="40"/>
      <c r="B118" s="41"/>
      <c r="C118" s="215" t="s">
        <v>8</v>
      </c>
      <c r="D118" s="215" t="s">
        <v>183</v>
      </c>
      <c r="E118" s="216" t="s">
        <v>2704</v>
      </c>
      <c r="F118" s="217" t="s">
        <v>3258</v>
      </c>
      <c r="G118" s="218" t="s">
        <v>1661</v>
      </c>
      <c r="H118" s="219">
        <v>3</v>
      </c>
      <c r="I118" s="220"/>
      <c r="J118" s="221">
        <f>ROUND(I118*H118,2)</f>
        <v>0</v>
      </c>
      <c r="K118" s="217" t="s">
        <v>19</v>
      </c>
      <c r="L118" s="46"/>
      <c r="M118" s="222" t="s">
        <v>19</v>
      </c>
      <c r="N118" s="223" t="s">
        <v>47</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198</v>
      </c>
      <c r="AT118" s="226" t="s">
        <v>183</v>
      </c>
      <c r="AU118" s="226" t="s">
        <v>76</v>
      </c>
      <c r="AY118" s="19" t="s">
        <v>180</v>
      </c>
      <c r="BE118" s="227">
        <f>IF(N118="základní",J118,0)</f>
        <v>0</v>
      </c>
      <c r="BF118" s="227">
        <f>IF(N118="snížená",J118,0)</f>
        <v>0</v>
      </c>
      <c r="BG118" s="227">
        <f>IF(N118="zákl. přenesená",J118,0)</f>
        <v>0</v>
      </c>
      <c r="BH118" s="227">
        <f>IF(N118="sníž. přenesená",J118,0)</f>
        <v>0</v>
      </c>
      <c r="BI118" s="227">
        <f>IF(N118="nulová",J118,0)</f>
        <v>0</v>
      </c>
      <c r="BJ118" s="19" t="s">
        <v>83</v>
      </c>
      <c r="BK118" s="227">
        <f>ROUND(I118*H118,2)</f>
        <v>0</v>
      </c>
      <c r="BL118" s="19" t="s">
        <v>198</v>
      </c>
      <c r="BM118" s="226" t="s">
        <v>3259</v>
      </c>
    </row>
    <row r="119" s="2" customFormat="1">
      <c r="A119" s="40"/>
      <c r="B119" s="41"/>
      <c r="C119" s="42"/>
      <c r="D119" s="228" t="s">
        <v>190</v>
      </c>
      <c r="E119" s="42"/>
      <c r="F119" s="229" t="s">
        <v>3258</v>
      </c>
      <c r="G119" s="42"/>
      <c r="H119" s="42"/>
      <c r="I119" s="230"/>
      <c r="J119" s="42"/>
      <c r="K119" s="42"/>
      <c r="L119" s="46"/>
      <c r="M119" s="231"/>
      <c r="N119" s="232"/>
      <c r="O119" s="86"/>
      <c r="P119" s="86"/>
      <c r="Q119" s="86"/>
      <c r="R119" s="86"/>
      <c r="S119" s="86"/>
      <c r="T119" s="87"/>
      <c r="U119" s="40"/>
      <c r="V119" s="40"/>
      <c r="W119" s="40"/>
      <c r="X119" s="40"/>
      <c r="Y119" s="40"/>
      <c r="Z119" s="40"/>
      <c r="AA119" s="40"/>
      <c r="AB119" s="40"/>
      <c r="AC119" s="40"/>
      <c r="AD119" s="40"/>
      <c r="AE119" s="40"/>
      <c r="AT119" s="19" t="s">
        <v>190</v>
      </c>
      <c r="AU119" s="19" t="s">
        <v>76</v>
      </c>
    </row>
    <row r="120" s="2" customFormat="1" ht="16.5" customHeight="1">
      <c r="A120" s="40"/>
      <c r="B120" s="41"/>
      <c r="C120" s="215" t="s">
        <v>188</v>
      </c>
      <c r="D120" s="215" t="s">
        <v>183</v>
      </c>
      <c r="E120" s="216" t="s">
        <v>2707</v>
      </c>
      <c r="F120" s="217" t="s">
        <v>3260</v>
      </c>
      <c r="G120" s="218" t="s">
        <v>1661</v>
      </c>
      <c r="H120" s="219">
        <v>3</v>
      </c>
      <c r="I120" s="220"/>
      <c r="J120" s="221">
        <f>ROUND(I120*H120,2)</f>
        <v>0</v>
      </c>
      <c r="K120" s="217" t="s">
        <v>19</v>
      </c>
      <c r="L120" s="46"/>
      <c r="M120" s="222" t="s">
        <v>19</v>
      </c>
      <c r="N120" s="223" t="s">
        <v>47</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198</v>
      </c>
      <c r="AT120" s="226" t="s">
        <v>183</v>
      </c>
      <c r="AU120" s="226" t="s">
        <v>76</v>
      </c>
      <c r="AY120" s="19" t="s">
        <v>180</v>
      </c>
      <c r="BE120" s="227">
        <f>IF(N120="základní",J120,0)</f>
        <v>0</v>
      </c>
      <c r="BF120" s="227">
        <f>IF(N120="snížená",J120,0)</f>
        <v>0</v>
      </c>
      <c r="BG120" s="227">
        <f>IF(N120="zákl. přenesená",J120,0)</f>
        <v>0</v>
      </c>
      <c r="BH120" s="227">
        <f>IF(N120="sníž. přenesená",J120,0)</f>
        <v>0</v>
      </c>
      <c r="BI120" s="227">
        <f>IF(N120="nulová",J120,0)</f>
        <v>0</v>
      </c>
      <c r="BJ120" s="19" t="s">
        <v>83</v>
      </c>
      <c r="BK120" s="227">
        <f>ROUND(I120*H120,2)</f>
        <v>0</v>
      </c>
      <c r="BL120" s="19" t="s">
        <v>198</v>
      </c>
      <c r="BM120" s="226" t="s">
        <v>3261</v>
      </c>
    </row>
    <row r="121" s="2" customFormat="1">
      <c r="A121" s="40"/>
      <c r="B121" s="41"/>
      <c r="C121" s="42"/>
      <c r="D121" s="228" t="s">
        <v>190</v>
      </c>
      <c r="E121" s="42"/>
      <c r="F121" s="229" t="s">
        <v>3260</v>
      </c>
      <c r="G121" s="42"/>
      <c r="H121" s="42"/>
      <c r="I121" s="230"/>
      <c r="J121" s="42"/>
      <c r="K121" s="42"/>
      <c r="L121" s="46"/>
      <c r="M121" s="231"/>
      <c r="N121" s="232"/>
      <c r="O121" s="86"/>
      <c r="P121" s="86"/>
      <c r="Q121" s="86"/>
      <c r="R121" s="86"/>
      <c r="S121" s="86"/>
      <c r="T121" s="87"/>
      <c r="U121" s="40"/>
      <c r="V121" s="40"/>
      <c r="W121" s="40"/>
      <c r="X121" s="40"/>
      <c r="Y121" s="40"/>
      <c r="Z121" s="40"/>
      <c r="AA121" s="40"/>
      <c r="AB121" s="40"/>
      <c r="AC121" s="40"/>
      <c r="AD121" s="40"/>
      <c r="AE121" s="40"/>
      <c r="AT121" s="19" t="s">
        <v>190</v>
      </c>
      <c r="AU121" s="19" t="s">
        <v>76</v>
      </c>
    </row>
    <row r="122" s="2" customFormat="1" ht="16.5" customHeight="1">
      <c r="A122" s="40"/>
      <c r="B122" s="41"/>
      <c r="C122" s="215" t="s">
        <v>324</v>
      </c>
      <c r="D122" s="215" t="s">
        <v>183</v>
      </c>
      <c r="E122" s="216" t="s">
        <v>2710</v>
      </c>
      <c r="F122" s="217" t="s">
        <v>3217</v>
      </c>
      <c r="G122" s="218" t="s">
        <v>974</v>
      </c>
      <c r="H122" s="219">
        <v>1</v>
      </c>
      <c r="I122" s="220"/>
      <c r="J122" s="221">
        <f>ROUND(I122*H122,2)</f>
        <v>0</v>
      </c>
      <c r="K122" s="217" t="s">
        <v>19</v>
      </c>
      <c r="L122" s="46"/>
      <c r="M122" s="222" t="s">
        <v>19</v>
      </c>
      <c r="N122" s="223" t="s">
        <v>47</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198</v>
      </c>
      <c r="AT122" s="226" t="s">
        <v>183</v>
      </c>
      <c r="AU122" s="226" t="s">
        <v>76</v>
      </c>
      <c r="AY122" s="19" t="s">
        <v>180</v>
      </c>
      <c r="BE122" s="227">
        <f>IF(N122="základní",J122,0)</f>
        <v>0</v>
      </c>
      <c r="BF122" s="227">
        <f>IF(N122="snížená",J122,0)</f>
        <v>0</v>
      </c>
      <c r="BG122" s="227">
        <f>IF(N122="zákl. přenesená",J122,0)</f>
        <v>0</v>
      </c>
      <c r="BH122" s="227">
        <f>IF(N122="sníž. přenesená",J122,0)</f>
        <v>0</v>
      </c>
      <c r="BI122" s="227">
        <f>IF(N122="nulová",J122,0)</f>
        <v>0</v>
      </c>
      <c r="BJ122" s="19" t="s">
        <v>83</v>
      </c>
      <c r="BK122" s="227">
        <f>ROUND(I122*H122,2)</f>
        <v>0</v>
      </c>
      <c r="BL122" s="19" t="s">
        <v>198</v>
      </c>
      <c r="BM122" s="226" t="s">
        <v>3262</v>
      </c>
    </row>
    <row r="123" s="2" customFormat="1">
      <c r="A123" s="40"/>
      <c r="B123" s="41"/>
      <c r="C123" s="42"/>
      <c r="D123" s="228" t="s">
        <v>190</v>
      </c>
      <c r="E123" s="42"/>
      <c r="F123" s="229" t="s">
        <v>3217</v>
      </c>
      <c r="G123" s="42"/>
      <c r="H123" s="42"/>
      <c r="I123" s="230"/>
      <c r="J123" s="42"/>
      <c r="K123" s="42"/>
      <c r="L123" s="46"/>
      <c r="M123" s="231"/>
      <c r="N123" s="232"/>
      <c r="O123" s="86"/>
      <c r="P123" s="86"/>
      <c r="Q123" s="86"/>
      <c r="R123" s="86"/>
      <c r="S123" s="86"/>
      <c r="T123" s="87"/>
      <c r="U123" s="40"/>
      <c r="V123" s="40"/>
      <c r="W123" s="40"/>
      <c r="X123" s="40"/>
      <c r="Y123" s="40"/>
      <c r="Z123" s="40"/>
      <c r="AA123" s="40"/>
      <c r="AB123" s="40"/>
      <c r="AC123" s="40"/>
      <c r="AD123" s="40"/>
      <c r="AE123" s="40"/>
      <c r="AT123" s="19" t="s">
        <v>190</v>
      </c>
      <c r="AU123" s="19" t="s">
        <v>76</v>
      </c>
    </row>
    <row r="124" s="2" customFormat="1" ht="16.5" customHeight="1">
      <c r="A124" s="40"/>
      <c r="B124" s="41"/>
      <c r="C124" s="215" t="s">
        <v>181</v>
      </c>
      <c r="D124" s="215" t="s">
        <v>183</v>
      </c>
      <c r="E124" s="216" t="s">
        <v>1889</v>
      </c>
      <c r="F124" s="217" t="s">
        <v>3228</v>
      </c>
      <c r="G124" s="218" t="s">
        <v>249</v>
      </c>
      <c r="H124" s="219">
        <v>358</v>
      </c>
      <c r="I124" s="220"/>
      <c r="J124" s="221">
        <f>ROUND(I124*H124,2)</f>
        <v>0</v>
      </c>
      <c r="K124" s="217" t="s">
        <v>19</v>
      </c>
      <c r="L124" s="46"/>
      <c r="M124" s="222" t="s">
        <v>19</v>
      </c>
      <c r="N124" s="223" t="s">
        <v>47</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198</v>
      </c>
      <c r="AT124" s="226" t="s">
        <v>183</v>
      </c>
      <c r="AU124" s="226" t="s">
        <v>76</v>
      </c>
      <c r="AY124" s="19" t="s">
        <v>180</v>
      </c>
      <c r="BE124" s="227">
        <f>IF(N124="základní",J124,0)</f>
        <v>0</v>
      </c>
      <c r="BF124" s="227">
        <f>IF(N124="snížená",J124,0)</f>
        <v>0</v>
      </c>
      <c r="BG124" s="227">
        <f>IF(N124="zákl. přenesená",J124,0)</f>
        <v>0</v>
      </c>
      <c r="BH124" s="227">
        <f>IF(N124="sníž. přenesená",J124,0)</f>
        <v>0</v>
      </c>
      <c r="BI124" s="227">
        <f>IF(N124="nulová",J124,0)</f>
        <v>0</v>
      </c>
      <c r="BJ124" s="19" t="s">
        <v>83</v>
      </c>
      <c r="BK124" s="227">
        <f>ROUND(I124*H124,2)</f>
        <v>0</v>
      </c>
      <c r="BL124" s="19" t="s">
        <v>198</v>
      </c>
      <c r="BM124" s="226" t="s">
        <v>3263</v>
      </c>
    </row>
    <row r="125" s="2" customFormat="1">
      <c r="A125" s="40"/>
      <c r="B125" s="41"/>
      <c r="C125" s="42"/>
      <c r="D125" s="228" t="s">
        <v>190</v>
      </c>
      <c r="E125" s="42"/>
      <c r="F125" s="229" t="s">
        <v>3228</v>
      </c>
      <c r="G125" s="42"/>
      <c r="H125" s="42"/>
      <c r="I125" s="230"/>
      <c r="J125" s="42"/>
      <c r="K125" s="42"/>
      <c r="L125" s="46"/>
      <c r="M125" s="231"/>
      <c r="N125" s="232"/>
      <c r="O125" s="86"/>
      <c r="P125" s="86"/>
      <c r="Q125" s="86"/>
      <c r="R125" s="86"/>
      <c r="S125" s="86"/>
      <c r="T125" s="87"/>
      <c r="U125" s="40"/>
      <c r="V125" s="40"/>
      <c r="W125" s="40"/>
      <c r="X125" s="40"/>
      <c r="Y125" s="40"/>
      <c r="Z125" s="40"/>
      <c r="AA125" s="40"/>
      <c r="AB125" s="40"/>
      <c r="AC125" s="40"/>
      <c r="AD125" s="40"/>
      <c r="AE125" s="40"/>
      <c r="AT125" s="19" t="s">
        <v>190</v>
      </c>
      <c r="AU125" s="19" t="s">
        <v>76</v>
      </c>
    </row>
    <row r="126" s="2" customFormat="1" ht="16.5" customHeight="1">
      <c r="A126" s="40"/>
      <c r="B126" s="41"/>
      <c r="C126" s="215" t="s">
        <v>266</v>
      </c>
      <c r="D126" s="215" t="s">
        <v>183</v>
      </c>
      <c r="E126" s="216" t="s">
        <v>1893</v>
      </c>
      <c r="F126" s="217" t="s">
        <v>3230</v>
      </c>
      <c r="G126" s="218" t="s">
        <v>249</v>
      </c>
      <c r="H126" s="219">
        <v>28</v>
      </c>
      <c r="I126" s="220"/>
      <c r="J126" s="221">
        <f>ROUND(I126*H126,2)</f>
        <v>0</v>
      </c>
      <c r="K126" s="217" t="s">
        <v>19</v>
      </c>
      <c r="L126" s="46"/>
      <c r="M126" s="222" t="s">
        <v>19</v>
      </c>
      <c r="N126" s="223" t="s">
        <v>47</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198</v>
      </c>
      <c r="AT126" s="226" t="s">
        <v>183</v>
      </c>
      <c r="AU126" s="226" t="s">
        <v>76</v>
      </c>
      <c r="AY126" s="19" t="s">
        <v>180</v>
      </c>
      <c r="BE126" s="227">
        <f>IF(N126="základní",J126,0)</f>
        <v>0</v>
      </c>
      <c r="BF126" s="227">
        <f>IF(N126="snížená",J126,0)</f>
        <v>0</v>
      </c>
      <c r="BG126" s="227">
        <f>IF(N126="zákl. přenesená",J126,0)</f>
        <v>0</v>
      </c>
      <c r="BH126" s="227">
        <f>IF(N126="sníž. přenesená",J126,0)</f>
        <v>0</v>
      </c>
      <c r="BI126" s="227">
        <f>IF(N126="nulová",J126,0)</f>
        <v>0</v>
      </c>
      <c r="BJ126" s="19" t="s">
        <v>83</v>
      </c>
      <c r="BK126" s="227">
        <f>ROUND(I126*H126,2)</f>
        <v>0</v>
      </c>
      <c r="BL126" s="19" t="s">
        <v>198</v>
      </c>
      <c r="BM126" s="226" t="s">
        <v>3264</v>
      </c>
    </row>
    <row r="127" s="2" customFormat="1">
      <c r="A127" s="40"/>
      <c r="B127" s="41"/>
      <c r="C127" s="42"/>
      <c r="D127" s="228" t="s">
        <v>190</v>
      </c>
      <c r="E127" s="42"/>
      <c r="F127" s="229" t="s">
        <v>3230</v>
      </c>
      <c r="G127" s="42"/>
      <c r="H127" s="42"/>
      <c r="I127" s="230"/>
      <c r="J127" s="42"/>
      <c r="K127" s="42"/>
      <c r="L127" s="46"/>
      <c r="M127" s="265"/>
      <c r="N127" s="266"/>
      <c r="O127" s="267"/>
      <c r="P127" s="267"/>
      <c r="Q127" s="267"/>
      <c r="R127" s="267"/>
      <c r="S127" s="267"/>
      <c r="T127" s="268"/>
      <c r="U127" s="40"/>
      <c r="V127" s="40"/>
      <c r="W127" s="40"/>
      <c r="X127" s="40"/>
      <c r="Y127" s="40"/>
      <c r="Z127" s="40"/>
      <c r="AA127" s="40"/>
      <c r="AB127" s="40"/>
      <c r="AC127" s="40"/>
      <c r="AD127" s="40"/>
      <c r="AE127" s="40"/>
      <c r="AT127" s="19" t="s">
        <v>190</v>
      </c>
      <c r="AU127" s="19" t="s">
        <v>76</v>
      </c>
    </row>
    <row r="128" s="2" customFormat="1" ht="6.96" customHeight="1">
      <c r="A128" s="40"/>
      <c r="B128" s="61"/>
      <c r="C128" s="62"/>
      <c r="D128" s="62"/>
      <c r="E128" s="62"/>
      <c r="F128" s="62"/>
      <c r="G128" s="62"/>
      <c r="H128" s="62"/>
      <c r="I128" s="62"/>
      <c r="J128" s="62"/>
      <c r="K128" s="62"/>
      <c r="L128" s="46"/>
      <c r="M128" s="40"/>
      <c r="O128" s="40"/>
      <c r="P128" s="40"/>
      <c r="Q128" s="40"/>
      <c r="R128" s="40"/>
      <c r="S128" s="40"/>
      <c r="T128" s="40"/>
      <c r="U128" s="40"/>
      <c r="V128" s="40"/>
      <c r="W128" s="40"/>
      <c r="X128" s="40"/>
      <c r="Y128" s="40"/>
      <c r="Z128" s="40"/>
      <c r="AA128" s="40"/>
      <c r="AB128" s="40"/>
      <c r="AC128" s="40"/>
      <c r="AD128" s="40"/>
      <c r="AE128" s="40"/>
    </row>
  </sheetData>
  <sheetProtection sheet="1" autoFilter="0" formatColumns="0" formatRows="0" objects="1" scenarios="1" spinCount="100000" saltValue="6fCGCVU3fc5Z19bjA5g5z+MXE4MwbWLPtIxtgHyNbi96BGEH6uwge3q5npEFmq2cQqu6uO4hYlpViFCknWSp0w==" hashValue="XFxVlo6csmGh0wgYiIbbgFxJq5QDxPD47eJ7WjV44Z1ej6PLOvUat5lxuORXfxv4Zt3kjKBMwAZxaH9QNlEfWQ==" algorithmName="SHA-512" password="CC35"/>
  <autoFilter ref="C90:K127"/>
  <mergeCells count="15">
    <mergeCell ref="E7:H7"/>
    <mergeCell ref="E11:H11"/>
    <mergeCell ref="E9:H9"/>
    <mergeCell ref="E13:H13"/>
    <mergeCell ref="E22:H22"/>
    <mergeCell ref="E31:H31"/>
    <mergeCell ref="E52:H52"/>
    <mergeCell ref="E56:H56"/>
    <mergeCell ref="E54:H54"/>
    <mergeCell ref="E58:H58"/>
    <mergeCell ref="E77:H77"/>
    <mergeCell ref="E81:H81"/>
    <mergeCell ref="E79:H79"/>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120</v>
      </c>
    </row>
    <row r="3" s="1" customFormat="1" ht="6.96" customHeight="1">
      <c r="B3" s="141"/>
      <c r="C3" s="142"/>
      <c r="D3" s="142"/>
      <c r="E3" s="142"/>
      <c r="F3" s="142"/>
      <c r="G3" s="142"/>
      <c r="H3" s="142"/>
      <c r="I3" s="142"/>
      <c r="J3" s="142"/>
      <c r="K3" s="142"/>
      <c r="L3" s="22"/>
      <c r="AT3" s="19" t="s">
        <v>85</v>
      </c>
    </row>
    <row r="4" s="1" customFormat="1" ht="24.96" customHeight="1">
      <c r="B4" s="22"/>
      <c r="D4" s="143" t="s">
        <v>144</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Stavební úpravy objektu Bojanovická 2848/1, Praha 4</v>
      </c>
      <c r="F7" s="145"/>
      <c r="G7" s="145"/>
      <c r="H7" s="145"/>
      <c r="L7" s="22"/>
    </row>
    <row r="8">
      <c r="B8" s="22"/>
      <c r="D8" s="145" t="s">
        <v>145</v>
      </c>
      <c r="L8" s="22"/>
    </row>
    <row r="9" s="1" customFormat="1" ht="16.5" customHeight="1">
      <c r="B9" s="22"/>
      <c r="E9" s="146" t="s">
        <v>146</v>
      </c>
      <c r="F9" s="1"/>
      <c r="G9" s="1"/>
      <c r="H9" s="1"/>
      <c r="L9" s="22"/>
    </row>
    <row r="10" s="1" customFormat="1" ht="12" customHeight="1">
      <c r="B10" s="22"/>
      <c r="D10" s="145" t="s">
        <v>147</v>
      </c>
      <c r="L10" s="22"/>
    </row>
    <row r="11" s="2" customFormat="1" ht="16.5" customHeight="1">
      <c r="A11" s="40"/>
      <c r="B11" s="46"/>
      <c r="C11" s="40"/>
      <c r="D11" s="40"/>
      <c r="E11" s="158" t="s">
        <v>3176</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3177</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3265</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stavby'!AN8</f>
        <v>8. 6. 2021</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27</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30</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31</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33</v>
      </c>
      <c r="E24" s="40"/>
      <c r="F24" s="40"/>
      <c r="G24" s="40"/>
      <c r="H24" s="40"/>
      <c r="I24" s="145" t="s">
        <v>26</v>
      </c>
      <c r="J24" s="135" t="s">
        <v>34</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
        <v>35</v>
      </c>
      <c r="F25" s="40"/>
      <c r="G25" s="40"/>
      <c r="H25" s="40"/>
      <c r="I25" s="145" t="s">
        <v>29</v>
      </c>
      <c r="J25" s="135" t="s">
        <v>36</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38</v>
      </c>
      <c r="E27" s="40"/>
      <c r="F27" s="40"/>
      <c r="G27" s="40"/>
      <c r="H27" s="40"/>
      <c r="I27" s="145" t="s">
        <v>26</v>
      </c>
      <c r="J27" s="135" t="str">
        <f>IF('Rekapitulace stavby'!AN19="","",'Rekapitulace stavby'!AN19)</f>
        <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 xml:space="preserve"> </v>
      </c>
      <c r="F28" s="40"/>
      <c r="G28" s="40"/>
      <c r="H28" s="40"/>
      <c r="I28" s="145" t="s">
        <v>29</v>
      </c>
      <c r="J28" s="135" t="str">
        <f>IF('Rekapitulace stavby'!AN20="","",'Rekapitulace stavby'!AN20)</f>
        <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40</v>
      </c>
      <c r="E30" s="40"/>
      <c r="F30" s="40"/>
      <c r="G30" s="40"/>
      <c r="H30" s="40"/>
      <c r="I30" s="40"/>
      <c r="J30" s="40"/>
      <c r="K30" s="40"/>
      <c r="L30" s="147"/>
      <c r="S30" s="40"/>
      <c r="T30" s="40"/>
      <c r="U30" s="40"/>
      <c r="V30" s="40"/>
      <c r="W30" s="40"/>
      <c r="X30" s="40"/>
      <c r="Y30" s="40"/>
      <c r="Z30" s="40"/>
      <c r="AA30" s="40"/>
      <c r="AB30" s="40"/>
      <c r="AC30" s="40"/>
      <c r="AD30" s="40"/>
      <c r="AE30" s="40"/>
    </row>
    <row r="31" s="8" customFormat="1" ht="143.25" customHeight="1">
      <c r="A31" s="150"/>
      <c r="B31" s="151"/>
      <c r="C31" s="150"/>
      <c r="D31" s="150"/>
      <c r="E31" s="152" t="s">
        <v>41</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42</v>
      </c>
      <c r="E34" s="40"/>
      <c r="F34" s="40"/>
      <c r="G34" s="40"/>
      <c r="H34" s="40"/>
      <c r="I34" s="40"/>
      <c r="J34" s="156">
        <f>ROUND(J91,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44</v>
      </c>
      <c r="G36" s="40"/>
      <c r="H36" s="40"/>
      <c r="I36" s="157" t="s">
        <v>43</v>
      </c>
      <c r="J36" s="157" t="s">
        <v>45</v>
      </c>
      <c r="K36" s="40"/>
      <c r="L36" s="147"/>
      <c r="S36" s="40"/>
      <c r="T36" s="40"/>
      <c r="U36" s="40"/>
      <c r="V36" s="40"/>
      <c r="W36" s="40"/>
      <c r="X36" s="40"/>
      <c r="Y36" s="40"/>
      <c r="Z36" s="40"/>
      <c r="AA36" s="40"/>
      <c r="AB36" s="40"/>
      <c r="AC36" s="40"/>
      <c r="AD36" s="40"/>
      <c r="AE36" s="40"/>
    </row>
    <row r="37" s="2" customFormat="1" ht="14.4" customHeight="1">
      <c r="A37" s="40"/>
      <c r="B37" s="46"/>
      <c r="C37" s="40"/>
      <c r="D37" s="158" t="s">
        <v>46</v>
      </c>
      <c r="E37" s="145" t="s">
        <v>47</v>
      </c>
      <c r="F37" s="159">
        <f>ROUND((SUM(BE91:BE163)),  2)</f>
        <v>0</v>
      </c>
      <c r="G37" s="40"/>
      <c r="H37" s="40"/>
      <c r="I37" s="160">
        <v>0.20999999999999999</v>
      </c>
      <c r="J37" s="159">
        <f>ROUND(((SUM(BE91:BE163))*I37),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48</v>
      </c>
      <c r="F38" s="159">
        <f>ROUND((SUM(BF91:BF163)),  2)</f>
        <v>0</v>
      </c>
      <c r="G38" s="40"/>
      <c r="H38" s="40"/>
      <c r="I38" s="160">
        <v>0.14999999999999999</v>
      </c>
      <c r="J38" s="159">
        <f>ROUND(((SUM(BF91:BF163))*I38),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49</v>
      </c>
      <c r="F39" s="159">
        <f>ROUND((SUM(BG91:BG163)),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50</v>
      </c>
      <c r="F40" s="159">
        <f>ROUND((SUM(BH91:BH163)),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51</v>
      </c>
      <c r="F41" s="159">
        <f>ROUND((SUM(BI91:BI163)),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52</v>
      </c>
      <c r="E43" s="163"/>
      <c r="F43" s="163"/>
      <c r="G43" s="164" t="s">
        <v>53</v>
      </c>
      <c r="H43" s="165" t="s">
        <v>54</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149</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Stavební úpravy objektu Bojanovická 2848/1, Praha 4</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145</v>
      </c>
      <c r="D53" s="24"/>
      <c r="E53" s="24"/>
      <c r="F53" s="24"/>
      <c r="G53" s="24"/>
      <c r="H53" s="24"/>
      <c r="I53" s="24"/>
      <c r="J53" s="24"/>
      <c r="K53" s="24"/>
      <c r="L53" s="22"/>
    </row>
    <row r="54" s="1" customFormat="1" ht="16.5" customHeight="1">
      <c r="B54" s="23"/>
      <c r="C54" s="24"/>
      <c r="D54" s="24"/>
      <c r="E54" s="172" t="s">
        <v>146</v>
      </c>
      <c r="F54" s="24"/>
      <c r="G54" s="24"/>
      <c r="H54" s="24"/>
      <c r="I54" s="24"/>
      <c r="J54" s="24"/>
      <c r="K54" s="24"/>
      <c r="L54" s="22"/>
    </row>
    <row r="55" s="1" customFormat="1" ht="12" customHeight="1">
      <c r="B55" s="23"/>
      <c r="C55" s="34" t="s">
        <v>147</v>
      </c>
      <c r="D55" s="24"/>
      <c r="E55" s="24"/>
      <c r="F55" s="24"/>
      <c r="G55" s="24"/>
      <c r="H55" s="24"/>
      <c r="I55" s="24"/>
      <c r="J55" s="24"/>
      <c r="K55" s="24"/>
      <c r="L55" s="22"/>
    </row>
    <row r="56" s="2" customFormat="1" ht="16.5" customHeight="1">
      <c r="A56" s="40"/>
      <c r="B56" s="41"/>
      <c r="C56" s="42"/>
      <c r="D56" s="42"/>
      <c r="E56" s="292" t="s">
        <v>3176</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3177</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PTZS - Poplachový zabezpečovací a tísňový systém + elektronická kontrola vstupu</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Záběhlice ‐ 732117</v>
      </c>
      <c r="G60" s="42"/>
      <c r="H60" s="42"/>
      <c r="I60" s="34" t="s">
        <v>23</v>
      </c>
      <c r="J60" s="74" t="str">
        <f>IF(J16="","",J16)</f>
        <v>8. 6. 2021</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40.05" customHeight="1">
      <c r="A62" s="40"/>
      <c r="B62" s="41"/>
      <c r="C62" s="34" t="s">
        <v>25</v>
      </c>
      <c r="D62" s="42"/>
      <c r="E62" s="42"/>
      <c r="F62" s="29" t="str">
        <f>E19</f>
        <v>Městská část Praha 4, Antala Staška 2059/80b, Krč,</v>
      </c>
      <c r="G62" s="42"/>
      <c r="H62" s="42"/>
      <c r="I62" s="34" t="s">
        <v>33</v>
      </c>
      <c r="J62" s="38" t="str">
        <f>E25</f>
        <v>Archdynamic, s.r.o., Na Strži 290/10, 140 00 Praha</v>
      </c>
      <c r="K62" s="42"/>
      <c r="L62" s="147"/>
      <c r="S62" s="40"/>
      <c r="T62" s="40"/>
      <c r="U62" s="40"/>
      <c r="V62" s="40"/>
      <c r="W62" s="40"/>
      <c r="X62" s="40"/>
      <c r="Y62" s="40"/>
      <c r="Z62" s="40"/>
      <c r="AA62" s="40"/>
      <c r="AB62" s="40"/>
      <c r="AC62" s="40"/>
      <c r="AD62" s="40"/>
      <c r="AE62" s="40"/>
    </row>
    <row r="63" s="2" customFormat="1" ht="15.15" customHeight="1">
      <c r="A63" s="40"/>
      <c r="B63" s="41"/>
      <c r="C63" s="34" t="s">
        <v>31</v>
      </c>
      <c r="D63" s="42"/>
      <c r="E63" s="42"/>
      <c r="F63" s="29" t="str">
        <f>IF(E22="","",E22)</f>
        <v>Vyplň údaj</v>
      </c>
      <c r="G63" s="42"/>
      <c r="H63" s="42"/>
      <c r="I63" s="34" t="s">
        <v>38</v>
      </c>
      <c r="J63" s="38" t="str">
        <f>E28</f>
        <v xml:space="preserve"> </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150</v>
      </c>
      <c r="D65" s="174"/>
      <c r="E65" s="174"/>
      <c r="F65" s="174"/>
      <c r="G65" s="174"/>
      <c r="H65" s="174"/>
      <c r="I65" s="174"/>
      <c r="J65" s="175" t="s">
        <v>151</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74</v>
      </c>
      <c r="D67" s="42"/>
      <c r="E67" s="42"/>
      <c r="F67" s="42"/>
      <c r="G67" s="42"/>
      <c r="H67" s="42"/>
      <c r="I67" s="42"/>
      <c r="J67" s="104">
        <f>J91</f>
        <v>0</v>
      </c>
      <c r="K67" s="42"/>
      <c r="L67" s="147"/>
      <c r="S67" s="40"/>
      <c r="T67" s="40"/>
      <c r="U67" s="40"/>
      <c r="V67" s="40"/>
      <c r="W67" s="40"/>
      <c r="X67" s="40"/>
      <c r="Y67" s="40"/>
      <c r="Z67" s="40"/>
      <c r="AA67" s="40"/>
      <c r="AB67" s="40"/>
      <c r="AC67" s="40"/>
      <c r="AD67" s="40"/>
      <c r="AE67" s="40"/>
      <c r="AU67" s="19" t="s">
        <v>152</v>
      </c>
    </row>
    <row r="68" s="2" customFormat="1" ht="21.84" customHeight="1">
      <c r="A68" s="40"/>
      <c r="B68" s="41"/>
      <c r="C68" s="42"/>
      <c r="D68" s="42"/>
      <c r="E68" s="42"/>
      <c r="F68" s="42"/>
      <c r="G68" s="42"/>
      <c r="H68" s="42"/>
      <c r="I68" s="42"/>
      <c r="J68" s="42"/>
      <c r="K68" s="42"/>
      <c r="L68" s="147"/>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47"/>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47"/>
      <c r="S73" s="40"/>
      <c r="T73" s="40"/>
      <c r="U73" s="40"/>
      <c r="V73" s="40"/>
      <c r="W73" s="40"/>
      <c r="X73" s="40"/>
      <c r="Y73" s="40"/>
      <c r="Z73" s="40"/>
      <c r="AA73" s="40"/>
      <c r="AB73" s="40"/>
      <c r="AC73" s="40"/>
      <c r="AD73" s="40"/>
      <c r="AE73" s="40"/>
    </row>
    <row r="74" s="2" customFormat="1" ht="24.96" customHeight="1">
      <c r="A74" s="40"/>
      <c r="B74" s="41"/>
      <c r="C74" s="25" t="s">
        <v>165</v>
      </c>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6.5" customHeight="1">
      <c r="A77" s="40"/>
      <c r="B77" s="41"/>
      <c r="C77" s="42"/>
      <c r="D77" s="42"/>
      <c r="E77" s="172" t="str">
        <f>E7</f>
        <v>Stavební úpravy objektu Bojanovická 2848/1, Praha 4</v>
      </c>
      <c r="F77" s="34"/>
      <c r="G77" s="34"/>
      <c r="H77" s="34"/>
      <c r="I77" s="42"/>
      <c r="J77" s="42"/>
      <c r="K77" s="42"/>
      <c r="L77" s="147"/>
      <c r="S77" s="40"/>
      <c r="T77" s="40"/>
      <c r="U77" s="40"/>
      <c r="V77" s="40"/>
      <c r="W77" s="40"/>
      <c r="X77" s="40"/>
      <c r="Y77" s="40"/>
      <c r="Z77" s="40"/>
      <c r="AA77" s="40"/>
      <c r="AB77" s="40"/>
      <c r="AC77" s="40"/>
      <c r="AD77" s="40"/>
      <c r="AE77" s="40"/>
    </row>
    <row r="78" s="1" customFormat="1" ht="12" customHeight="1">
      <c r="B78" s="23"/>
      <c r="C78" s="34" t="s">
        <v>145</v>
      </c>
      <c r="D78" s="24"/>
      <c r="E78" s="24"/>
      <c r="F78" s="24"/>
      <c r="G78" s="24"/>
      <c r="H78" s="24"/>
      <c r="I78" s="24"/>
      <c r="J78" s="24"/>
      <c r="K78" s="24"/>
      <c r="L78" s="22"/>
    </row>
    <row r="79" s="1" customFormat="1" ht="16.5" customHeight="1">
      <c r="B79" s="23"/>
      <c r="C79" s="24"/>
      <c r="D79" s="24"/>
      <c r="E79" s="172" t="s">
        <v>146</v>
      </c>
      <c r="F79" s="24"/>
      <c r="G79" s="24"/>
      <c r="H79" s="24"/>
      <c r="I79" s="24"/>
      <c r="J79" s="24"/>
      <c r="K79" s="24"/>
      <c r="L79" s="22"/>
    </row>
    <row r="80" s="1" customFormat="1" ht="12" customHeight="1">
      <c r="B80" s="23"/>
      <c r="C80" s="34" t="s">
        <v>147</v>
      </c>
      <c r="D80" s="24"/>
      <c r="E80" s="24"/>
      <c r="F80" s="24"/>
      <c r="G80" s="24"/>
      <c r="H80" s="24"/>
      <c r="I80" s="24"/>
      <c r="J80" s="24"/>
      <c r="K80" s="24"/>
      <c r="L80" s="22"/>
    </row>
    <row r="81" s="2" customFormat="1" ht="16.5" customHeight="1">
      <c r="A81" s="40"/>
      <c r="B81" s="41"/>
      <c r="C81" s="42"/>
      <c r="D81" s="42"/>
      <c r="E81" s="292" t="s">
        <v>3176</v>
      </c>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4" t="s">
        <v>3177</v>
      </c>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6.5" customHeight="1">
      <c r="A83" s="40"/>
      <c r="B83" s="41"/>
      <c r="C83" s="42"/>
      <c r="D83" s="42"/>
      <c r="E83" s="71" t="str">
        <f>E13</f>
        <v>PTZS - Poplachový zabezpečovací a tísňový systém + elektronická kontrola vstupu</v>
      </c>
      <c r="F83" s="42"/>
      <c r="G83" s="42"/>
      <c r="H83" s="42"/>
      <c r="I83" s="42"/>
      <c r="J83" s="42"/>
      <c r="K83" s="42"/>
      <c r="L83" s="147"/>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2" customHeight="1">
      <c r="A85" s="40"/>
      <c r="B85" s="41"/>
      <c r="C85" s="34" t="s">
        <v>21</v>
      </c>
      <c r="D85" s="42"/>
      <c r="E85" s="42"/>
      <c r="F85" s="29" t="str">
        <f>F16</f>
        <v>Záběhlice ‐ 732117</v>
      </c>
      <c r="G85" s="42"/>
      <c r="H85" s="42"/>
      <c r="I85" s="34" t="s">
        <v>23</v>
      </c>
      <c r="J85" s="74" t="str">
        <f>IF(J16="","",J16)</f>
        <v>8. 6. 2021</v>
      </c>
      <c r="K85" s="42"/>
      <c r="L85" s="14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40.05" customHeight="1">
      <c r="A87" s="40"/>
      <c r="B87" s="41"/>
      <c r="C87" s="34" t="s">
        <v>25</v>
      </c>
      <c r="D87" s="42"/>
      <c r="E87" s="42"/>
      <c r="F87" s="29" t="str">
        <f>E19</f>
        <v>Městská část Praha 4, Antala Staška 2059/80b, Krč,</v>
      </c>
      <c r="G87" s="42"/>
      <c r="H87" s="42"/>
      <c r="I87" s="34" t="s">
        <v>33</v>
      </c>
      <c r="J87" s="38" t="str">
        <f>E25</f>
        <v>Archdynamic, s.r.o., Na Strži 290/10, 140 00 Praha</v>
      </c>
      <c r="K87" s="42"/>
      <c r="L87" s="147"/>
      <c r="S87" s="40"/>
      <c r="T87" s="40"/>
      <c r="U87" s="40"/>
      <c r="V87" s="40"/>
      <c r="W87" s="40"/>
      <c r="X87" s="40"/>
      <c r="Y87" s="40"/>
      <c r="Z87" s="40"/>
      <c r="AA87" s="40"/>
      <c r="AB87" s="40"/>
      <c r="AC87" s="40"/>
      <c r="AD87" s="40"/>
      <c r="AE87" s="40"/>
    </row>
    <row r="88" s="2" customFormat="1" ht="15.15" customHeight="1">
      <c r="A88" s="40"/>
      <c r="B88" s="41"/>
      <c r="C88" s="34" t="s">
        <v>31</v>
      </c>
      <c r="D88" s="42"/>
      <c r="E88" s="42"/>
      <c r="F88" s="29" t="str">
        <f>IF(E22="","",E22)</f>
        <v>Vyplň údaj</v>
      </c>
      <c r="G88" s="42"/>
      <c r="H88" s="42"/>
      <c r="I88" s="34" t="s">
        <v>38</v>
      </c>
      <c r="J88" s="38" t="str">
        <f>E28</f>
        <v xml:space="preserve"> </v>
      </c>
      <c r="K88" s="42"/>
      <c r="L88" s="147"/>
      <c r="S88" s="40"/>
      <c r="T88" s="40"/>
      <c r="U88" s="40"/>
      <c r="V88" s="40"/>
      <c r="W88" s="40"/>
      <c r="X88" s="40"/>
      <c r="Y88" s="40"/>
      <c r="Z88" s="40"/>
      <c r="AA88" s="40"/>
      <c r="AB88" s="40"/>
      <c r="AC88" s="40"/>
      <c r="AD88" s="40"/>
      <c r="AE88" s="40"/>
    </row>
    <row r="89" s="2" customFormat="1" ht="10.32"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11" customFormat="1" ht="29.28" customHeight="1">
      <c r="A90" s="188"/>
      <c r="B90" s="189"/>
      <c r="C90" s="190" t="s">
        <v>166</v>
      </c>
      <c r="D90" s="191" t="s">
        <v>61</v>
      </c>
      <c r="E90" s="191" t="s">
        <v>57</v>
      </c>
      <c r="F90" s="191" t="s">
        <v>58</v>
      </c>
      <c r="G90" s="191" t="s">
        <v>167</v>
      </c>
      <c r="H90" s="191" t="s">
        <v>168</v>
      </c>
      <c r="I90" s="191" t="s">
        <v>169</v>
      </c>
      <c r="J90" s="191" t="s">
        <v>151</v>
      </c>
      <c r="K90" s="192" t="s">
        <v>170</v>
      </c>
      <c r="L90" s="193"/>
      <c r="M90" s="94" t="s">
        <v>19</v>
      </c>
      <c r="N90" s="95" t="s">
        <v>46</v>
      </c>
      <c r="O90" s="95" t="s">
        <v>171</v>
      </c>
      <c r="P90" s="95" t="s">
        <v>172</v>
      </c>
      <c r="Q90" s="95" t="s">
        <v>173</v>
      </c>
      <c r="R90" s="95" t="s">
        <v>174</v>
      </c>
      <c r="S90" s="95" t="s">
        <v>175</v>
      </c>
      <c r="T90" s="96" t="s">
        <v>176</v>
      </c>
      <c r="U90" s="188"/>
      <c r="V90" s="188"/>
      <c r="W90" s="188"/>
      <c r="X90" s="188"/>
      <c r="Y90" s="188"/>
      <c r="Z90" s="188"/>
      <c r="AA90" s="188"/>
      <c r="AB90" s="188"/>
      <c r="AC90" s="188"/>
      <c r="AD90" s="188"/>
      <c r="AE90" s="188"/>
    </row>
    <row r="91" s="2" customFormat="1" ht="22.8" customHeight="1">
      <c r="A91" s="40"/>
      <c r="B91" s="41"/>
      <c r="C91" s="101" t="s">
        <v>177</v>
      </c>
      <c r="D91" s="42"/>
      <c r="E91" s="42"/>
      <c r="F91" s="42"/>
      <c r="G91" s="42"/>
      <c r="H91" s="42"/>
      <c r="I91" s="42"/>
      <c r="J91" s="194">
        <f>BK91</f>
        <v>0</v>
      </c>
      <c r="K91" s="42"/>
      <c r="L91" s="46"/>
      <c r="M91" s="97"/>
      <c r="N91" s="195"/>
      <c r="O91" s="98"/>
      <c r="P91" s="196">
        <f>SUM(P92:P163)</f>
        <v>0</v>
      </c>
      <c r="Q91" s="98"/>
      <c r="R91" s="196">
        <f>SUM(R92:R163)</f>
        <v>0</v>
      </c>
      <c r="S91" s="98"/>
      <c r="T91" s="197">
        <f>SUM(T92:T163)</f>
        <v>0</v>
      </c>
      <c r="U91" s="40"/>
      <c r="V91" s="40"/>
      <c r="W91" s="40"/>
      <c r="X91" s="40"/>
      <c r="Y91" s="40"/>
      <c r="Z91" s="40"/>
      <c r="AA91" s="40"/>
      <c r="AB91" s="40"/>
      <c r="AC91" s="40"/>
      <c r="AD91" s="40"/>
      <c r="AE91" s="40"/>
      <c r="AT91" s="19" t="s">
        <v>75</v>
      </c>
      <c r="AU91" s="19" t="s">
        <v>152</v>
      </c>
      <c r="BK91" s="198">
        <f>SUM(BK92:BK163)</f>
        <v>0</v>
      </c>
    </row>
    <row r="92" s="2" customFormat="1" ht="16.5" customHeight="1">
      <c r="A92" s="40"/>
      <c r="B92" s="41"/>
      <c r="C92" s="215" t="s">
        <v>410</v>
      </c>
      <c r="D92" s="215" t="s">
        <v>183</v>
      </c>
      <c r="E92" s="216" t="s">
        <v>2683</v>
      </c>
      <c r="F92" s="217" t="s">
        <v>3243</v>
      </c>
      <c r="G92" s="218" t="s">
        <v>1661</v>
      </c>
      <c r="H92" s="219">
        <v>3</v>
      </c>
      <c r="I92" s="220"/>
      <c r="J92" s="221">
        <f>ROUND(I92*H92,2)</f>
        <v>0</v>
      </c>
      <c r="K92" s="217" t="s">
        <v>19</v>
      </c>
      <c r="L92" s="46"/>
      <c r="M92" s="222" t="s">
        <v>19</v>
      </c>
      <c r="N92" s="223" t="s">
        <v>47</v>
      </c>
      <c r="O92" s="86"/>
      <c r="P92" s="224">
        <f>O92*H92</f>
        <v>0</v>
      </c>
      <c r="Q92" s="224">
        <v>0</v>
      </c>
      <c r="R92" s="224">
        <f>Q92*H92</f>
        <v>0</v>
      </c>
      <c r="S92" s="224">
        <v>0</v>
      </c>
      <c r="T92" s="225">
        <f>S92*H92</f>
        <v>0</v>
      </c>
      <c r="U92" s="40"/>
      <c r="V92" s="40"/>
      <c r="W92" s="40"/>
      <c r="X92" s="40"/>
      <c r="Y92" s="40"/>
      <c r="Z92" s="40"/>
      <c r="AA92" s="40"/>
      <c r="AB92" s="40"/>
      <c r="AC92" s="40"/>
      <c r="AD92" s="40"/>
      <c r="AE92" s="40"/>
      <c r="AR92" s="226" t="s">
        <v>198</v>
      </c>
      <c r="AT92" s="226" t="s">
        <v>183</v>
      </c>
      <c r="AU92" s="226" t="s">
        <v>76</v>
      </c>
      <c r="AY92" s="19" t="s">
        <v>180</v>
      </c>
      <c r="BE92" s="227">
        <f>IF(N92="základní",J92,0)</f>
        <v>0</v>
      </c>
      <c r="BF92" s="227">
        <f>IF(N92="snížená",J92,0)</f>
        <v>0</v>
      </c>
      <c r="BG92" s="227">
        <f>IF(N92="zákl. přenesená",J92,0)</f>
        <v>0</v>
      </c>
      <c r="BH92" s="227">
        <f>IF(N92="sníž. přenesená",J92,0)</f>
        <v>0</v>
      </c>
      <c r="BI92" s="227">
        <f>IF(N92="nulová",J92,0)</f>
        <v>0</v>
      </c>
      <c r="BJ92" s="19" t="s">
        <v>83</v>
      </c>
      <c r="BK92" s="227">
        <f>ROUND(I92*H92,2)</f>
        <v>0</v>
      </c>
      <c r="BL92" s="19" t="s">
        <v>198</v>
      </c>
      <c r="BM92" s="226" t="s">
        <v>3266</v>
      </c>
    </row>
    <row r="93" s="2" customFormat="1">
      <c r="A93" s="40"/>
      <c r="B93" s="41"/>
      <c r="C93" s="42"/>
      <c r="D93" s="228" t="s">
        <v>190</v>
      </c>
      <c r="E93" s="42"/>
      <c r="F93" s="229" t="s">
        <v>3243</v>
      </c>
      <c r="G93" s="42"/>
      <c r="H93" s="42"/>
      <c r="I93" s="230"/>
      <c r="J93" s="42"/>
      <c r="K93" s="42"/>
      <c r="L93" s="46"/>
      <c r="M93" s="231"/>
      <c r="N93" s="232"/>
      <c r="O93" s="86"/>
      <c r="P93" s="86"/>
      <c r="Q93" s="86"/>
      <c r="R93" s="86"/>
      <c r="S93" s="86"/>
      <c r="T93" s="87"/>
      <c r="U93" s="40"/>
      <c r="V93" s="40"/>
      <c r="W93" s="40"/>
      <c r="X93" s="40"/>
      <c r="Y93" s="40"/>
      <c r="Z93" s="40"/>
      <c r="AA93" s="40"/>
      <c r="AB93" s="40"/>
      <c r="AC93" s="40"/>
      <c r="AD93" s="40"/>
      <c r="AE93" s="40"/>
      <c r="AT93" s="19" t="s">
        <v>190</v>
      </c>
      <c r="AU93" s="19" t="s">
        <v>76</v>
      </c>
    </row>
    <row r="94" s="2" customFormat="1" ht="33" customHeight="1">
      <c r="A94" s="40"/>
      <c r="B94" s="41"/>
      <c r="C94" s="215" t="s">
        <v>83</v>
      </c>
      <c r="D94" s="215" t="s">
        <v>183</v>
      </c>
      <c r="E94" s="216" t="s">
        <v>2713</v>
      </c>
      <c r="F94" s="217" t="s">
        <v>3267</v>
      </c>
      <c r="G94" s="218" t="s">
        <v>1661</v>
      </c>
      <c r="H94" s="219">
        <v>1</v>
      </c>
      <c r="I94" s="220"/>
      <c r="J94" s="221">
        <f>ROUND(I94*H94,2)</f>
        <v>0</v>
      </c>
      <c r="K94" s="217" t="s">
        <v>19</v>
      </c>
      <c r="L94" s="46"/>
      <c r="M94" s="222" t="s">
        <v>19</v>
      </c>
      <c r="N94" s="223" t="s">
        <v>47</v>
      </c>
      <c r="O94" s="86"/>
      <c r="P94" s="224">
        <f>O94*H94</f>
        <v>0</v>
      </c>
      <c r="Q94" s="224">
        <v>0</v>
      </c>
      <c r="R94" s="224">
        <f>Q94*H94</f>
        <v>0</v>
      </c>
      <c r="S94" s="224">
        <v>0</v>
      </c>
      <c r="T94" s="225">
        <f>S94*H94</f>
        <v>0</v>
      </c>
      <c r="U94" s="40"/>
      <c r="V94" s="40"/>
      <c r="W94" s="40"/>
      <c r="X94" s="40"/>
      <c r="Y94" s="40"/>
      <c r="Z94" s="40"/>
      <c r="AA94" s="40"/>
      <c r="AB94" s="40"/>
      <c r="AC94" s="40"/>
      <c r="AD94" s="40"/>
      <c r="AE94" s="40"/>
      <c r="AR94" s="226" t="s">
        <v>198</v>
      </c>
      <c r="AT94" s="226" t="s">
        <v>183</v>
      </c>
      <c r="AU94" s="226" t="s">
        <v>76</v>
      </c>
      <c r="AY94" s="19" t="s">
        <v>180</v>
      </c>
      <c r="BE94" s="227">
        <f>IF(N94="základní",J94,0)</f>
        <v>0</v>
      </c>
      <c r="BF94" s="227">
        <f>IF(N94="snížená",J94,0)</f>
        <v>0</v>
      </c>
      <c r="BG94" s="227">
        <f>IF(N94="zákl. přenesená",J94,0)</f>
        <v>0</v>
      </c>
      <c r="BH94" s="227">
        <f>IF(N94="sníž. přenesená",J94,0)</f>
        <v>0</v>
      </c>
      <c r="BI94" s="227">
        <f>IF(N94="nulová",J94,0)</f>
        <v>0</v>
      </c>
      <c r="BJ94" s="19" t="s">
        <v>83</v>
      </c>
      <c r="BK94" s="227">
        <f>ROUND(I94*H94,2)</f>
        <v>0</v>
      </c>
      <c r="BL94" s="19" t="s">
        <v>198</v>
      </c>
      <c r="BM94" s="226" t="s">
        <v>3268</v>
      </c>
    </row>
    <row r="95" s="2" customFormat="1">
      <c r="A95" s="40"/>
      <c r="B95" s="41"/>
      <c r="C95" s="42"/>
      <c r="D95" s="228" t="s">
        <v>190</v>
      </c>
      <c r="E95" s="42"/>
      <c r="F95" s="229" t="s">
        <v>3269</v>
      </c>
      <c r="G95" s="42"/>
      <c r="H95" s="42"/>
      <c r="I95" s="230"/>
      <c r="J95" s="42"/>
      <c r="K95" s="42"/>
      <c r="L95" s="46"/>
      <c r="M95" s="231"/>
      <c r="N95" s="232"/>
      <c r="O95" s="86"/>
      <c r="P95" s="86"/>
      <c r="Q95" s="86"/>
      <c r="R95" s="86"/>
      <c r="S95" s="86"/>
      <c r="T95" s="87"/>
      <c r="U95" s="40"/>
      <c r="V95" s="40"/>
      <c r="W95" s="40"/>
      <c r="X95" s="40"/>
      <c r="Y95" s="40"/>
      <c r="Z95" s="40"/>
      <c r="AA95" s="40"/>
      <c r="AB95" s="40"/>
      <c r="AC95" s="40"/>
      <c r="AD95" s="40"/>
      <c r="AE95" s="40"/>
      <c r="AT95" s="19" t="s">
        <v>190</v>
      </c>
      <c r="AU95" s="19" t="s">
        <v>76</v>
      </c>
    </row>
    <row r="96" s="2" customFormat="1" ht="16.5" customHeight="1">
      <c r="A96" s="40"/>
      <c r="B96" s="41"/>
      <c r="C96" s="215" t="s">
        <v>85</v>
      </c>
      <c r="D96" s="215" t="s">
        <v>183</v>
      </c>
      <c r="E96" s="216" t="s">
        <v>2716</v>
      </c>
      <c r="F96" s="217" t="s">
        <v>3270</v>
      </c>
      <c r="G96" s="218" t="s">
        <v>1661</v>
      </c>
      <c r="H96" s="219">
        <v>1</v>
      </c>
      <c r="I96" s="220"/>
      <c r="J96" s="221">
        <f>ROUND(I96*H96,2)</f>
        <v>0</v>
      </c>
      <c r="K96" s="217" t="s">
        <v>19</v>
      </c>
      <c r="L96" s="46"/>
      <c r="M96" s="222" t="s">
        <v>19</v>
      </c>
      <c r="N96" s="223" t="s">
        <v>47</v>
      </c>
      <c r="O96" s="86"/>
      <c r="P96" s="224">
        <f>O96*H96</f>
        <v>0</v>
      </c>
      <c r="Q96" s="224">
        <v>0</v>
      </c>
      <c r="R96" s="224">
        <f>Q96*H96</f>
        <v>0</v>
      </c>
      <c r="S96" s="224">
        <v>0</v>
      </c>
      <c r="T96" s="225">
        <f>S96*H96</f>
        <v>0</v>
      </c>
      <c r="U96" s="40"/>
      <c r="V96" s="40"/>
      <c r="W96" s="40"/>
      <c r="X96" s="40"/>
      <c r="Y96" s="40"/>
      <c r="Z96" s="40"/>
      <c r="AA96" s="40"/>
      <c r="AB96" s="40"/>
      <c r="AC96" s="40"/>
      <c r="AD96" s="40"/>
      <c r="AE96" s="40"/>
      <c r="AR96" s="226" t="s">
        <v>198</v>
      </c>
      <c r="AT96" s="226" t="s">
        <v>183</v>
      </c>
      <c r="AU96" s="226" t="s">
        <v>76</v>
      </c>
      <c r="AY96" s="19" t="s">
        <v>180</v>
      </c>
      <c r="BE96" s="227">
        <f>IF(N96="základní",J96,0)</f>
        <v>0</v>
      </c>
      <c r="BF96" s="227">
        <f>IF(N96="snížená",J96,0)</f>
        <v>0</v>
      </c>
      <c r="BG96" s="227">
        <f>IF(N96="zákl. přenesená",J96,0)</f>
        <v>0</v>
      </c>
      <c r="BH96" s="227">
        <f>IF(N96="sníž. přenesená",J96,0)</f>
        <v>0</v>
      </c>
      <c r="BI96" s="227">
        <f>IF(N96="nulová",J96,0)</f>
        <v>0</v>
      </c>
      <c r="BJ96" s="19" t="s">
        <v>83</v>
      </c>
      <c r="BK96" s="227">
        <f>ROUND(I96*H96,2)</f>
        <v>0</v>
      </c>
      <c r="BL96" s="19" t="s">
        <v>198</v>
      </c>
      <c r="BM96" s="226" t="s">
        <v>3271</v>
      </c>
    </row>
    <row r="97" s="2" customFormat="1">
      <c r="A97" s="40"/>
      <c r="B97" s="41"/>
      <c r="C97" s="42"/>
      <c r="D97" s="228" t="s">
        <v>190</v>
      </c>
      <c r="E97" s="42"/>
      <c r="F97" s="229" t="s">
        <v>3270</v>
      </c>
      <c r="G97" s="42"/>
      <c r="H97" s="42"/>
      <c r="I97" s="230"/>
      <c r="J97" s="42"/>
      <c r="K97" s="42"/>
      <c r="L97" s="46"/>
      <c r="M97" s="231"/>
      <c r="N97" s="232"/>
      <c r="O97" s="86"/>
      <c r="P97" s="86"/>
      <c r="Q97" s="86"/>
      <c r="R97" s="86"/>
      <c r="S97" s="86"/>
      <c r="T97" s="87"/>
      <c r="U97" s="40"/>
      <c r="V97" s="40"/>
      <c r="W97" s="40"/>
      <c r="X97" s="40"/>
      <c r="Y97" s="40"/>
      <c r="Z97" s="40"/>
      <c r="AA97" s="40"/>
      <c r="AB97" s="40"/>
      <c r="AC97" s="40"/>
      <c r="AD97" s="40"/>
      <c r="AE97" s="40"/>
      <c r="AT97" s="19" t="s">
        <v>190</v>
      </c>
      <c r="AU97" s="19" t="s">
        <v>76</v>
      </c>
    </row>
    <row r="98" s="2" customFormat="1" ht="16.5" customHeight="1">
      <c r="A98" s="40"/>
      <c r="B98" s="41"/>
      <c r="C98" s="215" t="s">
        <v>113</v>
      </c>
      <c r="D98" s="215" t="s">
        <v>183</v>
      </c>
      <c r="E98" s="216" t="s">
        <v>2719</v>
      </c>
      <c r="F98" s="217" t="s">
        <v>3272</v>
      </c>
      <c r="G98" s="218" t="s">
        <v>1661</v>
      </c>
      <c r="H98" s="219">
        <v>1</v>
      </c>
      <c r="I98" s="220"/>
      <c r="J98" s="221">
        <f>ROUND(I98*H98,2)</f>
        <v>0</v>
      </c>
      <c r="K98" s="217" t="s">
        <v>19</v>
      </c>
      <c r="L98" s="46"/>
      <c r="M98" s="222" t="s">
        <v>19</v>
      </c>
      <c r="N98" s="223" t="s">
        <v>47</v>
      </c>
      <c r="O98" s="86"/>
      <c r="P98" s="224">
        <f>O98*H98</f>
        <v>0</v>
      </c>
      <c r="Q98" s="224">
        <v>0</v>
      </c>
      <c r="R98" s="224">
        <f>Q98*H98</f>
        <v>0</v>
      </c>
      <c r="S98" s="224">
        <v>0</v>
      </c>
      <c r="T98" s="225">
        <f>S98*H98</f>
        <v>0</v>
      </c>
      <c r="U98" s="40"/>
      <c r="V98" s="40"/>
      <c r="W98" s="40"/>
      <c r="X98" s="40"/>
      <c r="Y98" s="40"/>
      <c r="Z98" s="40"/>
      <c r="AA98" s="40"/>
      <c r="AB98" s="40"/>
      <c r="AC98" s="40"/>
      <c r="AD98" s="40"/>
      <c r="AE98" s="40"/>
      <c r="AR98" s="226" t="s">
        <v>198</v>
      </c>
      <c r="AT98" s="226" t="s">
        <v>183</v>
      </c>
      <c r="AU98" s="226" t="s">
        <v>76</v>
      </c>
      <c r="AY98" s="19" t="s">
        <v>180</v>
      </c>
      <c r="BE98" s="227">
        <f>IF(N98="základní",J98,0)</f>
        <v>0</v>
      </c>
      <c r="BF98" s="227">
        <f>IF(N98="snížená",J98,0)</f>
        <v>0</v>
      </c>
      <c r="BG98" s="227">
        <f>IF(N98="zákl. přenesená",J98,0)</f>
        <v>0</v>
      </c>
      <c r="BH98" s="227">
        <f>IF(N98="sníž. přenesená",J98,0)</f>
        <v>0</v>
      </c>
      <c r="BI98" s="227">
        <f>IF(N98="nulová",J98,0)</f>
        <v>0</v>
      </c>
      <c r="BJ98" s="19" t="s">
        <v>83</v>
      </c>
      <c r="BK98" s="227">
        <f>ROUND(I98*H98,2)</f>
        <v>0</v>
      </c>
      <c r="BL98" s="19" t="s">
        <v>198</v>
      </c>
      <c r="BM98" s="226" t="s">
        <v>3273</v>
      </c>
    </row>
    <row r="99" s="2" customFormat="1">
      <c r="A99" s="40"/>
      <c r="B99" s="41"/>
      <c r="C99" s="42"/>
      <c r="D99" s="228" t="s">
        <v>190</v>
      </c>
      <c r="E99" s="42"/>
      <c r="F99" s="229" t="s">
        <v>3272</v>
      </c>
      <c r="G99" s="42"/>
      <c r="H99" s="42"/>
      <c r="I99" s="230"/>
      <c r="J99" s="42"/>
      <c r="K99" s="42"/>
      <c r="L99" s="46"/>
      <c r="M99" s="231"/>
      <c r="N99" s="232"/>
      <c r="O99" s="86"/>
      <c r="P99" s="86"/>
      <c r="Q99" s="86"/>
      <c r="R99" s="86"/>
      <c r="S99" s="86"/>
      <c r="T99" s="87"/>
      <c r="U99" s="40"/>
      <c r="V99" s="40"/>
      <c r="W99" s="40"/>
      <c r="X99" s="40"/>
      <c r="Y99" s="40"/>
      <c r="Z99" s="40"/>
      <c r="AA99" s="40"/>
      <c r="AB99" s="40"/>
      <c r="AC99" s="40"/>
      <c r="AD99" s="40"/>
      <c r="AE99" s="40"/>
      <c r="AT99" s="19" t="s">
        <v>190</v>
      </c>
      <c r="AU99" s="19" t="s">
        <v>76</v>
      </c>
    </row>
    <row r="100" s="2" customFormat="1">
      <c r="A100" s="40"/>
      <c r="B100" s="41"/>
      <c r="C100" s="215" t="s">
        <v>198</v>
      </c>
      <c r="D100" s="215" t="s">
        <v>183</v>
      </c>
      <c r="E100" s="216" t="s">
        <v>2722</v>
      </c>
      <c r="F100" s="217" t="s">
        <v>3274</v>
      </c>
      <c r="G100" s="218" t="s">
        <v>1661</v>
      </c>
      <c r="H100" s="219">
        <v>1</v>
      </c>
      <c r="I100" s="220"/>
      <c r="J100" s="221">
        <f>ROUND(I100*H100,2)</f>
        <v>0</v>
      </c>
      <c r="K100" s="217" t="s">
        <v>19</v>
      </c>
      <c r="L100" s="46"/>
      <c r="M100" s="222" t="s">
        <v>19</v>
      </c>
      <c r="N100" s="223" t="s">
        <v>47</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198</v>
      </c>
      <c r="AT100" s="226" t="s">
        <v>183</v>
      </c>
      <c r="AU100" s="226" t="s">
        <v>76</v>
      </c>
      <c r="AY100" s="19" t="s">
        <v>180</v>
      </c>
      <c r="BE100" s="227">
        <f>IF(N100="základní",J100,0)</f>
        <v>0</v>
      </c>
      <c r="BF100" s="227">
        <f>IF(N100="snížená",J100,0)</f>
        <v>0</v>
      </c>
      <c r="BG100" s="227">
        <f>IF(N100="zákl. přenesená",J100,0)</f>
        <v>0</v>
      </c>
      <c r="BH100" s="227">
        <f>IF(N100="sníž. přenesená",J100,0)</f>
        <v>0</v>
      </c>
      <c r="BI100" s="227">
        <f>IF(N100="nulová",J100,0)</f>
        <v>0</v>
      </c>
      <c r="BJ100" s="19" t="s">
        <v>83</v>
      </c>
      <c r="BK100" s="227">
        <f>ROUND(I100*H100,2)</f>
        <v>0</v>
      </c>
      <c r="BL100" s="19" t="s">
        <v>198</v>
      </c>
      <c r="BM100" s="226" t="s">
        <v>3275</v>
      </c>
    </row>
    <row r="101" s="2" customFormat="1">
      <c r="A101" s="40"/>
      <c r="B101" s="41"/>
      <c r="C101" s="42"/>
      <c r="D101" s="228" t="s">
        <v>190</v>
      </c>
      <c r="E101" s="42"/>
      <c r="F101" s="229" t="s">
        <v>3274</v>
      </c>
      <c r="G101" s="42"/>
      <c r="H101" s="42"/>
      <c r="I101" s="230"/>
      <c r="J101" s="42"/>
      <c r="K101" s="42"/>
      <c r="L101" s="46"/>
      <c r="M101" s="231"/>
      <c r="N101" s="232"/>
      <c r="O101" s="86"/>
      <c r="P101" s="86"/>
      <c r="Q101" s="86"/>
      <c r="R101" s="86"/>
      <c r="S101" s="86"/>
      <c r="T101" s="87"/>
      <c r="U101" s="40"/>
      <c r="V101" s="40"/>
      <c r="W101" s="40"/>
      <c r="X101" s="40"/>
      <c r="Y101" s="40"/>
      <c r="Z101" s="40"/>
      <c r="AA101" s="40"/>
      <c r="AB101" s="40"/>
      <c r="AC101" s="40"/>
      <c r="AD101" s="40"/>
      <c r="AE101" s="40"/>
      <c r="AT101" s="19" t="s">
        <v>190</v>
      </c>
      <c r="AU101" s="19" t="s">
        <v>76</v>
      </c>
    </row>
    <row r="102" s="2" customFormat="1">
      <c r="A102" s="40"/>
      <c r="B102" s="41"/>
      <c r="C102" s="215" t="s">
        <v>231</v>
      </c>
      <c r="D102" s="215" t="s">
        <v>183</v>
      </c>
      <c r="E102" s="216" t="s">
        <v>2725</v>
      </c>
      <c r="F102" s="217" t="s">
        <v>3276</v>
      </c>
      <c r="G102" s="218" t="s">
        <v>1661</v>
      </c>
      <c r="H102" s="219">
        <v>4</v>
      </c>
      <c r="I102" s="220"/>
      <c r="J102" s="221">
        <f>ROUND(I102*H102,2)</f>
        <v>0</v>
      </c>
      <c r="K102" s="217" t="s">
        <v>19</v>
      </c>
      <c r="L102" s="46"/>
      <c r="M102" s="222" t="s">
        <v>19</v>
      </c>
      <c r="N102" s="223" t="s">
        <v>47</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198</v>
      </c>
      <c r="AT102" s="226" t="s">
        <v>183</v>
      </c>
      <c r="AU102" s="226" t="s">
        <v>76</v>
      </c>
      <c r="AY102" s="19" t="s">
        <v>180</v>
      </c>
      <c r="BE102" s="227">
        <f>IF(N102="základní",J102,0)</f>
        <v>0</v>
      </c>
      <c r="BF102" s="227">
        <f>IF(N102="snížená",J102,0)</f>
        <v>0</v>
      </c>
      <c r="BG102" s="227">
        <f>IF(N102="zákl. přenesená",J102,0)</f>
        <v>0</v>
      </c>
      <c r="BH102" s="227">
        <f>IF(N102="sníž. přenesená",J102,0)</f>
        <v>0</v>
      </c>
      <c r="BI102" s="227">
        <f>IF(N102="nulová",J102,0)</f>
        <v>0</v>
      </c>
      <c r="BJ102" s="19" t="s">
        <v>83</v>
      </c>
      <c r="BK102" s="227">
        <f>ROUND(I102*H102,2)</f>
        <v>0</v>
      </c>
      <c r="BL102" s="19" t="s">
        <v>198</v>
      </c>
      <c r="BM102" s="226" t="s">
        <v>3277</v>
      </c>
    </row>
    <row r="103" s="2" customFormat="1">
      <c r="A103" s="40"/>
      <c r="B103" s="41"/>
      <c r="C103" s="42"/>
      <c r="D103" s="228" t="s">
        <v>190</v>
      </c>
      <c r="E103" s="42"/>
      <c r="F103" s="229" t="s">
        <v>3278</v>
      </c>
      <c r="G103" s="42"/>
      <c r="H103" s="42"/>
      <c r="I103" s="230"/>
      <c r="J103" s="42"/>
      <c r="K103" s="42"/>
      <c r="L103" s="46"/>
      <c r="M103" s="231"/>
      <c r="N103" s="232"/>
      <c r="O103" s="86"/>
      <c r="P103" s="86"/>
      <c r="Q103" s="86"/>
      <c r="R103" s="86"/>
      <c r="S103" s="86"/>
      <c r="T103" s="87"/>
      <c r="U103" s="40"/>
      <c r="V103" s="40"/>
      <c r="W103" s="40"/>
      <c r="X103" s="40"/>
      <c r="Y103" s="40"/>
      <c r="Z103" s="40"/>
      <c r="AA103" s="40"/>
      <c r="AB103" s="40"/>
      <c r="AC103" s="40"/>
      <c r="AD103" s="40"/>
      <c r="AE103" s="40"/>
      <c r="AT103" s="19" t="s">
        <v>190</v>
      </c>
      <c r="AU103" s="19" t="s">
        <v>76</v>
      </c>
    </row>
    <row r="104" s="2" customFormat="1" ht="21.75" customHeight="1">
      <c r="A104" s="40"/>
      <c r="B104" s="41"/>
      <c r="C104" s="215" t="s">
        <v>239</v>
      </c>
      <c r="D104" s="215" t="s">
        <v>183</v>
      </c>
      <c r="E104" s="216" t="s">
        <v>2728</v>
      </c>
      <c r="F104" s="217" t="s">
        <v>3279</v>
      </c>
      <c r="G104" s="218" t="s">
        <v>1661</v>
      </c>
      <c r="H104" s="219">
        <v>1</v>
      </c>
      <c r="I104" s="220"/>
      <c r="J104" s="221">
        <f>ROUND(I104*H104,2)</f>
        <v>0</v>
      </c>
      <c r="K104" s="217" t="s">
        <v>19</v>
      </c>
      <c r="L104" s="46"/>
      <c r="M104" s="222" t="s">
        <v>19</v>
      </c>
      <c r="N104" s="223" t="s">
        <v>47</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198</v>
      </c>
      <c r="AT104" s="226" t="s">
        <v>183</v>
      </c>
      <c r="AU104" s="226" t="s">
        <v>76</v>
      </c>
      <c r="AY104" s="19" t="s">
        <v>180</v>
      </c>
      <c r="BE104" s="227">
        <f>IF(N104="základní",J104,0)</f>
        <v>0</v>
      </c>
      <c r="BF104" s="227">
        <f>IF(N104="snížená",J104,0)</f>
        <v>0</v>
      </c>
      <c r="BG104" s="227">
        <f>IF(N104="zákl. přenesená",J104,0)</f>
        <v>0</v>
      </c>
      <c r="BH104" s="227">
        <f>IF(N104="sníž. přenesená",J104,0)</f>
        <v>0</v>
      </c>
      <c r="BI104" s="227">
        <f>IF(N104="nulová",J104,0)</f>
        <v>0</v>
      </c>
      <c r="BJ104" s="19" t="s">
        <v>83</v>
      </c>
      <c r="BK104" s="227">
        <f>ROUND(I104*H104,2)</f>
        <v>0</v>
      </c>
      <c r="BL104" s="19" t="s">
        <v>198</v>
      </c>
      <c r="BM104" s="226" t="s">
        <v>3280</v>
      </c>
    </row>
    <row r="105" s="2" customFormat="1">
      <c r="A105" s="40"/>
      <c r="B105" s="41"/>
      <c r="C105" s="42"/>
      <c r="D105" s="228" t="s">
        <v>190</v>
      </c>
      <c r="E105" s="42"/>
      <c r="F105" s="229" t="s">
        <v>3279</v>
      </c>
      <c r="G105" s="42"/>
      <c r="H105" s="42"/>
      <c r="I105" s="230"/>
      <c r="J105" s="42"/>
      <c r="K105" s="42"/>
      <c r="L105" s="46"/>
      <c r="M105" s="231"/>
      <c r="N105" s="232"/>
      <c r="O105" s="86"/>
      <c r="P105" s="86"/>
      <c r="Q105" s="86"/>
      <c r="R105" s="86"/>
      <c r="S105" s="86"/>
      <c r="T105" s="87"/>
      <c r="U105" s="40"/>
      <c r="V105" s="40"/>
      <c r="W105" s="40"/>
      <c r="X105" s="40"/>
      <c r="Y105" s="40"/>
      <c r="Z105" s="40"/>
      <c r="AA105" s="40"/>
      <c r="AB105" s="40"/>
      <c r="AC105" s="40"/>
      <c r="AD105" s="40"/>
      <c r="AE105" s="40"/>
      <c r="AT105" s="19" t="s">
        <v>190</v>
      </c>
      <c r="AU105" s="19" t="s">
        <v>76</v>
      </c>
    </row>
    <row r="106" s="2" customFormat="1" ht="16.5" customHeight="1">
      <c r="A106" s="40"/>
      <c r="B106" s="41"/>
      <c r="C106" s="215" t="s">
        <v>246</v>
      </c>
      <c r="D106" s="215" t="s">
        <v>183</v>
      </c>
      <c r="E106" s="216" t="s">
        <v>2731</v>
      </c>
      <c r="F106" s="217" t="s">
        <v>3281</v>
      </c>
      <c r="G106" s="218" t="s">
        <v>1661</v>
      </c>
      <c r="H106" s="219">
        <v>3</v>
      </c>
      <c r="I106" s="220"/>
      <c r="J106" s="221">
        <f>ROUND(I106*H106,2)</f>
        <v>0</v>
      </c>
      <c r="K106" s="217" t="s">
        <v>19</v>
      </c>
      <c r="L106" s="46"/>
      <c r="M106" s="222" t="s">
        <v>19</v>
      </c>
      <c r="N106" s="223" t="s">
        <v>47</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198</v>
      </c>
      <c r="AT106" s="226" t="s">
        <v>183</v>
      </c>
      <c r="AU106" s="226" t="s">
        <v>76</v>
      </c>
      <c r="AY106" s="19" t="s">
        <v>180</v>
      </c>
      <c r="BE106" s="227">
        <f>IF(N106="základní",J106,0)</f>
        <v>0</v>
      </c>
      <c r="BF106" s="227">
        <f>IF(N106="snížená",J106,0)</f>
        <v>0</v>
      </c>
      <c r="BG106" s="227">
        <f>IF(N106="zákl. přenesená",J106,0)</f>
        <v>0</v>
      </c>
      <c r="BH106" s="227">
        <f>IF(N106="sníž. přenesená",J106,0)</f>
        <v>0</v>
      </c>
      <c r="BI106" s="227">
        <f>IF(N106="nulová",J106,0)</f>
        <v>0</v>
      </c>
      <c r="BJ106" s="19" t="s">
        <v>83</v>
      </c>
      <c r="BK106" s="227">
        <f>ROUND(I106*H106,2)</f>
        <v>0</v>
      </c>
      <c r="BL106" s="19" t="s">
        <v>198</v>
      </c>
      <c r="BM106" s="226" t="s">
        <v>3282</v>
      </c>
    </row>
    <row r="107" s="2" customFormat="1">
      <c r="A107" s="40"/>
      <c r="B107" s="41"/>
      <c r="C107" s="42"/>
      <c r="D107" s="228" t="s">
        <v>190</v>
      </c>
      <c r="E107" s="42"/>
      <c r="F107" s="229" t="s">
        <v>3281</v>
      </c>
      <c r="G107" s="42"/>
      <c r="H107" s="42"/>
      <c r="I107" s="230"/>
      <c r="J107" s="42"/>
      <c r="K107" s="42"/>
      <c r="L107" s="46"/>
      <c r="M107" s="231"/>
      <c r="N107" s="232"/>
      <c r="O107" s="86"/>
      <c r="P107" s="86"/>
      <c r="Q107" s="86"/>
      <c r="R107" s="86"/>
      <c r="S107" s="86"/>
      <c r="T107" s="87"/>
      <c r="U107" s="40"/>
      <c r="V107" s="40"/>
      <c r="W107" s="40"/>
      <c r="X107" s="40"/>
      <c r="Y107" s="40"/>
      <c r="Z107" s="40"/>
      <c r="AA107" s="40"/>
      <c r="AB107" s="40"/>
      <c r="AC107" s="40"/>
      <c r="AD107" s="40"/>
      <c r="AE107" s="40"/>
      <c r="AT107" s="19" t="s">
        <v>190</v>
      </c>
      <c r="AU107" s="19" t="s">
        <v>76</v>
      </c>
    </row>
    <row r="108" s="2" customFormat="1">
      <c r="A108" s="40"/>
      <c r="B108" s="41"/>
      <c r="C108" s="215" t="s">
        <v>252</v>
      </c>
      <c r="D108" s="215" t="s">
        <v>183</v>
      </c>
      <c r="E108" s="216" t="s">
        <v>2734</v>
      </c>
      <c r="F108" s="217" t="s">
        <v>3283</v>
      </c>
      <c r="G108" s="218" t="s">
        <v>1661</v>
      </c>
      <c r="H108" s="219">
        <v>7</v>
      </c>
      <c r="I108" s="220"/>
      <c r="J108" s="221">
        <f>ROUND(I108*H108,2)</f>
        <v>0</v>
      </c>
      <c r="K108" s="217" t="s">
        <v>19</v>
      </c>
      <c r="L108" s="46"/>
      <c r="M108" s="222" t="s">
        <v>19</v>
      </c>
      <c r="N108" s="223" t="s">
        <v>47</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198</v>
      </c>
      <c r="AT108" s="226" t="s">
        <v>183</v>
      </c>
      <c r="AU108" s="226" t="s">
        <v>76</v>
      </c>
      <c r="AY108" s="19" t="s">
        <v>180</v>
      </c>
      <c r="BE108" s="227">
        <f>IF(N108="základní",J108,0)</f>
        <v>0</v>
      </c>
      <c r="BF108" s="227">
        <f>IF(N108="snížená",J108,0)</f>
        <v>0</v>
      </c>
      <c r="BG108" s="227">
        <f>IF(N108="zákl. přenesená",J108,0)</f>
        <v>0</v>
      </c>
      <c r="BH108" s="227">
        <f>IF(N108="sníž. přenesená",J108,0)</f>
        <v>0</v>
      </c>
      <c r="BI108" s="227">
        <f>IF(N108="nulová",J108,0)</f>
        <v>0</v>
      </c>
      <c r="BJ108" s="19" t="s">
        <v>83</v>
      </c>
      <c r="BK108" s="227">
        <f>ROUND(I108*H108,2)</f>
        <v>0</v>
      </c>
      <c r="BL108" s="19" t="s">
        <v>198</v>
      </c>
      <c r="BM108" s="226" t="s">
        <v>3284</v>
      </c>
    </row>
    <row r="109" s="2" customFormat="1">
      <c r="A109" s="40"/>
      <c r="B109" s="41"/>
      <c r="C109" s="42"/>
      <c r="D109" s="228" t="s">
        <v>190</v>
      </c>
      <c r="E109" s="42"/>
      <c r="F109" s="229" t="s">
        <v>3285</v>
      </c>
      <c r="G109" s="42"/>
      <c r="H109" s="42"/>
      <c r="I109" s="230"/>
      <c r="J109" s="42"/>
      <c r="K109" s="42"/>
      <c r="L109" s="46"/>
      <c r="M109" s="231"/>
      <c r="N109" s="232"/>
      <c r="O109" s="86"/>
      <c r="P109" s="86"/>
      <c r="Q109" s="86"/>
      <c r="R109" s="86"/>
      <c r="S109" s="86"/>
      <c r="T109" s="87"/>
      <c r="U109" s="40"/>
      <c r="V109" s="40"/>
      <c r="W109" s="40"/>
      <c r="X109" s="40"/>
      <c r="Y109" s="40"/>
      <c r="Z109" s="40"/>
      <c r="AA109" s="40"/>
      <c r="AB109" s="40"/>
      <c r="AC109" s="40"/>
      <c r="AD109" s="40"/>
      <c r="AE109" s="40"/>
      <c r="AT109" s="19" t="s">
        <v>190</v>
      </c>
      <c r="AU109" s="19" t="s">
        <v>76</v>
      </c>
    </row>
    <row r="110" s="2" customFormat="1">
      <c r="A110" s="40"/>
      <c r="B110" s="41"/>
      <c r="C110" s="215" t="s">
        <v>181</v>
      </c>
      <c r="D110" s="215" t="s">
        <v>183</v>
      </c>
      <c r="E110" s="216" t="s">
        <v>2737</v>
      </c>
      <c r="F110" s="217" t="s">
        <v>3286</v>
      </c>
      <c r="G110" s="218" t="s">
        <v>1661</v>
      </c>
      <c r="H110" s="219">
        <v>3</v>
      </c>
      <c r="I110" s="220"/>
      <c r="J110" s="221">
        <f>ROUND(I110*H110,2)</f>
        <v>0</v>
      </c>
      <c r="K110" s="217" t="s">
        <v>19</v>
      </c>
      <c r="L110" s="46"/>
      <c r="M110" s="222" t="s">
        <v>19</v>
      </c>
      <c r="N110" s="223" t="s">
        <v>47</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198</v>
      </c>
      <c r="AT110" s="226" t="s">
        <v>183</v>
      </c>
      <c r="AU110" s="226" t="s">
        <v>76</v>
      </c>
      <c r="AY110" s="19" t="s">
        <v>180</v>
      </c>
      <c r="BE110" s="227">
        <f>IF(N110="základní",J110,0)</f>
        <v>0</v>
      </c>
      <c r="BF110" s="227">
        <f>IF(N110="snížená",J110,0)</f>
        <v>0</v>
      </c>
      <c r="BG110" s="227">
        <f>IF(N110="zákl. přenesená",J110,0)</f>
        <v>0</v>
      </c>
      <c r="BH110" s="227">
        <f>IF(N110="sníž. přenesená",J110,0)</f>
        <v>0</v>
      </c>
      <c r="BI110" s="227">
        <f>IF(N110="nulová",J110,0)</f>
        <v>0</v>
      </c>
      <c r="BJ110" s="19" t="s">
        <v>83</v>
      </c>
      <c r="BK110" s="227">
        <f>ROUND(I110*H110,2)</f>
        <v>0</v>
      </c>
      <c r="BL110" s="19" t="s">
        <v>198</v>
      </c>
      <c r="BM110" s="226" t="s">
        <v>3287</v>
      </c>
    </row>
    <row r="111" s="2" customFormat="1">
      <c r="A111" s="40"/>
      <c r="B111" s="41"/>
      <c r="C111" s="42"/>
      <c r="D111" s="228" t="s">
        <v>190</v>
      </c>
      <c r="E111" s="42"/>
      <c r="F111" s="229" t="s">
        <v>3288</v>
      </c>
      <c r="G111" s="42"/>
      <c r="H111" s="42"/>
      <c r="I111" s="230"/>
      <c r="J111" s="42"/>
      <c r="K111" s="42"/>
      <c r="L111" s="46"/>
      <c r="M111" s="231"/>
      <c r="N111" s="232"/>
      <c r="O111" s="86"/>
      <c r="P111" s="86"/>
      <c r="Q111" s="86"/>
      <c r="R111" s="86"/>
      <c r="S111" s="86"/>
      <c r="T111" s="87"/>
      <c r="U111" s="40"/>
      <c r="V111" s="40"/>
      <c r="W111" s="40"/>
      <c r="X111" s="40"/>
      <c r="Y111" s="40"/>
      <c r="Z111" s="40"/>
      <c r="AA111" s="40"/>
      <c r="AB111" s="40"/>
      <c r="AC111" s="40"/>
      <c r="AD111" s="40"/>
      <c r="AE111" s="40"/>
      <c r="AT111" s="19" t="s">
        <v>190</v>
      </c>
      <c r="AU111" s="19" t="s">
        <v>76</v>
      </c>
    </row>
    <row r="112" s="2" customFormat="1" ht="16.5" customHeight="1">
      <c r="A112" s="40"/>
      <c r="B112" s="41"/>
      <c r="C112" s="215" t="s">
        <v>266</v>
      </c>
      <c r="D112" s="215" t="s">
        <v>183</v>
      </c>
      <c r="E112" s="216" t="s">
        <v>2740</v>
      </c>
      <c r="F112" s="217" t="s">
        <v>3289</v>
      </c>
      <c r="G112" s="218" t="s">
        <v>1661</v>
      </c>
      <c r="H112" s="219">
        <v>1</v>
      </c>
      <c r="I112" s="220"/>
      <c r="J112" s="221">
        <f>ROUND(I112*H112,2)</f>
        <v>0</v>
      </c>
      <c r="K112" s="217" t="s">
        <v>19</v>
      </c>
      <c r="L112" s="46"/>
      <c r="M112" s="222" t="s">
        <v>19</v>
      </c>
      <c r="N112" s="223" t="s">
        <v>47</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198</v>
      </c>
      <c r="AT112" s="226" t="s">
        <v>183</v>
      </c>
      <c r="AU112" s="226" t="s">
        <v>76</v>
      </c>
      <c r="AY112" s="19" t="s">
        <v>180</v>
      </c>
      <c r="BE112" s="227">
        <f>IF(N112="základní",J112,0)</f>
        <v>0</v>
      </c>
      <c r="BF112" s="227">
        <f>IF(N112="snížená",J112,0)</f>
        <v>0</v>
      </c>
      <c r="BG112" s="227">
        <f>IF(N112="zákl. přenesená",J112,0)</f>
        <v>0</v>
      </c>
      <c r="BH112" s="227">
        <f>IF(N112="sníž. přenesená",J112,0)</f>
        <v>0</v>
      </c>
      <c r="BI112" s="227">
        <f>IF(N112="nulová",J112,0)</f>
        <v>0</v>
      </c>
      <c r="BJ112" s="19" t="s">
        <v>83</v>
      </c>
      <c r="BK112" s="227">
        <f>ROUND(I112*H112,2)</f>
        <v>0</v>
      </c>
      <c r="BL112" s="19" t="s">
        <v>198</v>
      </c>
      <c r="BM112" s="226" t="s">
        <v>3290</v>
      </c>
    </row>
    <row r="113" s="2" customFormat="1">
      <c r="A113" s="40"/>
      <c r="B113" s="41"/>
      <c r="C113" s="42"/>
      <c r="D113" s="228" t="s">
        <v>190</v>
      </c>
      <c r="E113" s="42"/>
      <c r="F113" s="229" t="s">
        <v>3289</v>
      </c>
      <c r="G113" s="42"/>
      <c r="H113" s="42"/>
      <c r="I113" s="230"/>
      <c r="J113" s="42"/>
      <c r="K113" s="42"/>
      <c r="L113" s="46"/>
      <c r="M113" s="231"/>
      <c r="N113" s="232"/>
      <c r="O113" s="86"/>
      <c r="P113" s="86"/>
      <c r="Q113" s="86"/>
      <c r="R113" s="86"/>
      <c r="S113" s="86"/>
      <c r="T113" s="87"/>
      <c r="U113" s="40"/>
      <c r="V113" s="40"/>
      <c r="W113" s="40"/>
      <c r="X113" s="40"/>
      <c r="Y113" s="40"/>
      <c r="Z113" s="40"/>
      <c r="AA113" s="40"/>
      <c r="AB113" s="40"/>
      <c r="AC113" s="40"/>
      <c r="AD113" s="40"/>
      <c r="AE113" s="40"/>
      <c r="AT113" s="19" t="s">
        <v>190</v>
      </c>
      <c r="AU113" s="19" t="s">
        <v>76</v>
      </c>
    </row>
    <row r="114" s="2" customFormat="1" ht="16.5" customHeight="1">
      <c r="A114" s="40"/>
      <c r="B114" s="41"/>
      <c r="C114" s="215" t="s">
        <v>274</v>
      </c>
      <c r="D114" s="215" t="s">
        <v>183</v>
      </c>
      <c r="E114" s="216" t="s">
        <v>2743</v>
      </c>
      <c r="F114" s="217" t="s">
        <v>3291</v>
      </c>
      <c r="G114" s="218" t="s">
        <v>1661</v>
      </c>
      <c r="H114" s="219">
        <v>4</v>
      </c>
      <c r="I114" s="220"/>
      <c r="J114" s="221">
        <f>ROUND(I114*H114,2)</f>
        <v>0</v>
      </c>
      <c r="K114" s="217" t="s">
        <v>19</v>
      </c>
      <c r="L114" s="46"/>
      <c r="M114" s="222" t="s">
        <v>19</v>
      </c>
      <c r="N114" s="223" t="s">
        <v>47</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198</v>
      </c>
      <c r="AT114" s="226" t="s">
        <v>183</v>
      </c>
      <c r="AU114" s="226" t="s">
        <v>76</v>
      </c>
      <c r="AY114" s="19" t="s">
        <v>180</v>
      </c>
      <c r="BE114" s="227">
        <f>IF(N114="základní",J114,0)</f>
        <v>0</v>
      </c>
      <c r="BF114" s="227">
        <f>IF(N114="snížená",J114,0)</f>
        <v>0</v>
      </c>
      <c r="BG114" s="227">
        <f>IF(N114="zákl. přenesená",J114,0)</f>
        <v>0</v>
      </c>
      <c r="BH114" s="227">
        <f>IF(N114="sníž. přenesená",J114,0)</f>
        <v>0</v>
      </c>
      <c r="BI114" s="227">
        <f>IF(N114="nulová",J114,0)</f>
        <v>0</v>
      </c>
      <c r="BJ114" s="19" t="s">
        <v>83</v>
      </c>
      <c r="BK114" s="227">
        <f>ROUND(I114*H114,2)</f>
        <v>0</v>
      </c>
      <c r="BL114" s="19" t="s">
        <v>198</v>
      </c>
      <c r="BM114" s="226" t="s">
        <v>3292</v>
      </c>
    </row>
    <row r="115" s="2" customFormat="1">
      <c r="A115" s="40"/>
      <c r="B115" s="41"/>
      <c r="C115" s="42"/>
      <c r="D115" s="228" t="s">
        <v>190</v>
      </c>
      <c r="E115" s="42"/>
      <c r="F115" s="229" t="s">
        <v>3291</v>
      </c>
      <c r="G115" s="42"/>
      <c r="H115" s="42"/>
      <c r="I115" s="230"/>
      <c r="J115" s="42"/>
      <c r="K115" s="42"/>
      <c r="L115" s="46"/>
      <c r="M115" s="231"/>
      <c r="N115" s="232"/>
      <c r="O115" s="86"/>
      <c r="P115" s="86"/>
      <c r="Q115" s="86"/>
      <c r="R115" s="86"/>
      <c r="S115" s="86"/>
      <c r="T115" s="87"/>
      <c r="U115" s="40"/>
      <c r="V115" s="40"/>
      <c r="W115" s="40"/>
      <c r="X115" s="40"/>
      <c r="Y115" s="40"/>
      <c r="Z115" s="40"/>
      <c r="AA115" s="40"/>
      <c r="AB115" s="40"/>
      <c r="AC115" s="40"/>
      <c r="AD115" s="40"/>
      <c r="AE115" s="40"/>
      <c r="AT115" s="19" t="s">
        <v>190</v>
      </c>
      <c r="AU115" s="19" t="s">
        <v>76</v>
      </c>
    </row>
    <row r="116" s="2" customFormat="1" ht="16.5" customHeight="1">
      <c r="A116" s="40"/>
      <c r="B116" s="41"/>
      <c r="C116" s="215" t="s">
        <v>282</v>
      </c>
      <c r="D116" s="215" t="s">
        <v>183</v>
      </c>
      <c r="E116" s="216" t="s">
        <v>2746</v>
      </c>
      <c r="F116" s="217" t="s">
        <v>3293</v>
      </c>
      <c r="G116" s="218" t="s">
        <v>1661</v>
      </c>
      <c r="H116" s="219">
        <v>2</v>
      </c>
      <c r="I116" s="220"/>
      <c r="J116" s="221">
        <f>ROUND(I116*H116,2)</f>
        <v>0</v>
      </c>
      <c r="K116" s="217" t="s">
        <v>19</v>
      </c>
      <c r="L116" s="46"/>
      <c r="M116" s="222" t="s">
        <v>19</v>
      </c>
      <c r="N116" s="223" t="s">
        <v>47</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198</v>
      </c>
      <c r="AT116" s="226" t="s">
        <v>183</v>
      </c>
      <c r="AU116" s="226" t="s">
        <v>76</v>
      </c>
      <c r="AY116" s="19" t="s">
        <v>180</v>
      </c>
      <c r="BE116" s="227">
        <f>IF(N116="základní",J116,0)</f>
        <v>0</v>
      </c>
      <c r="BF116" s="227">
        <f>IF(N116="snížená",J116,0)</f>
        <v>0</v>
      </c>
      <c r="BG116" s="227">
        <f>IF(N116="zákl. přenesená",J116,0)</f>
        <v>0</v>
      </c>
      <c r="BH116" s="227">
        <f>IF(N116="sníž. přenesená",J116,0)</f>
        <v>0</v>
      </c>
      <c r="BI116" s="227">
        <f>IF(N116="nulová",J116,0)</f>
        <v>0</v>
      </c>
      <c r="BJ116" s="19" t="s">
        <v>83</v>
      </c>
      <c r="BK116" s="227">
        <f>ROUND(I116*H116,2)</f>
        <v>0</v>
      </c>
      <c r="BL116" s="19" t="s">
        <v>198</v>
      </c>
      <c r="BM116" s="226" t="s">
        <v>3294</v>
      </c>
    </row>
    <row r="117" s="2" customFormat="1">
      <c r="A117" s="40"/>
      <c r="B117" s="41"/>
      <c r="C117" s="42"/>
      <c r="D117" s="228" t="s">
        <v>190</v>
      </c>
      <c r="E117" s="42"/>
      <c r="F117" s="229" t="s">
        <v>3293</v>
      </c>
      <c r="G117" s="42"/>
      <c r="H117" s="42"/>
      <c r="I117" s="230"/>
      <c r="J117" s="42"/>
      <c r="K117" s="42"/>
      <c r="L117" s="46"/>
      <c r="M117" s="231"/>
      <c r="N117" s="232"/>
      <c r="O117" s="86"/>
      <c r="P117" s="86"/>
      <c r="Q117" s="86"/>
      <c r="R117" s="86"/>
      <c r="S117" s="86"/>
      <c r="T117" s="87"/>
      <c r="U117" s="40"/>
      <c r="V117" s="40"/>
      <c r="W117" s="40"/>
      <c r="X117" s="40"/>
      <c r="Y117" s="40"/>
      <c r="Z117" s="40"/>
      <c r="AA117" s="40"/>
      <c r="AB117" s="40"/>
      <c r="AC117" s="40"/>
      <c r="AD117" s="40"/>
      <c r="AE117" s="40"/>
      <c r="AT117" s="19" t="s">
        <v>190</v>
      </c>
      <c r="AU117" s="19" t="s">
        <v>76</v>
      </c>
    </row>
    <row r="118" s="2" customFormat="1" ht="16.5" customHeight="1">
      <c r="A118" s="40"/>
      <c r="B118" s="41"/>
      <c r="C118" s="215" t="s">
        <v>290</v>
      </c>
      <c r="D118" s="215" t="s">
        <v>183</v>
      </c>
      <c r="E118" s="216" t="s">
        <v>2749</v>
      </c>
      <c r="F118" s="217" t="s">
        <v>3295</v>
      </c>
      <c r="G118" s="218" t="s">
        <v>1661</v>
      </c>
      <c r="H118" s="219">
        <v>5</v>
      </c>
      <c r="I118" s="220"/>
      <c r="J118" s="221">
        <f>ROUND(I118*H118,2)</f>
        <v>0</v>
      </c>
      <c r="K118" s="217" t="s">
        <v>19</v>
      </c>
      <c r="L118" s="46"/>
      <c r="M118" s="222" t="s">
        <v>19</v>
      </c>
      <c r="N118" s="223" t="s">
        <v>47</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198</v>
      </c>
      <c r="AT118" s="226" t="s">
        <v>183</v>
      </c>
      <c r="AU118" s="226" t="s">
        <v>76</v>
      </c>
      <c r="AY118" s="19" t="s">
        <v>180</v>
      </c>
      <c r="BE118" s="227">
        <f>IF(N118="základní",J118,0)</f>
        <v>0</v>
      </c>
      <c r="BF118" s="227">
        <f>IF(N118="snížená",J118,0)</f>
        <v>0</v>
      </c>
      <c r="BG118" s="227">
        <f>IF(N118="zákl. přenesená",J118,0)</f>
        <v>0</v>
      </c>
      <c r="BH118" s="227">
        <f>IF(N118="sníž. přenesená",J118,0)</f>
        <v>0</v>
      </c>
      <c r="BI118" s="227">
        <f>IF(N118="nulová",J118,0)</f>
        <v>0</v>
      </c>
      <c r="BJ118" s="19" t="s">
        <v>83</v>
      </c>
      <c r="BK118" s="227">
        <f>ROUND(I118*H118,2)</f>
        <v>0</v>
      </c>
      <c r="BL118" s="19" t="s">
        <v>198</v>
      </c>
      <c r="BM118" s="226" t="s">
        <v>3296</v>
      </c>
    </row>
    <row r="119" s="2" customFormat="1">
      <c r="A119" s="40"/>
      <c r="B119" s="41"/>
      <c r="C119" s="42"/>
      <c r="D119" s="228" t="s">
        <v>190</v>
      </c>
      <c r="E119" s="42"/>
      <c r="F119" s="229" t="s">
        <v>3295</v>
      </c>
      <c r="G119" s="42"/>
      <c r="H119" s="42"/>
      <c r="I119" s="230"/>
      <c r="J119" s="42"/>
      <c r="K119" s="42"/>
      <c r="L119" s="46"/>
      <c r="M119" s="231"/>
      <c r="N119" s="232"/>
      <c r="O119" s="86"/>
      <c r="P119" s="86"/>
      <c r="Q119" s="86"/>
      <c r="R119" s="86"/>
      <c r="S119" s="86"/>
      <c r="T119" s="87"/>
      <c r="U119" s="40"/>
      <c r="V119" s="40"/>
      <c r="W119" s="40"/>
      <c r="X119" s="40"/>
      <c r="Y119" s="40"/>
      <c r="Z119" s="40"/>
      <c r="AA119" s="40"/>
      <c r="AB119" s="40"/>
      <c r="AC119" s="40"/>
      <c r="AD119" s="40"/>
      <c r="AE119" s="40"/>
      <c r="AT119" s="19" t="s">
        <v>190</v>
      </c>
      <c r="AU119" s="19" t="s">
        <v>76</v>
      </c>
    </row>
    <row r="120" s="2" customFormat="1" ht="16.5" customHeight="1">
      <c r="A120" s="40"/>
      <c r="B120" s="41"/>
      <c r="C120" s="215" t="s">
        <v>295</v>
      </c>
      <c r="D120" s="215" t="s">
        <v>183</v>
      </c>
      <c r="E120" s="216" t="s">
        <v>2752</v>
      </c>
      <c r="F120" s="217" t="s">
        <v>3297</v>
      </c>
      <c r="G120" s="218" t="s">
        <v>1661</v>
      </c>
      <c r="H120" s="219">
        <v>5</v>
      </c>
      <c r="I120" s="220"/>
      <c r="J120" s="221">
        <f>ROUND(I120*H120,2)</f>
        <v>0</v>
      </c>
      <c r="K120" s="217" t="s">
        <v>19</v>
      </c>
      <c r="L120" s="46"/>
      <c r="M120" s="222" t="s">
        <v>19</v>
      </c>
      <c r="N120" s="223" t="s">
        <v>47</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198</v>
      </c>
      <c r="AT120" s="226" t="s">
        <v>183</v>
      </c>
      <c r="AU120" s="226" t="s">
        <v>76</v>
      </c>
      <c r="AY120" s="19" t="s">
        <v>180</v>
      </c>
      <c r="BE120" s="227">
        <f>IF(N120="základní",J120,0)</f>
        <v>0</v>
      </c>
      <c r="BF120" s="227">
        <f>IF(N120="snížená",J120,0)</f>
        <v>0</v>
      </c>
      <c r="BG120" s="227">
        <f>IF(N120="zákl. přenesená",J120,0)</f>
        <v>0</v>
      </c>
      <c r="BH120" s="227">
        <f>IF(N120="sníž. přenesená",J120,0)</f>
        <v>0</v>
      </c>
      <c r="BI120" s="227">
        <f>IF(N120="nulová",J120,0)</f>
        <v>0</v>
      </c>
      <c r="BJ120" s="19" t="s">
        <v>83</v>
      </c>
      <c r="BK120" s="227">
        <f>ROUND(I120*H120,2)</f>
        <v>0</v>
      </c>
      <c r="BL120" s="19" t="s">
        <v>198</v>
      </c>
      <c r="BM120" s="226" t="s">
        <v>3298</v>
      </c>
    </row>
    <row r="121" s="2" customFormat="1">
      <c r="A121" s="40"/>
      <c r="B121" s="41"/>
      <c r="C121" s="42"/>
      <c r="D121" s="228" t="s">
        <v>190</v>
      </c>
      <c r="E121" s="42"/>
      <c r="F121" s="229" t="s">
        <v>3297</v>
      </c>
      <c r="G121" s="42"/>
      <c r="H121" s="42"/>
      <c r="I121" s="230"/>
      <c r="J121" s="42"/>
      <c r="K121" s="42"/>
      <c r="L121" s="46"/>
      <c r="M121" s="231"/>
      <c r="N121" s="232"/>
      <c r="O121" s="86"/>
      <c r="P121" s="86"/>
      <c r="Q121" s="86"/>
      <c r="R121" s="86"/>
      <c r="S121" s="86"/>
      <c r="T121" s="87"/>
      <c r="U121" s="40"/>
      <c r="V121" s="40"/>
      <c r="W121" s="40"/>
      <c r="X121" s="40"/>
      <c r="Y121" s="40"/>
      <c r="Z121" s="40"/>
      <c r="AA121" s="40"/>
      <c r="AB121" s="40"/>
      <c r="AC121" s="40"/>
      <c r="AD121" s="40"/>
      <c r="AE121" s="40"/>
      <c r="AT121" s="19" t="s">
        <v>190</v>
      </c>
      <c r="AU121" s="19" t="s">
        <v>76</v>
      </c>
    </row>
    <row r="122" s="2" customFormat="1" ht="16.5" customHeight="1">
      <c r="A122" s="40"/>
      <c r="B122" s="41"/>
      <c r="C122" s="215" t="s">
        <v>8</v>
      </c>
      <c r="D122" s="215" t="s">
        <v>183</v>
      </c>
      <c r="E122" s="216" t="s">
        <v>2755</v>
      </c>
      <c r="F122" s="217" t="s">
        <v>3299</v>
      </c>
      <c r="G122" s="218" t="s">
        <v>1661</v>
      </c>
      <c r="H122" s="219">
        <v>2</v>
      </c>
      <c r="I122" s="220"/>
      <c r="J122" s="221">
        <f>ROUND(I122*H122,2)</f>
        <v>0</v>
      </c>
      <c r="K122" s="217" t="s">
        <v>19</v>
      </c>
      <c r="L122" s="46"/>
      <c r="M122" s="222" t="s">
        <v>19</v>
      </c>
      <c r="N122" s="223" t="s">
        <v>47</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198</v>
      </c>
      <c r="AT122" s="226" t="s">
        <v>183</v>
      </c>
      <c r="AU122" s="226" t="s">
        <v>76</v>
      </c>
      <c r="AY122" s="19" t="s">
        <v>180</v>
      </c>
      <c r="BE122" s="227">
        <f>IF(N122="základní",J122,0)</f>
        <v>0</v>
      </c>
      <c r="BF122" s="227">
        <f>IF(N122="snížená",J122,0)</f>
        <v>0</v>
      </c>
      <c r="BG122" s="227">
        <f>IF(N122="zákl. přenesená",J122,0)</f>
        <v>0</v>
      </c>
      <c r="BH122" s="227">
        <f>IF(N122="sníž. přenesená",J122,0)</f>
        <v>0</v>
      </c>
      <c r="BI122" s="227">
        <f>IF(N122="nulová",J122,0)</f>
        <v>0</v>
      </c>
      <c r="BJ122" s="19" t="s">
        <v>83</v>
      </c>
      <c r="BK122" s="227">
        <f>ROUND(I122*H122,2)</f>
        <v>0</v>
      </c>
      <c r="BL122" s="19" t="s">
        <v>198</v>
      </c>
      <c r="BM122" s="226" t="s">
        <v>3300</v>
      </c>
    </row>
    <row r="123" s="2" customFormat="1">
      <c r="A123" s="40"/>
      <c r="B123" s="41"/>
      <c r="C123" s="42"/>
      <c r="D123" s="228" t="s">
        <v>190</v>
      </c>
      <c r="E123" s="42"/>
      <c r="F123" s="229" t="s">
        <v>3299</v>
      </c>
      <c r="G123" s="42"/>
      <c r="H123" s="42"/>
      <c r="I123" s="230"/>
      <c r="J123" s="42"/>
      <c r="K123" s="42"/>
      <c r="L123" s="46"/>
      <c r="M123" s="231"/>
      <c r="N123" s="232"/>
      <c r="O123" s="86"/>
      <c r="P123" s="86"/>
      <c r="Q123" s="86"/>
      <c r="R123" s="86"/>
      <c r="S123" s="86"/>
      <c r="T123" s="87"/>
      <c r="U123" s="40"/>
      <c r="V123" s="40"/>
      <c r="W123" s="40"/>
      <c r="X123" s="40"/>
      <c r="Y123" s="40"/>
      <c r="Z123" s="40"/>
      <c r="AA123" s="40"/>
      <c r="AB123" s="40"/>
      <c r="AC123" s="40"/>
      <c r="AD123" s="40"/>
      <c r="AE123" s="40"/>
      <c r="AT123" s="19" t="s">
        <v>190</v>
      </c>
      <c r="AU123" s="19" t="s">
        <v>76</v>
      </c>
    </row>
    <row r="124" s="2" customFormat="1" ht="16.5" customHeight="1">
      <c r="A124" s="40"/>
      <c r="B124" s="41"/>
      <c r="C124" s="215" t="s">
        <v>188</v>
      </c>
      <c r="D124" s="215" t="s">
        <v>183</v>
      </c>
      <c r="E124" s="216" t="s">
        <v>2758</v>
      </c>
      <c r="F124" s="217" t="s">
        <v>3301</v>
      </c>
      <c r="G124" s="218" t="s">
        <v>1661</v>
      </c>
      <c r="H124" s="219">
        <v>1</v>
      </c>
      <c r="I124" s="220"/>
      <c r="J124" s="221">
        <f>ROUND(I124*H124,2)</f>
        <v>0</v>
      </c>
      <c r="K124" s="217" t="s">
        <v>19</v>
      </c>
      <c r="L124" s="46"/>
      <c r="M124" s="222" t="s">
        <v>19</v>
      </c>
      <c r="N124" s="223" t="s">
        <v>47</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198</v>
      </c>
      <c r="AT124" s="226" t="s">
        <v>183</v>
      </c>
      <c r="AU124" s="226" t="s">
        <v>76</v>
      </c>
      <c r="AY124" s="19" t="s">
        <v>180</v>
      </c>
      <c r="BE124" s="227">
        <f>IF(N124="základní",J124,0)</f>
        <v>0</v>
      </c>
      <c r="BF124" s="227">
        <f>IF(N124="snížená",J124,0)</f>
        <v>0</v>
      </c>
      <c r="BG124" s="227">
        <f>IF(N124="zákl. přenesená",J124,0)</f>
        <v>0</v>
      </c>
      <c r="BH124" s="227">
        <f>IF(N124="sníž. přenesená",J124,0)</f>
        <v>0</v>
      </c>
      <c r="BI124" s="227">
        <f>IF(N124="nulová",J124,0)</f>
        <v>0</v>
      </c>
      <c r="BJ124" s="19" t="s">
        <v>83</v>
      </c>
      <c r="BK124" s="227">
        <f>ROUND(I124*H124,2)</f>
        <v>0</v>
      </c>
      <c r="BL124" s="19" t="s">
        <v>198</v>
      </c>
      <c r="BM124" s="226" t="s">
        <v>3302</v>
      </c>
    </row>
    <row r="125" s="2" customFormat="1">
      <c r="A125" s="40"/>
      <c r="B125" s="41"/>
      <c r="C125" s="42"/>
      <c r="D125" s="228" t="s">
        <v>190</v>
      </c>
      <c r="E125" s="42"/>
      <c r="F125" s="229" t="s">
        <v>3301</v>
      </c>
      <c r="G125" s="42"/>
      <c r="H125" s="42"/>
      <c r="I125" s="230"/>
      <c r="J125" s="42"/>
      <c r="K125" s="42"/>
      <c r="L125" s="46"/>
      <c r="M125" s="231"/>
      <c r="N125" s="232"/>
      <c r="O125" s="86"/>
      <c r="P125" s="86"/>
      <c r="Q125" s="86"/>
      <c r="R125" s="86"/>
      <c r="S125" s="86"/>
      <c r="T125" s="87"/>
      <c r="U125" s="40"/>
      <c r="V125" s="40"/>
      <c r="W125" s="40"/>
      <c r="X125" s="40"/>
      <c r="Y125" s="40"/>
      <c r="Z125" s="40"/>
      <c r="AA125" s="40"/>
      <c r="AB125" s="40"/>
      <c r="AC125" s="40"/>
      <c r="AD125" s="40"/>
      <c r="AE125" s="40"/>
      <c r="AT125" s="19" t="s">
        <v>190</v>
      </c>
      <c r="AU125" s="19" t="s">
        <v>76</v>
      </c>
    </row>
    <row r="126" s="2" customFormat="1" ht="16.5" customHeight="1">
      <c r="A126" s="40"/>
      <c r="B126" s="41"/>
      <c r="C126" s="215" t="s">
        <v>316</v>
      </c>
      <c r="D126" s="215" t="s">
        <v>183</v>
      </c>
      <c r="E126" s="216" t="s">
        <v>2761</v>
      </c>
      <c r="F126" s="217" t="s">
        <v>3303</v>
      </c>
      <c r="G126" s="218" t="s">
        <v>1661</v>
      </c>
      <c r="H126" s="219">
        <v>1</v>
      </c>
      <c r="I126" s="220"/>
      <c r="J126" s="221">
        <f>ROUND(I126*H126,2)</f>
        <v>0</v>
      </c>
      <c r="K126" s="217" t="s">
        <v>19</v>
      </c>
      <c r="L126" s="46"/>
      <c r="M126" s="222" t="s">
        <v>19</v>
      </c>
      <c r="N126" s="223" t="s">
        <v>47</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198</v>
      </c>
      <c r="AT126" s="226" t="s">
        <v>183</v>
      </c>
      <c r="AU126" s="226" t="s">
        <v>76</v>
      </c>
      <c r="AY126" s="19" t="s">
        <v>180</v>
      </c>
      <c r="BE126" s="227">
        <f>IF(N126="základní",J126,0)</f>
        <v>0</v>
      </c>
      <c r="BF126" s="227">
        <f>IF(N126="snížená",J126,0)</f>
        <v>0</v>
      </c>
      <c r="BG126" s="227">
        <f>IF(N126="zákl. přenesená",J126,0)</f>
        <v>0</v>
      </c>
      <c r="BH126" s="227">
        <f>IF(N126="sníž. přenesená",J126,0)</f>
        <v>0</v>
      </c>
      <c r="BI126" s="227">
        <f>IF(N126="nulová",J126,0)</f>
        <v>0</v>
      </c>
      <c r="BJ126" s="19" t="s">
        <v>83</v>
      </c>
      <c r="BK126" s="227">
        <f>ROUND(I126*H126,2)</f>
        <v>0</v>
      </c>
      <c r="BL126" s="19" t="s">
        <v>198</v>
      </c>
      <c r="BM126" s="226" t="s">
        <v>3304</v>
      </c>
    </row>
    <row r="127" s="2" customFormat="1">
      <c r="A127" s="40"/>
      <c r="B127" s="41"/>
      <c r="C127" s="42"/>
      <c r="D127" s="228" t="s">
        <v>190</v>
      </c>
      <c r="E127" s="42"/>
      <c r="F127" s="229" t="s">
        <v>3303</v>
      </c>
      <c r="G127" s="42"/>
      <c r="H127" s="42"/>
      <c r="I127" s="230"/>
      <c r="J127" s="42"/>
      <c r="K127" s="42"/>
      <c r="L127" s="46"/>
      <c r="M127" s="231"/>
      <c r="N127" s="232"/>
      <c r="O127" s="86"/>
      <c r="P127" s="86"/>
      <c r="Q127" s="86"/>
      <c r="R127" s="86"/>
      <c r="S127" s="86"/>
      <c r="T127" s="87"/>
      <c r="U127" s="40"/>
      <c r="V127" s="40"/>
      <c r="W127" s="40"/>
      <c r="X127" s="40"/>
      <c r="Y127" s="40"/>
      <c r="Z127" s="40"/>
      <c r="AA127" s="40"/>
      <c r="AB127" s="40"/>
      <c r="AC127" s="40"/>
      <c r="AD127" s="40"/>
      <c r="AE127" s="40"/>
      <c r="AT127" s="19" t="s">
        <v>190</v>
      </c>
      <c r="AU127" s="19" t="s">
        <v>76</v>
      </c>
    </row>
    <row r="128" s="2" customFormat="1" ht="16.5" customHeight="1">
      <c r="A128" s="40"/>
      <c r="B128" s="41"/>
      <c r="C128" s="215" t="s">
        <v>324</v>
      </c>
      <c r="D128" s="215" t="s">
        <v>183</v>
      </c>
      <c r="E128" s="216" t="s">
        <v>2764</v>
      </c>
      <c r="F128" s="217" t="s">
        <v>3305</v>
      </c>
      <c r="G128" s="218" t="s">
        <v>1661</v>
      </c>
      <c r="H128" s="219">
        <v>1</v>
      </c>
      <c r="I128" s="220"/>
      <c r="J128" s="221">
        <f>ROUND(I128*H128,2)</f>
        <v>0</v>
      </c>
      <c r="K128" s="217" t="s">
        <v>19</v>
      </c>
      <c r="L128" s="46"/>
      <c r="M128" s="222" t="s">
        <v>19</v>
      </c>
      <c r="N128" s="223" t="s">
        <v>47</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198</v>
      </c>
      <c r="AT128" s="226" t="s">
        <v>183</v>
      </c>
      <c r="AU128" s="226" t="s">
        <v>76</v>
      </c>
      <c r="AY128" s="19" t="s">
        <v>180</v>
      </c>
      <c r="BE128" s="227">
        <f>IF(N128="základní",J128,0)</f>
        <v>0</v>
      </c>
      <c r="BF128" s="227">
        <f>IF(N128="snížená",J128,0)</f>
        <v>0</v>
      </c>
      <c r="BG128" s="227">
        <f>IF(N128="zákl. přenesená",J128,0)</f>
        <v>0</v>
      </c>
      <c r="BH128" s="227">
        <f>IF(N128="sníž. přenesená",J128,0)</f>
        <v>0</v>
      </c>
      <c r="BI128" s="227">
        <f>IF(N128="nulová",J128,0)</f>
        <v>0</v>
      </c>
      <c r="BJ128" s="19" t="s">
        <v>83</v>
      </c>
      <c r="BK128" s="227">
        <f>ROUND(I128*H128,2)</f>
        <v>0</v>
      </c>
      <c r="BL128" s="19" t="s">
        <v>198</v>
      </c>
      <c r="BM128" s="226" t="s">
        <v>3306</v>
      </c>
    </row>
    <row r="129" s="2" customFormat="1">
      <c r="A129" s="40"/>
      <c r="B129" s="41"/>
      <c r="C129" s="42"/>
      <c r="D129" s="228" t="s">
        <v>190</v>
      </c>
      <c r="E129" s="42"/>
      <c r="F129" s="229" t="s">
        <v>3305</v>
      </c>
      <c r="G129" s="42"/>
      <c r="H129" s="42"/>
      <c r="I129" s="230"/>
      <c r="J129" s="42"/>
      <c r="K129" s="42"/>
      <c r="L129" s="46"/>
      <c r="M129" s="231"/>
      <c r="N129" s="232"/>
      <c r="O129" s="86"/>
      <c r="P129" s="86"/>
      <c r="Q129" s="86"/>
      <c r="R129" s="86"/>
      <c r="S129" s="86"/>
      <c r="T129" s="87"/>
      <c r="U129" s="40"/>
      <c r="V129" s="40"/>
      <c r="W129" s="40"/>
      <c r="X129" s="40"/>
      <c r="Y129" s="40"/>
      <c r="Z129" s="40"/>
      <c r="AA129" s="40"/>
      <c r="AB129" s="40"/>
      <c r="AC129" s="40"/>
      <c r="AD129" s="40"/>
      <c r="AE129" s="40"/>
      <c r="AT129" s="19" t="s">
        <v>190</v>
      </c>
      <c r="AU129" s="19" t="s">
        <v>76</v>
      </c>
    </row>
    <row r="130" s="2" customFormat="1" ht="16.5" customHeight="1">
      <c r="A130" s="40"/>
      <c r="B130" s="41"/>
      <c r="C130" s="215" t="s">
        <v>330</v>
      </c>
      <c r="D130" s="215" t="s">
        <v>183</v>
      </c>
      <c r="E130" s="216" t="s">
        <v>2767</v>
      </c>
      <c r="F130" s="217" t="s">
        <v>3307</v>
      </c>
      <c r="G130" s="218" t="s">
        <v>1661</v>
      </c>
      <c r="H130" s="219">
        <v>1</v>
      </c>
      <c r="I130" s="220"/>
      <c r="J130" s="221">
        <f>ROUND(I130*H130,2)</f>
        <v>0</v>
      </c>
      <c r="K130" s="217" t="s">
        <v>19</v>
      </c>
      <c r="L130" s="46"/>
      <c r="M130" s="222" t="s">
        <v>19</v>
      </c>
      <c r="N130" s="223" t="s">
        <v>47</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198</v>
      </c>
      <c r="AT130" s="226" t="s">
        <v>183</v>
      </c>
      <c r="AU130" s="226" t="s">
        <v>76</v>
      </c>
      <c r="AY130" s="19" t="s">
        <v>180</v>
      </c>
      <c r="BE130" s="227">
        <f>IF(N130="základní",J130,0)</f>
        <v>0</v>
      </c>
      <c r="BF130" s="227">
        <f>IF(N130="snížená",J130,0)</f>
        <v>0</v>
      </c>
      <c r="BG130" s="227">
        <f>IF(N130="zákl. přenesená",J130,0)</f>
        <v>0</v>
      </c>
      <c r="BH130" s="227">
        <f>IF(N130="sníž. přenesená",J130,0)</f>
        <v>0</v>
      </c>
      <c r="BI130" s="227">
        <f>IF(N130="nulová",J130,0)</f>
        <v>0</v>
      </c>
      <c r="BJ130" s="19" t="s">
        <v>83</v>
      </c>
      <c r="BK130" s="227">
        <f>ROUND(I130*H130,2)</f>
        <v>0</v>
      </c>
      <c r="BL130" s="19" t="s">
        <v>198</v>
      </c>
      <c r="BM130" s="226" t="s">
        <v>3308</v>
      </c>
    </row>
    <row r="131" s="2" customFormat="1">
      <c r="A131" s="40"/>
      <c r="B131" s="41"/>
      <c r="C131" s="42"/>
      <c r="D131" s="228" t="s">
        <v>190</v>
      </c>
      <c r="E131" s="42"/>
      <c r="F131" s="229" t="s">
        <v>3307</v>
      </c>
      <c r="G131" s="42"/>
      <c r="H131" s="42"/>
      <c r="I131" s="230"/>
      <c r="J131" s="42"/>
      <c r="K131" s="42"/>
      <c r="L131" s="46"/>
      <c r="M131" s="231"/>
      <c r="N131" s="232"/>
      <c r="O131" s="86"/>
      <c r="P131" s="86"/>
      <c r="Q131" s="86"/>
      <c r="R131" s="86"/>
      <c r="S131" s="86"/>
      <c r="T131" s="87"/>
      <c r="U131" s="40"/>
      <c r="V131" s="40"/>
      <c r="W131" s="40"/>
      <c r="X131" s="40"/>
      <c r="Y131" s="40"/>
      <c r="Z131" s="40"/>
      <c r="AA131" s="40"/>
      <c r="AB131" s="40"/>
      <c r="AC131" s="40"/>
      <c r="AD131" s="40"/>
      <c r="AE131" s="40"/>
      <c r="AT131" s="19" t="s">
        <v>190</v>
      </c>
      <c r="AU131" s="19" t="s">
        <v>76</v>
      </c>
    </row>
    <row r="132" s="2" customFormat="1" ht="16.5" customHeight="1">
      <c r="A132" s="40"/>
      <c r="B132" s="41"/>
      <c r="C132" s="215" t="s">
        <v>335</v>
      </c>
      <c r="D132" s="215" t="s">
        <v>183</v>
      </c>
      <c r="E132" s="216" t="s">
        <v>2770</v>
      </c>
      <c r="F132" s="217" t="s">
        <v>3309</v>
      </c>
      <c r="G132" s="218" t="s">
        <v>1661</v>
      </c>
      <c r="H132" s="219">
        <v>1</v>
      </c>
      <c r="I132" s="220"/>
      <c r="J132" s="221">
        <f>ROUND(I132*H132,2)</f>
        <v>0</v>
      </c>
      <c r="K132" s="217" t="s">
        <v>19</v>
      </c>
      <c r="L132" s="46"/>
      <c r="M132" s="222" t="s">
        <v>19</v>
      </c>
      <c r="N132" s="223" t="s">
        <v>47</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198</v>
      </c>
      <c r="AT132" s="226" t="s">
        <v>183</v>
      </c>
      <c r="AU132" s="226" t="s">
        <v>76</v>
      </c>
      <c r="AY132" s="19" t="s">
        <v>180</v>
      </c>
      <c r="BE132" s="227">
        <f>IF(N132="základní",J132,0)</f>
        <v>0</v>
      </c>
      <c r="BF132" s="227">
        <f>IF(N132="snížená",J132,0)</f>
        <v>0</v>
      </c>
      <c r="BG132" s="227">
        <f>IF(N132="zákl. přenesená",J132,0)</f>
        <v>0</v>
      </c>
      <c r="BH132" s="227">
        <f>IF(N132="sníž. přenesená",J132,0)</f>
        <v>0</v>
      </c>
      <c r="BI132" s="227">
        <f>IF(N132="nulová",J132,0)</f>
        <v>0</v>
      </c>
      <c r="BJ132" s="19" t="s">
        <v>83</v>
      </c>
      <c r="BK132" s="227">
        <f>ROUND(I132*H132,2)</f>
        <v>0</v>
      </c>
      <c r="BL132" s="19" t="s">
        <v>198</v>
      </c>
      <c r="BM132" s="226" t="s">
        <v>3310</v>
      </c>
    </row>
    <row r="133" s="2" customFormat="1">
      <c r="A133" s="40"/>
      <c r="B133" s="41"/>
      <c r="C133" s="42"/>
      <c r="D133" s="228" t="s">
        <v>190</v>
      </c>
      <c r="E133" s="42"/>
      <c r="F133" s="229" t="s">
        <v>3309</v>
      </c>
      <c r="G133" s="42"/>
      <c r="H133" s="42"/>
      <c r="I133" s="230"/>
      <c r="J133" s="42"/>
      <c r="K133" s="42"/>
      <c r="L133" s="46"/>
      <c r="M133" s="231"/>
      <c r="N133" s="232"/>
      <c r="O133" s="86"/>
      <c r="P133" s="86"/>
      <c r="Q133" s="86"/>
      <c r="R133" s="86"/>
      <c r="S133" s="86"/>
      <c r="T133" s="87"/>
      <c r="U133" s="40"/>
      <c r="V133" s="40"/>
      <c r="W133" s="40"/>
      <c r="X133" s="40"/>
      <c r="Y133" s="40"/>
      <c r="Z133" s="40"/>
      <c r="AA133" s="40"/>
      <c r="AB133" s="40"/>
      <c r="AC133" s="40"/>
      <c r="AD133" s="40"/>
      <c r="AE133" s="40"/>
      <c r="AT133" s="19" t="s">
        <v>190</v>
      </c>
      <c r="AU133" s="19" t="s">
        <v>76</v>
      </c>
    </row>
    <row r="134" s="2" customFormat="1" ht="16.5" customHeight="1">
      <c r="A134" s="40"/>
      <c r="B134" s="41"/>
      <c r="C134" s="215" t="s">
        <v>7</v>
      </c>
      <c r="D134" s="215" t="s">
        <v>183</v>
      </c>
      <c r="E134" s="216" t="s">
        <v>2773</v>
      </c>
      <c r="F134" s="217" t="s">
        <v>3311</v>
      </c>
      <c r="G134" s="218" t="s">
        <v>1661</v>
      </c>
      <c r="H134" s="219">
        <v>1</v>
      </c>
      <c r="I134" s="220"/>
      <c r="J134" s="221">
        <f>ROUND(I134*H134,2)</f>
        <v>0</v>
      </c>
      <c r="K134" s="217" t="s">
        <v>19</v>
      </c>
      <c r="L134" s="46"/>
      <c r="M134" s="222" t="s">
        <v>19</v>
      </c>
      <c r="N134" s="223" t="s">
        <v>47</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198</v>
      </c>
      <c r="AT134" s="226" t="s">
        <v>183</v>
      </c>
      <c r="AU134" s="226" t="s">
        <v>76</v>
      </c>
      <c r="AY134" s="19" t="s">
        <v>180</v>
      </c>
      <c r="BE134" s="227">
        <f>IF(N134="základní",J134,0)</f>
        <v>0</v>
      </c>
      <c r="BF134" s="227">
        <f>IF(N134="snížená",J134,0)</f>
        <v>0</v>
      </c>
      <c r="BG134" s="227">
        <f>IF(N134="zákl. přenesená",J134,0)</f>
        <v>0</v>
      </c>
      <c r="BH134" s="227">
        <f>IF(N134="sníž. přenesená",J134,0)</f>
        <v>0</v>
      </c>
      <c r="BI134" s="227">
        <f>IF(N134="nulová",J134,0)</f>
        <v>0</v>
      </c>
      <c r="BJ134" s="19" t="s">
        <v>83</v>
      </c>
      <c r="BK134" s="227">
        <f>ROUND(I134*H134,2)</f>
        <v>0</v>
      </c>
      <c r="BL134" s="19" t="s">
        <v>198</v>
      </c>
      <c r="BM134" s="226" t="s">
        <v>3312</v>
      </c>
    </row>
    <row r="135" s="2" customFormat="1">
      <c r="A135" s="40"/>
      <c r="B135" s="41"/>
      <c r="C135" s="42"/>
      <c r="D135" s="228" t="s">
        <v>190</v>
      </c>
      <c r="E135" s="42"/>
      <c r="F135" s="229" t="s">
        <v>3311</v>
      </c>
      <c r="G135" s="42"/>
      <c r="H135" s="42"/>
      <c r="I135" s="230"/>
      <c r="J135" s="42"/>
      <c r="K135" s="42"/>
      <c r="L135" s="46"/>
      <c r="M135" s="231"/>
      <c r="N135" s="232"/>
      <c r="O135" s="86"/>
      <c r="P135" s="86"/>
      <c r="Q135" s="86"/>
      <c r="R135" s="86"/>
      <c r="S135" s="86"/>
      <c r="T135" s="87"/>
      <c r="U135" s="40"/>
      <c r="V135" s="40"/>
      <c r="W135" s="40"/>
      <c r="X135" s="40"/>
      <c r="Y135" s="40"/>
      <c r="Z135" s="40"/>
      <c r="AA135" s="40"/>
      <c r="AB135" s="40"/>
      <c r="AC135" s="40"/>
      <c r="AD135" s="40"/>
      <c r="AE135" s="40"/>
      <c r="AT135" s="19" t="s">
        <v>190</v>
      </c>
      <c r="AU135" s="19" t="s">
        <v>76</v>
      </c>
    </row>
    <row r="136" s="2" customFormat="1" ht="16.5" customHeight="1">
      <c r="A136" s="40"/>
      <c r="B136" s="41"/>
      <c r="C136" s="215" t="s">
        <v>345</v>
      </c>
      <c r="D136" s="215" t="s">
        <v>183</v>
      </c>
      <c r="E136" s="216" t="s">
        <v>2776</v>
      </c>
      <c r="F136" s="217" t="s">
        <v>3313</v>
      </c>
      <c r="G136" s="218" t="s">
        <v>1661</v>
      </c>
      <c r="H136" s="219">
        <v>3</v>
      </c>
      <c r="I136" s="220"/>
      <c r="J136" s="221">
        <f>ROUND(I136*H136,2)</f>
        <v>0</v>
      </c>
      <c r="K136" s="217" t="s">
        <v>19</v>
      </c>
      <c r="L136" s="46"/>
      <c r="M136" s="222" t="s">
        <v>19</v>
      </c>
      <c r="N136" s="223" t="s">
        <v>47</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198</v>
      </c>
      <c r="AT136" s="226" t="s">
        <v>183</v>
      </c>
      <c r="AU136" s="226" t="s">
        <v>76</v>
      </c>
      <c r="AY136" s="19" t="s">
        <v>180</v>
      </c>
      <c r="BE136" s="227">
        <f>IF(N136="základní",J136,0)</f>
        <v>0</v>
      </c>
      <c r="BF136" s="227">
        <f>IF(N136="snížená",J136,0)</f>
        <v>0</v>
      </c>
      <c r="BG136" s="227">
        <f>IF(N136="zákl. přenesená",J136,0)</f>
        <v>0</v>
      </c>
      <c r="BH136" s="227">
        <f>IF(N136="sníž. přenesená",J136,0)</f>
        <v>0</v>
      </c>
      <c r="BI136" s="227">
        <f>IF(N136="nulová",J136,0)</f>
        <v>0</v>
      </c>
      <c r="BJ136" s="19" t="s">
        <v>83</v>
      </c>
      <c r="BK136" s="227">
        <f>ROUND(I136*H136,2)</f>
        <v>0</v>
      </c>
      <c r="BL136" s="19" t="s">
        <v>198</v>
      </c>
      <c r="BM136" s="226" t="s">
        <v>3314</v>
      </c>
    </row>
    <row r="137" s="2" customFormat="1">
      <c r="A137" s="40"/>
      <c r="B137" s="41"/>
      <c r="C137" s="42"/>
      <c r="D137" s="228" t="s">
        <v>190</v>
      </c>
      <c r="E137" s="42"/>
      <c r="F137" s="229" t="s">
        <v>3313</v>
      </c>
      <c r="G137" s="42"/>
      <c r="H137" s="42"/>
      <c r="I137" s="230"/>
      <c r="J137" s="42"/>
      <c r="K137" s="42"/>
      <c r="L137" s="46"/>
      <c r="M137" s="231"/>
      <c r="N137" s="232"/>
      <c r="O137" s="86"/>
      <c r="P137" s="86"/>
      <c r="Q137" s="86"/>
      <c r="R137" s="86"/>
      <c r="S137" s="86"/>
      <c r="T137" s="87"/>
      <c r="U137" s="40"/>
      <c r="V137" s="40"/>
      <c r="W137" s="40"/>
      <c r="X137" s="40"/>
      <c r="Y137" s="40"/>
      <c r="Z137" s="40"/>
      <c r="AA137" s="40"/>
      <c r="AB137" s="40"/>
      <c r="AC137" s="40"/>
      <c r="AD137" s="40"/>
      <c r="AE137" s="40"/>
      <c r="AT137" s="19" t="s">
        <v>190</v>
      </c>
      <c r="AU137" s="19" t="s">
        <v>76</v>
      </c>
    </row>
    <row r="138" s="2" customFormat="1" ht="16.5" customHeight="1">
      <c r="A138" s="40"/>
      <c r="B138" s="41"/>
      <c r="C138" s="215" t="s">
        <v>351</v>
      </c>
      <c r="D138" s="215" t="s">
        <v>183</v>
      </c>
      <c r="E138" s="216" t="s">
        <v>2779</v>
      </c>
      <c r="F138" s="217" t="s">
        <v>3315</v>
      </c>
      <c r="G138" s="218" t="s">
        <v>1661</v>
      </c>
      <c r="H138" s="219">
        <v>1</v>
      </c>
      <c r="I138" s="220"/>
      <c r="J138" s="221">
        <f>ROUND(I138*H138,2)</f>
        <v>0</v>
      </c>
      <c r="K138" s="217" t="s">
        <v>19</v>
      </c>
      <c r="L138" s="46"/>
      <c r="M138" s="222" t="s">
        <v>19</v>
      </c>
      <c r="N138" s="223" t="s">
        <v>47</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198</v>
      </c>
      <c r="AT138" s="226" t="s">
        <v>183</v>
      </c>
      <c r="AU138" s="226" t="s">
        <v>76</v>
      </c>
      <c r="AY138" s="19" t="s">
        <v>180</v>
      </c>
      <c r="BE138" s="227">
        <f>IF(N138="základní",J138,0)</f>
        <v>0</v>
      </c>
      <c r="BF138" s="227">
        <f>IF(N138="snížená",J138,0)</f>
        <v>0</v>
      </c>
      <c r="BG138" s="227">
        <f>IF(N138="zákl. přenesená",J138,0)</f>
        <v>0</v>
      </c>
      <c r="BH138" s="227">
        <f>IF(N138="sníž. přenesená",J138,0)</f>
        <v>0</v>
      </c>
      <c r="BI138" s="227">
        <f>IF(N138="nulová",J138,0)</f>
        <v>0</v>
      </c>
      <c r="BJ138" s="19" t="s">
        <v>83</v>
      </c>
      <c r="BK138" s="227">
        <f>ROUND(I138*H138,2)</f>
        <v>0</v>
      </c>
      <c r="BL138" s="19" t="s">
        <v>198</v>
      </c>
      <c r="BM138" s="226" t="s">
        <v>3316</v>
      </c>
    </row>
    <row r="139" s="2" customFormat="1">
      <c r="A139" s="40"/>
      <c r="B139" s="41"/>
      <c r="C139" s="42"/>
      <c r="D139" s="228" t="s">
        <v>190</v>
      </c>
      <c r="E139" s="42"/>
      <c r="F139" s="229" t="s">
        <v>3315</v>
      </c>
      <c r="G139" s="42"/>
      <c r="H139" s="42"/>
      <c r="I139" s="230"/>
      <c r="J139" s="42"/>
      <c r="K139" s="42"/>
      <c r="L139" s="46"/>
      <c r="M139" s="231"/>
      <c r="N139" s="232"/>
      <c r="O139" s="86"/>
      <c r="P139" s="86"/>
      <c r="Q139" s="86"/>
      <c r="R139" s="86"/>
      <c r="S139" s="86"/>
      <c r="T139" s="87"/>
      <c r="U139" s="40"/>
      <c r="V139" s="40"/>
      <c r="W139" s="40"/>
      <c r="X139" s="40"/>
      <c r="Y139" s="40"/>
      <c r="Z139" s="40"/>
      <c r="AA139" s="40"/>
      <c r="AB139" s="40"/>
      <c r="AC139" s="40"/>
      <c r="AD139" s="40"/>
      <c r="AE139" s="40"/>
      <c r="AT139" s="19" t="s">
        <v>190</v>
      </c>
      <c r="AU139" s="19" t="s">
        <v>76</v>
      </c>
    </row>
    <row r="140" s="2" customFormat="1" ht="16.5" customHeight="1">
      <c r="A140" s="40"/>
      <c r="B140" s="41"/>
      <c r="C140" s="215" t="s">
        <v>357</v>
      </c>
      <c r="D140" s="215" t="s">
        <v>183</v>
      </c>
      <c r="E140" s="216" t="s">
        <v>2782</v>
      </c>
      <c r="F140" s="217" t="s">
        <v>3317</v>
      </c>
      <c r="G140" s="218" t="s">
        <v>1661</v>
      </c>
      <c r="H140" s="219">
        <v>1</v>
      </c>
      <c r="I140" s="220"/>
      <c r="J140" s="221">
        <f>ROUND(I140*H140,2)</f>
        <v>0</v>
      </c>
      <c r="K140" s="217" t="s">
        <v>19</v>
      </c>
      <c r="L140" s="46"/>
      <c r="M140" s="222" t="s">
        <v>19</v>
      </c>
      <c r="N140" s="223" t="s">
        <v>47</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198</v>
      </c>
      <c r="AT140" s="226" t="s">
        <v>183</v>
      </c>
      <c r="AU140" s="226" t="s">
        <v>76</v>
      </c>
      <c r="AY140" s="19" t="s">
        <v>180</v>
      </c>
      <c r="BE140" s="227">
        <f>IF(N140="základní",J140,0)</f>
        <v>0</v>
      </c>
      <c r="BF140" s="227">
        <f>IF(N140="snížená",J140,0)</f>
        <v>0</v>
      </c>
      <c r="BG140" s="227">
        <f>IF(N140="zákl. přenesená",J140,0)</f>
        <v>0</v>
      </c>
      <c r="BH140" s="227">
        <f>IF(N140="sníž. přenesená",J140,0)</f>
        <v>0</v>
      </c>
      <c r="BI140" s="227">
        <f>IF(N140="nulová",J140,0)</f>
        <v>0</v>
      </c>
      <c r="BJ140" s="19" t="s">
        <v>83</v>
      </c>
      <c r="BK140" s="227">
        <f>ROUND(I140*H140,2)</f>
        <v>0</v>
      </c>
      <c r="BL140" s="19" t="s">
        <v>198</v>
      </c>
      <c r="BM140" s="226" t="s">
        <v>3318</v>
      </c>
    </row>
    <row r="141" s="2" customFormat="1">
      <c r="A141" s="40"/>
      <c r="B141" s="41"/>
      <c r="C141" s="42"/>
      <c r="D141" s="228" t="s">
        <v>190</v>
      </c>
      <c r="E141" s="42"/>
      <c r="F141" s="229" t="s">
        <v>3317</v>
      </c>
      <c r="G141" s="42"/>
      <c r="H141" s="42"/>
      <c r="I141" s="230"/>
      <c r="J141" s="42"/>
      <c r="K141" s="42"/>
      <c r="L141" s="46"/>
      <c r="M141" s="231"/>
      <c r="N141" s="232"/>
      <c r="O141" s="86"/>
      <c r="P141" s="86"/>
      <c r="Q141" s="86"/>
      <c r="R141" s="86"/>
      <c r="S141" s="86"/>
      <c r="T141" s="87"/>
      <c r="U141" s="40"/>
      <c r="V141" s="40"/>
      <c r="W141" s="40"/>
      <c r="X141" s="40"/>
      <c r="Y141" s="40"/>
      <c r="Z141" s="40"/>
      <c r="AA141" s="40"/>
      <c r="AB141" s="40"/>
      <c r="AC141" s="40"/>
      <c r="AD141" s="40"/>
      <c r="AE141" s="40"/>
      <c r="AT141" s="19" t="s">
        <v>190</v>
      </c>
      <c r="AU141" s="19" t="s">
        <v>76</v>
      </c>
    </row>
    <row r="142" s="2" customFormat="1" ht="16.5" customHeight="1">
      <c r="A142" s="40"/>
      <c r="B142" s="41"/>
      <c r="C142" s="215" t="s">
        <v>363</v>
      </c>
      <c r="D142" s="215" t="s">
        <v>183</v>
      </c>
      <c r="E142" s="216" t="s">
        <v>2785</v>
      </c>
      <c r="F142" s="217" t="s">
        <v>3319</v>
      </c>
      <c r="G142" s="218" t="s">
        <v>249</v>
      </c>
      <c r="H142" s="219">
        <v>175</v>
      </c>
      <c r="I142" s="220"/>
      <c r="J142" s="221">
        <f>ROUND(I142*H142,2)</f>
        <v>0</v>
      </c>
      <c r="K142" s="217" t="s">
        <v>19</v>
      </c>
      <c r="L142" s="46"/>
      <c r="M142" s="222" t="s">
        <v>19</v>
      </c>
      <c r="N142" s="223" t="s">
        <v>47</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198</v>
      </c>
      <c r="AT142" s="226" t="s">
        <v>183</v>
      </c>
      <c r="AU142" s="226" t="s">
        <v>76</v>
      </c>
      <c r="AY142" s="19" t="s">
        <v>180</v>
      </c>
      <c r="BE142" s="227">
        <f>IF(N142="základní",J142,0)</f>
        <v>0</v>
      </c>
      <c r="BF142" s="227">
        <f>IF(N142="snížená",J142,0)</f>
        <v>0</v>
      </c>
      <c r="BG142" s="227">
        <f>IF(N142="zákl. přenesená",J142,0)</f>
        <v>0</v>
      </c>
      <c r="BH142" s="227">
        <f>IF(N142="sníž. přenesená",J142,0)</f>
        <v>0</v>
      </c>
      <c r="BI142" s="227">
        <f>IF(N142="nulová",J142,0)</f>
        <v>0</v>
      </c>
      <c r="BJ142" s="19" t="s">
        <v>83</v>
      </c>
      <c r="BK142" s="227">
        <f>ROUND(I142*H142,2)</f>
        <v>0</v>
      </c>
      <c r="BL142" s="19" t="s">
        <v>198</v>
      </c>
      <c r="BM142" s="226" t="s">
        <v>3320</v>
      </c>
    </row>
    <row r="143" s="2" customFormat="1">
      <c r="A143" s="40"/>
      <c r="B143" s="41"/>
      <c r="C143" s="42"/>
      <c r="D143" s="228" t="s">
        <v>190</v>
      </c>
      <c r="E143" s="42"/>
      <c r="F143" s="229" t="s">
        <v>3319</v>
      </c>
      <c r="G143" s="42"/>
      <c r="H143" s="42"/>
      <c r="I143" s="230"/>
      <c r="J143" s="42"/>
      <c r="K143" s="42"/>
      <c r="L143" s="46"/>
      <c r="M143" s="231"/>
      <c r="N143" s="232"/>
      <c r="O143" s="86"/>
      <c r="P143" s="86"/>
      <c r="Q143" s="86"/>
      <c r="R143" s="86"/>
      <c r="S143" s="86"/>
      <c r="T143" s="87"/>
      <c r="U143" s="40"/>
      <c r="V143" s="40"/>
      <c r="W143" s="40"/>
      <c r="X143" s="40"/>
      <c r="Y143" s="40"/>
      <c r="Z143" s="40"/>
      <c r="AA143" s="40"/>
      <c r="AB143" s="40"/>
      <c r="AC143" s="40"/>
      <c r="AD143" s="40"/>
      <c r="AE143" s="40"/>
      <c r="AT143" s="19" t="s">
        <v>190</v>
      </c>
      <c r="AU143" s="19" t="s">
        <v>76</v>
      </c>
    </row>
    <row r="144" s="2" customFormat="1" ht="16.5" customHeight="1">
      <c r="A144" s="40"/>
      <c r="B144" s="41"/>
      <c r="C144" s="215" t="s">
        <v>369</v>
      </c>
      <c r="D144" s="215" t="s">
        <v>183</v>
      </c>
      <c r="E144" s="216" t="s">
        <v>2788</v>
      </c>
      <c r="F144" s="217" t="s">
        <v>3321</v>
      </c>
      <c r="G144" s="218" t="s">
        <v>249</v>
      </c>
      <c r="H144" s="219">
        <v>232</v>
      </c>
      <c r="I144" s="220"/>
      <c r="J144" s="221">
        <f>ROUND(I144*H144,2)</f>
        <v>0</v>
      </c>
      <c r="K144" s="217" t="s">
        <v>19</v>
      </c>
      <c r="L144" s="46"/>
      <c r="M144" s="222" t="s">
        <v>19</v>
      </c>
      <c r="N144" s="223" t="s">
        <v>47</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198</v>
      </c>
      <c r="AT144" s="226" t="s">
        <v>183</v>
      </c>
      <c r="AU144" s="226" t="s">
        <v>76</v>
      </c>
      <c r="AY144" s="19" t="s">
        <v>180</v>
      </c>
      <c r="BE144" s="227">
        <f>IF(N144="základní",J144,0)</f>
        <v>0</v>
      </c>
      <c r="BF144" s="227">
        <f>IF(N144="snížená",J144,0)</f>
        <v>0</v>
      </c>
      <c r="BG144" s="227">
        <f>IF(N144="zákl. přenesená",J144,0)</f>
        <v>0</v>
      </c>
      <c r="BH144" s="227">
        <f>IF(N144="sníž. přenesená",J144,0)</f>
        <v>0</v>
      </c>
      <c r="BI144" s="227">
        <f>IF(N144="nulová",J144,0)</f>
        <v>0</v>
      </c>
      <c r="BJ144" s="19" t="s">
        <v>83</v>
      </c>
      <c r="BK144" s="227">
        <f>ROUND(I144*H144,2)</f>
        <v>0</v>
      </c>
      <c r="BL144" s="19" t="s">
        <v>198</v>
      </c>
      <c r="BM144" s="226" t="s">
        <v>3322</v>
      </c>
    </row>
    <row r="145" s="2" customFormat="1">
      <c r="A145" s="40"/>
      <c r="B145" s="41"/>
      <c r="C145" s="42"/>
      <c r="D145" s="228" t="s">
        <v>190</v>
      </c>
      <c r="E145" s="42"/>
      <c r="F145" s="229" t="s">
        <v>3321</v>
      </c>
      <c r="G145" s="42"/>
      <c r="H145" s="42"/>
      <c r="I145" s="230"/>
      <c r="J145" s="42"/>
      <c r="K145" s="42"/>
      <c r="L145" s="46"/>
      <c r="M145" s="231"/>
      <c r="N145" s="232"/>
      <c r="O145" s="86"/>
      <c r="P145" s="86"/>
      <c r="Q145" s="86"/>
      <c r="R145" s="86"/>
      <c r="S145" s="86"/>
      <c r="T145" s="87"/>
      <c r="U145" s="40"/>
      <c r="V145" s="40"/>
      <c r="W145" s="40"/>
      <c r="X145" s="40"/>
      <c r="Y145" s="40"/>
      <c r="Z145" s="40"/>
      <c r="AA145" s="40"/>
      <c r="AB145" s="40"/>
      <c r="AC145" s="40"/>
      <c r="AD145" s="40"/>
      <c r="AE145" s="40"/>
      <c r="AT145" s="19" t="s">
        <v>190</v>
      </c>
      <c r="AU145" s="19" t="s">
        <v>76</v>
      </c>
    </row>
    <row r="146" s="2" customFormat="1" ht="16.5" customHeight="1">
      <c r="A146" s="40"/>
      <c r="B146" s="41"/>
      <c r="C146" s="215" t="s">
        <v>380</v>
      </c>
      <c r="D146" s="215" t="s">
        <v>183</v>
      </c>
      <c r="E146" s="216" t="s">
        <v>2791</v>
      </c>
      <c r="F146" s="217" t="s">
        <v>3323</v>
      </c>
      <c r="G146" s="218" t="s">
        <v>249</v>
      </c>
      <c r="H146" s="219">
        <v>20</v>
      </c>
      <c r="I146" s="220"/>
      <c r="J146" s="221">
        <f>ROUND(I146*H146,2)</f>
        <v>0</v>
      </c>
      <c r="K146" s="217" t="s">
        <v>19</v>
      </c>
      <c r="L146" s="46"/>
      <c r="M146" s="222" t="s">
        <v>19</v>
      </c>
      <c r="N146" s="223" t="s">
        <v>47</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198</v>
      </c>
      <c r="AT146" s="226" t="s">
        <v>183</v>
      </c>
      <c r="AU146" s="226" t="s">
        <v>76</v>
      </c>
      <c r="AY146" s="19" t="s">
        <v>180</v>
      </c>
      <c r="BE146" s="227">
        <f>IF(N146="základní",J146,0)</f>
        <v>0</v>
      </c>
      <c r="BF146" s="227">
        <f>IF(N146="snížená",J146,0)</f>
        <v>0</v>
      </c>
      <c r="BG146" s="227">
        <f>IF(N146="zákl. přenesená",J146,0)</f>
        <v>0</v>
      </c>
      <c r="BH146" s="227">
        <f>IF(N146="sníž. přenesená",J146,0)</f>
        <v>0</v>
      </c>
      <c r="BI146" s="227">
        <f>IF(N146="nulová",J146,0)</f>
        <v>0</v>
      </c>
      <c r="BJ146" s="19" t="s">
        <v>83</v>
      </c>
      <c r="BK146" s="227">
        <f>ROUND(I146*H146,2)</f>
        <v>0</v>
      </c>
      <c r="BL146" s="19" t="s">
        <v>198</v>
      </c>
      <c r="BM146" s="226" t="s">
        <v>3324</v>
      </c>
    </row>
    <row r="147" s="2" customFormat="1">
      <c r="A147" s="40"/>
      <c r="B147" s="41"/>
      <c r="C147" s="42"/>
      <c r="D147" s="228" t="s">
        <v>190</v>
      </c>
      <c r="E147" s="42"/>
      <c r="F147" s="229" t="s">
        <v>3323</v>
      </c>
      <c r="G147" s="42"/>
      <c r="H147" s="42"/>
      <c r="I147" s="230"/>
      <c r="J147" s="42"/>
      <c r="K147" s="42"/>
      <c r="L147" s="46"/>
      <c r="M147" s="231"/>
      <c r="N147" s="232"/>
      <c r="O147" s="86"/>
      <c r="P147" s="86"/>
      <c r="Q147" s="86"/>
      <c r="R147" s="86"/>
      <c r="S147" s="86"/>
      <c r="T147" s="87"/>
      <c r="U147" s="40"/>
      <c r="V147" s="40"/>
      <c r="W147" s="40"/>
      <c r="X147" s="40"/>
      <c r="Y147" s="40"/>
      <c r="Z147" s="40"/>
      <c r="AA147" s="40"/>
      <c r="AB147" s="40"/>
      <c r="AC147" s="40"/>
      <c r="AD147" s="40"/>
      <c r="AE147" s="40"/>
      <c r="AT147" s="19" t="s">
        <v>190</v>
      </c>
      <c r="AU147" s="19" t="s">
        <v>76</v>
      </c>
    </row>
    <row r="148" s="2" customFormat="1" ht="16.5" customHeight="1">
      <c r="A148" s="40"/>
      <c r="B148" s="41"/>
      <c r="C148" s="215" t="s">
        <v>385</v>
      </c>
      <c r="D148" s="215" t="s">
        <v>183</v>
      </c>
      <c r="E148" s="216" t="s">
        <v>2794</v>
      </c>
      <c r="F148" s="217" t="s">
        <v>3325</v>
      </c>
      <c r="G148" s="218" t="s">
        <v>249</v>
      </c>
      <c r="H148" s="219">
        <v>175</v>
      </c>
      <c r="I148" s="220"/>
      <c r="J148" s="221">
        <f>ROUND(I148*H148,2)</f>
        <v>0</v>
      </c>
      <c r="K148" s="217" t="s">
        <v>19</v>
      </c>
      <c r="L148" s="46"/>
      <c r="M148" s="222" t="s">
        <v>19</v>
      </c>
      <c r="N148" s="223" t="s">
        <v>47</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198</v>
      </c>
      <c r="AT148" s="226" t="s">
        <v>183</v>
      </c>
      <c r="AU148" s="226" t="s">
        <v>76</v>
      </c>
      <c r="AY148" s="19" t="s">
        <v>180</v>
      </c>
      <c r="BE148" s="227">
        <f>IF(N148="základní",J148,0)</f>
        <v>0</v>
      </c>
      <c r="BF148" s="227">
        <f>IF(N148="snížená",J148,0)</f>
        <v>0</v>
      </c>
      <c r="BG148" s="227">
        <f>IF(N148="zákl. přenesená",J148,0)</f>
        <v>0</v>
      </c>
      <c r="BH148" s="227">
        <f>IF(N148="sníž. přenesená",J148,0)</f>
        <v>0</v>
      </c>
      <c r="BI148" s="227">
        <f>IF(N148="nulová",J148,0)</f>
        <v>0</v>
      </c>
      <c r="BJ148" s="19" t="s">
        <v>83</v>
      </c>
      <c r="BK148" s="227">
        <f>ROUND(I148*H148,2)</f>
        <v>0</v>
      </c>
      <c r="BL148" s="19" t="s">
        <v>198</v>
      </c>
      <c r="BM148" s="226" t="s">
        <v>3326</v>
      </c>
    </row>
    <row r="149" s="2" customFormat="1">
      <c r="A149" s="40"/>
      <c r="B149" s="41"/>
      <c r="C149" s="42"/>
      <c r="D149" s="228" t="s">
        <v>190</v>
      </c>
      <c r="E149" s="42"/>
      <c r="F149" s="229" t="s">
        <v>3325</v>
      </c>
      <c r="G149" s="42"/>
      <c r="H149" s="42"/>
      <c r="I149" s="230"/>
      <c r="J149" s="42"/>
      <c r="K149" s="42"/>
      <c r="L149" s="46"/>
      <c r="M149" s="231"/>
      <c r="N149" s="232"/>
      <c r="O149" s="86"/>
      <c r="P149" s="86"/>
      <c r="Q149" s="86"/>
      <c r="R149" s="86"/>
      <c r="S149" s="86"/>
      <c r="T149" s="87"/>
      <c r="U149" s="40"/>
      <c r="V149" s="40"/>
      <c r="W149" s="40"/>
      <c r="X149" s="40"/>
      <c r="Y149" s="40"/>
      <c r="Z149" s="40"/>
      <c r="AA149" s="40"/>
      <c r="AB149" s="40"/>
      <c r="AC149" s="40"/>
      <c r="AD149" s="40"/>
      <c r="AE149" s="40"/>
      <c r="AT149" s="19" t="s">
        <v>190</v>
      </c>
      <c r="AU149" s="19" t="s">
        <v>76</v>
      </c>
    </row>
    <row r="150" s="2" customFormat="1" ht="16.5" customHeight="1">
      <c r="A150" s="40"/>
      <c r="B150" s="41"/>
      <c r="C150" s="215" t="s">
        <v>390</v>
      </c>
      <c r="D150" s="215" t="s">
        <v>183</v>
      </c>
      <c r="E150" s="216" t="s">
        <v>2797</v>
      </c>
      <c r="F150" s="217" t="s">
        <v>3327</v>
      </c>
      <c r="G150" s="218" t="s">
        <v>2566</v>
      </c>
      <c r="H150" s="219">
        <v>10</v>
      </c>
      <c r="I150" s="220"/>
      <c r="J150" s="221">
        <f>ROUND(I150*H150,2)</f>
        <v>0</v>
      </c>
      <c r="K150" s="217" t="s">
        <v>19</v>
      </c>
      <c r="L150" s="46"/>
      <c r="M150" s="222" t="s">
        <v>19</v>
      </c>
      <c r="N150" s="223" t="s">
        <v>47</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198</v>
      </c>
      <c r="AT150" s="226" t="s">
        <v>183</v>
      </c>
      <c r="AU150" s="226" t="s">
        <v>76</v>
      </c>
      <c r="AY150" s="19" t="s">
        <v>180</v>
      </c>
      <c r="BE150" s="227">
        <f>IF(N150="základní",J150,0)</f>
        <v>0</v>
      </c>
      <c r="BF150" s="227">
        <f>IF(N150="snížená",J150,0)</f>
        <v>0</v>
      </c>
      <c r="BG150" s="227">
        <f>IF(N150="zákl. přenesená",J150,0)</f>
        <v>0</v>
      </c>
      <c r="BH150" s="227">
        <f>IF(N150="sníž. přenesená",J150,0)</f>
        <v>0</v>
      </c>
      <c r="BI150" s="227">
        <f>IF(N150="nulová",J150,0)</f>
        <v>0</v>
      </c>
      <c r="BJ150" s="19" t="s">
        <v>83</v>
      </c>
      <c r="BK150" s="227">
        <f>ROUND(I150*H150,2)</f>
        <v>0</v>
      </c>
      <c r="BL150" s="19" t="s">
        <v>198</v>
      </c>
      <c r="BM150" s="226" t="s">
        <v>3328</v>
      </c>
    </row>
    <row r="151" s="2" customFormat="1">
      <c r="A151" s="40"/>
      <c r="B151" s="41"/>
      <c r="C151" s="42"/>
      <c r="D151" s="228" t="s">
        <v>190</v>
      </c>
      <c r="E151" s="42"/>
      <c r="F151" s="229" t="s">
        <v>3327</v>
      </c>
      <c r="G151" s="42"/>
      <c r="H151" s="42"/>
      <c r="I151" s="230"/>
      <c r="J151" s="42"/>
      <c r="K151" s="42"/>
      <c r="L151" s="46"/>
      <c r="M151" s="231"/>
      <c r="N151" s="232"/>
      <c r="O151" s="86"/>
      <c r="P151" s="86"/>
      <c r="Q151" s="86"/>
      <c r="R151" s="86"/>
      <c r="S151" s="86"/>
      <c r="T151" s="87"/>
      <c r="U151" s="40"/>
      <c r="V151" s="40"/>
      <c r="W151" s="40"/>
      <c r="X151" s="40"/>
      <c r="Y151" s="40"/>
      <c r="Z151" s="40"/>
      <c r="AA151" s="40"/>
      <c r="AB151" s="40"/>
      <c r="AC151" s="40"/>
      <c r="AD151" s="40"/>
      <c r="AE151" s="40"/>
      <c r="AT151" s="19" t="s">
        <v>190</v>
      </c>
      <c r="AU151" s="19" t="s">
        <v>76</v>
      </c>
    </row>
    <row r="152" s="2" customFormat="1" ht="16.5" customHeight="1">
      <c r="A152" s="40"/>
      <c r="B152" s="41"/>
      <c r="C152" s="215" t="s">
        <v>399</v>
      </c>
      <c r="D152" s="215" t="s">
        <v>183</v>
      </c>
      <c r="E152" s="216" t="s">
        <v>2800</v>
      </c>
      <c r="F152" s="217" t="s">
        <v>3329</v>
      </c>
      <c r="G152" s="218" t="s">
        <v>974</v>
      </c>
      <c r="H152" s="219">
        <v>1</v>
      </c>
      <c r="I152" s="220"/>
      <c r="J152" s="221">
        <f>ROUND(I152*H152,2)</f>
        <v>0</v>
      </c>
      <c r="K152" s="217" t="s">
        <v>19</v>
      </c>
      <c r="L152" s="46"/>
      <c r="M152" s="222" t="s">
        <v>19</v>
      </c>
      <c r="N152" s="223" t="s">
        <v>47</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198</v>
      </c>
      <c r="AT152" s="226" t="s">
        <v>183</v>
      </c>
      <c r="AU152" s="226" t="s">
        <v>76</v>
      </c>
      <c r="AY152" s="19" t="s">
        <v>180</v>
      </c>
      <c r="BE152" s="227">
        <f>IF(N152="základní",J152,0)</f>
        <v>0</v>
      </c>
      <c r="BF152" s="227">
        <f>IF(N152="snížená",J152,0)</f>
        <v>0</v>
      </c>
      <c r="BG152" s="227">
        <f>IF(N152="zákl. přenesená",J152,0)</f>
        <v>0</v>
      </c>
      <c r="BH152" s="227">
        <f>IF(N152="sníž. přenesená",J152,0)</f>
        <v>0</v>
      </c>
      <c r="BI152" s="227">
        <f>IF(N152="nulová",J152,0)</f>
        <v>0</v>
      </c>
      <c r="BJ152" s="19" t="s">
        <v>83</v>
      </c>
      <c r="BK152" s="227">
        <f>ROUND(I152*H152,2)</f>
        <v>0</v>
      </c>
      <c r="BL152" s="19" t="s">
        <v>198</v>
      </c>
      <c r="BM152" s="226" t="s">
        <v>3330</v>
      </c>
    </row>
    <row r="153" s="2" customFormat="1">
      <c r="A153" s="40"/>
      <c r="B153" s="41"/>
      <c r="C153" s="42"/>
      <c r="D153" s="228" t="s">
        <v>190</v>
      </c>
      <c r="E153" s="42"/>
      <c r="F153" s="229" t="s">
        <v>3329</v>
      </c>
      <c r="G153" s="42"/>
      <c r="H153" s="42"/>
      <c r="I153" s="230"/>
      <c r="J153" s="42"/>
      <c r="K153" s="42"/>
      <c r="L153" s="46"/>
      <c r="M153" s="231"/>
      <c r="N153" s="232"/>
      <c r="O153" s="86"/>
      <c r="P153" s="86"/>
      <c r="Q153" s="86"/>
      <c r="R153" s="86"/>
      <c r="S153" s="86"/>
      <c r="T153" s="87"/>
      <c r="U153" s="40"/>
      <c r="V153" s="40"/>
      <c r="W153" s="40"/>
      <c r="X153" s="40"/>
      <c r="Y153" s="40"/>
      <c r="Z153" s="40"/>
      <c r="AA153" s="40"/>
      <c r="AB153" s="40"/>
      <c r="AC153" s="40"/>
      <c r="AD153" s="40"/>
      <c r="AE153" s="40"/>
      <c r="AT153" s="19" t="s">
        <v>190</v>
      </c>
      <c r="AU153" s="19" t="s">
        <v>76</v>
      </c>
    </row>
    <row r="154" s="2" customFormat="1" ht="16.5" customHeight="1">
      <c r="A154" s="40"/>
      <c r="B154" s="41"/>
      <c r="C154" s="215" t="s">
        <v>405</v>
      </c>
      <c r="D154" s="215" t="s">
        <v>183</v>
      </c>
      <c r="E154" s="216" t="s">
        <v>2803</v>
      </c>
      <c r="F154" s="217" t="s">
        <v>3331</v>
      </c>
      <c r="G154" s="218" t="s">
        <v>1661</v>
      </c>
      <c r="H154" s="219">
        <v>2</v>
      </c>
      <c r="I154" s="220"/>
      <c r="J154" s="221">
        <f>ROUND(I154*H154,2)</f>
        <v>0</v>
      </c>
      <c r="K154" s="217" t="s">
        <v>19</v>
      </c>
      <c r="L154" s="46"/>
      <c r="M154" s="222" t="s">
        <v>19</v>
      </c>
      <c r="N154" s="223" t="s">
        <v>47</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198</v>
      </c>
      <c r="AT154" s="226" t="s">
        <v>183</v>
      </c>
      <c r="AU154" s="226" t="s">
        <v>76</v>
      </c>
      <c r="AY154" s="19" t="s">
        <v>180</v>
      </c>
      <c r="BE154" s="227">
        <f>IF(N154="základní",J154,0)</f>
        <v>0</v>
      </c>
      <c r="BF154" s="227">
        <f>IF(N154="snížená",J154,0)</f>
        <v>0</v>
      </c>
      <c r="BG154" s="227">
        <f>IF(N154="zákl. přenesená",J154,0)</f>
        <v>0</v>
      </c>
      <c r="BH154" s="227">
        <f>IF(N154="sníž. přenesená",J154,0)</f>
        <v>0</v>
      </c>
      <c r="BI154" s="227">
        <f>IF(N154="nulová",J154,0)</f>
        <v>0</v>
      </c>
      <c r="BJ154" s="19" t="s">
        <v>83</v>
      </c>
      <c r="BK154" s="227">
        <f>ROUND(I154*H154,2)</f>
        <v>0</v>
      </c>
      <c r="BL154" s="19" t="s">
        <v>198</v>
      </c>
      <c r="BM154" s="226" t="s">
        <v>3332</v>
      </c>
    </row>
    <row r="155" s="2" customFormat="1">
      <c r="A155" s="40"/>
      <c r="B155" s="41"/>
      <c r="C155" s="42"/>
      <c r="D155" s="228" t="s">
        <v>190</v>
      </c>
      <c r="E155" s="42"/>
      <c r="F155" s="229" t="s">
        <v>3331</v>
      </c>
      <c r="G155" s="42"/>
      <c r="H155" s="42"/>
      <c r="I155" s="230"/>
      <c r="J155" s="42"/>
      <c r="K155" s="42"/>
      <c r="L155" s="46"/>
      <c r="M155" s="231"/>
      <c r="N155" s="232"/>
      <c r="O155" s="86"/>
      <c r="P155" s="86"/>
      <c r="Q155" s="86"/>
      <c r="R155" s="86"/>
      <c r="S155" s="86"/>
      <c r="T155" s="87"/>
      <c r="U155" s="40"/>
      <c r="V155" s="40"/>
      <c r="W155" s="40"/>
      <c r="X155" s="40"/>
      <c r="Y155" s="40"/>
      <c r="Z155" s="40"/>
      <c r="AA155" s="40"/>
      <c r="AB155" s="40"/>
      <c r="AC155" s="40"/>
      <c r="AD155" s="40"/>
      <c r="AE155" s="40"/>
      <c r="AT155" s="19" t="s">
        <v>190</v>
      </c>
      <c r="AU155" s="19" t="s">
        <v>76</v>
      </c>
    </row>
    <row r="156" s="2" customFormat="1" ht="16.5" customHeight="1">
      <c r="A156" s="40"/>
      <c r="B156" s="41"/>
      <c r="C156" s="215" t="s">
        <v>375</v>
      </c>
      <c r="D156" s="215" t="s">
        <v>183</v>
      </c>
      <c r="E156" s="216" t="s">
        <v>1889</v>
      </c>
      <c r="F156" s="217" t="s">
        <v>3228</v>
      </c>
      <c r="G156" s="218" t="s">
        <v>249</v>
      </c>
      <c r="H156" s="219">
        <v>31</v>
      </c>
      <c r="I156" s="220"/>
      <c r="J156" s="221">
        <f>ROUND(I156*H156,2)</f>
        <v>0</v>
      </c>
      <c r="K156" s="217" t="s">
        <v>19</v>
      </c>
      <c r="L156" s="46"/>
      <c r="M156" s="222" t="s">
        <v>19</v>
      </c>
      <c r="N156" s="223" t="s">
        <v>47</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198</v>
      </c>
      <c r="AT156" s="226" t="s">
        <v>183</v>
      </c>
      <c r="AU156" s="226" t="s">
        <v>76</v>
      </c>
      <c r="AY156" s="19" t="s">
        <v>180</v>
      </c>
      <c r="BE156" s="227">
        <f>IF(N156="základní",J156,0)</f>
        <v>0</v>
      </c>
      <c r="BF156" s="227">
        <f>IF(N156="snížená",J156,0)</f>
        <v>0</v>
      </c>
      <c r="BG156" s="227">
        <f>IF(N156="zákl. přenesená",J156,0)</f>
        <v>0</v>
      </c>
      <c r="BH156" s="227">
        <f>IF(N156="sníž. přenesená",J156,0)</f>
        <v>0</v>
      </c>
      <c r="BI156" s="227">
        <f>IF(N156="nulová",J156,0)</f>
        <v>0</v>
      </c>
      <c r="BJ156" s="19" t="s">
        <v>83</v>
      </c>
      <c r="BK156" s="227">
        <f>ROUND(I156*H156,2)</f>
        <v>0</v>
      </c>
      <c r="BL156" s="19" t="s">
        <v>198</v>
      </c>
      <c r="BM156" s="226" t="s">
        <v>3333</v>
      </c>
    </row>
    <row r="157" s="2" customFormat="1">
      <c r="A157" s="40"/>
      <c r="B157" s="41"/>
      <c r="C157" s="42"/>
      <c r="D157" s="228" t="s">
        <v>190</v>
      </c>
      <c r="E157" s="42"/>
      <c r="F157" s="229" t="s">
        <v>3228</v>
      </c>
      <c r="G157" s="42"/>
      <c r="H157" s="42"/>
      <c r="I157" s="230"/>
      <c r="J157" s="42"/>
      <c r="K157" s="42"/>
      <c r="L157" s="46"/>
      <c r="M157" s="231"/>
      <c r="N157" s="232"/>
      <c r="O157" s="86"/>
      <c r="P157" s="86"/>
      <c r="Q157" s="86"/>
      <c r="R157" s="86"/>
      <c r="S157" s="86"/>
      <c r="T157" s="87"/>
      <c r="U157" s="40"/>
      <c r="V157" s="40"/>
      <c r="W157" s="40"/>
      <c r="X157" s="40"/>
      <c r="Y157" s="40"/>
      <c r="Z157" s="40"/>
      <c r="AA157" s="40"/>
      <c r="AB157" s="40"/>
      <c r="AC157" s="40"/>
      <c r="AD157" s="40"/>
      <c r="AE157" s="40"/>
      <c r="AT157" s="19" t="s">
        <v>190</v>
      </c>
      <c r="AU157" s="19" t="s">
        <v>76</v>
      </c>
    </row>
    <row r="158" s="2" customFormat="1" ht="16.5" customHeight="1">
      <c r="A158" s="40"/>
      <c r="B158" s="41"/>
      <c r="C158" s="215" t="s">
        <v>417</v>
      </c>
      <c r="D158" s="215" t="s">
        <v>183</v>
      </c>
      <c r="E158" s="216" t="s">
        <v>2806</v>
      </c>
      <c r="F158" s="217" t="s">
        <v>3334</v>
      </c>
      <c r="G158" s="218" t="s">
        <v>1661</v>
      </c>
      <c r="H158" s="219">
        <v>2</v>
      </c>
      <c r="I158" s="220"/>
      <c r="J158" s="221">
        <f>ROUND(I158*H158,2)</f>
        <v>0</v>
      </c>
      <c r="K158" s="217" t="s">
        <v>19</v>
      </c>
      <c r="L158" s="46"/>
      <c r="M158" s="222" t="s">
        <v>19</v>
      </c>
      <c r="N158" s="223" t="s">
        <v>47</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198</v>
      </c>
      <c r="AT158" s="226" t="s">
        <v>183</v>
      </c>
      <c r="AU158" s="226" t="s">
        <v>76</v>
      </c>
      <c r="AY158" s="19" t="s">
        <v>180</v>
      </c>
      <c r="BE158" s="227">
        <f>IF(N158="základní",J158,0)</f>
        <v>0</v>
      </c>
      <c r="BF158" s="227">
        <f>IF(N158="snížená",J158,0)</f>
        <v>0</v>
      </c>
      <c r="BG158" s="227">
        <f>IF(N158="zákl. přenesená",J158,0)</f>
        <v>0</v>
      </c>
      <c r="BH158" s="227">
        <f>IF(N158="sníž. přenesená",J158,0)</f>
        <v>0</v>
      </c>
      <c r="BI158" s="227">
        <f>IF(N158="nulová",J158,0)</f>
        <v>0</v>
      </c>
      <c r="BJ158" s="19" t="s">
        <v>83</v>
      </c>
      <c r="BK158" s="227">
        <f>ROUND(I158*H158,2)</f>
        <v>0</v>
      </c>
      <c r="BL158" s="19" t="s">
        <v>198</v>
      </c>
      <c r="BM158" s="226" t="s">
        <v>3335</v>
      </c>
    </row>
    <row r="159" s="2" customFormat="1">
      <c r="A159" s="40"/>
      <c r="B159" s="41"/>
      <c r="C159" s="42"/>
      <c r="D159" s="228" t="s">
        <v>190</v>
      </c>
      <c r="E159" s="42"/>
      <c r="F159" s="229" t="s">
        <v>3334</v>
      </c>
      <c r="G159" s="42"/>
      <c r="H159" s="42"/>
      <c r="I159" s="230"/>
      <c r="J159" s="42"/>
      <c r="K159" s="42"/>
      <c r="L159" s="46"/>
      <c r="M159" s="231"/>
      <c r="N159" s="232"/>
      <c r="O159" s="86"/>
      <c r="P159" s="86"/>
      <c r="Q159" s="86"/>
      <c r="R159" s="86"/>
      <c r="S159" s="86"/>
      <c r="T159" s="87"/>
      <c r="U159" s="40"/>
      <c r="V159" s="40"/>
      <c r="W159" s="40"/>
      <c r="X159" s="40"/>
      <c r="Y159" s="40"/>
      <c r="Z159" s="40"/>
      <c r="AA159" s="40"/>
      <c r="AB159" s="40"/>
      <c r="AC159" s="40"/>
      <c r="AD159" s="40"/>
      <c r="AE159" s="40"/>
      <c r="AT159" s="19" t="s">
        <v>190</v>
      </c>
      <c r="AU159" s="19" t="s">
        <v>76</v>
      </c>
    </row>
    <row r="160" s="2" customFormat="1" ht="16.5" customHeight="1">
      <c r="A160" s="40"/>
      <c r="B160" s="41"/>
      <c r="C160" s="215" t="s">
        <v>424</v>
      </c>
      <c r="D160" s="215" t="s">
        <v>183</v>
      </c>
      <c r="E160" s="216" t="s">
        <v>2809</v>
      </c>
      <c r="F160" s="217" t="s">
        <v>3336</v>
      </c>
      <c r="G160" s="218" t="s">
        <v>1661</v>
      </c>
      <c r="H160" s="219">
        <v>2</v>
      </c>
      <c r="I160" s="220"/>
      <c r="J160" s="221">
        <f>ROUND(I160*H160,2)</f>
        <v>0</v>
      </c>
      <c r="K160" s="217" t="s">
        <v>19</v>
      </c>
      <c r="L160" s="46"/>
      <c r="M160" s="222" t="s">
        <v>19</v>
      </c>
      <c r="N160" s="223" t="s">
        <v>47</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198</v>
      </c>
      <c r="AT160" s="226" t="s">
        <v>183</v>
      </c>
      <c r="AU160" s="226" t="s">
        <v>76</v>
      </c>
      <c r="AY160" s="19" t="s">
        <v>180</v>
      </c>
      <c r="BE160" s="227">
        <f>IF(N160="základní",J160,0)</f>
        <v>0</v>
      </c>
      <c r="BF160" s="227">
        <f>IF(N160="snížená",J160,0)</f>
        <v>0</v>
      </c>
      <c r="BG160" s="227">
        <f>IF(N160="zákl. přenesená",J160,0)</f>
        <v>0</v>
      </c>
      <c r="BH160" s="227">
        <f>IF(N160="sníž. přenesená",J160,0)</f>
        <v>0</v>
      </c>
      <c r="BI160" s="227">
        <f>IF(N160="nulová",J160,0)</f>
        <v>0</v>
      </c>
      <c r="BJ160" s="19" t="s">
        <v>83</v>
      </c>
      <c r="BK160" s="227">
        <f>ROUND(I160*H160,2)</f>
        <v>0</v>
      </c>
      <c r="BL160" s="19" t="s">
        <v>198</v>
      </c>
      <c r="BM160" s="226" t="s">
        <v>3337</v>
      </c>
    </row>
    <row r="161" s="2" customFormat="1">
      <c r="A161" s="40"/>
      <c r="B161" s="41"/>
      <c r="C161" s="42"/>
      <c r="D161" s="228" t="s">
        <v>190</v>
      </c>
      <c r="E161" s="42"/>
      <c r="F161" s="229" t="s">
        <v>3336</v>
      </c>
      <c r="G161" s="42"/>
      <c r="H161" s="42"/>
      <c r="I161" s="230"/>
      <c r="J161" s="42"/>
      <c r="K161" s="42"/>
      <c r="L161" s="46"/>
      <c r="M161" s="231"/>
      <c r="N161" s="232"/>
      <c r="O161" s="86"/>
      <c r="P161" s="86"/>
      <c r="Q161" s="86"/>
      <c r="R161" s="86"/>
      <c r="S161" s="86"/>
      <c r="T161" s="87"/>
      <c r="U161" s="40"/>
      <c r="V161" s="40"/>
      <c r="W161" s="40"/>
      <c r="X161" s="40"/>
      <c r="Y161" s="40"/>
      <c r="Z161" s="40"/>
      <c r="AA161" s="40"/>
      <c r="AB161" s="40"/>
      <c r="AC161" s="40"/>
      <c r="AD161" s="40"/>
      <c r="AE161" s="40"/>
      <c r="AT161" s="19" t="s">
        <v>190</v>
      </c>
      <c r="AU161" s="19" t="s">
        <v>76</v>
      </c>
    </row>
    <row r="162" s="2" customFormat="1" ht="16.5" customHeight="1">
      <c r="A162" s="40"/>
      <c r="B162" s="41"/>
      <c r="C162" s="215" t="s">
        <v>429</v>
      </c>
      <c r="D162" s="215" t="s">
        <v>183</v>
      </c>
      <c r="E162" s="216" t="s">
        <v>2813</v>
      </c>
      <c r="F162" s="217" t="s">
        <v>3217</v>
      </c>
      <c r="G162" s="218" t="s">
        <v>974</v>
      </c>
      <c r="H162" s="219">
        <v>1</v>
      </c>
      <c r="I162" s="220"/>
      <c r="J162" s="221">
        <f>ROUND(I162*H162,2)</f>
        <v>0</v>
      </c>
      <c r="K162" s="217" t="s">
        <v>19</v>
      </c>
      <c r="L162" s="46"/>
      <c r="M162" s="222" t="s">
        <v>19</v>
      </c>
      <c r="N162" s="223" t="s">
        <v>47</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198</v>
      </c>
      <c r="AT162" s="226" t="s">
        <v>183</v>
      </c>
      <c r="AU162" s="226" t="s">
        <v>76</v>
      </c>
      <c r="AY162" s="19" t="s">
        <v>180</v>
      </c>
      <c r="BE162" s="227">
        <f>IF(N162="základní",J162,0)</f>
        <v>0</v>
      </c>
      <c r="BF162" s="227">
        <f>IF(N162="snížená",J162,0)</f>
        <v>0</v>
      </c>
      <c r="BG162" s="227">
        <f>IF(N162="zákl. přenesená",J162,0)</f>
        <v>0</v>
      </c>
      <c r="BH162" s="227">
        <f>IF(N162="sníž. přenesená",J162,0)</f>
        <v>0</v>
      </c>
      <c r="BI162" s="227">
        <f>IF(N162="nulová",J162,0)</f>
        <v>0</v>
      </c>
      <c r="BJ162" s="19" t="s">
        <v>83</v>
      </c>
      <c r="BK162" s="227">
        <f>ROUND(I162*H162,2)</f>
        <v>0</v>
      </c>
      <c r="BL162" s="19" t="s">
        <v>198</v>
      </c>
      <c r="BM162" s="226" t="s">
        <v>3338</v>
      </c>
    </row>
    <row r="163" s="2" customFormat="1">
      <c r="A163" s="40"/>
      <c r="B163" s="41"/>
      <c r="C163" s="42"/>
      <c r="D163" s="228" t="s">
        <v>190</v>
      </c>
      <c r="E163" s="42"/>
      <c r="F163" s="229" t="s">
        <v>3217</v>
      </c>
      <c r="G163" s="42"/>
      <c r="H163" s="42"/>
      <c r="I163" s="230"/>
      <c r="J163" s="42"/>
      <c r="K163" s="42"/>
      <c r="L163" s="46"/>
      <c r="M163" s="265"/>
      <c r="N163" s="266"/>
      <c r="O163" s="267"/>
      <c r="P163" s="267"/>
      <c r="Q163" s="267"/>
      <c r="R163" s="267"/>
      <c r="S163" s="267"/>
      <c r="T163" s="268"/>
      <c r="U163" s="40"/>
      <c r="V163" s="40"/>
      <c r="W163" s="40"/>
      <c r="X163" s="40"/>
      <c r="Y163" s="40"/>
      <c r="Z163" s="40"/>
      <c r="AA163" s="40"/>
      <c r="AB163" s="40"/>
      <c r="AC163" s="40"/>
      <c r="AD163" s="40"/>
      <c r="AE163" s="40"/>
      <c r="AT163" s="19" t="s">
        <v>190</v>
      </c>
      <c r="AU163" s="19" t="s">
        <v>76</v>
      </c>
    </row>
    <row r="164" s="2" customFormat="1" ht="6.96" customHeight="1">
      <c r="A164" s="40"/>
      <c r="B164" s="61"/>
      <c r="C164" s="62"/>
      <c r="D164" s="62"/>
      <c r="E164" s="62"/>
      <c r="F164" s="62"/>
      <c r="G164" s="62"/>
      <c r="H164" s="62"/>
      <c r="I164" s="62"/>
      <c r="J164" s="62"/>
      <c r="K164" s="62"/>
      <c r="L164" s="46"/>
      <c r="M164" s="40"/>
      <c r="O164" s="40"/>
      <c r="P164" s="40"/>
      <c r="Q164" s="40"/>
      <c r="R164" s="40"/>
      <c r="S164" s="40"/>
      <c r="T164" s="40"/>
      <c r="U164" s="40"/>
      <c r="V164" s="40"/>
      <c r="W164" s="40"/>
      <c r="X164" s="40"/>
      <c r="Y164" s="40"/>
      <c r="Z164" s="40"/>
      <c r="AA164" s="40"/>
      <c r="AB164" s="40"/>
      <c r="AC164" s="40"/>
      <c r="AD164" s="40"/>
      <c r="AE164" s="40"/>
    </row>
  </sheetData>
  <sheetProtection sheet="1" autoFilter="0" formatColumns="0" formatRows="0" objects="1" scenarios="1" spinCount="100000" saltValue="Lmw5VsrsoYJgwUF8GsU9b704SQpgjvmWT4Hp+3UqeQ0LUGnrEodfwzeMrGtRgZ5kpwLC4XcJuG3Uai7uEOJtjA==" hashValue="fXoP6H9mPUsMU0PpKw8bikPKpKQ1hU1aTpZX3yj9E6H+Bssmd8khjf0e48bWKEtDYhT6M7bQs+hXtI4MUjrRhA==" algorithmName="SHA-512" password="CC35"/>
  <autoFilter ref="C90:K163"/>
  <mergeCells count="15">
    <mergeCell ref="E7:H7"/>
    <mergeCell ref="E11:H11"/>
    <mergeCell ref="E9:H9"/>
    <mergeCell ref="E13:H13"/>
    <mergeCell ref="E22:H22"/>
    <mergeCell ref="E31:H31"/>
    <mergeCell ref="E52:H52"/>
    <mergeCell ref="E56:H56"/>
    <mergeCell ref="E54:H54"/>
    <mergeCell ref="E58:H58"/>
    <mergeCell ref="E77:H77"/>
    <mergeCell ref="E81:H81"/>
    <mergeCell ref="E79:H79"/>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123</v>
      </c>
    </row>
    <row r="3" s="1" customFormat="1" ht="6.96" customHeight="1">
      <c r="B3" s="141"/>
      <c r="C3" s="142"/>
      <c r="D3" s="142"/>
      <c r="E3" s="142"/>
      <c r="F3" s="142"/>
      <c r="G3" s="142"/>
      <c r="H3" s="142"/>
      <c r="I3" s="142"/>
      <c r="J3" s="142"/>
      <c r="K3" s="142"/>
      <c r="L3" s="22"/>
      <c r="AT3" s="19" t="s">
        <v>85</v>
      </c>
    </row>
    <row r="4" s="1" customFormat="1" ht="24.96" customHeight="1">
      <c r="B4" s="22"/>
      <c r="D4" s="143" t="s">
        <v>144</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Stavební úpravy objektu Bojanovická 2848/1, Praha 4</v>
      </c>
      <c r="F7" s="145"/>
      <c r="G7" s="145"/>
      <c r="H7" s="145"/>
      <c r="L7" s="22"/>
    </row>
    <row r="8">
      <c r="B8" s="22"/>
      <c r="D8" s="145" t="s">
        <v>145</v>
      </c>
      <c r="L8" s="22"/>
    </row>
    <row r="9" s="1" customFormat="1" ht="16.5" customHeight="1">
      <c r="B9" s="22"/>
      <c r="E9" s="146" t="s">
        <v>146</v>
      </c>
      <c r="F9" s="1"/>
      <c r="G9" s="1"/>
      <c r="H9" s="1"/>
      <c r="L9" s="22"/>
    </row>
    <row r="10" s="1" customFormat="1" ht="12" customHeight="1">
      <c r="B10" s="22"/>
      <c r="D10" s="145" t="s">
        <v>147</v>
      </c>
      <c r="L10" s="22"/>
    </row>
    <row r="11" s="2" customFormat="1" ht="16.5" customHeight="1">
      <c r="A11" s="40"/>
      <c r="B11" s="46"/>
      <c r="C11" s="40"/>
      <c r="D11" s="40"/>
      <c r="E11" s="158" t="s">
        <v>3176</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3177</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3339</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stavby'!AN8</f>
        <v>8. 6. 2021</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27</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30</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31</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33</v>
      </c>
      <c r="E24" s="40"/>
      <c r="F24" s="40"/>
      <c r="G24" s="40"/>
      <c r="H24" s="40"/>
      <c r="I24" s="145" t="s">
        <v>26</v>
      </c>
      <c r="J24" s="135" t="s">
        <v>34</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
        <v>35</v>
      </c>
      <c r="F25" s="40"/>
      <c r="G25" s="40"/>
      <c r="H25" s="40"/>
      <c r="I25" s="145" t="s">
        <v>29</v>
      </c>
      <c r="J25" s="135" t="s">
        <v>36</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38</v>
      </c>
      <c r="E27" s="40"/>
      <c r="F27" s="40"/>
      <c r="G27" s="40"/>
      <c r="H27" s="40"/>
      <c r="I27" s="145" t="s">
        <v>26</v>
      </c>
      <c r="J27" s="135" t="str">
        <f>IF('Rekapitulace stavby'!AN19="","",'Rekapitulace stavby'!AN19)</f>
        <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 xml:space="preserve"> </v>
      </c>
      <c r="F28" s="40"/>
      <c r="G28" s="40"/>
      <c r="H28" s="40"/>
      <c r="I28" s="145" t="s">
        <v>29</v>
      </c>
      <c r="J28" s="135" t="str">
        <f>IF('Rekapitulace stavby'!AN20="","",'Rekapitulace stavby'!AN20)</f>
        <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40</v>
      </c>
      <c r="E30" s="40"/>
      <c r="F30" s="40"/>
      <c r="G30" s="40"/>
      <c r="H30" s="40"/>
      <c r="I30" s="40"/>
      <c r="J30" s="40"/>
      <c r="K30" s="40"/>
      <c r="L30" s="147"/>
      <c r="S30" s="40"/>
      <c r="T30" s="40"/>
      <c r="U30" s="40"/>
      <c r="V30" s="40"/>
      <c r="W30" s="40"/>
      <c r="X30" s="40"/>
      <c r="Y30" s="40"/>
      <c r="Z30" s="40"/>
      <c r="AA30" s="40"/>
      <c r="AB30" s="40"/>
      <c r="AC30" s="40"/>
      <c r="AD30" s="40"/>
      <c r="AE30" s="40"/>
    </row>
    <row r="31" s="8" customFormat="1" ht="143.25" customHeight="1">
      <c r="A31" s="150"/>
      <c r="B31" s="151"/>
      <c r="C31" s="150"/>
      <c r="D31" s="150"/>
      <c r="E31" s="152" t="s">
        <v>41</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42</v>
      </c>
      <c r="E34" s="40"/>
      <c r="F34" s="40"/>
      <c r="G34" s="40"/>
      <c r="H34" s="40"/>
      <c r="I34" s="40"/>
      <c r="J34" s="156">
        <f>ROUND(J91,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44</v>
      </c>
      <c r="G36" s="40"/>
      <c r="H36" s="40"/>
      <c r="I36" s="157" t="s">
        <v>43</v>
      </c>
      <c r="J36" s="157" t="s">
        <v>45</v>
      </c>
      <c r="K36" s="40"/>
      <c r="L36" s="147"/>
      <c r="S36" s="40"/>
      <c r="T36" s="40"/>
      <c r="U36" s="40"/>
      <c r="V36" s="40"/>
      <c r="W36" s="40"/>
      <c r="X36" s="40"/>
      <c r="Y36" s="40"/>
      <c r="Z36" s="40"/>
      <c r="AA36" s="40"/>
      <c r="AB36" s="40"/>
      <c r="AC36" s="40"/>
      <c r="AD36" s="40"/>
      <c r="AE36" s="40"/>
    </row>
    <row r="37" s="2" customFormat="1" ht="14.4" customHeight="1">
      <c r="A37" s="40"/>
      <c r="B37" s="46"/>
      <c r="C37" s="40"/>
      <c r="D37" s="158" t="s">
        <v>46</v>
      </c>
      <c r="E37" s="145" t="s">
        <v>47</v>
      </c>
      <c r="F37" s="159">
        <f>ROUND((SUM(BE91:BE119)),  2)</f>
        <v>0</v>
      </c>
      <c r="G37" s="40"/>
      <c r="H37" s="40"/>
      <c r="I37" s="160">
        <v>0.20999999999999999</v>
      </c>
      <c r="J37" s="159">
        <f>ROUND(((SUM(BE91:BE119))*I37),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48</v>
      </c>
      <c r="F38" s="159">
        <f>ROUND((SUM(BF91:BF119)),  2)</f>
        <v>0</v>
      </c>
      <c r="G38" s="40"/>
      <c r="H38" s="40"/>
      <c r="I38" s="160">
        <v>0.14999999999999999</v>
      </c>
      <c r="J38" s="159">
        <f>ROUND(((SUM(BF91:BF119))*I38),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49</v>
      </c>
      <c r="F39" s="159">
        <f>ROUND((SUM(BG91:BG119)),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50</v>
      </c>
      <c r="F40" s="159">
        <f>ROUND((SUM(BH91:BH119)),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51</v>
      </c>
      <c r="F41" s="159">
        <f>ROUND((SUM(BI91:BI119)),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52</v>
      </c>
      <c r="E43" s="163"/>
      <c r="F43" s="163"/>
      <c r="G43" s="164" t="s">
        <v>53</v>
      </c>
      <c r="H43" s="165" t="s">
        <v>54</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149</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Stavební úpravy objektu Bojanovická 2848/1, Praha 4</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145</v>
      </c>
      <c r="D53" s="24"/>
      <c r="E53" s="24"/>
      <c r="F53" s="24"/>
      <c r="G53" s="24"/>
      <c r="H53" s="24"/>
      <c r="I53" s="24"/>
      <c r="J53" s="24"/>
      <c r="K53" s="24"/>
      <c r="L53" s="22"/>
    </row>
    <row r="54" s="1" customFormat="1" ht="16.5" customHeight="1">
      <c r="B54" s="23"/>
      <c r="C54" s="24"/>
      <c r="D54" s="24"/>
      <c r="E54" s="172" t="s">
        <v>146</v>
      </c>
      <c r="F54" s="24"/>
      <c r="G54" s="24"/>
      <c r="H54" s="24"/>
      <c r="I54" s="24"/>
      <c r="J54" s="24"/>
      <c r="K54" s="24"/>
      <c r="L54" s="22"/>
    </row>
    <row r="55" s="1" customFormat="1" ht="12" customHeight="1">
      <c r="B55" s="23"/>
      <c r="C55" s="34" t="s">
        <v>147</v>
      </c>
      <c r="D55" s="24"/>
      <c r="E55" s="24"/>
      <c r="F55" s="24"/>
      <c r="G55" s="24"/>
      <c r="H55" s="24"/>
      <c r="I55" s="24"/>
      <c r="J55" s="24"/>
      <c r="K55" s="24"/>
      <c r="L55" s="22"/>
    </row>
    <row r="56" s="2" customFormat="1" ht="16.5" customHeight="1">
      <c r="A56" s="40"/>
      <c r="B56" s="41"/>
      <c r="C56" s="42"/>
      <c r="D56" s="42"/>
      <c r="E56" s="292" t="s">
        <v>3176</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3177</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DT - Domácí telefony</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Záběhlice ‐ 732117</v>
      </c>
      <c r="G60" s="42"/>
      <c r="H60" s="42"/>
      <c r="I60" s="34" t="s">
        <v>23</v>
      </c>
      <c r="J60" s="74" t="str">
        <f>IF(J16="","",J16)</f>
        <v>8. 6. 2021</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40.05" customHeight="1">
      <c r="A62" s="40"/>
      <c r="B62" s="41"/>
      <c r="C62" s="34" t="s">
        <v>25</v>
      </c>
      <c r="D62" s="42"/>
      <c r="E62" s="42"/>
      <c r="F62" s="29" t="str">
        <f>E19</f>
        <v>Městská část Praha 4, Antala Staška 2059/80b, Krč,</v>
      </c>
      <c r="G62" s="42"/>
      <c r="H62" s="42"/>
      <c r="I62" s="34" t="s">
        <v>33</v>
      </c>
      <c r="J62" s="38" t="str">
        <f>E25</f>
        <v>Archdynamic, s.r.o., Na Strži 290/10, 140 00 Praha</v>
      </c>
      <c r="K62" s="42"/>
      <c r="L62" s="147"/>
      <c r="S62" s="40"/>
      <c r="T62" s="40"/>
      <c r="U62" s="40"/>
      <c r="V62" s="40"/>
      <c r="W62" s="40"/>
      <c r="X62" s="40"/>
      <c r="Y62" s="40"/>
      <c r="Z62" s="40"/>
      <c r="AA62" s="40"/>
      <c r="AB62" s="40"/>
      <c r="AC62" s="40"/>
      <c r="AD62" s="40"/>
      <c r="AE62" s="40"/>
    </row>
    <row r="63" s="2" customFormat="1" ht="15.15" customHeight="1">
      <c r="A63" s="40"/>
      <c r="B63" s="41"/>
      <c r="C63" s="34" t="s">
        <v>31</v>
      </c>
      <c r="D63" s="42"/>
      <c r="E63" s="42"/>
      <c r="F63" s="29" t="str">
        <f>IF(E22="","",E22)</f>
        <v>Vyplň údaj</v>
      </c>
      <c r="G63" s="42"/>
      <c r="H63" s="42"/>
      <c r="I63" s="34" t="s">
        <v>38</v>
      </c>
      <c r="J63" s="38" t="str">
        <f>E28</f>
        <v xml:space="preserve"> </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150</v>
      </c>
      <c r="D65" s="174"/>
      <c r="E65" s="174"/>
      <c r="F65" s="174"/>
      <c r="G65" s="174"/>
      <c r="H65" s="174"/>
      <c r="I65" s="174"/>
      <c r="J65" s="175" t="s">
        <v>151</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74</v>
      </c>
      <c r="D67" s="42"/>
      <c r="E67" s="42"/>
      <c r="F67" s="42"/>
      <c r="G67" s="42"/>
      <c r="H67" s="42"/>
      <c r="I67" s="42"/>
      <c r="J67" s="104">
        <f>J91</f>
        <v>0</v>
      </c>
      <c r="K67" s="42"/>
      <c r="L67" s="147"/>
      <c r="S67" s="40"/>
      <c r="T67" s="40"/>
      <c r="U67" s="40"/>
      <c r="V67" s="40"/>
      <c r="W67" s="40"/>
      <c r="X67" s="40"/>
      <c r="Y67" s="40"/>
      <c r="Z67" s="40"/>
      <c r="AA67" s="40"/>
      <c r="AB67" s="40"/>
      <c r="AC67" s="40"/>
      <c r="AD67" s="40"/>
      <c r="AE67" s="40"/>
      <c r="AU67" s="19" t="s">
        <v>152</v>
      </c>
    </row>
    <row r="68" s="2" customFormat="1" ht="21.84" customHeight="1">
      <c r="A68" s="40"/>
      <c r="B68" s="41"/>
      <c r="C68" s="42"/>
      <c r="D68" s="42"/>
      <c r="E68" s="42"/>
      <c r="F68" s="42"/>
      <c r="G68" s="42"/>
      <c r="H68" s="42"/>
      <c r="I68" s="42"/>
      <c r="J68" s="42"/>
      <c r="K68" s="42"/>
      <c r="L68" s="147"/>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47"/>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47"/>
      <c r="S73" s="40"/>
      <c r="T73" s="40"/>
      <c r="U73" s="40"/>
      <c r="V73" s="40"/>
      <c r="W73" s="40"/>
      <c r="X73" s="40"/>
      <c r="Y73" s="40"/>
      <c r="Z73" s="40"/>
      <c r="AA73" s="40"/>
      <c r="AB73" s="40"/>
      <c r="AC73" s="40"/>
      <c r="AD73" s="40"/>
      <c r="AE73" s="40"/>
    </row>
    <row r="74" s="2" customFormat="1" ht="24.96" customHeight="1">
      <c r="A74" s="40"/>
      <c r="B74" s="41"/>
      <c r="C74" s="25" t="s">
        <v>165</v>
      </c>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6.5" customHeight="1">
      <c r="A77" s="40"/>
      <c r="B77" s="41"/>
      <c r="C77" s="42"/>
      <c r="D77" s="42"/>
      <c r="E77" s="172" t="str">
        <f>E7</f>
        <v>Stavební úpravy objektu Bojanovická 2848/1, Praha 4</v>
      </c>
      <c r="F77" s="34"/>
      <c r="G77" s="34"/>
      <c r="H77" s="34"/>
      <c r="I77" s="42"/>
      <c r="J77" s="42"/>
      <c r="K77" s="42"/>
      <c r="L77" s="147"/>
      <c r="S77" s="40"/>
      <c r="T77" s="40"/>
      <c r="U77" s="40"/>
      <c r="V77" s="40"/>
      <c r="W77" s="40"/>
      <c r="X77" s="40"/>
      <c r="Y77" s="40"/>
      <c r="Z77" s="40"/>
      <c r="AA77" s="40"/>
      <c r="AB77" s="40"/>
      <c r="AC77" s="40"/>
      <c r="AD77" s="40"/>
      <c r="AE77" s="40"/>
    </row>
    <row r="78" s="1" customFormat="1" ht="12" customHeight="1">
      <c r="B78" s="23"/>
      <c r="C78" s="34" t="s">
        <v>145</v>
      </c>
      <c r="D78" s="24"/>
      <c r="E78" s="24"/>
      <c r="F78" s="24"/>
      <c r="G78" s="24"/>
      <c r="H78" s="24"/>
      <c r="I78" s="24"/>
      <c r="J78" s="24"/>
      <c r="K78" s="24"/>
      <c r="L78" s="22"/>
    </row>
    <row r="79" s="1" customFormat="1" ht="16.5" customHeight="1">
      <c r="B79" s="23"/>
      <c r="C79" s="24"/>
      <c r="D79" s="24"/>
      <c r="E79" s="172" t="s">
        <v>146</v>
      </c>
      <c r="F79" s="24"/>
      <c r="G79" s="24"/>
      <c r="H79" s="24"/>
      <c r="I79" s="24"/>
      <c r="J79" s="24"/>
      <c r="K79" s="24"/>
      <c r="L79" s="22"/>
    </row>
    <row r="80" s="1" customFormat="1" ht="12" customHeight="1">
      <c r="B80" s="23"/>
      <c r="C80" s="34" t="s">
        <v>147</v>
      </c>
      <c r="D80" s="24"/>
      <c r="E80" s="24"/>
      <c r="F80" s="24"/>
      <c r="G80" s="24"/>
      <c r="H80" s="24"/>
      <c r="I80" s="24"/>
      <c r="J80" s="24"/>
      <c r="K80" s="24"/>
      <c r="L80" s="22"/>
    </row>
    <row r="81" s="2" customFormat="1" ht="16.5" customHeight="1">
      <c r="A81" s="40"/>
      <c r="B81" s="41"/>
      <c r="C81" s="42"/>
      <c r="D81" s="42"/>
      <c r="E81" s="292" t="s">
        <v>3176</v>
      </c>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4" t="s">
        <v>3177</v>
      </c>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6.5" customHeight="1">
      <c r="A83" s="40"/>
      <c r="B83" s="41"/>
      <c r="C83" s="42"/>
      <c r="D83" s="42"/>
      <c r="E83" s="71" t="str">
        <f>E13</f>
        <v>DT - Domácí telefony</v>
      </c>
      <c r="F83" s="42"/>
      <c r="G83" s="42"/>
      <c r="H83" s="42"/>
      <c r="I83" s="42"/>
      <c r="J83" s="42"/>
      <c r="K83" s="42"/>
      <c r="L83" s="147"/>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2" customHeight="1">
      <c r="A85" s="40"/>
      <c r="B85" s="41"/>
      <c r="C85" s="34" t="s">
        <v>21</v>
      </c>
      <c r="D85" s="42"/>
      <c r="E85" s="42"/>
      <c r="F85" s="29" t="str">
        <f>F16</f>
        <v>Záběhlice ‐ 732117</v>
      </c>
      <c r="G85" s="42"/>
      <c r="H85" s="42"/>
      <c r="I85" s="34" t="s">
        <v>23</v>
      </c>
      <c r="J85" s="74" t="str">
        <f>IF(J16="","",J16)</f>
        <v>8. 6. 2021</v>
      </c>
      <c r="K85" s="42"/>
      <c r="L85" s="14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40.05" customHeight="1">
      <c r="A87" s="40"/>
      <c r="B87" s="41"/>
      <c r="C87" s="34" t="s">
        <v>25</v>
      </c>
      <c r="D87" s="42"/>
      <c r="E87" s="42"/>
      <c r="F87" s="29" t="str">
        <f>E19</f>
        <v>Městská část Praha 4, Antala Staška 2059/80b, Krč,</v>
      </c>
      <c r="G87" s="42"/>
      <c r="H87" s="42"/>
      <c r="I87" s="34" t="s">
        <v>33</v>
      </c>
      <c r="J87" s="38" t="str">
        <f>E25</f>
        <v>Archdynamic, s.r.o., Na Strži 290/10, 140 00 Praha</v>
      </c>
      <c r="K87" s="42"/>
      <c r="L87" s="147"/>
      <c r="S87" s="40"/>
      <c r="T87" s="40"/>
      <c r="U87" s="40"/>
      <c r="V87" s="40"/>
      <c r="W87" s="40"/>
      <c r="X87" s="40"/>
      <c r="Y87" s="40"/>
      <c r="Z87" s="40"/>
      <c r="AA87" s="40"/>
      <c r="AB87" s="40"/>
      <c r="AC87" s="40"/>
      <c r="AD87" s="40"/>
      <c r="AE87" s="40"/>
    </row>
    <row r="88" s="2" customFormat="1" ht="15.15" customHeight="1">
      <c r="A88" s="40"/>
      <c r="B88" s="41"/>
      <c r="C88" s="34" t="s">
        <v>31</v>
      </c>
      <c r="D88" s="42"/>
      <c r="E88" s="42"/>
      <c r="F88" s="29" t="str">
        <f>IF(E22="","",E22)</f>
        <v>Vyplň údaj</v>
      </c>
      <c r="G88" s="42"/>
      <c r="H88" s="42"/>
      <c r="I88" s="34" t="s">
        <v>38</v>
      </c>
      <c r="J88" s="38" t="str">
        <f>E28</f>
        <v xml:space="preserve"> </v>
      </c>
      <c r="K88" s="42"/>
      <c r="L88" s="147"/>
      <c r="S88" s="40"/>
      <c r="T88" s="40"/>
      <c r="U88" s="40"/>
      <c r="V88" s="40"/>
      <c r="W88" s="40"/>
      <c r="X88" s="40"/>
      <c r="Y88" s="40"/>
      <c r="Z88" s="40"/>
      <c r="AA88" s="40"/>
      <c r="AB88" s="40"/>
      <c r="AC88" s="40"/>
      <c r="AD88" s="40"/>
      <c r="AE88" s="40"/>
    </row>
    <row r="89" s="2" customFormat="1" ht="10.32"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11" customFormat="1" ht="29.28" customHeight="1">
      <c r="A90" s="188"/>
      <c r="B90" s="189"/>
      <c r="C90" s="190" t="s">
        <v>166</v>
      </c>
      <c r="D90" s="191" t="s">
        <v>61</v>
      </c>
      <c r="E90" s="191" t="s">
        <v>57</v>
      </c>
      <c r="F90" s="191" t="s">
        <v>58</v>
      </c>
      <c r="G90" s="191" t="s">
        <v>167</v>
      </c>
      <c r="H90" s="191" t="s">
        <v>168</v>
      </c>
      <c r="I90" s="191" t="s">
        <v>169</v>
      </c>
      <c r="J90" s="191" t="s">
        <v>151</v>
      </c>
      <c r="K90" s="192" t="s">
        <v>170</v>
      </c>
      <c r="L90" s="193"/>
      <c r="M90" s="94" t="s">
        <v>19</v>
      </c>
      <c r="N90" s="95" t="s">
        <v>46</v>
      </c>
      <c r="O90" s="95" t="s">
        <v>171</v>
      </c>
      <c r="P90" s="95" t="s">
        <v>172</v>
      </c>
      <c r="Q90" s="95" t="s">
        <v>173</v>
      </c>
      <c r="R90" s="95" t="s">
        <v>174</v>
      </c>
      <c r="S90" s="95" t="s">
        <v>175</v>
      </c>
      <c r="T90" s="96" t="s">
        <v>176</v>
      </c>
      <c r="U90" s="188"/>
      <c r="V90" s="188"/>
      <c r="W90" s="188"/>
      <c r="X90" s="188"/>
      <c r="Y90" s="188"/>
      <c r="Z90" s="188"/>
      <c r="AA90" s="188"/>
      <c r="AB90" s="188"/>
      <c r="AC90" s="188"/>
      <c r="AD90" s="188"/>
      <c r="AE90" s="188"/>
    </row>
    <row r="91" s="2" customFormat="1" ht="22.8" customHeight="1">
      <c r="A91" s="40"/>
      <c r="B91" s="41"/>
      <c r="C91" s="101" t="s">
        <v>177</v>
      </c>
      <c r="D91" s="42"/>
      <c r="E91" s="42"/>
      <c r="F91" s="42"/>
      <c r="G91" s="42"/>
      <c r="H91" s="42"/>
      <c r="I91" s="42"/>
      <c r="J91" s="194">
        <f>BK91</f>
        <v>0</v>
      </c>
      <c r="K91" s="42"/>
      <c r="L91" s="46"/>
      <c r="M91" s="97"/>
      <c r="N91" s="195"/>
      <c r="O91" s="98"/>
      <c r="P91" s="196">
        <f>SUM(P92:P119)</f>
        <v>0</v>
      </c>
      <c r="Q91" s="98"/>
      <c r="R91" s="196">
        <f>SUM(R92:R119)</f>
        <v>0</v>
      </c>
      <c r="S91" s="98"/>
      <c r="T91" s="197">
        <f>SUM(T92:T119)</f>
        <v>0</v>
      </c>
      <c r="U91" s="40"/>
      <c r="V91" s="40"/>
      <c r="W91" s="40"/>
      <c r="X91" s="40"/>
      <c r="Y91" s="40"/>
      <c r="Z91" s="40"/>
      <c r="AA91" s="40"/>
      <c r="AB91" s="40"/>
      <c r="AC91" s="40"/>
      <c r="AD91" s="40"/>
      <c r="AE91" s="40"/>
      <c r="AT91" s="19" t="s">
        <v>75</v>
      </c>
      <c r="AU91" s="19" t="s">
        <v>152</v>
      </c>
      <c r="BK91" s="198">
        <f>SUM(BK92:BK119)</f>
        <v>0</v>
      </c>
    </row>
    <row r="92" s="2" customFormat="1" ht="16.5" customHeight="1">
      <c r="A92" s="40"/>
      <c r="B92" s="41"/>
      <c r="C92" s="215" t="s">
        <v>181</v>
      </c>
      <c r="D92" s="215" t="s">
        <v>183</v>
      </c>
      <c r="E92" s="216" t="s">
        <v>2647</v>
      </c>
      <c r="F92" s="217" t="s">
        <v>3199</v>
      </c>
      <c r="G92" s="218" t="s">
        <v>1661</v>
      </c>
      <c r="H92" s="219">
        <v>4</v>
      </c>
      <c r="I92" s="220"/>
      <c r="J92" s="221">
        <f>ROUND(I92*H92,2)</f>
        <v>0</v>
      </c>
      <c r="K92" s="217" t="s">
        <v>19</v>
      </c>
      <c r="L92" s="46"/>
      <c r="M92" s="222" t="s">
        <v>19</v>
      </c>
      <c r="N92" s="223" t="s">
        <v>47</v>
      </c>
      <c r="O92" s="86"/>
      <c r="P92" s="224">
        <f>O92*H92</f>
        <v>0</v>
      </c>
      <c r="Q92" s="224">
        <v>0</v>
      </c>
      <c r="R92" s="224">
        <f>Q92*H92</f>
        <v>0</v>
      </c>
      <c r="S92" s="224">
        <v>0</v>
      </c>
      <c r="T92" s="225">
        <f>S92*H92</f>
        <v>0</v>
      </c>
      <c r="U92" s="40"/>
      <c r="V92" s="40"/>
      <c r="W92" s="40"/>
      <c r="X92" s="40"/>
      <c r="Y92" s="40"/>
      <c r="Z92" s="40"/>
      <c r="AA92" s="40"/>
      <c r="AB92" s="40"/>
      <c r="AC92" s="40"/>
      <c r="AD92" s="40"/>
      <c r="AE92" s="40"/>
      <c r="AR92" s="226" t="s">
        <v>198</v>
      </c>
      <c r="AT92" s="226" t="s">
        <v>183</v>
      </c>
      <c r="AU92" s="226" t="s">
        <v>76</v>
      </c>
      <c r="AY92" s="19" t="s">
        <v>180</v>
      </c>
      <c r="BE92" s="227">
        <f>IF(N92="základní",J92,0)</f>
        <v>0</v>
      </c>
      <c r="BF92" s="227">
        <f>IF(N92="snížená",J92,0)</f>
        <v>0</v>
      </c>
      <c r="BG92" s="227">
        <f>IF(N92="zákl. přenesená",J92,0)</f>
        <v>0</v>
      </c>
      <c r="BH92" s="227">
        <f>IF(N92="sníž. přenesená",J92,0)</f>
        <v>0</v>
      </c>
      <c r="BI92" s="227">
        <f>IF(N92="nulová",J92,0)</f>
        <v>0</v>
      </c>
      <c r="BJ92" s="19" t="s">
        <v>83</v>
      </c>
      <c r="BK92" s="227">
        <f>ROUND(I92*H92,2)</f>
        <v>0</v>
      </c>
      <c r="BL92" s="19" t="s">
        <v>198</v>
      </c>
      <c r="BM92" s="226" t="s">
        <v>3340</v>
      </c>
    </row>
    <row r="93" s="2" customFormat="1">
      <c r="A93" s="40"/>
      <c r="B93" s="41"/>
      <c r="C93" s="42"/>
      <c r="D93" s="228" t="s">
        <v>190</v>
      </c>
      <c r="E93" s="42"/>
      <c r="F93" s="229" t="s">
        <v>3199</v>
      </c>
      <c r="G93" s="42"/>
      <c r="H93" s="42"/>
      <c r="I93" s="230"/>
      <c r="J93" s="42"/>
      <c r="K93" s="42"/>
      <c r="L93" s="46"/>
      <c r="M93" s="231"/>
      <c r="N93" s="232"/>
      <c r="O93" s="86"/>
      <c r="P93" s="86"/>
      <c r="Q93" s="86"/>
      <c r="R93" s="86"/>
      <c r="S93" s="86"/>
      <c r="T93" s="87"/>
      <c r="U93" s="40"/>
      <c r="V93" s="40"/>
      <c r="W93" s="40"/>
      <c r="X93" s="40"/>
      <c r="Y93" s="40"/>
      <c r="Z93" s="40"/>
      <c r="AA93" s="40"/>
      <c r="AB93" s="40"/>
      <c r="AC93" s="40"/>
      <c r="AD93" s="40"/>
      <c r="AE93" s="40"/>
      <c r="AT93" s="19" t="s">
        <v>190</v>
      </c>
      <c r="AU93" s="19" t="s">
        <v>76</v>
      </c>
    </row>
    <row r="94" s="2" customFormat="1" ht="16.5" customHeight="1">
      <c r="A94" s="40"/>
      <c r="B94" s="41"/>
      <c r="C94" s="215" t="s">
        <v>252</v>
      </c>
      <c r="D94" s="215" t="s">
        <v>183</v>
      </c>
      <c r="E94" s="216" t="s">
        <v>2683</v>
      </c>
      <c r="F94" s="217" t="s">
        <v>3243</v>
      </c>
      <c r="G94" s="218" t="s">
        <v>1661</v>
      </c>
      <c r="H94" s="219">
        <v>2</v>
      </c>
      <c r="I94" s="220"/>
      <c r="J94" s="221">
        <f>ROUND(I94*H94,2)</f>
        <v>0</v>
      </c>
      <c r="K94" s="217" t="s">
        <v>19</v>
      </c>
      <c r="L94" s="46"/>
      <c r="M94" s="222" t="s">
        <v>19</v>
      </c>
      <c r="N94" s="223" t="s">
        <v>47</v>
      </c>
      <c r="O94" s="86"/>
      <c r="P94" s="224">
        <f>O94*H94</f>
        <v>0</v>
      </c>
      <c r="Q94" s="224">
        <v>0</v>
      </c>
      <c r="R94" s="224">
        <f>Q94*H94</f>
        <v>0</v>
      </c>
      <c r="S94" s="224">
        <v>0</v>
      </c>
      <c r="T94" s="225">
        <f>S94*H94</f>
        <v>0</v>
      </c>
      <c r="U94" s="40"/>
      <c r="V94" s="40"/>
      <c r="W94" s="40"/>
      <c r="X94" s="40"/>
      <c r="Y94" s="40"/>
      <c r="Z94" s="40"/>
      <c r="AA94" s="40"/>
      <c r="AB94" s="40"/>
      <c r="AC94" s="40"/>
      <c r="AD94" s="40"/>
      <c r="AE94" s="40"/>
      <c r="AR94" s="226" t="s">
        <v>198</v>
      </c>
      <c r="AT94" s="226" t="s">
        <v>183</v>
      </c>
      <c r="AU94" s="226" t="s">
        <v>76</v>
      </c>
      <c r="AY94" s="19" t="s">
        <v>180</v>
      </c>
      <c r="BE94" s="227">
        <f>IF(N94="základní",J94,0)</f>
        <v>0</v>
      </c>
      <c r="BF94" s="227">
        <f>IF(N94="snížená",J94,0)</f>
        <v>0</v>
      </c>
      <c r="BG94" s="227">
        <f>IF(N94="zákl. přenesená",J94,0)</f>
        <v>0</v>
      </c>
      <c r="BH94" s="227">
        <f>IF(N94="sníž. přenesená",J94,0)</f>
        <v>0</v>
      </c>
      <c r="BI94" s="227">
        <f>IF(N94="nulová",J94,0)</f>
        <v>0</v>
      </c>
      <c r="BJ94" s="19" t="s">
        <v>83</v>
      </c>
      <c r="BK94" s="227">
        <f>ROUND(I94*H94,2)</f>
        <v>0</v>
      </c>
      <c r="BL94" s="19" t="s">
        <v>198</v>
      </c>
      <c r="BM94" s="226" t="s">
        <v>3341</v>
      </c>
    </row>
    <row r="95" s="2" customFormat="1">
      <c r="A95" s="40"/>
      <c r="B95" s="41"/>
      <c r="C95" s="42"/>
      <c r="D95" s="228" t="s">
        <v>190</v>
      </c>
      <c r="E95" s="42"/>
      <c r="F95" s="229" t="s">
        <v>3243</v>
      </c>
      <c r="G95" s="42"/>
      <c r="H95" s="42"/>
      <c r="I95" s="230"/>
      <c r="J95" s="42"/>
      <c r="K95" s="42"/>
      <c r="L95" s="46"/>
      <c r="M95" s="231"/>
      <c r="N95" s="232"/>
      <c r="O95" s="86"/>
      <c r="P95" s="86"/>
      <c r="Q95" s="86"/>
      <c r="R95" s="86"/>
      <c r="S95" s="86"/>
      <c r="T95" s="87"/>
      <c r="U95" s="40"/>
      <c r="V95" s="40"/>
      <c r="W95" s="40"/>
      <c r="X95" s="40"/>
      <c r="Y95" s="40"/>
      <c r="Z95" s="40"/>
      <c r="AA95" s="40"/>
      <c r="AB95" s="40"/>
      <c r="AC95" s="40"/>
      <c r="AD95" s="40"/>
      <c r="AE95" s="40"/>
      <c r="AT95" s="19" t="s">
        <v>190</v>
      </c>
      <c r="AU95" s="19" t="s">
        <v>76</v>
      </c>
    </row>
    <row r="96" s="2" customFormat="1" ht="16.5" customHeight="1">
      <c r="A96" s="40"/>
      <c r="B96" s="41"/>
      <c r="C96" s="215" t="s">
        <v>231</v>
      </c>
      <c r="D96" s="215" t="s">
        <v>183</v>
      </c>
      <c r="E96" s="216" t="s">
        <v>2686</v>
      </c>
      <c r="F96" s="217" t="s">
        <v>3245</v>
      </c>
      <c r="G96" s="218" t="s">
        <v>1661</v>
      </c>
      <c r="H96" s="219">
        <v>1</v>
      </c>
      <c r="I96" s="220"/>
      <c r="J96" s="221">
        <f>ROUND(I96*H96,2)</f>
        <v>0</v>
      </c>
      <c r="K96" s="217" t="s">
        <v>19</v>
      </c>
      <c r="L96" s="46"/>
      <c r="M96" s="222" t="s">
        <v>19</v>
      </c>
      <c r="N96" s="223" t="s">
        <v>47</v>
      </c>
      <c r="O96" s="86"/>
      <c r="P96" s="224">
        <f>O96*H96</f>
        <v>0</v>
      </c>
      <c r="Q96" s="224">
        <v>0</v>
      </c>
      <c r="R96" s="224">
        <f>Q96*H96</f>
        <v>0</v>
      </c>
      <c r="S96" s="224">
        <v>0</v>
      </c>
      <c r="T96" s="225">
        <f>S96*H96</f>
        <v>0</v>
      </c>
      <c r="U96" s="40"/>
      <c r="V96" s="40"/>
      <c r="W96" s="40"/>
      <c r="X96" s="40"/>
      <c r="Y96" s="40"/>
      <c r="Z96" s="40"/>
      <c r="AA96" s="40"/>
      <c r="AB96" s="40"/>
      <c r="AC96" s="40"/>
      <c r="AD96" s="40"/>
      <c r="AE96" s="40"/>
      <c r="AR96" s="226" t="s">
        <v>198</v>
      </c>
      <c r="AT96" s="226" t="s">
        <v>183</v>
      </c>
      <c r="AU96" s="226" t="s">
        <v>76</v>
      </c>
      <c r="AY96" s="19" t="s">
        <v>180</v>
      </c>
      <c r="BE96" s="227">
        <f>IF(N96="základní",J96,0)</f>
        <v>0</v>
      </c>
      <c r="BF96" s="227">
        <f>IF(N96="snížená",J96,0)</f>
        <v>0</v>
      </c>
      <c r="BG96" s="227">
        <f>IF(N96="zákl. přenesená",J96,0)</f>
        <v>0</v>
      </c>
      <c r="BH96" s="227">
        <f>IF(N96="sníž. přenesená",J96,0)</f>
        <v>0</v>
      </c>
      <c r="BI96" s="227">
        <f>IF(N96="nulová",J96,0)</f>
        <v>0</v>
      </c>
      <c r="BJ96" s="19" t="s">
        <v>83</v>
      </c>
      <c r="BK96" s="227">
        <f>ROUND(I96*H96,2)</f>
        <v>0</v>
      </c>
      <c r="BL96" s="19" t="s">
        <v>198</v>
      </c>
      <c r="BM96" s="226" t="s">
        <v>3342</v>
      </c>
    </row>
    <row r="97" s="2" customFormat="1">
      <c r="A97" s="40"/>
      <c r="B97" s="41"/>
      <c r="C97" s="42"/>
      <c r="D97" s="228" t="s">
        <v>190</v>
      </c>
      <c r="E97" s="42"/>
      <c r="F97" s="229" t="s">
        <v>3247</v>
      </c>
      <c r="G97" s="42"/>
      <c r="H97" s="42"/>
      <c r="I97" s="230"/>
      <c r="J97" s="42"/>
      <c r="K97" s="42"/>
      <c r="L97" s="46"/>
      <c r="M97" s="231"/>
      <c r="N97" s="232"/>
      <c r="O97" s="86"/>
      <c r="P97" s="86"/>
      <c r="Q97" s="86"/>
      <c r="R97" s="86"/>
      <c r="S97" s="86"/>
      <c r="T97" s="87"/>
      <c r="U97" s="40"/>
      <c r="V97" s="40"/>
      <c r="W97" s="40"/>
      <c r="X97" s="40"/>
      <c r="Y97" s="40"/>
      <c r="Z97" s="40"/>
      <c r="AA97" s="40"/>
      <c r="AB97" s="40"/>
      <c r="AC97" s="40"/>
      <c r="AD97" s="40"/>
      <c r="AE97" s="40"/>
      <c r="AT97" s="19" t="s">
        <v>190</v>
      </c>
      <c r="AU97" s="19" t="s">
        <v>76</v>
      </c>
    </row>
    <row r="98" s="2" customFormat="1" ht="16.5" customHeight="1">
      <c r="A98" s="40"/>
      <c r="B98" s="41"/>
      <c r="C98" s="215" t="s">
        <v>246</v>
      </c>
      <c r="D98" s="215" t="s">
        <v>183</v>
      </c>
      <c r="E98" s="216" t="s">
        <v>2803</v>
      </c>
      <c r="F98" s="217" t="s">
        <v>3331</v>
      </c>
      <c r="G98" s="218" t="s">
        <v>1661</v>
      </c>
      <c r="H98" s="219">
        <v>3</v>
      </c>
      <c r="I98" s="220"/>
      <c r="J98" s="221">
        <f>ROUND(I98*H98,2)</f>
        <v>0</v>
      </c>
      <c r="K98" s="217" t="s">
        <v>19</v>
      </c>
      <c r="L98" s="46"/>
      <c r="M98" s="222" t="s">
        <v>19</v>
      </c>
      <c r="N98" s="223" t="s">
        <v>47</v>
      </c>
      <c r="O98" s="86"/>
      <c r="P98" s="224">
        <f>O98*H98</f>
        <v>0</v>
      </c>
      <c r="Q98" s="224">
        <v>0</v>
      </c>
      <c r="R98" s="224">
        <f>Q98*H98</f>
        <v>0</v>
      </c>
      <c r="S98" s="224">
        <v>0</v>
      </c>
      <c r="T98" s="225">
        <f>S98*H98</f>
        <v>0</v>
      </c>
      <c r="U98" s="40"/>
      <c r="V98" s="40"/>
      <c r="W98" s="40"/>
      <c r="X98" s="40"/>
      <c r="Y98" s="40"/>
      <c r="Z98" s="40"/>
      <c r="AA98" s="40"/>
      <c r="AB98" s="40"/>
      <c r="AC98" s="40"/>
      <c r="AD98" s="40"/>
      <c r="AE98" s="40"/>
      <c r="AR98" s="226" t="s">
        <v>198</v>
      </c>
      <c r="AT98" s="226" t="s">
        <v>183</v>
      </c>
      <c r="AU98" s="226" t="s">
        <v>76</v>
      </c>
      <c r="AY98" s="19" t="s">
        <v>180</v>
      </c>
      <c r="BE98" s="227">
        <f>IF(N98="základní",J98,0)</f>
        <v>0</v>
      </c>
      <c r="BF98" s="227">
        <f>IF(N98="snížená",J98,0)</f>
        <v>0</v>
      </c>
      <c r="BG98" s="227">
        <f>IF(N98="zákl. přenesená",J98,0)</f>
        <v>0</v>
      </c>
      <c r="BH98" s="227">
        <f>IF(N98="sníž. přenesená",J98,0)</f>
        <v>0</v>
      </c>
      <c r="BI98" s="227">
        <f>IF(N98="nulová",J98,0)</f>
        <v>0</v>
      </c>
      <c r="BJ98" s="19" t="s">
        <v>83</v>
      </c>
      <c r="BK98" s="227">
        <f>ROUND(I98*H98,2)</f>
        <v>0</v>
      </c>
      <c r="BL98" s="19" t="s">
        <v>198</v>
      </c>
      <c r="BM98" s="226" t="s">
        <v>3343</v>
      </c>
    </row>
    <row r="99" s="2" customFormat="1">
      <c r="A99" s="40"/>
      <c r="B99" s="41"/>
      <c r="C99" s="42"/>
      <c r="D99" s="228" t="s">
        <v>190</v>
      </c>
      <c r="E99" s="42"/>
      <c r="F99" s="229" t="s">
        <v>3331</v>
      </c>
      <c r="G99" s="42"/>
      <c r="H99" s="42"/>
      <c r="I99" s="230"/>
      <c r="J99" s="42"/>
      <c r="K99" s="42"/>
      <c r="L99" s="46"/>
      <c r="M99" s="231"/>
      <c r="N99" s="232"/>
      <c r="O99" s="86"/>
      <c r="P99" s="86"/>
      <c r="Q99" s="86"/>
      <c r="R99" s="86"/>
      <c r="S99" s="86"/>
      <c r="T99" s="87"/>
      <c r="U99" s="40"/>
      <c r="V99" s="40"/>
      <c r="W99" s="40"/>
      <c r="X99" s="40"/>
      <c r="Y99" s="40"/>
      <c r="Z99" s="40"/>
      <c r="AA99" s="40"/>
      <c r="AB99" s="40"/>
      <c r="AC99" s="40"/>
      <c r="AD99" s="40"/>
      <c r="AE99" s="40"/>
      <c r="AT99" s="19" t="s">
        <v>190</v>
      </c>
      <c r="AU99" s="19" t="s">
        <v>76</v>
      </c>
    </row>
    <row r="100" s="2" customFormat="1" ht="16.5" customHeight="1">
      <c r="A100" s="40"/>
      <c r="B100" s="41"/>
      <c r="C100" s="215" t="s">
        <v>239</v>
      </c>
      <c r="D100" s="215" t="s">
        <v>183</v>
      </c>
      <c r="E100" s="216" t="s">
        <v>1889</v>
      </c>
      <c r="F100" s="217" t="s">
        <v>3228</v>
      </c>
      <c r="G100" s="218" t="s">
        <v>249</v>
      </c>
      <c r="H100" s="219">
        <v>176</v>
      </c>
      <c r="I100" s="220"/>
      <c r="J100" s="221">
        <f>ROUND(I100*H100,2)</f>
        <v>0</v>
      </c>
      <c r="K100" s="217" t="s">
        <v>19</v>
      </c>
      <c r="L100" s="46"/>
      <c r="M100" s="222" t="s">
        <v>19</v>
      </c>
      <c r="N100" s="223" t="s">
        <v>47</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198</v>
      </c>
      <c r="AT100" s="226" t="s">
        <v>183</v>
      </c>
      <c r="AU100" s="226" t="s">
        <v>76</v>
      </c>
      <c r="AY100" s="19" t="s">
        <v>180</v>
      </c>
      <c r="BE100" s="227">
        <f>IF(N100="základní",J100,0)</f>
        <v>0</v>
      </c>
      <c r="BF100" s="227">
        <f>IF(N100="snížená",J100,0)</f>
        <v>0</v>
      </c>
      <c r="BG100" s="227">
        <f>IF(N100="zákl. přenesená",J100,0)</f>
        <v>0</v>
      </c>
      <c r="BH100" s="227">
        <f>IF(N100="sníž. přenesená",J100,0)</f>
        <v>0</v>
      </c>
      <c r="BI100" s="227">
        <f>IF(N100="nulová",J100,0)</f>
        <v>0</v>
      </c>
      <c r="BJ100" s="19" t="s">
        <v>83</v>
      </c>
      <c r="BK100" s="227">
        <f>ROUND(I100*H100,2)</f>
        <v>0</v>
      </c>
      <c r="BL100" s="19" t="s">
        <v>198</v>
      </c>
      <c r="BM100" s="226" t="s">
        <v>3344</v>
      </c>
    </row>
    <row r="101" s="2" customFormat="1">
      <c r="A101" s="40"/>
      <c r="B101" s="41"/>
      <c r="C101" s="42"/>
      <c r="D101" s="228" t="s">
        <v>190</v>
      </c>
      <c r="E101" s="42"/>
      <c r="F101" s="229" t="s">
        <v>3228</v>
      </c>
      <c r="G101" s="42"/>
      <c r="H101" s="42"/>
      <c r="I101" s="230"/>
      <c r="J101" s="42"/>
      <c r="K101" s="42"/>
      <c r="L101" s="46"/>
      <c r="M101" s="231"/>
      <c r="N101" s="232"/>
      <c r="O101" s="86"/>
      <c r="P101" s="86"/>
      <c r="Q101" s="86"/>
      <c r="R101" s="86"/>
      <c r="S101" s="86"/>
      <c r="T101" s="87"/>
      <c r="U101" s="40"/>
      <c r="V101" s="40"/>
      <c r="W101" s="40"/>
      <c r="X101" s="40"/>
      <c r="Y101" s="40"/>
      <c r="Z101" s="40"/>
      <c r="AA101" s="40"/>
      <c r="AB101" s="40"/>
      <c r="AC101" s="40"/>
      <c r="AD101" s="40"/>
      <c r="AE101" s="40"/>
      <c r="AT101" s="19" t="s">
        <v>190</v>
      </c>
      <c r="AU101" s="19" t="s">
        <v>76</v>
      </c>
    </row>
    <row r="102" s="2" customFormat="1" ht="16.5" customHeight="1">
      <c r="A102" s="40"/>
      <c r="B102" s="41"/>
      <c r="C102" s="215" t="s">
        <v>290</v>
      </c>
      <c r="D102" s="215" t="s">
        <v>183</v>
      </c>
      <c r="E102" s="216" t="s">
        <v>2809</v>
      </c>
      <c r="F102" s="217" t="s">
        <v>3336</v>
      </c>
      <c r="G102" s="218" t="s">
        <v>1661</v>
      </c>
      <c r="H102" s="219">
        <v>4</v>
      </c>
      <c r="I102" s="220"/>
      <c r="J102" s="221">
        <f>ROUND(I102*H102,2)</f>
        <v>0</v>
      </c>
      <c r="K102" s="217" t="s">
        <v>19</v>
      </c>
      <c r="L102" s="46"/>
      <c r="M102" s="222" t="s">
        <v>19</v>
      </c>
      <c r="N102" s="223" t="s">
        <v>47</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198</v>
      </c>
      <c r="AT102" s="226" t="s">
        <v>183</v>
      </c>
      <c r="AU102" s="226" t="s">
        <v>76</v>
      </c>
      <c r="AY102" s="19" t="s">
        <v>180</v>
      </c>
      <c r="BE102" s="227">
        <f>IF(N102="základní",J102,0)</f>
        <v>0</v>
      </c>
      <c r="BF102" s="227">
        <f>IF(N102="snížená",J102,0)</f>
        <v>0</v>
      </c>
      <c r="BG102" s="227">
        <f>IF(N102="zákl. přenesená",J102,0)</f>
        <v>0</v>
      </c>
      <c r="BH102" s="227">
        <f>IF(N102="sníž. přenesená",J102,0)</f>
        <v>0</v>
      </c>
      <c r="BI102" s="227">
        <f>IF(N102="nulová",J102,0)</f>
        <v>0</v>
      </c>
      <c r="BJ102" s="19" t="s">
        <v>83</v>
      </c>
      <c r="BK102" s="227">
        <f>ROUND(I102*H102,2)</f>
        <v>0</v>
      </c>
      <c r="BL102" s="19" t="s">
        <v>198</v>
      </c>
      <c r="BM102" s="226" t="s">
        <v>3345</v>
      </c>
    </row>
    <row r="103" s="2" customFormat="1">
      <c r="A103" s="40"/>
      <c r="B103" s="41"/>
      <c r="C103" s="42"/>
      <c r="D103" s="228" t="s">
        <v>190</v>
      </c>
      <c r="E103" s="42"/>
      <c r="F103" s="229" t="s">
        <v>3336</v>
      </c>
      <c r="G103" s="42"/>
      <c r="H103" s="42"/>
      <c r="I103" s="230"/>
      <c r="J103" s="42"/>
      <c r="K103" s="42"/>
      <c r="L103" s="46"/>
      <c r="M103" s="231"/>
      <c r="N103" s="232"/>
      <c r="O103" s="86"/>
      <c r="P103" s="86"/>
      <c r="Q103" s="86"/>
      <c r="R103" s="86"/>
      <c r="S103" s="86"/>
      <c r="T103" s="87"/>
      <c r="U103" s="40"/>
      <c r="V103" s="40"/>
      <c r="W103" s="40"/>
      <c r="X103" s="40"/>
      <c r="Y103" s="40"/>
      <c r="Z103" s="40"/>
      <c r="AA103" s="40"/>
      <c r="AB103" s="40"/>
      <c r="AC103" s="40"/>
      <c r="AD103" s="40"/>
      <c r="AE103" s="40"/>
      <c r="AT103" s="19" t="s">
        <v>190</v>
      </c>
      <c r="AU103" s="19" t="s">
        <v>76</v>
      </c>
    </row>
    <row r="104" s="2" customFormat="1" ht="16.5" customHeight="1">
      <c r="A104" s="40"/>
      <c r="B104" s="41"/>
      <c r="C104" s="215" t="s">
        <v>83</v>
      </c>
      <c r="D104" s="215" t="s">
        <v>183</v>
      </c>
      <c r="E104" s="216" t="s">
        <v>2825</v>
      </c>
      <c r="F104" s="217" t="s">
        <v>3346</v>
      </c>
      <c r="G104" s="218" t="s">
        <v>1661</v>
      </c>
      <c r="H104" s="219">
        <v>2</v>
      </c>
      <c r="I104" s="220"/>
      <c r="J104" s="221">
        <f>ROUND(I104*H104,2)</f>
        <v>0</v>
      </c>
      <c r="K104" s="217" t="s">
        <v>19</v>
      </c>
      <c r="L104" s="46"/>
      <c r="M104" s="222" t="s">
        <v>19</v>
      </c>
      <c r="N104" s="223" t="s">
        <v>47</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198</v>
      </c>
      <c r="AT104" s="226" t="s">
        <v>183</v>
      </c>
      <c r="AU104" s="226" t="s">
        <v>76</v>
      </c>
      <c r="AY104" s="19" t="s">
        <v>180</v>
      </c>
      <c r="BE104" s="227">
        <f>IF(N104="základní",J104,0)</f>
        <v>0</v>
      </c>
      <c r="BF104" s="227">
        <f>IF(N104="snížená",J104,0)</f>
        <v>0</v>
      </c>
      <c r="BG104" s="227">
        <f>IF(N104="zákl. přenesená",J104,0)</f>
        <v>0</v>
      </c>
      <c r="BH104" s="227">
        <f>IF(N104="sníž. přenesená",J104,0)</f>
        <v>0</v>
      </c>
      <c r="BI104" s="227">
        <f>IF(N104="nulová",J104,0)</f>
        <v>0</v>
      </c>
      <c r="BJ104" s="19" t="s">
        <v>83</v>
      </c>
      <c r="BK104" s="227">
        <f>ROUND(I104*H104,2)</f>
        <v>0</v>
      </c>
      <c r="BL104" s="19" t="s">
        <v>198</v>
      </c>
      <c r="BM104" s="226" t="s">
        <v>3347</v>
      </c>
    </row>
    <row r="105" s="2" customFormat="1">
      <c r="A105" s="40"/>
      <c r="B105" s="41"/>
      <c r="C105" s="42"/>
      <c r="D105" s="228" t="s">
        <v>190</v>
      </c>
      <c r="E105" s="42"/>
      <c r="F105" s="229" t="s">
        <v>3346</v>
      </c>
      <c r="G105" s="42"/>
      <c r="H105" s="42"/>
      <c r="I105" s="230"/>
      <c r="J105" s="42"/>
      <c r="K105" s="42"/>
      <c r="L105" s="46"/>
      <c r="M105" s="231"/>
      <c r="N105" s="232"/>
      <c r="O105" s="86"/>
      <c r="P105" s="86"/>
      <c r="Q105" s="86"/>
      <c r="R105" s="86"/>
      <c r="S105" s="86"/>
      <c r="T105" s="87"/>
      <c r="U105" s="40"/>
      <c r="V105" s="40"/>
      <c r="W105" s="40"/>
      <c r="X105" s="40"/>
      <c r="Y105" s="40"/>
      <c r="Z105" s="40"/>
      <c r="AA105" s="40"/>
      <c r="AB105" s="40"/>
      <c r="AC105" s="40"/>
      <c r="AD105" s="40"/>
      <c r="AE105" s="40"/>
      <c r="AT105" s="19" t="s">
        <v>190</v>
      </c>
      <c r="AU105" s="19" t="s">
        <v>76</v>
      </c>
    </row>
    <row r="106" s="2" customFormat="1" ht="16.5" customHeight="1">
      <c r="A106" s="40"/>
      <c r="B106" s="41"/>
      <c r="C106" s="215" t="s">
        <v>85</v>
      </c>
      <c r="D106" s="215" t="s">
        <v>183</v>
      </c>
      <c r="E106" s="216" t="s">
        <v>2828</v>
      </c>
      <c r="F106" s="217" t="s">
        <v>3348</v>
      </c>
      <c r="G106" s="218" t="s">
        <v>1661</v>
      </c>
      <c r="H106" s="219">
        <v>2</v>
      </c>
      <c r="I106" s="220"/>
      <c r="J106" s="221">
        <f>ROUND(I106*H106,2)</f>
        <v>0</v>
      </c>
      <c r="K106" s="217" t="s">
        <v>19</v>
      </c>
      <c r="L106" s="46"/>
      <c r="M106" s="222" t="s">
        <v>19</v>
      </c>
      <c r="N106" s="223" t="s">
        <v>47</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198</v>
      </c>
      <c r="AT106" s="226" t="s">
        <v>183</v>
      </c>
      <c r="AU106" s="226" t="s">
        <v>76</v>
      </c>
      <c r="AY106" s="19" t="s">
        <v>180</v>
      </c>
      <c r="BE106" s="227">
        <f>IF(N106="základní",J106,0)</f>
        <v>0</v>
      </c>
      <c r="BF106" s="227">
        <f>IF(N106="snížená",J106,0)</f>
        <v>0</v>
      </c>
      <c r="BG106" s="227">
        <f>IF(N106="zákl. přenesená",J106,0)</f>
        <v>0</v>
      </c>
      <c r="BH106" s="227">
        <f>IF(N106="sníž. přenesená",J106,0)</f>
        <v>0</v>
      </c>
      <c r="BI106" s="227">
        <f>IF(N106="nulová",J106,0)</f>
        <v>0</v>
      </c>
      <c r="BJ106" s="19" t="s">
        <v>83</v>
      </c>
      <c r="BK106" s="227">
        <f>ROUND(I106*H106,2)</f>
        <v>0</v>
      </c>
      <c r="BL106" s="19" t="s">
        <v>198</v>
      </c>
      <c r="BM106" s="226" t="s">
        <v>3349</v>
      </c>
    </row>
    <row r="107" s="2" customFormat="1">
      <c r="A107" s="40"/>
      <c r="B107" s="41"/>
      <c r="C107" s="42"/>
      <c r="D107" s="228" t="s">
        <v>190</v>
      </c>
      <c r="E107" s="42"/>
      <c r="F107" s="229" t="s">
        <v>3348</v>
      </c>
      <c r="G107" s="42"/>
      <c r="H107" s="42"/>
      <c r="I107" s="230"/>
      <c r="J107" s="42"/>
      <c r="K107" s="42"/>
      <c r="L107" s="46"/>
      <c r="M107" s="231"/>
      <c r="N107" s="232"/>
      <c r="O107" s="86"/>
      <c r="P107" s="86"/>
      <c r="Q107" s="86"/>
      <c r="R107" s="86"/>
      <c r="S107" s="86"/>
      <c r="T107" s="87"/>
      <c r="U107" s="40"/>
      <c r="V107" s="40"/>
      <c r="W107" s="40"/>
      <c r="X107" s="40"/>
      <c r="Y107" s="40"/>
      <c r="Z107" s="40"/>
      <c r="AA107" s="40"/>
      <c r="AB107" s="40"/>
      <c r="AC107" s="40"/>
      <c r="AD107" s="40"/>
      <c r="AE107" s="40"/>
      <c r="AT107" s="19" t="s">
        <v>190</v>
      </c>
      <c r="AU107" s="19" t="s">
        <v>76</v>
      </c>
    </row>
    <row r="108" s="2" customFormat="1" ht="33" customHeight="1">
      <c r="A108" s="40"/>
      <c r="B108" s="41"/>
      <c r="C108" s="215" t="s">
        <v>113</v>
      </c>
      <c r="D108" s="215" t="s">
        <v>183</v>
      </c>
      <c r="E108" s="216" t="s">
        <v>2831</v>
      </c>
      <c r="F108" s="217" t="s">
        <v>3350</v>
      </c>
      <c r="G108" s="218" t="s">
        <v>1661</v>
      </c>
      <c r="H108" s="219">
        <v>1</v>
      </c>
      <c r="I108" s="220"/>
      <c r="J108" s="221">
        <f>ROUND(I108*H108,2)</f>
        <v>0</v>
      </c>
      <c r="K108" s="217" t="s">
        <v>19</v>
      </c>
      <c r="L108" s="46"/>
      <c r="M108" s="222" t="s">
        <v>19</v>
      </c>
      <c r="N108" s="223" t="s">
        <v>47</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198</v>
      </c>
      <c r="AT108" s="226" t="s">
        <v>183</v>
      </c>
      <c r="AU108" s="226" t="s">
        <v>76</v>
      </c>
      <c r="AY108" s="19" t="s">
        <v>180</v>
      </c>
      <c r="BE108" s="227">
        <f>IF(N108="základní",J108,0)</f>
        <v>0</v>
      </c>
      <c r="BF108" s="227">
        <f>IF(N108="snížená",J108,0)</f>
        <v>0</v>
      </c>
      <c r="BG108" s="227">
        <f>IF(N108="zákl. přenesená",J108,0)</f>
        <v>0</v>
      </c>
      <c r="BH108" s="227">
        <f>IF(N108="sníž. přenesená",J108,0)</f>
        <v>0</v>
      </c>
      <c r="BI108" s="227">
        <f>IF(N108="nulová",J108,0)</f>
        <v>0</v>
      </c>
      <c r="BJ108" s="19" t="s">
        <v>83</v>
      </c>
      <c r="BK108" s="227">
        <f>ROUND(I108*H108,2)</f>
        <v>0</v>
      </c>
      <c r="BL108" s="19" t="s">
        <v>198</v>
      </c>
      <c r="BM108" s="226" t="s">
        <v>3351</v>
      </c>
    </row>
    <row r="109" s="2" customFormat="1">
      <c r="A109" s="40"/>
      <c r="B109" s="41"/>
      <c r="C109" s="42"/>
      <c r="D109" s="228" t="s">
        <v>190</v>
      </c>
      <c r="E109" s="42"/>
      <c r="F109" s="229" t="s">
        <v>3352</v>
      </c>
      <c r="G109" s="42"/>
      <c r="H109" s="42"/>
      <c r="I109" s="230"/>
      <c r="J109" s="42"/>
      <c r="K109" s="42"/>
      <c r="L109" s="46"/>
      <c r="M109" s="231"/>
      <c r="N109" s="232"/>
      <c r="O109" s="86"/>
      <c r="P109" s="86"/>
      <c r="Q109" s="86"/>
      <c r="R109" s="86"/>
      <c r="S109" s="86"/>
      <c r="T109" s="87"/>
      <c r="U109" s="40"/>
      <c r="V109" s="40"/>
      <c r="W109" s="40"/>
      <c r="X109" s="40"/>
      <c r="Y109" s="40"/>
      <c r="Z109" s="40"/>
      <c r="AA109" s="40"/>
      <c r="AB109" s="40"/>
      <c r="AC109" s="40"/>
      <c r="AD109" s="40"/>
      <c r="AE109" s="40"/>
      <c r="AT109" s="19" t="s">
        <v>190</v>
      </c>
      <c r="AU109" s="19" t="s">
        <v>76</v>
      </c>
    </row>
    <row r="110" s="2" customFormat="1" ht="21.75" customHeight="1">
      <c r="A110" s="40"/>
      <c r="B110" s="41"/>
      <c r="C110" s="215" t="s">
        <v>198</v>
      </c>
      <c r="D110" s="215" t="s">
        <v>183</v>
      </c>
      <c r="E110" s="216" t="s">
        <v>2834</v>
      </c>
      <c r="F110" s="217" t="s">
        <v>3353</v>
      </c>
      <c r="G110" s="218" t="s">
        <v>1661</v>
      </c>
      <c r="H110" s="219">
        <v>1</v>
      </c>
      <c r="I110" s="220"/>
      <c r="J110" s="221">
        <f>ROUND(I110*H110,2)</f>
        <v>0</v>
      </c>
      <c r="K110" s="217" t="s">
        <v>19</v>
      </c>
      <c r="L110" s="46"/>
      <c r="M110" s="222" t="s">
        <v>19</v>
      </c>
      <c r="N110" s="223" t="s">
        <v>47</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198</v>
      </c>
      <c r="AT110" s="226" t="s">
        <v>183</v>
      </c>
      <c r="AU110" s="226" t="s">
        <v>76</v>
      </c>
      <c r="AY110" s="19" t="s">
        <v>180</v>
      </c>
      <c r="BE110" s="227">
        <f>IF(N110="základní",J110,0)</f>
        <v>0</v>
      </c>
      <c r="BF110" s="227">
        <f>IF(N110="snížená",J110,0)</f>
        <v>0</v>
      </c>
      <c r="BG110" s="227">
        <f>IF(N110="zákl. přenesená",J110,0)</f>
        <v>0</v>
      </c>
      <c r="BH110" s="227">
        <f>IF(N110="sníž. přenesená",J110,0)</f>
        <v>0</v>
      </c>
      <c r="BI110" s="227">
        <f>IF(N110="nulová",J110,0)</f>
        <v>0</v>
      </c>
      <c r="BJ110" s="19" t="s">
        <v>83</v>
      </c>
      <c r="BK110" s="227">
        <f>ROUND(I110*H110,2)</f>
        <v>0</v>
      </c>
      <c r="BL110" s="19" t="s">
        <v>198</v>
      </c>
      <c r="BM110" s="226" t="s">
        <v>3354</v>
      </c>
    </row>
    <row r="111" s="2" customFormat="1">
      <c r="A111" s="40"/>
      <c r="B111" s="41"/>
      <c r="C111" s="42"/>
      <c r="D111" s="228" t="s">
        <v>190</v>
      </c>
      <c r="E111" s="42"/>
      <c r="F111" s="229" t="s">
        <v>3353</v>
      </c>
      <c r="G111" s="42"/>
      <c r="H111" s="42"/>
      <c r="I111" s="230"/>
      <c r="J111" s="42"/>
      <c r="K111" s="42"/>
      <c r="L111" s="46"/>
      <c r="M111" s="231"/>
      <c r="N111" s="232"/>
      <c r="O111" s="86"/>
      <c r="P111" s="86"/>
      <c r="Q111" s="86"/>
      <c r="R111" s="86"/>
      <c r="S111" s="86"/>
      <c r="T111" s="87"/>
      <c r="U111" s="40"/>
      <c r="V111" s="40"/>
      <c r="W111" s="40"/>
      <c r="X111" s="40"/>
      <c r="Y111" s="40"/>
      <c r="Z111" s="40"/>
      <c r="AA111" s="40"/>
      <c r="AB111" s="40"/>
      <c r="AC111" s="40"/>
      <c r="AD111" s="40"/>
      <c r="AE111" s="40"/>
      <c r="AT111" s="19" t="s">
        <v>190</v>
      </c>
      <c r="AU111" s="19" t="s">
        <v>76</v>
      </c>
    </row>
    <row r="112" s="2" customFormat="1" ht="16.5" customHeight="1">
      <c r="A112" s="40"/>
      <c r="B112" s="41"/>
      <c r="C112" s="215" t="s">
        <v>266</v>
      </c>
      <c r="D112" s="215" t="s">
        <v>183</v>
      </c>
      <c r="E112" s="216" t="s">
        <v>2837</v>
      </c>
      <c r="F112" s="217" t="s">
        <v>3355</v>
      </c>
      <c r="G112" s="218" t="s">
        <v>2566</v>
      </c>
      <c r="H112" s="219">
        <v>3</v>
      </c>
      <c r="I112" s="220"/>
      <c r="J112" s="221">
        <f>ROUND(I112*H112,2)</f>
        <v>0</v>
      </c>
      <c r="K112" s="217" t="s">
        <v>19</v>
      </c>
      <c r="L112" s="46"/>
      <c r="M112" s="222" t="s">
        <v>19</v>
      </c>
      <c r="N112" s="223" t="s">
        <v>47</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198</v>
      </c>
      <c r="AT112" s="226" t="s">
        <v>183</v>
      </c>
      <c r="AU112" s="226" t="s">
        <v>76</v>
      </c>
      <c r="AY112" s="19" t="s">
        <v>180</v>
      </c>
      <c r="BE112" s="227">
        <f>IF(N112="základní",J112,0)</f>
        <v>0</v>
      </c>
      <c r="BF112" s="227">
        <f>IF(N112="snížená",J112,0)</f>
        <v>0</v>
      </c>
      <c r="BG112" s="227">
        <f>IF(N112="zákl. přenesená",J112,0)</f>
        <v>0</v>
      </c>
      <c r="BH112" s="227">
        <f>IF(N112="sníž. přenesená",J112,0)</f>
        <v>0</v>
      </c>
      <c r="BI112" s="227">
        <f>IF(N112="nulová",J112,0)</f>
        <v>0</v>
      </c>
      <c r="BJ112" s="19" t="s">
        <v>83</v>
      </c>
      <c r="BK112" s="227">
        <f>ROUND(I112*H112,2)</f>
        <v>0</v>
      </c>
      <c r="BL112" s="19" t="s">
        <v>198</v>
      </c>
      <c r="BM112" s="226" t="s">
        <v>3356</v>
      </c>
    </row>
    <row r="113" s="2" customFormat="1">
      <c r="A113" s="40"/>
      <c r="B113" s="41"/>
      <c r="C113" s="42"/>
      <c r="D113" s="228" t="s">
        <v>190</v>
      </c>
      <c r="E113" s="42"/>
      <c r="F113" s="229" t="s">
        <v>3355</v>
      </c>
      <c r="G113" s="42"/>
      <c r="H113" s="42"/>
      <c r="I113" s="230"/>
      <c r="J113" s="42"/>
      <c r="K113" s="42"/>
      <c r="L113" s="46"/>
      <c r="M113" s="231"/>
      <c r="N113" s="232"/>
      <c r="O113" s="86"/>
      <c r="P113" s="86"/>
      <c r="Q113" s="86"/>
      <c r="R113" s="86"/>
      <c r="S113" s="86"/>
      <c r="T113" s="87"/>
      <c r="U113" s="40"/>
      <c r="V113" s="40"/>
      <c r="W113" s="40"/>
      <c r="X113" s="40"/>
      <c r="Y113" s="40"/>
      <c r="Z113" s="40"/>
      <c r="AA113" s="40"/>
      <c r="AB113" s="40"/>
      <c r="AC113" s="40"/>
      <c r="AD113" s="40"/>
      <c r="AE113" s="40"/>
      <c r="AT113" s="19" t="s">
        <v>190</v>
      </c>
      <c r="AU113" s="19" t="s">
        <v>76</v>
      </c>
    </row>
    <row r="114" s="2" customFormat="1" ht="16.5" customHeight="1">
      <c r="A114" s="40"/>
      <c r="B114" s="41"/>
      <c r="C114" s="215" t="s">
        <v>274</v>
      </c>
      <c r="D114" s="215" t="s">
        <v>183</v>
      </c>
      <c r="E114" s="216" t="s">
        <v>2840</v>
      </c>
      <c r="F114" s="217" t="s">
        <v>3357</v>
      </c>
      <c r="G114" s="218" t="s">
        <v>1661</v>
      </c>
      <c r="H114" s="219">
        <v>1</v>
      </c>
      <c r="I114" s="220"/>
      <c r="J114" s="221">
        <f>ROUND(I114*H114,2)</f>
        <v>0</v>
      </c>
      <c r="K114" s="217" t="s">
        <v>19</v>
      </c>
      <c r="L114" s="46"/>
      <c r="M114" s="222" t="s">
        <v>19</v>
      </c>
      <c r="N114" s="223" t="s">
        <v>47</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198</v>
      </c>
      <c r="AT114" s="226" t="s">
        <v>183</v>
      </c>
      <c r="AU114" s="226" t="s">
        <v>76</v>
      </c>
      <c r="AY114" s="19" t="s">
        <v>180</v>
      </c>
      <c r="BE114" s="227">
        <f>IF(N114="základní",J114,0)</f>
        <v>0</v>
      </c>
      <c r="BF114" s="227">
        <f>IF(N114="snížená",J114,0)</f>
        <v>0</v>
      </c>
      <c r="BG114" s="227">
        <f>IF(N114="zákl. přenesená",J114,0)</f>
        <v>0</v>
      </c>
      <c r="BH114" s="227">
        <f>IF(N114="sníž. přenesená",J114,0)</f>
        <v>0</v>
      </c>
      <c r="BI114" s="227">
        <f>IF(N114="nulová",J114,0)</f>
        <v>0</v>
      </c>
      <c r="BJ114" s="19" t="s">
        <v>83</v>
      </c>
      <c r="BK114" s="227">
        <f>ROUND(I114*H114,2)</f>
        <v>0</v>
      </c>
      <c r="BL114" s="19" t="s">
        <v>198</v>
      </c>
      <c r="BM114" s="226" t="s">
        <v>3358</v>
      </c>
    </row>
    <row r="115" s="2" customFormat="1">
      <c r="A115" s="40"/>
      <c r="B115" s="41"/>
      <c r="C115" s="42"/>
      <c r="D115" s="228" t="s">
        <v>190</v>
      </c>
      <c r="E115" s="42"/>
      <c r="F115" s="229" t="s">
        <v>3357</v>
      </c>
      <c r="G115" s="42"/>
      <c r="H115" s="42"/>
      <c r="I115" s="230"/>
      <c r="J115" s="42"/>
      <c r="K115" s="42"/>
      <c r="L115" s="46"/>
      <c r="M115" s="231"/>
      <c r="N115" s="232"/>
      <c r="O115" s="86"/>
      <c r="P115" s="86"/>
      <c r="Q115" s="86"/>
      <c r="R115" s="86"/>
      <c r="S115" s="86"/>
      <c r="T115" s="87"/>
      <c r="U115" s="40"/>
      <c r="V115" s="40"/>
      <c r="W115" s="40"/>
      <c r="X115" s="40"/>
      <c r="Y115" s="40"/>
      <c r="Z115" s="40"/>
      <c r="AA115" s="40"/>
      <c r="AB115" s="40"/>
      <c r="AC115" s="40"/>
      <c r="AD115" s="40"/>
      <c r="AE115" s="40"/>
      <c r="AT115" s="19" t="s">
        <v>190</v>
      </c>
      <c r="AU115" s="19" t="s">
        <v>76</v>
      </c>
    </row>
    <row r="116" s="2" customFormat="1" ht="16.5" customHeight="1">
      <c r="A116" s="40"/>
      <c r="B116" s="41"/>
      <c r="C116" s="215" t="s">
        <v>282</v>
      </c>
      <c r="D116" s="215" t="s">
        <v>183</v>
      </c>
      <c r="E116" s="216" t="s">
        <v>2843</v>
      </c>
      <c r="F116" s="217" t="s">
        <v>3359</v>
      </c>
      <c r="G116" s="218" t="s">
        <v>1661</v>
      </c>
      <c r="H116" s="219">
        <v>1</v>
      </c>
      <c r="I116" s="220"/>
      <c r="J116" s="221">
        <f>ROUND(I116*H116,2)</f>
        <v>0</v>
      </c>
      <c r="K116" s="217" t="s">
        <v>19</v>
      </c>
      <c r="L116" s="46"/>
      <c r="M116" s="222" t="s">
        <v>19</v>
      </c>
      <c r="N116" s="223" t="s">
        <v>47</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198</v>
      </c>
      <c r="AT116" s="226" t="s">
        <v>183</v>
      </c>
      <c r="AU116" s="226" t="s">
        <v>76</v>
      </c>
      <c r="AY116" s="19" t="s">
        <v>180</v>
      </c>
      <c r="BE116" s="227">
        <f>IF(N116="základní",J116,0)</f>
        <v>0</v>
      </c>
      <c r="BF116" s="227">
        <f>IF(N116="snížená",J116,0)</f>
        <v>0</v>
      </c>
      <c r="BG116" s="227">
        <f>IF(N116="zákl. přenesená",J116,0)</f>
        <v>0</v>
      </c>
      <c r="BH116" s="227">
        <f>IF(N116="sníž. přenesená",J116,0)</f>
        <v>0</v>
      </c>
      <c r="BI116" s="227">
        <f>IF(N116="nulová",J116,0)</f>
        <v>0</v>
      </c>
      <c r="BJ116" s="19" t="s">
        <v>83</v>
      </c>
      <c r="BK116" s="227">
        <f>ROUND(I116*H116,2)</f>
        <v>0</v>
      </c>
      <c r="BL116" s="19" t="s">
        <v>198</v>
      </c>
      <c r="BM116" s="226" t="s">
        <v>3360</v>
      </c>
    </row>
    <row r="117" s="2" customFormat="1">
      <c r="A117" s="40"/>
      <c r="B117" s="41"/>
      <c r="C117" s="42"/>
      <c r="D117" s="228" t="s">
        <v>190</v>
      </c>
      <c r="E117" s="42"/>
      <c r="F117" s="229" t="s">
        <v>3359</v>
      </c>
      <c r="G117" s="42"/>
      <c r="H117" s="42"/>
      <c r="I117" s="230"/>
      <c r="J117" s="42"/>
      <c r="K117" s="42"/>
      <c r="L117" s="46"/>
      <c r="M117" s="231"/>
      <c r="N117" s="232"/>
      <c r="O117" s="86"/>
      <c r="P117" s="86"/>
      <c r="Q117" s="86"/>
      <c r="R117" s="86"/>
      <c r="S117" s="86"/>
      <c r="T117" s="87"/>
      <c r="U117" s="40"/>
      <c r="V117" s="40"/>
      <c r="W117" s="40"/>
      <c r="X117" s="40"/>
      <c r="Y117" s="40"/>
      <c r="Z117" s="40"/>
      <c r="AA117" s="40"/>
      <c r="AB117" s="40"/>
      <c r="AC117" s="40"/>
      <c r="AD117" s="40"/>
      <c r="AE117" s="40"/>
      <c r="AT117" s="19" t="s">
        <v>190</v>
      </c>
      <c r="AU117" s="19" t="s">
        <v>76</v>
      </c>
    </row>
    <row r="118" s="2" customFormat="1" ht="16.5" customHeight="1">
      <c r="A118" s="40"/>
      <c r="B118" s="41"/>
      <c r="C118" s="215" t="s">
        <v>295</v>
      </c>
      <c r="D118" s="215" t="s">
        <v>183</v>
      </c>
      <c r="E118" s="216" t="s">
        <v>2846</v>
      </c>
      <c r="F118" s="217" t="s">
        <v>3217</v>
      </c>
      <c r="G118" s="218" t="s">
        <v>974</v>
      </c>
      <c r="H118" s="219">
        <v>1</v>
      </c>
      <c r="I118" s="220"/>
      <c r="J118" s="221">
        <f>ROUND(I118*H118,2)</f>
        <v>0</v>
      </c>
      <c r="K118" s="217" t="s">
        <v>19</v>
      </c>
      <c r="L118" s="46"/>
      <c r="M118" s="222" t="s">
        <v>19</v>
      </c>
      <c r="N118" s="223" t="s">
        <v>47</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198</v>
      </c>
      <c r="AT118" s="226" t="s">
        <v>183</v>
      </c>
      <c r="AU118" s="226" t="s">
        <v>76</v>
      </c>
      <c r="AY118" s="19" t="s">
        <v>180</v>
      </c>
      <c r="BE118" s="227">
        <f>IF(N118="základní",J118,0)</f>
        <v>0</v>
      </c>
      <c r="BF118" s="227">
        <f>IF(N118="snížená",J118,0)</f>
        <v>0</v>
      </c>
      <c r="BG118" s="227">
        <f>IF(N118="zákl. přenesená",J118,0)</f>
        <v>0</v>
      </c>
      <c r="BH118" s="227">
        <f>IF(N118="sníž. přenesená",J118,0)</f>
        <v>0</v>
      </c>
      <c r="BI118" s="227">
        <f>IF(N118="nulová",J118,0)</f>
        <v>0</v>
      </c>
      <c r="BJ118" s="19" t="s">
        <v>83</v>
      </c>
      <c r="BK118" s="227">
        <f>ROUND(I118*H118,2)</f>
        <v>0</v>
      </c>
      <c r="BL118" s="19" t="s">
        <v>198</v>
      </c>
      <c r="BM118" s="226" t="s">
        <v>3361</v>
      </c>
    </row>
    <row r="119" s="2" customFormat="1">
      <c r="A119" s="40"/>
      <c r="B119" s="41"/>
      <c r="C119" s="42"/>
      <c r="D119" s="228" t="s">
        <v>190</v>
      </c>
      <c r="E119" s="42"/>
      <c r="F119" s="229" t="s">
        <v>3217</v>
      </c>
      <c r="G119" s="42"/>
      <c r="H119" s="42"/>
      <c r="I119" s="230"/>
      <c r="J119" s="42"/>
      <c r="K119" s="42"/>
      <c r="L119" s="46"/>
      <c r="M119" s="265"/>
      <c r="N119" s="266"/>
      <c r="O119" s="267"/>
      <c r="P119" s="267"/>
      <c r="Q119" s="267"/>
      <c r="R119" s="267"/>
      <c r="S119" s="267"/>
      <c r="T119" s="268"/>
      <c r="U119" s="40"/>
      <c r="V119" s="40"/>
      <c r="W119" s="40"/>
      <c r="X119" s="40"/>
      <c r="Y119" s="40"/>
      <c r="Z119" s="40"/>
      <c r="AA119" s="40"/>
      <c r="AB119" s="40"/>
      <c r="AC119" s="40"/>
      <c r="AD119" s="40"/>
      <c r="AE119" s="40"/>
      <c r="AT119" s="19" t="s">
        <v>190</v>
      </c>
      <c r="AU119" s="19" t="s">
        <v>76</v>
      </c>
    </row>
    <row r="120" s="2" customFormat="1" ht="6.96" customHeight="1">
      <c r="A120" s="40"/>
      <c r="B120" s="61"/>
      <c r="C120" s="62"/>
      <c r="D120" s="62"/>
      <c r="E120" s="62"/>
      <c r="F120" s="62"/>
      <c r="G120" s="62"/>
      <c r="H120" s="62"/>
      <c r="I120" s="62"/>
      <c r="J120" s="62"/>
      <c r="K120" s="62"/>
      <c r="L120" s="46"/>
      <c r="M120" s="40"/>
      <c r="O120" s="40"/>
      <c r="P120" s="40"/>
      <c r="Q120" s="40"/>
      <c r="R120" s="40"/>
      <c r="S120" s="40"/>
      <c r="T120" s="40"/>
      <c r="U120" s="40"/>
      <c r="V120" s="40"/>
      <c r="W120" s="40"/>
      <c r="X120" s="40"/>
      <c r="Y120" s="40"/>
      <c r="Z120" s="40"/>
      <c r="AA120" s="40"/>
      <c r="AB120" s="40"/>
      <c r="AC120" s="40"/>
      <c r="AD120" s="40"/>
      <c r="AE120" s="40"/>
    </row>
  </sheetData>
  <sheetProtection sheet="1" autoFilter="0" formatColumns="0" formatRows="0" objects="1" scenarios="1" spinCount="100000" saltValue="OXjuD5wMsu0IdBqpEVbdCSgrJ2Pj/MGNT8KjHLgCQyLUkTIatfML5Llw77lRnL5xu53svK6VYZY2mYCy9j0zvg==" hashValue="/zzNWtFBuBqTzNlj555IoA5JjOlE62xSfZ1KFQzGcf+wcsD73d9WoyAja8bNLFngmh20hGUX0UH6lJcZCcHqsA==" algorithmName="SHA-512" password="CC35"/>
  <autoFilter ref="C90:K119"/>
  <mergeCells count="15">
    <mergeCell ref="E7:H7"/>
    <mergeCell ref="E11:H11"/>
    <mergeCell ref="E9:H9"/>
    <mergeCell ref="E13:H13"/>
    <mergeCell ref="E22:H22"/>
    <mergeCell ref="E31:H31"/>
    <mergeCell ref="E52:H52"/>
    <mergeCell ref="E56:H56"/>
    <mergeCell ref="E54:H54"/>
    <mergeCell ref="E58:H58"/>
    <mergeCell ref="E77:H77"/>
    <mergeCell ref="E81:H81"/>
    <mergeCell ref="E79:H79"/>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126</v>
      </c>
    </row>
    <row r="3" s="1" customFormat="1" ht="6.96" customHeight="1">
      <c r="B3" s="141"/>
      <c r="C3" s="142"/>
      <c r="D3" s="142"/>
      <c r="E3" s="142"/>
      <c r="F3" s="142"/>
      <c r="G3" s="142"/>
      <c r="H3" s="142"/>
      <c r="I3" s="142"/>
      <c r="J3" s="142"/>
      <c r="K3" s="142"/>
      <c r="L3" s="22"/>
      <c r="AT3" s="19" t="s">
        <v>85</v>
      </c>
    </row>
    <row r="4" s="1" customFormat="1" ht="24.96" customHeight="1">
      <c r="B4" s="22"/>
      <c r="D4" s="143" t="s">
        <v>144</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Stavební úpravy objektu Bojanovická 2848/1, Praha 4</v>
      </c>
      <c r="F7" s="145"/>
      <c r="G7" s="145"/>
      <c r="H7" s="145"/>
      <c r="L7" s="22"/>
    </row>
    <row r="8">
      <c r="B8" s="22"/>
      <c r="D8" s="145" t="s">
        <v>145</v>
      </c>
      <c r="L8" s="22"/>
    </row>
    <row r="9" s="1" customFormat="1" ht="16.5" customHeight="1">
      <c r="B9" s="22"/>
      <c r="E9" s="146" t="s">
        <v>146</v>
      </c>
      <c r="F9" s="1"/>
      <c r="G9" s="1"/>
      <c r="H9" s="1"/>
      <c r="L9" s="22"/>
    </row>
    <row r="10" s="1" customFormat="1" ht="12" customHeight="1">
      <c r="B10" s="22"/>
      <c r="D10" s="145" t="s">
        <v>147</v>
      </c>
      <c r="L10" s="22"/>
    </row>
    <row r="11" s="2" customFormat="1" ht="16.5" customHeight="1">
      <c r="A11" s="40"/>
      <c r="B11" s="46"/>
      <c r="C11" s="40"/>
      <c r="D11" s="40"/>
      <c r="E11" s="158" t="s">
        <v>3176</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3177</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3362</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stavby'!AN8</f>
        <v>8. 6. 2021</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27</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30</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31</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33</v>
      </c>
      <c r="E24" s="40"/>
      <c r="F24" s="40"/>
      <c r="G24" s="40"/>
      <c r="H24" s="40"/>
      <c r="I24" s="145" t="s">
        <v>26</v>
      </c>
      <c r="J24" s="135" t="s">
        <v>34</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
        <v>35</v>
      </c>
      <c r="F25" s="40"/>
      <c r="G25" s="40"/>
      <c r="H25" s="40"/>
      <c r="I25" s="145" t="s">
        <v>29</v>
      </c>
      <c r="J25" s="135" t="s">
        <v>36</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38</v>
      </c>
      <c r="E27" s="40"/>
      <c r="F27" s="40"/>
      <c r="G27" s="40"/>
      <c r="H27" s="40"/>
      <c r="I27" s="145" t="s">
        <v>26</v>
      </c>
      <c r="J27" s="135" t="str">
        <f>IF('Rekapitulace stavby'!AN19="","",'Rekapitulace stavby'!AN19)</f>
        <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 xml:space="preserve"> </v>
      </c>
      <c r="F28" s="40"/>
      <c r="G28" s="40"/>
      <c r="H28" s="40"/>
      <c r="I28" s="145" t="s">
        <v>29</v>
      </c>
      <c r="J28" s="135" t="str">
        <f>IF('Rekapitulace stavby'!AN20="","",'Rekapitulace stavby'!AN20)</f>
        <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40</v>
      </c>
      <c r="E30" s="40"/>
      <c r="F30" s="40"/>
      <c r="G30" s="40"/>
      <c r="H30" s="40"/>
      <c r="I30" s="40"/>
      <c r="J30" s="40"/>
      <c r="K30" s="40"/>
      <c r="L30" s="147"/>
      <c r="S30" s="40"/>
      <c r="T30" s="40"/>
      <c r="U30" s="40"/>
      <c r="V30" s="40"/>
      <c r="W30" s="40"/>
      <c r="X30" s="40"/>
      <c r="Y30" s="40"/>
      <c r="Z30" s="40"/>
      <c r="AA30" s="40"/>
      <c r="AB30" s="40"/>
      <c r="AC30" s="40"/>
      <c r="AD30" s="40"/>
      <c r="AE30" s="40"/>
    </row>
    <row r="31" s="8" customFormat="1" ht="143.25" customHeight="1">
      <c r="A31" s="150"/>
      <c r="B31" s="151"/>
      <c r="C31" s="150"/>
      <c r="D31" s="150"/>
      <c r="E31" s="152" t="s">
        <v>41</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42</v>
      </c>
      <c r="E34" s="40"/>
      <c r="F34" s="40"/>
      <c r="G34" s="40"/>
      <c r="H34" s="40"/>
      <c r="I34" s="40"/>
      <c r="J34" s="156">
        <f>ROUND(J91,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44</v>
      </c>
      <c r="G36" s="40"/>
      <c r="H36" s="40"/>
      <c r="I36" s="157" t="s">
        <v>43</v>
      </c>
      <c r="J36" s="157" t="s">
        <v>45</v>
      </c>
      <c r="K36" s="40"/>
      <c r="L36" s="147"/>
      <c r="S36" s="40"/>
      <c r="T36" s="40"/>
      <c r="U36" s="40"/>
      <c r="V36" s="40"/>
      <c r="W36" s="40"/>
      <c r="X36" s="40"/>
      <c r="Y36" s="40"/>
      <c r="Z36" s="40"/>
      <c r="AA36" s="40"/>
      <c r="AB36" s="40"/>
      <c r="AC36" s="40"/>
      <c r="AD36" s="40"/>
      <c r="AE36" s="40"/>
    </row>
    <row r="37" s="2" customFormat="1" ht="14.4" customHeight="1">
      <c r="A37" s="40"/>
      <c r="B37" s="46"/>
      <c r="C37" s="40"/>
      <c r="D37" s="158" t="s">
        <v>46</v>
      </c>
      <c r="E37" s="145" t="s">
        <v>47</v>
      </c>
      <c r="F37" s="159">
        <f>ROUND((SUM(BE91:BE103)),  2)</f>
        <v>0</v>
      </c>
      <c r="G37" s="40"/>
      <c r="H37" s="40"/>
      <c r="I37" s="160">
        <v>0.20999999999999999</v>
      </c>
      <c r="J37" s="159">
        <f>ROUND(((SUM(BE91:BE103))*I37),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48</v>
      </c>
      <c r="F38" s="159">
        <f>ROUND((SUM(BF91:BF103)),  2)</f>
        <v>0</v>
      </c>
      <c r="G38" s="40"/>
      <c r="H38" s="40"/>
      <c r="I38" s="160">
        <v>0.14999999999999999</v>
      </c>
      <c r="J38" s="159">
        <f>ROUND(((SUM(BF91:BF103))*I38),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49</v>
      </c>
      <c r="F39" s="159">
        <f>ROUND((SUM(BG91:BG103)),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50</v>
      </c>
      <c r="F40" s="159">
        <f>ROUND((SUM(BH91:BH103)),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51</v>
      </c>
      <c r="F41" s="159">
        <f>ROUND((SUM(BI91:BI103)),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52</v>
      </c>
      <c r="E43" s="163"/>
      <c r="F43" s="163"/>
      <c r="G43" s="164" t="s">
        <v>53</v>
      </c>
      <c r="H43" s="165" t="s">
        <v>54</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149</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Stavební úpravy objektu Bojanovická 2848/1, Praha 4</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145</v>
      </c>
      <c r="D53" s="24"/>
      <c r="E53" s="24"/>
      <c r="F53" s="24"/>
      <c r="G53" s="24"/>
      <c r="H53" s="24"/>
      <c r="I53" s="24"/>
      <c r="J53" s="24"/>
      <c r="K53" s="24"/>
      <c r="L53" s="22"/>
    </row>
    <row r="54" s="1" customFormat="1" ht="16.5" customHeight="1">
      <c r="B54" s="23"/>
      <c r="C54" s="24"/>
      <c r="D54" s="24"/>
      <c r="E54" s="172" t="s">
        <v>146</v>
      </c>
      <c r="F54" s="24"/>
      <c r="G54" s="24"/>
      <c r="H54" s="24"/>
      <c r="I54" s="24"/>
      <c r="J54" s="24"/>
      <c r="K54" s="24"/>
      <c r="L54" s="22"/>
    </row>
    <row r="55" s="1" customFormat="1" ht="12" customHeight="1">
      <c r="B55" s="23"/>
      <c r="C55" s="34" t="s">
        <v>147</v>
      </c>
      <c r="D55" s="24"/>
      <c r="E55" s="24"/>
      <c r="F55" s="24"/>
      <c r="G55" s="24"/>
      <c r="H55" s="24"/>
      <c r="I55" s="24"/>
      <c r="J55" s="24"/>
      <c r="K55" s="24"/>
      <c r="L55" s="22"/>
    </row>
    <row r="56" s="2" customFormat="1" ht="16.5" customHeight="1">
      <c r="A56" s="40"/>
      <c r="B56" s="41"/>
      <c r="C56" s="42"/>
      <c r="D56" s="42"/>
      <c r="E56" s="292" t="s">
        <v>3176</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3177</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AV - AV technika</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Záběhlice ‐ 732117</v>
      </c>
      <c r="G60" s="42"/>
      <c r="H60" s="42"/>
      <c r="I60" s="34" t="s">
        <v>23</v>
      </c>
      <c r="J60" s="74" t="str">
        <f>IF(J16="","",J16)</f>
        <v>8. 6. 2021</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40.05" customHeight="1">
      <c r="A62" s="40"/>
      <c r="B62" s="41"/>
      <c r="C62" s="34" t="s">
        <v>25</v>
      </c>
      <c r="D62" s="42"/>
      <c r="E62" s="42"/>
      <c r="F62" s="29" t="str">
        <f>E19</f>
        <v>Městská část Praha 4, Antala Staška 2059/80b, Krč,</v>
      </c>
      <c r="G62" s="42"/>
      <c r="H62" s="42"/>
      <c r="I62" s="34" t="s">
        <v>33</v>
      </c>
      <c r="J62" s="38" t="str">
        <f>E25</f>
        <v>Archdynamic, s.r.o., Na Strži 290/10, 140 00 Praha</v>
      </c>
      <c r="K62" s="42"/>
      <c r="L62" s="147"/>
      <c r="S62" s="40"/>
      <c r="T62" s="40"/>
      <c r="U62" s="40"/>
      <c r="V62" s="40"/>
      <c r="W62" s="40"/>
      <c r="X62" s="40"/>
      <c r="Y62" s="40"/>
      <c r="Z62" s="40"/>
      <c r="AA62" s="40"/>
      <c r="AB62" s="40"/>
      <c r="AC62" s="40"/>
      <c r="AD62" s="40"/>
      <c r="AE62" s="40"/>
    </row>
    <row r="63" s="2" customFormat="1" ht="15.15" customHeight="1">
      <c r="A63" s="40"/>
      <c r="B63" s="41"/>
      <c r="C63" s="34" t="s">
        <v>31</v>
      </c>
      <c r="D63" s="42"/>
      <c r="E63" s="42"/>
      <c r="F63" s="29" t="str">
        <f>IF(E22="","",E22)</f>
        <v>Vyplň údaj</v>
      </c>
      <c r="G63" s="42"/>
      <c r="H63" s="42"/>
      <c r="I63" s="34" t="s">
        <v>38</v>
      </c>
      <c r="J63" s="38" t="str">
        <f>E28</f>
        <v xml:space="preserve"> </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150</v>
      </c>
      <c r="D65" s="174"/>
      <c r="E65" s="174"/>
      <c r="F65" s="174"/>
      <c r="G65" s="174"/>
      <c r="H65" s="174"/>
      <c r="I65" s="174"/>
      <c r="J65" s="175" t="s">
        <v>151</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74</v>
      </c>
      <c r="D67" s="42"/>
      <c r="E67" s="42"/>
      <c r="F67" s="42"/>
      <c r="G67" s="42"/>
      <c r="H67" s="42"/>
      <c r="I67" s="42"/>
      <c r="J67" s="104">
        <f>J91</f>
        <v>0</v>
      </c>
      <c r="K67" s="42"/>
      <c r="L67" s="147"/>
      <c r="S67" s="40"/>
      <c r="T67" s="40"/>
      <c r="U67" s="40"/>
      <c r="V67" s="40"/>
      <c r="W67" s="40"/>
      <c r="X67" s="40"/>
      <c r="Y67" s="40"/>
      <c r="Z67" s="40"/>
      <c r="AA67" s="40"/>
      <c r="AB67" s="40"/>
      <c r="AC67" s="40"/>
      <c r="AD67" s="40"/>
      <c r="AE67" s="40"/>
      <c r="AU67" s="19" t="s">
        <v>152</v>
      </c>
    </row>
    <row r="68" s="2" customFormat="1" ht="21.84" customHeight="1">
      <c r="A68" s="40"/>
      <c r="B68" s="41"/>
      <c r="C68" s="42"/>
      <c r="D68" s="42"/>
      <c r="E68" s="42"/>
      <c r="F68" s="42"/>
      <c r="G68" s="42"/>
      <c r="H68" s="42"/>
      <c r="I68" s="42"/>
      <c r="J68" s="42"/>
      <c r="K68" s="42"/>
      <c r="L68" s="147"/>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47"/>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47"/>
      <c r="S73" s="40"/>
      <c r="T73" s="40"/>
      <c r="U73" s="40"/>
      <c r="V73" s="40"/>
      <c r="W73" s="40"/>
      <c r="X73" s="40"/>
      <c r="Y73" s="40"/>
      <c r="Z73" s="40"/>
      <c r="AA73" s="40"/>
      <c r="AB73" s="40"/>
      <c r="AC73" s="40"/>
      <c r="AD73" s="40"/>
      <c r="AE73" s="40"/>
    </row>
    <row r="74" s="2" customFormat="1" ht="24.96" customHeight="1">
      <c r="A74" s="40"/>
      <c r="B74" s="41"/>
      <c r="C74" s="25" t="s">
        <v>165</v>
      </c>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6.5" customHeight="1">
      <c r="A77" s="40"/>
      <c r="B77" s="41"/>
      <c r="C77" s="42"/>
      <c r="D77" s="42"/>
      <c r="E77" s="172" t="str">
        <f>E7</f>
        <v>Stavební úpravy objektu Bojanovická 2848/1, Praha 4</v>
      </c>
      <c r="F77" s="34"/>
      <c r="G77" s="34"/>
      <c r="H77" s="34"/>
      <c r="I77" s="42"/>
      <c r="J77" s="42"/>
      <c r="K77" s="42"/>
      <c r="L77" s="147"/>
      <c r="S77" s="40"/>
      <c r="T77" s="40"/>
      <c r="U77" s="40"/>
      <c r="V77" s="40"/>
      <c r="W77" s="40"/>
      <c r="X77" s="40"/>
      <c r="Y77" s="40"/>
      <c r="Z77" s="40"/>
      <c r="AA77" s="40"/>
      <c r="AB77" s="40"/>
      <c r="AC77" s="40"/>
      <c r="AD77" s="40"/>
      <c r="AE77" s="40"/>
    </row>
    <row r="78" s="1" customFormat="1" ht="12" customHeight="1">
      <c r="B78" s="23"/>
      <c r="C78" s="34" t="s">
        <v>145</v>
      </c>
      <c r="D78" s="24"/>
      <c r="E78" s="24"/>
      <c r="F78" s="24"/>
      <c r="G78" s="24"/>
      <c r="H78" s="24"/>
      <c r="I78" s="24"/>
      <c r="J78" s="24"/>
      <c r="K78" s="24"/>
      <c r="L78" s="22"/>
    </row>
    <row r="79" s="1" customFormat="1" ht="16.5" customHeight="1">
      <c r="B79" s="23"/>
      <c r="C79" s="24"/>
      <c r="D79" s="24"/>
      <c r="E79" s="172" t="s">
        <v>146</v>
      </c>
      <c r="F79" s="24"/>
      <c r="G79" s="24"/>
      <c r="H79" s="24"/>
      <c r="I79" s="24"/>
      <c r="J79" s="24"/>
      <c r="K79" s="24"/>
      <c r="L79" s="22"/>
    </row>
    <row r="80" s="1" customFormat="1" ht="12" customHeight="1">
      <c r="B80" s="23"/>
      <c r="C80" s="34" t="s">
        <v>147</v>
      </c>
      <c r="D80" s="24"/>
      <c r="E80" s="24"/>
      <c r="F80" s="24"/>
      <c r="G80" s="24"/>
      <c r="H80" s="24"/>
      <c r="I80" s="24"/>
      <c r="J80" s="24"/>
      <c r="K80" s="24"/>
      <c r="L80" s="22"/>
    </row>
    <row r="81" s="2" customFormat="1" ht="16.5" customHeight="1">
      <c r="A81" s="40"/>
      <c r="B81" s="41"/>
      <c r="C81" s="42"/>
      <c r="D81" s="42"/>
      <c r="E81" s="292" t="s">
        <v>3176</v>
      </c>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4" t="s">
        <v>3177</v>
      </c>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6.5" customHeight="1">
      <c r="A83" s="40"/>
      <c r="B83" s="41"/>
      <c r="C83" s="42"/>
      <c r="D83" s="42"/>
      <c r="E83" s="71" t="str">
        <f>E13</f>
        <v>AV - AV technika</v>
      </c>
      <c r="F83" s="42"/>
      <c r="G83" s="42"/>
      <c r="H83" s="42"/>
      <c r="I83" s="42"/>
      <c r="J83" s="42"/>
      <c r="K83" s="42"/>
      <c r="L83" s="147"/>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2" customHeight="1">
      <c r="A85" s="40"/>
      <c r="B85" s="41"/>
      <c r="C85" s="34" t="s">
        <v>21</v>
      </c>
      <c r="D85" s="42"/>
      <c r="E85" s="42"/>
      <c r="F85" s="29" t="str">
        <f>F16</f>
        <v>Záběhlice ‐ 732117</v>
      </c>
      <c r="G85" s="42"/>
      <c r="H85" s="42"/>
      <c r="I85" s="34" t="s">
        <v>23</v>
      </c>
      <c r="J85" s="74" t="str">
        <f>IF(J16="","",J16)</f>
        <v>8. 6. 2021</v>
      </c>
      <c r="K85" s="42"/>
      <c r="L85" s="14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40.05" customHeight="1">
      <c r="A87" s="40"/>
      <c r="B87" s="41"/>
      <c r="C87" s="34" t="s">
        <v>25</v>
      </c>
      <c r="D87" s="42"/>
      <c r="E87" s="42"/>
      <c r="F87" s="29" t="str">
        <f>E19</f>
        <v>Městská část Praha 4, Antala Staška 2059/80b, Krč,</v>
      </c>
      <c r="G87" s="42"/>
      <c r="H87" s="42"/>
      <c r="I87" s="34" t="s">
        <v>33</v>
      </c>
      <c r="J87" s="38" t="str">
        <f>E25</f>
        <v>Archdynamic, s.r.o., Na Strži 290/10, 140 00 Praha</v>
      </c>
      <c r="K87" s="42"/>
      <c r="L87" s="147"/>
      <c r="S87" s="40"/>
      <c r="T87" s="40"/>
      <c r="U87" s="40"/>
      <c r="V87" s="40"/>
      <c r="W87" s="40"/>
      <c r="X87" s="40"/>
      <c r="Y87" s="40"/>
      <c r="Z87" s="40"/>
      <c r="AA87" s="40"/>
      <c r="AB87" s="40"/>
      <c r="AC87" s="40"/>
      <c r="AD87" s="40"/>
      <c r="AE87" s="40"/>
    </row>
    <row r="88" s="2" customFormat="1" ht="15.15" customHeight="1">
      <c r="A88" s="40"/>
      <c r="B88" s="41"/>
      <c r="C88" s="34" t="s">
        <v>31</v>
      </c>
      <c r="D88" s="42"/>
      <c r="E88" s="42"/>
      <c r="F88" s="29" t="str">
        <f>IF(E22="","",E22)</f>
        <v>Vyplň údaj</v>
      </c>
      <c r="G88" s="42"/>
      <c r="H88" s="42"/>
      <c r="I88" s="34" t="s">
        <v>38</v>
      </c>
      <c r="J88" s="38" t="str">
        <f>E28</f>
        <v xml:space="preserve"> </v>
      </c>
      <c r="K88" s="42"/>
      <c r="L88" s="147"/>
      <c r="S88" s="40"/>
      <c r="T88" s="40"/>
      <c r="U88" s="40"/>
      <c r="V88" s="40"/>
      <c r="W88" s="40"/>
      <c r="X88" s="40"/>
      <c r="Y88" s="40"/>
      <c r="Z88" s="40"/>
      <c r="AA88" s="40"/>
      <c r="AB88" s="40"/>
      <c r="AC88" s="40"/>
      <c r="AD88" s="40"/>
      <c r="AE88" s="40"/>
    </row>
    <row r="89" s="2" customFormat="1" ht="10.32"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11" customFormat="1" ht="29.28" customHeight="1">
      <c r="A90" s="188"/>
      <c r="B90" s="189"/>
      <c r="C90" s="190" t="s">
        <v>166</v>
      </c>
      <c r="D90" s="191" t="s">
        <v>61</v>
      </c>
      <c r="E90" s="191" t="s">
        <v>57</v>
      </c>
      <c r="F90" s="191" t="s">
        <v>58</v>
      </c>
      <c r="G90" s="191" t="s">
        <v>167</v>
      </c>
      <c r="H90" s="191" t="s">
        <v>168</v>
      </c>
      <c r="I90" s="191" t="s">
        <v>169</v>
      </c>
      <c r="J90" s="191" t="s">
        <v>151</v>
      </c>
      <c r="K90" s="192" t="s">
        <v>170</v>
      </c>
      <c r="L90" s="193"/>
      <c r="M90" s="94" t="s">
        <v>19</v>
      </c>
      <c r="N90" s="95" t="s">
        <v>46</v>
      </c>
      <c r="O90" s="95" t="s">
        <v>171</v>
      </c>
      <c r="P90" s="95" t="s">
        <v>172</v>
      </c>
      <c r="Q90" s="95" t="s">
        <v>173</v>
      </c>
      <c r="R90" s="95" t="s">
        <v>174</v>
      </c>
      <c r="S90" s="95" t="s">
        <v>175</v>
      </c>
      <c r="T90" s="96" t="s">
        <v>176</v>
      </c>
      <c r="U90" s="188"/>
      <c r="V90" s="188"/>
      <c r="W90" s="188"/>
      <c r="X90" s="188"/>
      <c r="Y90" s="188"/>
      <c r="Z90" s="188"/>
      <c r="AA90" s="188"/>
      <c r="AB90" s="188"/>
      <c r="AC90" s="188"/>
      <c r="AD90" s="188"/>
      <c r="AE90" s="188"/>
    </row>
    <row r="91" s="2" customFormat="1" ht="22.8" customHeight="1">
      <c r="A91" s="40"/>
      <c r="B91" s="41"/>
      <c r="C91" s="101" t="s">
        <v>177</v>
      </c>
      <c r="D91" s="42"/>
      <c r="E91" s="42"/>
      <c r="F91" s="42"/>
      <c r="G91" s="42"/>
      <c r="H91" s="42"/>
      <c r="I91" s="42"/>
      <c r="J91" s="194">
        <f>BK91</f>
        <v>0</v>
      </c>
      <c r="K91" s="42"/>
      <c r="L91" s="46"/>
      <c r="M91" s="97"/>
      <c r="N91" s="195"/>
      <c r="O91" s="98"/>
      <c r="P91" s="196">
        <f>SUM(P92:P103)</f>
        <v>0</v>
      </c>
      <c r="Q91" s="98"/>
      <c r="R91" s="196">
        <f>SUM(R92:R103)</f>
        <v>0</v>
      </c>
      <c r="S91" s="98"/>
      <c r="T91" s="197">
        <f>SUM(T92:T103)</f>
        <v>0</v>
      </c>
      <c r="U91" s="40"/>
      <c r="V91" s="40"/>
      <c r="W91" s="40"/>
      <c r="X91" s="40"/>
      <c r="Y91" s="40"/>
      <c r="Z91" s="40"/>
      <c r="AA91" s="40"/>
      <c r="AB91" s="40"/>
      <c r="AC91" s="40"/>
      <c r="AD91" s="40"/>
      <c r="AE91" s="40"/>
      <c r="AT91" s="19" t="s">
        <v>75</v>
      </c>
      <c r="AU91" s="19" t="s">
        <v>152</v>
      </c>
      <c r="BK91" s="198">
        <f>SUM(BK92:BK103)</f>
        <v>0</v>
      </c>
    </row>
    <row r="92" s="2" customFormat="1" ht="16.5" customHeight="1">
      <c r="A92" s="40"/>
      <c r="B92" s="41"/>
      <c r="C92" s="215" t="s">
        <v>198</v>
      </c>
      <c r="D92" s="215" t="s">
        <v>183</v>
      </c>
      <c r="E92" s="216" t="s">
        <v>2661</v>
      </c>
      <c r="F92" s="217" t="s">
        <v>3209</v>
      </c>
      <c r="G92" s="218" t="s">
        <v>1661</v>
      </c>
      <c r="H92" s="219">
        <v>1</v>
      </c>
      <c r="I92" s="220"/>
      <c r="J92" s="221">
        <f>ROUND(I92*H92,2)</f>
        <v>0</v>
      </c>
      <c r="K92" s="217" t="s">
        <v>19</v>
      </c>
      <c r="L92" s="46"/>
      <c r="M92" s="222" t="s">
        <v>19</v>
      </c>
      <c r="N92" s="223" t="s">
        <v>47</v>
      </c>
      <c r="O92" s="86"/>
      <c r="P92" s="224">
        <f>O92*H92</f>
        <v>0</v>
      </c>
      <c r="Q92" s="224">
        <v>0</v>
      </c>
      <c r="R92" s="224">
        <f>Q92*H92</f>
        <v>0</v>
      </c>
      <c r="S92" s="224">
        <v>0</v>
      </c>
      <c r="T92" s="225">
        <f>S92*H92</f>
        <v>0</v>
      </c>
      <c r="U92" s="40"/>
      <c r="V92" s="40"/>
      <c r="W92" s="40"/>
      <c r="X92" s="40"/>
      <c r="Y92" s="40"/>
      <c r="Z92" s="40"/>
      <c r="AA92" s="40"/>
      <c r="AB92" s="40"/>
      <c r="AC92" s="40"/>
      <c r="AD92" s="40"/>
      <c r="AE92" s="40"/>
      <c r="AR92" s="226" t="s">
        <v>198</v>
      </c>
      <c r="AT92" s="226" t="s">
        <v>183</v>
      </c>
      <c r="AU92" s="226" t="s">
        <v>76</v>
      </c>
      <c r="AY92" s="19" t="s">
        <v>180</v>
      </c>
      <c r="BE92" s="227">
        <f>IF(N92="základní",J92,0)</f>
        <v>0</v>
      </c>
      <c r="BF92" s="227">
        <f>IF(N92="snížená",J92,0)</f>
        <v>0</v>
      </c>
      <c r="BG92" s="227">
        <f>IF(N92="zákl. přenesená",J92,0)</f>
        <v>0</v>
      </c>
      <c r="BH92" s="227">
        <f>IF(N92="sníž. přenesená",J92,0)</f>
        <v>0</v>
      </c>
      <c r="BI92" s="227">
        <f>IF(N92="nulová",J92,0)</f>
        <v>0</v>
      </c>
      <c r="BJ92" s="19" t="s">
        <v>83</v>
      </c>
      <c r="BK92" s="227">
        <f>ROUND(I92*H92,2)</f>
        <v>0</v>
      </c>
      <c r="BL92" s="19" t="s">
        <v>198</v>
      </c>
      <c r="BM92" s="226" t="s">
        <v>3363</v>
      </c>
    </row>
    <row r="93" s="2" customFormat="1">
      <c r="A93" s="40"/>
      <c r="B93" s="41"/>
      <c r="C93" s="42"/>
      <c r="D93" s="228" t="s">
        <v>190</v>
      </c>
      <c r="E93" s="42"/>
      <c r="F93" s="229" t="s">
        <v>3209</v>
      </c>
      <c r="G93" s="42"/>
      <c r="H93" s="42"/>
      <c r="I93" s="230"/>
      <c r="J93" s="42"/>
      <c r="K93" s="42"/>
      <c r="L93" s="46"/>
      <c r="M93" s="231"/>
      <c r="N93" s="232"/>
      <c r="O93" s="86"/>
      <c r="P93" s="86"/>
      <c r="Q93" s="86"/>
      <c r="R93" s="86"/>
      <c r="S93" s="86"/>
      <c r="T93" s="87"/>
      <c r="U93" s="40"/>
      <c r="V93" s="40"/>
      <c r="W93" s="40"/>
      <c r="X93" s="40"/>
      <c r="Y93" s="40"/>
      <c r="Z93" s="40"/>
      <c r="AA93" s="40"/>
      <c r="AB93" s="40"/>
      <c r="AC93" s="40"/>
      <c r="AD93" s="40"/>
      <c r="AE93" s="40"/>
      <c r="AT93" s="19" t="s">
        <v>190</v>
      </c>
      <c r="AU93" s="19" t="s">
        <v>76</v>
      </c>
    </row>
    <row r="94" s="2" customFormat="1" ht="16.5" customHeight="1">
      <c r="A94" s="40"/>
      <c r="B94" s="41"/>
      <c r="C94" s="215" t="s">
        <v>83</v>
      </c>
      <c r="D94" s="215" t="s">
        <v>183</v>
      </c>
      <c r="E94" s="216" t="s">
        <v>2849</v>
      </c>
      <c r="F94" s="217" t="s">
        <v>3364</v>
      </c>
      <c r="G94" s="218" t="s">
        <v>1661</v>
      </c>
      <c r="H94" s="219">
        <v>1</v>
      </c>
      <c r="I94" s="220"/>
      <c r="J94" s="221">
        <f>ROUND(I94*H94,2)</f>
        <v>0</v>
      </c>
      <c r="K94" s="217" t="s">
        <v>19</v>
      </c>
      <c r="L94" s="46"/>
      <c r="M94" s="222" t="s">
        <v>19</v>
      </c>
      <c r="N94" s="223" t="s">
        <v>47</v>
      </c>
      <c r="O94" s="86"/>
      <c r="P94" s="224">
        <f>O94*H94</f>
        <v>0</v>
      </c>
      <c r="Q94" s="224">
        <v>0</v>
      </c>
      <c r="R94" s="224">
        <f>Q94*H94</f>
        <v>0</v>
      </c>
      <c r="S94" s="224">
        <v>0</v>
      </c>
      <c r="T94" s="225">
        <f>S94*H94</f>
        <v>0</v>
      </c>
      <c r="U94" s="40"/>
      <c r="V94" s="40"/>
      <c r="W94" s="40"/>
      <c r="X94" s="40"/>
      <c r="Y94" s="40"/>
      <c r="Z94" s="40"/>
      <c r="AA94" s="40"/>
      <c r="AB94" s="40"/>
      <c r="AC94" s="40"/>
      <c r="AD94" s="40"/>
      <c r="AE94" s="40"/>
      <c r="AR94" s="226" t="s">
        <v>198</v>
      </c>
      <c r="AT94" s="226" t="s">
        <v>183</v>
      </c>
      <c r="AU94" s="226" t="s">
        <v>76</v>
      </c>
      <c r="AY94" s="19" t="s">
        <v>180</v>
      </c>
      <c r="BE94" s="227">
        <f>IF(N94="základní",J94,0)</f>
        <v>0</v>
      </c>
      <c r="BF94" s="227">
        <f>IF(N94="snížená",J94,0)</f>
        <v>0</v>
      </c>
      <c r="BG94" s="227">
        <f>IF(N94="zákl. přenesená",J94,0)</f>
        <v>0</v>
      </c>
      <c r="BH94" s="227">
        <f>IF(N94="sníž. přenesená",J94,0)</f>
        <v>0</v>
      </c>
      <c r="BI94" s="227">
        <f>IF(N94="nulová",J94,0)</f>
        <v>0</v>
      </c>
      <c r="BJ94" s="19" t="s">
        <v>83</v>
      </c>
      <c r="BK94" s="227">
        <f>ROUND(I94*H94,2)</f>
        <v>0</v>
      </c>
      <c r="BL94" s="19" t="s">
        <v>198</v>
      </c>
      <c r="BM94" s="226" t="s">
        <v>3365</v>
      </c>
    </row>
    <row r="95" s="2" customFormat="1">
      <c r="A95" s="40"/>
      <c r="B95" s="41"/>
      <c r="C95" s="42"/>
      <c r="D95" s="228" t="s">
        <v>190</v>
      </c>
      <c r="E95" s="42"/>
      <c r="F95" s="229" t="s">
        <v>3364</v>
      </c>
      <c r="G95" s="42"/>
      <c r="H95" s="42"/>
      <c r="I95" s="230"/>
      <c r="J95" s="42"/>
      <c r="K95" s="42"/>
      <c r="L95" s="46"/>
      <c r="M95" s="231"/>
      <c r="N95" s="232"/>
      <c r="O95" s="86"/>
      <c r="P95" s="86"/>
      <c r="Q95" s="86"/>
      <c r="R95" s="86"/>
      <c r="S95" s="86"/>
      <c r="T95" s="87"/>
      <c r="U95" s="40"/>
      <c r="V95" s="40"/>
      <c r="W95" s="40"/>
      <c r="X95" s="40"/>
      <c r="Y95" s="40"/>
      <c r="Z95" s="40"/>
      <c r="AA95" s="40"/>
      <c r="AB95" s="40"/>
      <c r="AC95" s="40"/>
      <c r="AD95" s="40"/>
      <c r="AE95" s="40"/>
      <c r="AT95" s="19" t="s">
        <v>190</v>
      </c>
      <c r="AU95" s="19" t="s">
        <v>76</v>
      </c>
    </row>
    <row r="96" s="2" customFormat="1" ht="16.5" customHeight="1">
      <c r="A96" s="40"/>
      <c r="B96" s="41"/>
      <c r="C96" s="215" t="s">
        <v>85</v>
      </c>
      <c r="D96" s="215" t="s">
        <v>183</v>
      </c>
      <c r="E96" s="216" t="s">
        <v>2852</v>
      </c>
      <c r="F96" s="217" t="s">
        <v>3366</v>
      </c>
      <c r="G96" s="218" t="s">
        <v>1661</v>
      </c>
      <c r="H96" s="219">
        <v>1</v>
      </c>
      <c r="I96" s="220"/>
      <c r="J96" s="221">
        <f>ROUND(I96*H96,2)</f>
        <v>0</v>
      </c>
      <c r="K96" s="217" t="s">
        <v>19</v>
      </c>
      <c r="L96" s="46"/>
      <c r="M96" s="222" t="s">
        <v>19</v>
      </c>
      <c r="N96" s="223" t="s">
        <v>47</v>
      </c>
      <c r="O96" s="86"/>
      <c r="P96" s="224">
        <f>O96*H96</f>
        <v>0</v>
      </c>
      <c r="Q96" s="224">
        <v>0</v>
      </c>
      <c r="R96" s="224">
        <f>Q96*H96</f>
        <v>0</v>
      </c>
      <c r="S96" s="224">
        <v>0</v>
      </c>
      <c r="T96" s="225">
        <f>S96*H96</f>
        <v>0</v>
      </c>
      <c r="U96" s="40"/>
      <c r="V96" s="40"/>
      <c r="W96" s="40"/>
      <c r="X96" s="40"/>
      <c r="Y96" s="40"/>
      <c r="Z96" s="40"/>
      <c r="AA96" s="40"/>
      <c r="AB96" s="40"/>
      <c r="AC96" s="40"/>
      <c r="AD96" s="40"/>
      <c r="AE96" s="40"/>
      <c r="AR96" s="226" t="s">
        <v>198</v>
      </c>
      <c r="AT96" s="226" t="s">
        <v>183</v>
      </c>
      <c r="AU96" s="226" t="s">
        <v>76</v>
      </c>
      <c r="AY96" s="19" t="s">
        <v>180</v>
      </c>
      <c r="BE96" s="227">
        <f>IF(N96="základní",J96,0)</f>
        <v>0</v>
      </c>
      <c r="BF96" s="227">
        <f>IF(N96="snížená",J96,0)</f>
        <v>0</v>
      </c>
      <c r="BG96" s="227">
        <f>IF(N96="zákl. přenesená",J96,0)</f>
        <v>0</v>
      </c>
      <c r="BH96" s="227">
        <f>IF(N96="sníž. přenesená",J96,0)</f>
        <v>0</v>
      </c>
      <c r="BI96" s="227">
        <f>IF(N96="nulová",J96,0)</f>
        <v>0</v>
      </c>
      <c r="BJ96" s="19" t="s">
        <v>83</v>
      </c>
      <c r="BK96" s="227">
        <f>ROUND(I96*H96,2)</f>
        <v>0</v>
      </c>
      <c r="BL96" s="19" t="s">
        <v>198</v>
      </c>
      <c r="BM96" s="226" t="s">
        <v>3367</v>
      </c>
    </row>
    <row r="97" s="2" customFormat="1">
      <c r="A97" s="40"/>
      <c r="B97" s="41"/>
      <c r="C97" s="42"/>
      <c r="D97" s="228" t="s">
        <v>190</v>
      </c>
      <c r="E97" s="42"/>
      <c r="F97" s="229" t="s">
        <v>3366</v>
      </c>
      <c r="G97" s="42"/>
      <c r="H97" s="42"/>
      <c r="I97" s="230"/>
      <c r="J97" s="42"/>
      <c r="K97" s="42"/>
      <c r="L97" s="46"/>
      <c r="M97" s="231"/>
      <c r="N97" s="232"/>
      <c r="O97" s="86"/>
      <c r="P97" s="86"/>
      <c r="Q97" s="86"/>
      <c r="R97" s="86"/>
      <c r="S97" s="86"/>
      <c r="T97" s="87"/>
      <c r="U97" s="40"/>
      <c r="V97" s="40"/>
      <c r="W97" s="40"/>
      <c r="X97" s="40"/>
      <c r="Y97" s="40"/>
      <c r="Z97" s="40"/>
      <c r="AA97" s="40"/>
      <c r="AB97" s="40"/>
      <c r="AC97" s="40"/>
      <c r="AD97" s="40"/>
      <c r="AE97" s="40"/>
      <c r="AT97" s="19" t="s">
        <v>190</v>
      </c>
      <c r="AU97" s="19" t="s">
        <v>76</v>
      </c>
    </row>
    <row r="98" s="2" customFormat="1" ht="16.5" customHeight="1">
      <c r="A98" s="40"/>
      <c r="B98" s="41"/>
      <c r="C98" s="215" t="s">
        <v>113</v>
      </c>
      <c r="D98" s="215" t="s">
        <v>183</v>
      </c>
      <c r="E98" s="216" t="s">
        <v>2855</v>
      </c>
      <c r="F98" s="217" t="s">
        <v>3368</v>
      </c>
      <c r="G98" s="218" t="s">
        <v>1661</v>
      </c>
      <c r="H98" s="219">
        <v>1</v>
      </c>
      <c r="I98" s="220"/>
      <c r="J98" s="221">
        <f>ROUND(I98*H98,2)</f>
        <v>0</v>
      </c>
      <c r="K98" s="217" t="s">
        <v>19</v>
      </c>
      <c r="L98" s="46"/>
      <c r="M98" s="222" t="s">
        <v>19</v>
      </c>
      <c r="N98" s="223" t="s">
        <v>47</v>
      </c>
      <c r="O98" s="86"/>
      <c r="P98" s="224">
        <f>O98*H98</f>
        <v>0</v>
      </c>
      <c r="Q98" s="224">
        <v>0</v>
      </c>
      <c r="R98" s="224">
        <f>Q98*H98</f>
        <v>0</v>
      </c>
      <c r="S98" s="224">
        <v>0</v>
      </c>
      <c r="T98" s="225">
        <f>S98*H98</f>
        <v>0</v>
      </c>
      <c r="U98" s="40"/>
      <c r="V98" s="40"/>
      <c r="W98" s="40"/>
      <c r="X98" s="40"/>
      <c r="Y98" s="40"/>
      <c r="Z98" s="40"/>
      <c r="AA98" s="40"/>
      <c r="AB98" s="40"/>
      <c r="AC98" s="40"/>
      <c r="AD98" s="40"/>
      <c r="AE98" s="40"/>
      <c r="AR98" s="226" t="s">
        <v>198</v>
      </c>
      <c r="AT98" s="226" t="s">
        <v>183</v>
      </c>
      <c r="AU98" s="226" t="s">
        <v>76</v>
      </c>
      <c r="AY98" s="19" t="s">
        <v>180</v>
      </c>
      <c r="BE98" s="227">
        <f>IF(N98="základní",J98,0)</f>
        <v>0</v>
      </c>
      <c r="BF98" s="227">
        <f>IF(N98="snížená",J98,0)</f>
        <v>0</v>
      </c>
      <c r="BG98" s="227">
        <f>IF(N98="zákl. přenesená",J98,0)</f>
        <v>0</v>
      </c>
      <c r="BH98" s="227">
        <f>IF(N98="sníž. přenesená",J98,0)</f>
        <v>0</v>
      </c>
      <c r="BI98" s="227">
        <f>IF(N98="nulová",J98,0)</f>
        <v>0</v>
      </c>
      <c r="BJ98" s="19" t="s">
        <v>83</v>
      </c>
      <c r="BK98" s="227">
        <f>ROUND(I98*H98,2)</f>
        <v>0</v>
      </c>
      <c r="BL98" s="19" t="s">
        <v>198</v>
      </c>
      <c r="BM98" s="226" t="s">
        <v>3369</v>
      </c>
    </row>
    <row r="99" s="2" customFormat="1">
      <c r="A99" s="40"/>
      <c r="B99" s="41"/>
      <c r="C99" s="42"/>
      <c r="D99" s="228" t="s">
        <v>190</v>
      </c>
      <c r="E99" s="42"/>
      <c r="F99" s="229" t="s">
        <v>3368</v>
      </c>
      <c r="G99" s="42"/>
      <c r="H99" s="42"/>
      <c r="I99" s="230"/>
      <c r="J99" s="42"/>
      <c r="K99" s="42"/>
      <c r="L99" s="46"/>
      <c r="M99" s="231"/>
      <c r="N99" s="232"/>
      <c r="O99" s="86"/>
      <c r="P99" s="86"/>
      <c r="Q99" s="86"/>
      <c r="R99" s="86"/>
      <c r="S99" s="86"/>
      <c r="T99" s="87"/>
      <c r="U99" s="40"/>
      <c r="V99" s="40"/>
      <c r="W99" s="40"/>
      <c r="X99" s="40"/>
      <c r="Y99" s="40"/>
      <c r="Z99" s="40"/>
      <c r="AA99" s="40"/>
      <c r="AB99" s="40"/>
      <c r="AC99" s="40"/>
      <c r="AD99" s="40"/>
      <c r="AE99" s="40"/>
      <c r="AT99" s="19" t="s">
        <v>190</v>
      </c>
      <c r="AU99" s="19" t="s">
        <v>76</v>
      </c>
    </row>
    <row r="100" s="2" customFormat="1" ht="16.5" customHeight="1">
      <c r="A100" s="40"/>
      <c r="B100" s="41"/>
      <c r="C100" s="215" t="s">
        <v>231</v>
      </c>
      <c r="D100" s="215" t="s">
        <v>183</v>
      </c>
      <c r="E100" s="216" t="s">
        <v>2858</v>
      </c>
      <c r="F100" s="217" t="s">
        <v>3370</v>
      </c>
      <c r="G100" s="218" t="s">
        <v>1661</v>
      </c>
      <c r="H100" s="219">
        <v>1</v>
      </c>
      <c r="I100" s="220"/>
      <c r="J100" s="221">
        <f>ROUND(I100*H100,2)</f>
        <v>0</v>
      </c>
      <c r="K100" s="217" t="s">
        <v>19</v>
      </c>
      <c r="L100" s="46"/>
      <c r="M100" s="222" t="s">
        <v>19</v>
      </c>
      <c r="N100" s="223" t="s">
        <v>47</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198</v>
      </c>
      <c r="AT100" s="226" t="s">
        <v>183</v>
      </c>
      <c r="AU100" s="226" t="s">
        <v>76</v>
      </c>
      <c r="AY100" s="19" t="s">
        <v>180</v>
      </c>
      <c r="BE100" s="227">
        <f>IF(N100="základní",J100,0)</f>
        <v>0</v>
      </c>
      <c r="BF100" s="227">
        <f>IF(N100="snížená",J100,0)</f>
        <v>0</v>
      </c>
      <c r="BG100" s="227">
        <f>IF(N100="zákl. přenesená",J100,0)</f>
        <v>0</v>
      </c>
      <c r="BH100" s="227">
        <f>IF(N100="sníž. přenesená",J100,0)</f>
        <v>0</v>
      </c>
      <c r="BI100" s="227">
        <f>IF(N100="nulová",J100,0)</f>
        <v>0</v>
      </c>
      <c r="BJ100" s="19" t="s">
        <v>83</v>
      </c>
      <c r="BK100" s="227">
        <f>ROUND(I100*H100,2)</f>
        <v>0</v>
      </c>
      <c r="BL100" s="19" t="s">
        <v>198</v>
      </c>
      <c r="BM100" s="226" t="s">
        <v>3371</v>
      </c>
    </row>
    <row r="101" s="2" customFormat="1">
      <c r="A101" s="40"/>
      <c r="B101" s="41"/>
      <c r="C101" s="42"/>
      <c r="D101" s="228" t="s">
        <v>190</v>
      </c>
      <c r="E101" s="42"/>
      <c r="F101" s="229" t="s">
        <v>3370</v>
      </c>
      <c r="G101" s="42"/>
      <c r="H101" s="42"/>
      <c r="I101" s="230"/>
      <c r="J101" s="42"/>
      <c r="K101" s="42"/>
      <c r="L101" s="46"/>
      <c r="M101" s="231"/>
      <c r="N101" s="232"/>
      <c r="O101" s="86"/>
      <c r="P101" s="86"/>
      <c r="Q101" s="86"/>
      <c r="R101" s="86"/>
      <c r="S101" s="86"/>
      <c r="T101" s="87"/>
      <c r="U101" s="40"/>
      <c r="V101" s="40"/>
      <c r="W101" s="40"/>
      <c r="X101" s="40"/>
      <c r="Y101" s="40"/>
      <c r="Z101" s="40"/>
      <c r="AA101" s="40"/>
      <c r="AB101" s="40"/>
      <c r="AC101" s="40"/>
      <c r="AD101" s="40"/>
      <c r="AE101" s="40"/>
      <c r="AT101" s="19" t="s">
        <v>190</v>
      </c>
      <c r="AU101" s="19" t="s">
        <v>76</v>
      </c>
    </row>
    <row r="102" s="2" customFormat="1" ht="16.5" customHeight="1">
      <c r="A102" s="40"/>
      <c r="B102" s="41"/>
      <c r="C102" s="215" t="s">
        <v>239</v>
      </c>
      <c r="D102" s="215" t="s">
        <v>183</v>
      </c>
      <c r="E102" s="216" t="s">
        <v>2861</v>
      </c>
      <c r="F102" s="217" t="s">
        <v>3372</v>
      </c>
      <c r="G102" s="218" t="s">
        <v>974</v>
      </c>
      <c r="H102" s="219">
        <v>1</v>
      </c>
      <c r="I102" s="220"/>
      <c r="J102" s="221">
        <f>ROUND(I102*H102,2)</f>
        <v>0</v>
      </c>
      <c r="K102" s="217" t="s">
        <v>19</v>
      </c>
      <c r="L102" s="46"/>
      <c r="M102" s="222" t="s">
        <v>19</v>
      </c>
      <c r="N102" s="223" t="s">
        <v>47</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198</v>
      </c>
      <c r="AT102" s="226" t="s">
        <v>183</v>
      </c>
      <c r="AU102" s="226" t="s">
        <v>76</v>
      </c>
      <c r="AY102" s="19" t="s">
        <v>180</v>
      </c>
      <c r="BE102" s="227">
        <f>IF(N102="základní",J102,0)</f>
        <v>0</v>
      </c>
      <c r="BF102" s="227">
        <f>IF(N102="snížená",J102,0)</f>
        <v>0</v>
      </c>
      <c r="BG102" s="227">
        <f>IF(N102="zákl. přenesená",J102,0)</f>
        <v>0</v>
      </c>
      <c r="BH102" s="227">
        <f>IF(N102="sníž. přenesená",J102,0)</f>
        <v>0</v>
      </c>
      <c r="BI102" s="227">
        <f>IF(N102="nulová",J102,0)</f>
        <v>0</v>
      </c>
      <c r="BJ102" s="19" t="s">
        <v>83</v>
      </c>
      <c r="BK102" s="227">
        <f>ROUND(I102*H102,2)</f>
        <v>0</v>
      </c>
      <c r="BL102" s="19" t="s">
        <v>198</v>
      </c>
      <c r="BM102" s="226" t="s">
        <v>3373</v>
      </c>
    </row>
    <row r="103" s="2" customFormat="1">
      <c r="A103" s="40"/>
      <c r="B103" s="41"/>
      <c r="C103" s="42"/>
      <c r="D103" s="228" t="s">
        <v>190</v>
      </c>
      <c r="E103" s="42"/>
      <c r="F103" s="229" t="s">
        <v>3372</v>
      </c>
      <c r="G103" s="42"/>
      <c r="H103" s="42"/>
      <c r="I103" s="230"/>
      <c r="J103" s="42"/>
      <c r="K103" s="42"/>
      <c r="L103" s="46"/>
      <c r="M103" s="265"/>
      <c r="N103" s="266"/>
      <c r="O103" s="267"/>
      <c r="P103" s="267"/>
      <c r="Q103" s="267"/>
      <c r="R103" s="267"/>
      <c r="S103" s="267"/>
      <c r="T103" s="268"/>
      <c r="U103" s="40"/>
      <c r="V103" s="40"/>
      <c r="W103" s="40"/>
      <c r="X103" s="40"/>
      <c r="Y103" s="40"/>
      <c r="Z103" s="40"/>
      <c r="AA103" s="40"/>
      <c r="AB103" s="40"/>
      <c r="AC103" s="40"/>
      <c r="AD103" s="40"/>
      <c r="AE103" s="40"/>
      <c r="AT103" s="19" t="s">
        <v>190</v>
      </c>
      <c r="AU103" s="19" t="s">
        <v>76</v>
      </c>
    </row>
    <row r="104" s="2" customFormat="1" ht="6.96" customHeight="1">
      <c r="A104" s="40"/>
      <c r="B104" s="61"/>
      <c r="C104" s="62"/>
      <c r="D104" s="62"/>
      <c r="E104" s="62"/>
      <c r="F104" s="62"/>
      <c r="G104" s="62"/>
      <c r="H104" s="62"/>
      <c r="I104" s="62"/>
      <c r="J104" s="62"/>
      <c r="K104" s="62"/>
      <c r="L104" s="46"/>
      <c r="M104" s="40"/>
      <c r="O104" s="40"/>
      <c r="P104" s="40"/>
      <c r="Q104" s="40"/>
      <c r="R104" s="40"/>
      <c r="S104" s="40"/>
      <c r="T104" s="40"/>
      <c r="U104" s="40"/>
      <c r="V104" s="40"/>
      <c r="W104" s="40"/>
      <c r="X104" s="40"/>
      <c r="Y104" s="40"/>
      <c r="Z104" s="40"/>
      <c r="AA104" s="40"/>
      <c r="AB104" s="40"/>
      <c r="AC104" s="40"/>
      <c r="AD104" s="40"/>
      <c r="AE104" s="40"/>
    </row>
  </sheetData>
  <sheetProtection sheet="1" autoFilter="0" formatColumns="0" formatRows="0" objects="1" scenarios="1" spinCount="100000" saltValue="cccwwbSWteMYTEOwPBNiYRTz0FnaChQDZsD/2kq4lzcfQZA/t7Lfq5ny0oePWMYcOXAz9KvyCVdXXBvyJKTZZw==" hashValue="PE4I+g/aevwpNQ0zh5I3mrYsToFLoRfwB33Rw9qx2aUxivPPMMhAW5/2m1jl9uQAinS5iFDHyIGCP7E7Urr/Kw==" algorithmName="SHA-512" password="CC35"/>
  <autoFilter ref="C90:K103"/>
  <mergeCells count="15">
    <mergeCell ref="E7:H7"/>
    <mergeCell ref="E11:H11"/>
    <mergeCell ref="E9:H9"/>
    <mergeCell ref="E13:H13"/>
    <mergeCell ref="E22:H22"/>
    <mergeCell ref="E31:H31"/>
    <mergeCell ref="E52:H52"/>
    <mergeCell ref="E56:H56"/>
    <mergeCell ref="E54:H54"/>
    <mergeCell ref="E58:H58"/>
    <mergeCell ref="E77:H77"/>
    <mergeCell ref="E81:H81"/>
    <mergeCell ref="E79:H79"/>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128</v>
      </c>
    </row>
    <row r="3" s="1" customFormat="1" ht="6.96" customHeight="1">
      <c r="B3" s="141"/>
      <c r="C3" s="142"/>
      <c r="D3" s="142"/>
      <c r="E3" s="142"/>
      <c r="F3" s="142"/>
      <c r="G3" s="142"/>
      <c r="H3" s="142"/>
      <c r="I3" s="142"/>
      <c r="J3" s="142"/>
      <c r="K3" s="142"/>
      <c r="L3" s="22"/>
      <c r="AT3" s="19" t="s">
        <v>85</v>
      </c>
    </row>
    <row r="4" s="1" customFormat="1" ht="24.96" customHeight="1">
      <c r="B4" s="22"/>
      <c r="D4" s="143" t="s">
        <v>144</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Stavební úpravy objektu Bojanovická 2848/1, Praha 4</v>
      </c>
      <c r="F7" s="145"/>
      <c r="G7" s="145"/>
      <c r="H7" s="145"/>
      <c r="L7" s="22"/>
    </row>
    <row r="8">
      <c r="B8" s="22"/>
      <c r="D8" s="145" t="s">
        <v>145</v>
      </c>
      <c r="L8" s="22"/>
    </row>
    <row r="9" s="1" customFormat="1" ht="16.5" customHeight="1">
      <c r="B9" s="22"/>
      <c r="E9" s="146" t="s">
        <v>146</v>
      </c>
      <c r="F9" s="1"/>
      <c r="G9" s="1"/>
      <c r="H9" s="1"/>
      <c r="L9" s="22"/>
    </row>
    <row r="10" s="1" customFormat="1" ht="12" customHeight="1">
      <c r="B10" s="22"/>
      <c r="D10" s="145" t="s">
        <v>147</v>
      </c>
      <c r="L10" s="22"/>
    </row>
    <row r="11" s="2" customFormat="1" ht="16.5" customHeight="1">
      <c r="A11" s="40"/>
      <c r="B11" s="46"/>
      <c r="C11" s="40"/>
      <c r="D11" s="40"/>
      <c r="E11" s="158" t="s">
        <v>3176</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3177</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3374</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stavby'!AN8</f>
        <v>8. 6. 2021</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27</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30</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31</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33</v>
      </c>
      <c r="E24" s="40"/>
      <c r="F24" s="40"/>
      <c r="G24" s="40"/>
      <c r="H24" s="40"/>
      <c r="I24" s="145" t="s">
        <v>26</v>
      </c>
      <c r="J24" s="135" t="s">
        <v>34</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
        <v>35</v>
      </c>
      <c r="F25" s="40"/>
      <c r="G25" s="40"/>
      <c r="H25" s="40"/>
      <c r="I25" s="145" t="s">
        <v>29</v>
      </c>
      <c r="J25" s="135" t="s">
        <v>36</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38</v>
      </c>
      <c r="E27" s="40"/>
      <c r="F27" s="40"/>
      <c r="G27" s="40"/>
      <c r="H27" s="40"/>
      <c r="I27" s="145" t="s">
        <v>26</v>
      </c>
      <c r="J27" s="135" t="str">
        <f>IF('Rekapitulace stavby'!AN19="","",'Rekapitulace stavby'!AN19)</f>
        <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 xml:space="preserve"> </v>
      </c>
      <c r="F28" s="40"/>
      <c r="G28" s="40"/>
      <c r="H28" s="40"/>
      <c r="I28" s="145" t="s">
        <v>29</v>
      </c>
      <c r="J28" s="135" t="str">
        <f>IF('Rekapitulace stavby'!AN20="","",'Rekapitulace stavby'!AN20)</f>
        <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40</v>
      </c>
      <c r="E30" s="40"/>
      <c r="F30" s="40"/>
      <c r="G30" s="40"/>
      <c r="H30" s="40"/>
      <c r="I30" s="40"/>
      <c r="J30" s="40"/>
      <c r="K30" s="40"/>
      <c r="L30" s="147"/>
      <c r="S30" s="40"/>
      <c r="T30" s="40"/>
      <c r="U30" s="40"/>
      <c r="V30" s="40"/>
      <c r="W30" s="40"/>
      <c r="X30" s="40"/>
      <c r="Y30" s="40"/>
      <c r="Z30" s="40"/>
      <c r="AA30" s="40"/>
      <c r="AB30" s="40"/>
      <c r="AC30" s="40"/>
      <c r="AD30" s="40"/>
      <c r="AE30" s="40"/>
    </row>
    <row r="31" s="8" customFormat="1" ht="143.25" customHeight="1">
      <c r="A31" s="150"/>
      <c r="B31" s="151"/>
      <c r="C31" s="150"/>
      <c r="D31" s="150"/>
      <c r="E31" s="152" t="s">
        <v>41</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42</v>
      </c>
      <c r="E34" s="40"/>
      <c r="F34" s="40"/>
      <c r="G34" s="40"/>
      <c r="H34" s="40"/>
      <c r="I34" s="40"/>
      <c r="J34" s="156">
        <f>ROUND(J91,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44</v>
      </c>
      <c r="G36" s="40"/>
      <c r="H36" s="40"/>
      <c r="I36" s="157" t="s">
        <v>43</v>
      </c>
      <c r="J36" s="157" t="s">
        <v>45</v>
      </c>
      <c r="K36" s="40"/>
      <c r="L36" s="147"/>
      <c r="S36" s="40"/>
      <c r="T36" s="40"/>
      <c r="U36" s="40"/>
      <c r="V36" s="40"/>
      <c r="W36" s="40"/>
      <c r="X36" s="40"/>
      <c r="Y36" s="40"/>
      <c r="Z36" s="40"/>
      <c r="AA36" s="40"/>
      <c r="AB36" s="40"/>
      <c r="AC36" s="40"/>
      <c r="AD36" s="40"/>
      <c r="AE36" s="40"/>
    </row>
    <row r="37" s="2" customFormat="1" ht="14.4" customHeight="1">
      <c r="A37" s="40"/>
      <c r="B37" s="46"/>
      <c r="C37" s="40"/>
      <c r="D37" s="158" t="s">
        <v>46</v>
      </c>
      <c r="E37" s="145" t="s">
        <v>47</v>
      </c>
      <c r="F37" s="159">
        <f>ROUND((SUM(BE91:BE127)),  2)</f>
        <v>0</v>
      </c>
      <c r="G37" s="40"/>
      <c r="H37" s="40"/>
      <c r="I37" s="160">
        <v>0.20999999999999999</v>
      </c>
      <c r="J37" s="159">
        <f>ROUND(((SUM(BE91:BE127))*I37),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48</v>
      </c>
      <c r="F38" s="159">
        <f>ROUND((SUM(BF91:BF127)),  2)</f>
        <v>0</v>
      </c>
      <c r="G38" s="40"/>
      <c r="H38" s="40"/>
      <c r="I38" s="160">
        <v>0.14999999999999999</v>
      </c>
      <c r="J38" s="159">
        <f>ROUND(((SUM(BF91:BF127))*I38),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49</v>
      </c>
      <c r="F39" s="159">
        <f>ROUND((SUM(BG91:BG127)),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50</v>
      </c>
      <c r="F40" s="159">
        <f>ROUND((SUM(BH91:BH127)),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51</v>
      </c>
      <c r="F41" s="159">
        <f>ROUND((SUM(BI91:BI127)),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52</v>
      </c>
      <c r="E43" s="163"/>
      <c r="F43" s="163"/>
      <c r="G43" s="164" t="s">
        <v>53</v>
      </c>
      <c r="H43" s="165" t="s">
        <v>54</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149</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Stavební úpravy objektu Bojanovická 2848/1, Praha 4</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145</v>
      </c>
      <c r="D53" s="24"/>
      <c r="E53" s="24"/>
      <c r="F53" s="24"/>
      <c r="G53" s="24"/>
      <c r="H53" s="24"/>
      <c r="I53" s="24"/>
      <c r="J53" s="24"/>
      <c r="K53" s="24"/>
      <c r="L53" s="22"/>
    </row>
    <row r="54" s="1" customFormat="1" ht="16.5" customHeight="1">
      <c r="B54" s="23"/>
      <c r="C54" s="24"/>
      <c r="D54" s="24"/>
      <c r="E54" s="172" t="s">
        <v>146</v>
      </c>
      <c r="F54" s="24"/>
      <c r="G54" s="24"/>
      <c r="H54" s="24"/>
      <c r="I54" s="24"/>
      <c r="J54" s="24"/>
      <c r="K54" s="24"/>
      <c r="L54" s="22"/>
    </row>
    <row r="55" s="1" customFormat="1" ht="12" customHeight="1">
      <c r="B55" s="23"/>
      <c r="C55" s="34" t="s">
        <v>147</v>
      </c>
      <c r="D55" s="24"/>
      <c r="E55" s="24"/>
      <c r="F55" s="24"/>
      <c r="G55" s="24"/>
      <c r="H55" s="24"/>
      <c r="I55" s="24"/>
      <c r="J55" s="24"/>
      <c r="K55" s="24"/>
      <c r="L55" s="22"/>
    </row>
    <row r="56" s="2" customFormat="1" ht="16.5" customHeight="1">
      <c r="A56" s="40"/>
      <c r="B56" s="41"/>
      <c r="C56" s="42"/>
      <c r="D56" s="42"/>
      <c r="E56" s="292" t="s">
        <v>3176</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3177</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STA - Televizní rozvody</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Záběhlice ‐ 732117</v>
      </c>
      <c r="G60" s="42"/>
      <c r="H60" s="42"/>
      <c r="I60" s="34" t="s">
        <v>23</v>
      </c>
      <c r="J60" s="74" t="str">
        <f>IF(J16="","",J16)</f>
        <v>8. 6. 2021</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40.05" customHeight="1">
      <c r="A62" s="40"/>
      <c r="B62" s="41"/>
      <c r="C62" s="34" t="s">
        <v>25</v>
      </c>
      <c r="D62" s="42"/>
      <c r="E62" s="42"/>
      <c r="F62" s="29" t="str">
        <f>E19</f>
        <v>Městská část Praha 4, Antala Staška 2059/80b, Krč,</v>
      </c>
      <c r="G62" s="42"/>
      <c r="H62" s="42"/>
      <c r="I62" s="34" t="s">
        <v>33</v>
      </c>
      <c r="J62" s="38" t="str">
        <f>E25</f>
        <v>Archdynamic, s.r.o., Na Strži 290/10, 140 00 Praha</v>
      </c>
      <c r="K62" s="42"/>
      <c r="L62" s="147"/>
      <c r="S62" s="40"/>
      <c r="T62" s="40"/>
      <c r="U62" s="40"/>
      <c r="V62" s="40"/>
      <c r="W62" s="40"/>
      <c r="X62" s="40"/>
      <c r="Y62" s="40"/>
      <c r="Z62" s="40"/>
      <c r="AA62" s="40"/>
      <c r="AB62" s="40"/>
      <c r="AC62" s="40"/>
      <c r="AD62" s="40"/>
      <c r="AE62" s="40"/>
    </row>
    <row r="63" s="2" customFormat="1" ht="15.15" customHeight="1">
      <c r="A63" s="40"/>
      <c r="B63" s="41"/>
      <c r="C63" s="34" t="s">
        <v>31</v>
      </c>
      <c r="D63" s="42"/>
      <c r="E63" s="42"/>
      <c r="F63" s="29" t="str">
        <f>IF(E22="","",E22)</f>
        <v>Vyplň údaj</v>
      </c>
      <c r="G63" s="42"/>
      <c r="H63" s="42"/>
      <c r="I63" s="34" t="s">
        <v>38</v>
      </c>
      <c r="J63" s="38" t="str">
        <f>E28</f>
        <v xml:space="preserve"> </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150</v>
      </c>
      <c r="D65" s="174"/>
      <c r="E65" s="174"/>
      <c r="F65" s="174"/>
      <c r="G65" s="174"/>
      <c r="H65" s="174"/>
      <c r="I65" s="174"/>
      <c r="J65" s="175" t="s">
        <v>151</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74</v>
      </c>
      <c r="D67" s="42"/>
      <c r="E67" s="42"/>
      <c r="F67" s="42"/>
      <c r="G67" s="42"/>
      <c r="H67" s="42"/>
      <c r="I67" s="42"/>
      <c r="J67" s="104">
        <f>J91</f>
        <v>0</v>
      </c>
      <c r="K67" s="42"/>
      <c r="L67" s="147"/>
      <c r="S67" s="40"/>
      <c r="T67" s="40"/>
      <c r="U67" s="40"/>
      <c r="V67" s="40"/>
      <c r="W67" s="40"/>
      <c r="X67" s="40"/>
      <c r="Y67" s="40"/>
      <c r="Z67" s="40"/>
      <c r="AA67" s="40"/>
      <c r="AB67" s="40"/>
      <c r="AC67" s="40"/>
      <c r="AD67" s="40"/>
      <c r="AE67" s="40"/>
      <c r="AU67" s="19" t="s">
        <v>152</v>
      </c>
    </row>
    <row r="68" s="2" customFormat="1" ht="21.84" customHeight="1">
      <c r="A68" s="40"/>
      <c r="B68" s="41"/>
      <c r="C68" s="42"/>
      <c r="D68" s="42"/>
      <c r="E68" s="42"/>
      <c r="F68" s="42"/>
      <c r="G68" s="42"/>
      <c r="H68" s="42"/>
      <c r="I68" s="42"/>
      <c r="J68" s="42"/>
      <c r="K68" s="42"/>
      <c r="L68" s="147"/>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47"/>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47"/>
      <c r="S73" s="40"/>
      <c r="T73" s="40"/>
      <c r="U73" s="40"/>
      <c r="V73" s="40"/>
      <c r="W73" s="40"/>
      <c r="X73" s="40"/>
      <c r="Y73" s="40"/>
      <c r="Z73" s="40"/>
      <c r="AA73" s="40"/>
      <c r="AB73" s="40"/>
      <c r="AC73" s="40"/>
      <c r="AD73" s="40"/>
      <c r="AE73" s="40"/>
    </row>
    <row r="74" s="2" customFormat="1" ht="24.96" customHeight="1">
      <c r="A74" s="40"/>
      <c r="B74" s="41"/>
      <c r="C74" s="25" t="s">
        <v>165</v>
      </c>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6.5" customHeight="1">
      <c r="A77" s="40"/>
      <c r="B77" s="41"/>
      <c r="C77" s="42"/>
      <c r="D77" s="42"/>
      <c r="E77" s="172" t="str">
        <f>E7</f>
        <v>Stavební úpravy objektu Bojanovická 2848/1, Praha 4</v>
      </c>
      <c r="F77" s="34"/>
      <c r="G77" s="34"/>
      <c r="H77" s="34"/>
      <c r="I77" s="42"/>
      <c r="J77" s="42"/>
      <c r="K77" s="42"/>
      <c r="L77" s="147"/>
      <c r="S77" s="40"/>
      <c r="T77" s="40"/>
      <c r="U77" s="40"/>
      <c r="V77" s="40"/>
      <c r="W77" s="40"/>
      <c r="X77" s="40"/>
      <c r="Y77" s="40"/>
      <c r="Z77" s="40"/>
      <c r="AA77" s="40"/>
      <c r="AB77" s="40"/>
      <c r="AC77" s="40"/>
      <c r="AD77" s="40"/>
      <c r="AE77" s="40"/>
    </row>
    <row r="78" s="1" customFormat="1" ht="12" customHeight="1">
      <c r="B78" s="23"/>
      <c r="C78" s="34" t="s">
        <v>145</v>
      </c>
      <c r="D78" s="24"/>
      <c r="E78" s="24"/>
      <c r="F78" s="24"/>
      <c r="G78" s="24"/>
      <c r="H78" s="24"/>
      <c r="I78" s="24"/>
      <c r="J78" s="24"/>
      <c r="K78" s="24"/>
      <c r="L78" s="22"/>
    </row>
    <row r="79" s="1" customFormat="1" ht="16.5" customHeight="1">
      <c r="B79" s="23"/>
      <c r="C79" s="24"/>
      <c r="D79" s="24"/>
      <c r="E79" s="172" t="s">
        <v>146</v>
      </c>
      <c r="F79" s="24"/>
      <c r="G79" s="24"/>
      <c r="H79" s="24"/>
      <c r="I79" s="24"/>
      <c r="J79" s="24"/>
      <c r="K79" s="24"/>
      <c r="L79" s="22"/>
    </row>
    <row r="80" s="1" customFormat="1" ht="12" customHeight="1">
      <c r="B80" s="23"/>
      <c r="C80" s="34" t="s">
        <v>147</v>
      </c>
      <c r="D80" s="24"/>
      <c r="E80" s="24"/>
      <c r="F80" s="24"/>
      <c r="G80" s="24"/>
      <c r="H80" s="24"/>
      <c r="I80" s="24"/>
      <c r="J80" s="24"/>
      <c r="K80" s="24"/>
      <c r="L80" s="22"/>
    </row>
    <row r="81" s="2" customFormat="1" ht="16.5" customHeight="1">
      <c r="A81" s="40"/>
      <c r="B81" s="41"/>
      <c r="C81" s="42"/>
      <c r="D81" s="42"/>
      <c r="E81" s="292" t="s">
        <v>3176</v>
      </c>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4" t="s">
        <v>3177</v>
      </c>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6.5" customHeight="1">
      <c r="A83" s="40"/>
      <c r="B83" s="41"/>
      <c r="C83" s="42"/>
      <c r="D83" s="42"/>
      <c r="E83" s="71" t="str">
        <f>E13</f>
        <v>STA - Televizní rozvody</v>
      </c>
      <c r="F83" s="42"/>
      <c r="G83" s="42"/>
      <c r="H83" s="42"/>
      <c r="I83" s="42"/>
      <c r="J83" s="42"/>
      <c r="K83" s="42"/>
      <c r="L83" s="147"/>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2" customHeight="1">
      <c r="A85" s="40"/>
      <c r="B85" s="41"/>
      <c r="C85" s="34" t="s">
        <v>21</v>
      </c>
      <c r="D85" s="42"/>
      <c r="E85" s="42"/>
      <c r="F85" s="29" t="str">
        <f>F16</f>
        <v>Záběhlice ‐ 732117</v>
      </c>
      <c r="G85" s="42"/>
      <c r="H85" s="42"/>
      <c r="I85" s="34" t="s">
        <v>23</v>
      </c>
      <c r="J85" s="74" t="str">
        <f>IF(J16="","",J16)</f>
        <v>8. 6. 2021</v>
      </c>
      <c r="K85" s="42"/>
      <c r="L85" s="14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40.05" customHeight="1">
      <c r="A87" s="40"/>
      <c r="B87" s="41"/>
      <c r="C87" s="34" t="s">
        <v>25</v>
      </c>
      <c r="D87" s="42"/>
      <c r="E87" s="42"/>
      <c r="F87" s="29" t="str">
        <f>E19</f>
        <v>Městská část Praha 4, Antala Staška 2059/80b, Krč,</v>
      </c>
      <c r="G87" s="42"/>
      <c r="H87" s="42"/>
      <c r="I87" s="34" t="s">
        <v>33</v>
      </c>
      <c r="J87" s="38" t="str">
        <f>E25</f>
        <v>Archdynamic, s.r.o., Na Strži 290/10, 140 00 Praha</v>
      </c>
      <c r="K87" s="42"/>
      <c r="L87" s="147"/>
      <c r="S87" s="40"/>
      <c r="T87" s="40"/>
      <c r="U87" s="40"/>
      <c r="V87" s="40"/>
      <c r="W87" s="40"/>
      <c r="X87" s="40"/>
      <c r="Y87" s="40"/>
      <c r="Z87" s="40"/>
      <c r="AA87" s="40"/>
      <c r="AB87" s="40"/>
      <c r="AC87" s="40"/>
      <c r="AD87" s="40"/>
      <c r="AE87" s="40"/>
    </row>
    <row r="88" s="2" customFormat="1" ht="15.15" customHeight="1">
      <c r="A88" s="40"/>
      <c r="B88" s="41"/>
      <c r="C88" s="34" t="s">
        <v>31</v>
      </c>
      <c r="D88" s="42"/>
      <c r="E88" s="42"/>
      <c r="F88" s="29" t="str">
        <f>IF(E22="","",E22)</f>
        <v>Vyplň údaj</v>
      </c>
      <c r="G88" s="42"/>
      <c r="H88" s="42"/>
      <c r="I88" s="34" t="s">
        <v>38</v>
      </c>
      <c r="J88" s="38" t="str">
        <f>E28</f>
        <v xml:space="preserve"> </v>
      </c>
      <c r="K88" s="42"/>
      <c r="L88" s="147"/>
      <c r="S88" s="40"/>
      <c r="T88" s="40"/>
      <c r="U88" s="40"/>
      <c r="V88" s="40"/>
      <c r="W88" s="40"/>
      <c r="X88" s="40"/>
      <c r="Y88" s="40"/>
      <c r="Z88" s="40"/>
      <c r="AA88" s="40"/>
      <c r="AB88" s="40"/>
      <c r="AC88" s="40"/>
      <c r="AD88" s="40"/>
      <c r="AE88" s="40"/>
    </row>
    <row r="89" s="2" customFormat="1" ht="10.32"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11" customFormat="1" ht="29.28" customHeight="1">
      <c r="A90" s="188"/>
      <c r="B90" s="189"/>
      <c r="C90" s="190" t="s">
        <v>166</v>
      </c>
      <c r="D90" s="191" t="s">
        <v>61</v>
      </c>
      <c r="E90" s="191" t="s">
        <v>57</v>
      </c>
      <c r="F90" s="191" t="s">
        <v>58</v>
      </c>
      <c r="G90" s="191" t="s">
        <v>167</v>
      </c>
      <c r="H90" s="191" t="s">
        <v>168</v>
      </c>
      <c r="I90" s="191" t="s">
        <v>169</v>
      </c>
      <c r="J90" s="191" t="s">
        <v>151</v>
      </c>
      <c r="K90" s="192" t="s">
        <v>170</v>
      </c>
      <c r="L90" s="193"/>
      <c r="M90" s="94" t="s">
        <v>19</v>
      </c>
      <c r="N90" s="95" t="s">
        <v>46</v>
      </c>
      <c r="O90" s="95" t="s">
        <v>171</v>
      </c>
      <c r="P90" s="95" t="s">
        <v>172</v>
      </c>
      <c r="Q90" s="95" t="s">
        <v>173</v>
      </c>
      <c r="R90" s="95" t="s">
        <v>174</v>
      </c>
      <c r="S90" s="95" t="s">
        <v>175</v>
      </c>
      <c r="T90" s="96" t="s">
        <v>176</v>
      </c>
      <c r="U90" s="188"/>
      <c r="V90" s="188"/>
      <c r="W90" s="188"/>
      <c r="X90" s="188"/>
      <c r="Y90" s="188"/>
      <c r="Z90" s="188"/>
      <c r="AA90" s="188"/>
      <c r="AB90" s="188"/>
      <c r="AC90" s="188"/>
      <c r="AD90" s="188"/>
      <c r="AE90" s="188"/>
    </row>
    <row r="91" s="2" customFormat="1" ht="22.8" customHeight="1">
      <c r="A91" s="40"/>
      <c r="B91" s="41"/>
      <c r="C91" s="101" t="s">
        <v>177</v>
      </c>
      <c r="D91" s="42"/>
      <c r="E91" s="42"/>
      <c r="F91" s="42"/>
      <c r="G91" s="42"/>
      <c r="H91" s="42"/>
      <c r="I91" s="42"/>
      <c r="J91" s="194">
        <f>BK91</f>
        <v>0</v>
      </c>
      <c r="K91" s="42"/>
      <c r="L91" s="46"/>
      <c r="M91" s="97"/>
      <c r="N91" s="195"/>
      <c r="O91" s="98"/>
      <c r="P91" s="196">
        <f>SUM(P92:P127)</f>
        <v>0</v>
      </c>
      <c r="Q91" s="98"/>
      <c r="R91" s="196">
        <f>SUM(R92:R127)</f>
        <v>0</v>
      </c>
      <c r="S91" s="98"/>
      <c r="T91" s="197">
        <f>SUM(T92:T127)</f>
        <v>0</v>
      </c>
      <c r="U91" s="40"/>
      <c r="V91" s="40"/>
      <c r="W91" s="40"/>
      <c r="X91" s="40"/>
      <c r="Y91" s="40"/>
      <c r="Z91" s="40"/>
      <c r="AA91" s="40"/>
      <c r="AB91" s="40"/>
      <c r="AC91" s="40"/>
      <c r="AD91" s="40"/>
      <c r="AE91" s="40"/>
      <c r="AT91" s="19" t="s">
        <v>75</v>
      </c>
      <c r="AU91" s="19" t="s">
        <v>152</v>
      </c>
      <c r="BK91" s="198">
        <f>SUM(BK92:BK127)</f>
        <v>0</v>
      </c>
    </row>
    <row r="92" s="2" customFormat="1">
      <c r="A92" s="40"/>
      <c r="B92" s="41"/>
      <c r="C92" s="215" t="s">
        <v>198</v>
      </c>
      <c r="D92" s="215" t="s">
        <v>183</v>
      </c>
      <c r="E92" s="216" t="s">
        <v>2695</v>
      </c>
      <c r="F92" s="217" t="s">
        <v>3252</v>
      </c>
      <c r="G92" s="218" t="s">
        <v>249</v>
      </c>
      <c r="H92" s="219">
        <v>26</v>
      </c>
      <c r="I92" s="220"/>
      <c r="J92" s="221">
        <f>ROUND(I92*H92,2)</f>
        <v>0</v>
      </c>
      <c r="K92" s="217" t="s">
        <v>19</v>
      </c>
      <c r="L92" s="46"/>
      <c r="M92" s="222" t="s">
        <v>19</v>
      </c>
      <c r="N92" s="223" t="s">
        <v>47</v>
      </c>
      <c r="O92" s="86"/>
      <c r="P92" s="224">
        <f>O92*H92</f>
        <v>0</v>
      </c>
      <c r="Q92" s="224">
        <v>0</v>
      </c>
      <c r="R92" s="224">
        <f>Q92*H92</f>
        <v>0</v>
      </c>
      <c r="S92" s="224">
        <v>0</v>
      </c>
      <c r="T92" s="225">
        <f>S92*H92</f>
        <v>0</v>
      </c>
      <c r="U92" s="40"/>
      <c r="V92" s="40"/>
      <c r="W92" s="40"/>
      <c r="X92" s="40"/>
      <c r="Y92" s="40"/>
      <c r="Z92" s="40"/>
      <c r="AA92" s="40"/>
      <c r="AB92" s="40"/>
      <c r="AC92" s="40"/>
      <c r="AD92" s="40"/>
      <c r="AE92" s="40"/>
      <c r="AR92" s="226" t="s">
        <v>198</v>
      </c>
      <c r="AT92" s="226" t="s">
        <v>183</v>
      </c>
      <c r="AU92" s="226" t="s">
        <v>76</v>
      </c>
      <c r="AY92" s="19" t="s">
        <v>180</v>
      </c>
      <c r="BE92" s="227">
        <f>IF(N92="základní",J92,0)</f>
        <v>0</v>
      </c>
      <c r="BF92" s="227">
        <f>IF(N92="snížená",J92,0)</f>
        <v>0</v>
      </c>
      <c r="BG92" s="227">
        <f>IF(N92="zákl. přenesená",J92,0)</f>
        <v>0</v>
      </c>
      <c r="BH92" s="227">
        <f>IF(N92="sníž. přenesená",J92,0)</f>
        <v>0</v>
      </c>
      <c r="BI92" s="227">
        <f>IF(N92="nulová",J92,0)</f>
        <v>0</v>
      </c>
      <c r="BJ92" s="19" t="s">
        <v>83</v>
      </c>
      <c r="BK92" s="227">
        <f>ROUND(I92*H92,2)</f>
        <v>0</v>
      </c>
      <c r="BL92" s="19" t="s">
        <v>198</v>
      </c>
      <c r="BM92" s="226" t="s">
        <v>3375</v>
      </c>
    </row>
    <row r="93" s="2" customFormat="1">
      <c r="A93" s="40"/>
      <c r="B93" s="41"/>
      <c r="C93" s="42"/>
      <c r="D93" s="228" t="s">
        <v>190</v>
      </c>
      <c r="E93" s="42"/>
      <c r="F93" s="229" t="s">
        <v>3252</v>
      </c>
      <c r="G93" s="42"/>
      <c r="H93" s="42"/>
      <c r="I93" s="230"/>
      <c r="J93" s="42"/>
      <c r="K93" s="42"/>
      <c r="L93" s="46"/>
      <c r="M93" s="231"/>
      <c r="N93" s="232"/>
      <c r="O93" s="86"/>
      <c r="P93" s="86"/>
      <c r="Q93" s="86"/>
      <c r="R93" s="86"/>
      <c r="S93" s="86"/>
      <c r="T93" s="87"/>
      <c r="U93" s="40"/>
      <c r="V93" s="40"/>
      <c r="W93" s="40"/>
      <c r="X93" s="40"/>
      <c r="Y93" s="40"/>
      <c r="Z93" s="40"/>
      <c r="AA93" s="40"/>
      <c r="AB93" s="40"/>
      <c r="AC93" s="40"/>
      <c r="AD93" s="40"/>
      <c r="AE93" s="40"/>
      <c r="AT93" s="19" t="s">
        <v>190</v>
      </c>
      <c r="AU93" s="19" t="s">
        <v>76</v>
      </c>
    </row>
    <row r="94" s="2" customFormat="1" ht="16.5" customHeight="1">
      <c r="A94" s="40"/>
      <c r="B94" s="41"/>
      <c r="C94" s="215" t="s">
        <v>282</v>
      </c>
      <c r="D94" s="215" t="s">
        <v>183</v>
      </c>
      <c r="E94" s="216" t="s">
        <v>2701</v>
      </c>
      <c r="F94" s="217" t="s">
        <v>3256</v>
      </c>
      <c r="G94" s="218" t="s">
        <v>1661</v>
      </c>
      <c r="H94" s="219">
        <v>1</v>
      </c>
      <c r="I94" s="220"/>
      <c r="J94" s="221">
        <f>ROUND(I94*H94,2)</f>
        <v>0</v>
      </c>
      <c r="K94" s="217" t="s">
        <v>19</v>
      </c>
      <c r="L94" s="46"/>
      <c r="M94" s="222" t="s">
        <v>19</v>
      </c>
      <c r="N94" s="223" t="s">
        <v>47</v>
      </c>
      <c r="O94" s="86"/>
      <c r="P94" s="224">
        <f>O94*H94</f>
        <v>0</v>
      </c>
      <c r="Q94" s="224">
        <v>0</v>
      </c>
      <c r="R94" s="224">
        <f>Q94*H94</f>
        <v>0</v>
      </c>
      <c r="S94" s="224">
        <v>0</v>
      </c>
      <c r="T94" s="225">
        <f>S94*H94</f>
        <v>0</v>
      </c>
      <c r="U94" s="40"/>
      <c r="V94" s="40"/>
      <c r="W94" s="40"/>
      <c r="X94" s="40"/>
      <c r="Y94" s="40"/>
      <c r="Z94" s="40"/>
      <c r="AA94" s="40"/>
      <c r="AB94" s="40"/>
      <c r="AC94" s="40"/>
      <c r="AD94" s="40"/>
      <c r="AE94" s="40"/>
      <c r="AR94" s="226" t="s">
        <v>198</v>
      </c>
      <c r="AT94" s="226" t="s">
        <v>183</v>
      </c>
      <c r="AU94" s="226" t="s">
        <v>76</v>
      </c>
      <c r="AY94" s="19" t="s">
        <v>180</v>
      </c>
      <c r="BE94" s="227">
        <f>IF(N94="základní",J94,0)</f>
        <v>0</v>
      </c>
      <c r="BF94" s="227">
        <f>IF(N94="snížená",J94,0)</f>
        <v>0</v>
      </c>
      <c r="BG94" s="227">
        <f>IF(N94="zákl. přenesená",J94,0)</f>
        <v>0</v>
      </c>
      <c r="BH94" s="227">
        <f>IF(N94="sníž. přenesená",J94,0)</f>
        <v>0</v>
      </c>
      <c r="BI94" s="227">
        <f>IF(N94="nulová",J94,0)</f>
        <v>0</v>
      </c>
      <c r="BJ94" s="19" t="s">
        <v>83</v>
      </c>
      <c r="BK94" s="227">
        <f>ROUND(I94*H94,2)</f>
        <v>0</v>
      </c>
      <c r="BL94" s="19" t="s">
        <v>198</v>
      </c>
      <c r="BM94" s="226" t="s">
        <v>3376</v>
      </c>
    </row>
    <row r="95" s="2" customFormat="1">
      <c r="A95" s="40"/>
      <c r="B95" s="41"/>
      <c r="C95" s="42"/>
      <c r="D95" s="228" t="s">
        <v>190</v>
      </c>
      <c r="E95" s="42"/>
      <c r="F95" s="229" t="s">
        <v>3256</v>
      </c>
      <c r="G95" s="42"/>
      <c r="H95" s="42"/>
      <c r="I95" s="230"/>
      <c r="J95" s="42"/>
      <c r="K95" s="42"/>
      <c r="L95" s="46"/>
      <c r="M95" s="231"/>
      <c r="N95" s="232"/>
      <c r="O95" s="86"/>
      <c r="P95" s="86"/>
      <c r="Q95" s="86"/>
      <c r="R95" s="86"/>
      <c r="S95" s="86"/>
      <c r="T95" s="87"/>
      <c r="U95" s="40"/>
      <c r="V95" s="40"/>
      <c r="W95" s="40"/>
      <c r="X95" s="40"/>
      <c r="Y95" s="40"/>
      <c r="Z95" s="40"/>
      <c r="AA95" s="40"/>
      <c r="AB95" s="40"/>
      <c r="AC95" s="40"/>
      <c r="AD95" s="40"/>
      <c r="AE95" s="40"/>
      <c r="AT95" s="19" t="s">
        <v>190</v>
      </c>
      <c r="AU95" s="19" t="s">
        <v>76</v>
      </c>
    </row>
    <row r="96" s="2" customFormat="1" ht="16.5" customHeight="1">
      <c r="A96" s="40"/>
      <c r="B96" s="41"/>
      <c r="C96" s="215" t="s">
        <v>290</v>
      </c>
      <c r="D96" s="215" t="s">
        <v>183</v>
      </c>
      <c r="E96" s="216" t="s">
        <v>2704</v>
      </c>
      <c r="F96" s="217" t="s">
        <v>3258</v>
      </c>
      <c r="G96" s="218" t="s">
        <v>1661</v>
      </c>
      <c r="H96" s="219">
        <v>3</v>
      </c>
      <c r="I96" s="220"/>
      <c r="J96" s="221">
        <f>ROUND(I96*H96,2)</f>
        <v>0</v>
      </c>
      <c r="K96" s="217" t="s">
        <v>19</v>
      </c>
      <c r="L96" s="46"/>
      <c r="M96" s="222" t="s">
        <v>19</v>
      </c>
      <c r="N96" s="223" t="s">
        <v>47</v>
      </c>
      <c r="O96" s="86"/>
      <c r="P96" s="224">
        <f>O96*H96</f>
        <v>0</v>
      </c>
      <c r="Q96" s="224">
        <v>0</v>
      </c>
      <c r="R96" s="224">
        <f>Q96*H96</f>
        <v>0</v>
      </c>
      <c r="S96" s="224">
        <v>0</v>
      </c>
      <c r="T96" s="225">
        <f>S96*H96</f>
        <v>0</v>
      </c>
      <c r="U96" s="40"/>
      <c r="V96" s="40"/>
      <c r="W96" s="40"/>
      <c r="X96" s="40"/>
      <c r="Y96" s="40"/>
      <c r="Z96" s="40"/>
      <c r="AA96" s="40"/>
      <c r="AB96" s="40"/>
      <c r="AC96" s="40"/>
      <c r="AD96" s="40"/>
      <c r="AE96" s="40"/>
      <c r="AR96" s="226" t="s">
        <v>198</v>
      </c>
      <c r="AT96" s="226" t="s">
        <v>183</v>
      </c>
      <c r="AU96" s="226" t="s">
        <v>76</v>
      </c>
      <c r="AY96" s="19" t="s">
        <v>180</v>
      </c>
      <c r="BE96" s="227">
        <f>IF(N96="základní",J96,0)</f>
        <v>0</v>
      </c>
      <c r="BF96" s="227">
        <f>IF(N96="snížená",J96,0)</f>
        <v>0</v>
      </c>
      <c r="BG96" s="227">
        <f>IF(N96="zákl. přenesená",J96,0)</f>
        <v>0</v>
      </c>
      <c r="BH96" s="227">
        <f>IF(N96="sníž. přenesená",J96,0)</f>
        <v>0</v>
      </c>
      <c r="BI96" s="227">
        <f>IF(N96="nulová",J96,0)</f>
        <v>0</v>
      </c>
      <c r="BJ96" s="19" t="s">
        <v>83</v>
      </c>
      <c r="BK96" s="227">
        <f>ROUND(I96*H96,2)</f>
        <v>0</v>
      </c>
      <c r="BL96" s="19" t="s">
        <v>198</v>
      </c>
      <c r="BM96" s="226" t="s">
        <v>3377</v>
      </c>
    </row>
    <row r="97" s="2" customFormat="1">
      <c r="A97" s="40"/>
      <c r="B97" s="41"/>
      <c r="C97" s="42"/>
      <c r="D97" s="228" t="s">
        <v>190</v>
      </c>
      <c r="E97" s="42"/>
      <c r="F97" s="229" t="s">
        <v>3258</v>
      </c>
      <c r="G97" s="42"/>
      <c r="H97" s="42"/>
      <c r="I97" s="230"/>
      <c r="J97" s="42"/>
      <c r="K97" s="42"/>
      <c r="L97" s="46"/>
      <c r="M97" s="231"/>
      <c r="N97" s="232"/>
      <c r="O97" s="86"/>
      <c r="P97" s="86"/>
      <c r="Q97" s="86"/>
      <c r="R97" s="86"/>
      <c r="S97" s="86"/>
      <c r="T97" s="87"/>
      <c r="U97" s="40"/>
      <c r="V97" s="40"/>
      <c r="W97" s="40"/>
      <c r="X97" s="40"/>
      <c r="Y97" s="40"/>
      <c r="Z97" s="40"/>
      <c r="AA97" s="40"/>
      <c r="AB97" s="40"/>
      <c r="AC97" s="40"/>
      <c r="AD97" s="40"/>
      <c r="AE97" s="40"/>
      <c r="AT97" s="19" t="s">
        <v>190</v>
      </c>
      <c r="AU97" s="19" t="s">
        <v>76</v>
      </c>
    </row>
    <row r="98" s="2" customFormat="1" ht="16.5" customHeight="1">
      <c r="A98" s="40"/>
      <c r="B98" s="41"/>
      <c r="C98" s="215" t="s">
        <v>295</v>
      </c>
      <c r="D98" s="215" t="s">
        <v>183</v>
      </c>
      <c r="E98" s="216" t="s">
        <v>2707</v>
      </c>
      <c r="F98" s="217" t="s">
        <v>3260</v>
      </c>
      <c r="G98" s="218" t="s">
        <v>1661</v>
      </c>
      <c r="H98" s="219">
        <v>3</v>
      </c>
      <c r="I98" s="220"/>
      <c r="J98" s="221">
        <f>ROUND(I98*H98,2)</f>
        <v>0</v>
      </c>
      <c r="K98" s="217" t="s">
        <v>19</v>
      </c>
      <c r="L98" s="46"/>
      <c r="M98" s="222" t="s">
        <v>19</v>
      </c>
      <c r="N98" s="223" t="s">
        <v>47</v>
      </c>
      <c r="O98" s="86"/>
      <c r="P98" s="224">
        <f>O98*H98</f>
        <v>0</v>
      </c>
      <c r="Q98" s="224">
        <v>0</v>
      </c>
      <c r="R98" s="224">
        <f>Q98*H98</f>
        <v>0</v>
      </c>
      <c r="S98" s="224">
        <v>0</v>
      </c>
      <c r="T98" s="225">
        <f>S98*H98</f>
        <v>0</v>
      </c>
      <c r="U98" s="40"/>
      <c r="V98" s="40"/>
      <c r="W98" s="40"/>
      <c r="X98" s="40"/>
      <c r="Y98" s="40"/>
      <c r="Z98" s="40"/>
      <c r="AA98" s="40"/>
      <c r="AB98" s="40"/>
      <c r="AC98" s="40"/>
      <c r="AD98" s="40"/>
      <c r="AE98" s="40"/>
      <c r="AR98" s="226" t="s">
        <v>198</v>
      </c>
      <c r="AT98" s="226" t="s">
        <v>183</v>
      </c>
      <c r="AU98" s="226" t="s">
        <v>76</v>
      </c>
      <c r="AY98" s="19" t="s">
        <v>180</v>
      </c>
      <c r="BE98" s="227">
        <f>IF(N98="základní",J98,0)</f>
        <v>0</v>
      </c>
      <c r="BF98" s="227">
        <f>IF(N98="snížená",J98,0)</f>
        <v>0</v>
      </c>
      <c r="BG98" s="227">
        <f>IF(N98="zákl. přenesená",J98,0)</f>
        <v>0</v>
      </c>
      <c r="BH98" s="227">
        <f>IF(N98="sníž. přenesená",J98,0)</f>
        <v>0</v>
      </c>
      <c r="BI98" s="227">
        <f>IF(N98="nulová",J98,0)</f>
        <v>0</v>
      </c>
      <c r="BJ98" s="19" t="s">
        <v>83</v>
      </c>
      <c r="BK98" s="227">
        <f>ROUND(I98*H98,2)</f>
        <v>0</v>
      </c>
      <c r="BL98" s="19" t="s">
        <v>198</v>
      </c>
      <c r="BM98" s="226" t="s">
        <v>3378</v>
      </c>
    </row>
    <row r="99" s="2" customFormat="1">
      <c r="A99" s="40"/>
      <c r="B99" s="41"/>
      <c r="C99" s="42"/>
      <c r="D99" s="228" t="s">
        <v>190</v>
      </c>
      <c r="E99" s="42"/>
      <c r="F99" s="229" t="s">
        <v>3260</v>
      </c>
      <c r="G99" s="42"/>
      <c r="H99" s="42"/>
      <c r="I99" s="230"/>
      <c r="J99" s="42"/>
      <c r="K99" s="42"/>
      <c r="L99" s="46"/>
      <c r="M99" s="231"/>
      <c r="N99" s="232"/>
      <c r="O99" s="86"/>
      <c r="P99" s="86"/>
      <c r="Q99" s="86"/>
      <c r="R99" s="86"/>
      <c r="S99" s="86"/>
      <c r="T99" s="87"/>
      <c r="U99" s="40"/>
      <c r="V99" s="40"/>
      <c r="W99" s="40"/>
      <c r="X99" s="40"/>
      <c r="Y99" s="40"/>
      <c r="Z99" s="40"/>
      <c r="AA99" s="40"/>
      <c r="AB99" s="40"/>
      <c r="AC99" s="40"/>
      <c r="AD99" s="40"/>
      <c r="AE99" s="40"/>
      <c r="AT99" s="19" t="s">
        <v>190</v>
      </c>
      <c r="AU99" s="19" t="s">
        <v>76</v>
      </c>
    </row>
    <row r="100" s="2" customFormat="1" ht="16.5" customHeight="1">
      <c r="A100" s="40"/>
      <c r="B100" s="41"/>
      <c r="C100" s="215" t="s">
        <v>83</v>
      </c>
      <c r="D100" s="215" t="s">
        <v>183</v>
      </c>
      <c r="E100" s="216" t="s">
        <v>2864</v>
      </c>
      <c r="F100" s="217" t="s">
        <v>3379</v>
      </c>
      <c r="G100" s="218" t="s">
        <v>1661</v>
      </c>
      <c r="H100" s="219">
        <v>6</v>
      </c>
      <c r="I100" s="220"/>
      <c r="J100" s="221">
        <f>ROUND(I100*H100,2)</f>
        <v>0</v>
      </c>
      <c r="K100" s="217" t="s">
        <v>19</v>
      </c>
      <c r="L100" s="46"/>
      <c r="M100" s="222" t="s">
        <v>19</v>
      </c>
      <c r="N100" s="223" t="s">
        <v>47</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198</v>
      </c>
      <c r="AT100" s="226" t="s">
        <v>183</v>
      </c>
      <c r="AU100" s="226" t="s">
        <v>76</v>
      </c>
      <c r="AY100" s="19" t="s">
        <v>180</v>
      </c>
      <c r="BE100" s="227">
        <f>IF(N100="základní",J100,0)</f>
        <v>0</v>
      </c>
      <c r="BF100" s="227">
        <f>IF(N100="snížená",J100,0)</f>
        <v>0</v>
      </c>
      <c r="BG100" s="227">
        <f>IF(N100="zákl. přenesená",J100,0)</f>
        <v>0</v>
      </c>
      <c r="BH100" s="227">
        <f>IF(N100="sníž. přenesená",J100,0)</f>
        <v>0</v>
      </c>
      <c r="BI100" s="227">
        <f>IF(N100="nulová",J100,0)</f>
        <v>0</v>
      </c>
      <c r="BJ100" s="19" t="s">
        <v>83</v>
      </c>
      <c r="BK100" s="227">
        <f>ROUND(I100*H100,2)</f>
        <v>0</v>
      </c>
      <c r="BL100" s="19" t="s">
        <v>198</v>
      </c>
      <c r="BM100" s="226" t="s">
        <v>3380</v>
      </c>
    </row>
    <row r="101" s="2" customFormat="1">
      <c r="A101" s="40"/>
      <c r="B101" s="41"/>
      <c r="C101" s="42"/>
      <c r="D101" s="228" t="s">
        <v>190</v>
      </c>
      <c r="E101" s="42"/>
      <c r="F101" s="229" t="s">
        <v>3379</v>
      </c>
      <c r="G101" s="42"/>
      <c r="H101" s="42"/>
      <c r="I101" s="230"/>
      <c r="J101" s="42"/>
      <c r="K101" s="42"/>
      <c r="L101" s="46"/>
      <c r="M101" s="231"/>
      <c r="N101" s="232"/>
      <c r="O101" s="86"/>
      <c r="P101" s="86"/>
      <c r="Q101" s="86"/>
      <c r="R101" s="86"/>
      <c r="S101" s="86"/>
      <c r="T101" s="87"/>
      <c r="U101" s="40"/>
      <c r="V101" s="40"/>
      <c r="W101" s="40"/>
      <c r="X101" s="40"/>
      <c r="Y101" s="40"/>
      <c r="Z101" s="40"/>
      <c r="AA101" s="40"/>
      <c r="AB101" s="40"/>
      <c r="AC101" s="40"/>
      <c r="AD101" s="40"/>
      <c r="AE101" s="40"/>
      <c r="AT101" s="19" t="s">
        <v>190</v>
      </c>
      <c r="AU101" s="19" t="s">
        <v>76</v>
      </c>
    </row>
    <row r="102" s="2" customFormat="1" ht="16.5" customHeight="1">
      <c r="A102" s="40"/>
      <c r="B102" s="41"/>
      <c r="C102" s="215" t="s">
        <v>85</v>
      </c>
      <c r="D102" s="215" t="s">
        <v>183</v>
      </c>
      <c r="E102" s="216" t="s">
        <v>2867</v>
      </c>
      <c r="F102" s="217" t="s">
        <v>3381</v>
      </c>
      <c r="G102" s="218" t="s">
        <v>1661</v>
      </c>
      <c r="H102" s="219">
        <v>6</v>
      </c>
      <c r="I102" s="220"/>
      <c r="J102" s="221">
        <f>ROUND(I102*H102,2)</f>
        <v>0</v>
      </c>
      <c r="K102" s="217" t="s">
        <v>19</v>
      </c>
      <c r="L102" s="46"/>
      <c r="M102" s="222" t="s">
        <v>19</v>
      </c>
      <c r="N102" s="223" t="s">
        <v>47</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198</v>
      </c>
      <c r="AT102" s="226" t="s">
        <v>183</v>
      </c>
      <c r="AU102" s="226" t="s">
        <v>76</v>
      </c>
      <c r="AY102" s="19" t="s">
        <v>180</v>
      </c>
      <c r="BE102" s="227">
        <f>IF(N102="základní",J102,0)</f>
        <v>0</v>
      </c>
      <c r="BF102" s="227">
        <f>IF(N102="snížená",J102,0)</f>
        <v>0</v>
      </c>
      <c r="BG102" s="227">
        <f>IF(N102="zákl. přenesená",J102,0)</f>
        <v>0</v>
      </c>
      <c r="BH102" s="227">
        <f>IF(N102="sníž. přenesená",J102,0)</f>
        <v>0</v>
      </c>
      <c r="BI102" s="227">
        <f>IF(N102="nulová",J102,0)</f>
        <v>0</v>
      </c>
      <c r="BJ102" s="19" t="s">
        <v>83</v>
      </c>
      <c r="BK102" s="227">
        <f>ROUND(I102*H102,2)</f>
        <v>0</v>
      </c>
      <c r="BL102" s="19" t="s">
        <v>198</v>
      </c>
      <c r="BM102" s="226" t="s">
        <v>3382</v>
      </c>
    </row>
    <row r="103" s="2" customFormat="1">
      <c r="A103" s="40"/>
      <c r="B103" s="41"/>
      <c r="C103" s="42"/>
      <c r="D103" s="228" t="s">
        <v>190</v>
      </c>
      <c r="E103" s="42"/>
      <c r="F103" s="229" t="s">
        <v>3381</v>
      </c>
      <c r="G103" s="42"/>
      <c r="H103" s="42"/>
      <c r="I103" s="230"/>
      <c r="J103" s="42"/>
      <c r="K103" s="42"/>
      <c r="L103" s="46"/>
      <c r="M103" s="231"/>
      <c r="N103" s="232"/>
      <c r="O103" s="86"/>
      <c r="P103" s="86"/>
      <c r="Q103" s="86"/>
      <c r="R103" s="86"/>
      <c r="S103" s="86"/>
      <c r="T103" s="87"/>
      <c r="U103" s="40"/>
      <c r="V103" s="40"/>
      <c r="W103" s="40"/>
      <c r="X103" s="40"/>
      <c r="Y103" s="40"/>
      <c r="Z103" s="40"/>
      <c r="AA103" s="40"/>
      <c r="AB103" s="40"/>
      <c r="AC103" s="40"/>
      <c r="AD103" s="40"/>
      <c r="AE103" s="40"/>
      <c r="AT103" s="19" t="s">
        <v>190</v>
      </c>
      <c r="AU103" s="19" t="s">
        <v>76</v>
      </c>
    </row>
    <row r="104" s="2" customFormat="1">
      <c r="A104" s="40"/>
      <c r="B104" s="41"/>
      <c r="C104" s="215" t="s">
        <v>113</v>
      </c>
      <c r="D104" s="215" t="s">
        <v>183</v>
      </c>
      <c r="E104" s="216" t="s">
        <v>2870</v>
      </c>
      <c r="F104" s="217" t="s">
        <v>3383</v>
      </c>
      <c r="G104" s="218" t="s">
        <v>249</v>
      </c>
      <c r="H104" s="219">
        <v>189</v>
      </c>
      <c r="I104" s="220"/>
      <c r="J104" s="221">
        <f>ROUND(I104*H104,2)</f>
        <v>0</v>
      </c>
      <c r="K104" s="217" t="s">
        <v>19</v>
      </c>
      <c r="L104" s="46"/>
      <c r="M104" s="222" t="s">
        <v>19</v>
      </c>
      <c r="N104" s="223" t="s">
        <v>47</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198</v>
      </c>
      <c r="AT104" s="226" t="s">
        <v>183</v>
      </c>
      <c r="AU104" s="226" t="s">
        <v>76</v>
      </c>
      <c r="AY104" s="19" t="s">
        <v>180</v>
      </c>
      <c r="BE104" s="227">
        <f>IF(N104="základní",J104,0)</f>
        <v>0</v>
      </c>
      <c r="BF104" s="227">
        <f>IF(N104="snížená",J104,0)</f>
        <v>0</v>
      </c>
      <c r="BG104" s="227">
        <f>IF(N104="zákl. přenesená",J104,0)</f>
        <v>0</v>
      </c>
      <c r="BH104" s="227">
        <f>IF(N104="sníž. přenesená",J104,0)</f>
        <v>0</v>
      </c>
      <c r="BI104" s="227">
        <f>IF(N104="nulová",J104,0)</f>
        <v>0</v>
      </c>
      <c r="BJ104" s="19" t="s">
        <v>83</v>
      </c>
      <c r="BK104" s="227">
        <f>ROUND(I104*H104,2)</f>
        <v>0</v>
      </c>
      <c r="BL104" s="19" t="s">
        <v>198</v>
      </c>
      <c r="BM104" s="226" t="s">
        <v>3384</v>
      </c>
    </row>
    <row r="105" s="2" customFormat="1">
      <c r="A105" s="40"/>
      <c r="B105" s="41"/>
      <c r="C105" s="42"/>
      <c r="D105" s="228" t="s">
        <v>190</v>
      </c>
      <c r="E105" s="42"/>
      <c r="F105" s="229" t="s">
        <v>3385</v>
      </c>
      <c r="G105" s="42"/>
      <c r="H105" s="42"/>
      <c r="I105" s="230"/>
      <c r="J105" s="42"/>
      <c r="K105" s="42"/>
      <c r="L105" s="46"/>
      <c r="M105" s="231"/>
      <c r="N105" s="232"/>
      <c r="O105" s="86"/>
      <c r="P105" s="86"/>
      <c r="Q105" s="86"/>
      <c r="R105" s="86"/>
      <c r="S105" s="86"/>
      <c r="T105" s="87"/>
      <c r="U105" s="40"/>
      <c r="V105" s="40"/>
      <c r="W105" s="40"/>
      <c r="X105" s="40"/>
      <c r="Y105" s="40"/>
      <c r="Z105" s="40"/>
      <c r="AA105" s="40"/>
      <c r="AB105" s="40"/>
      <c r="AC105" s="40"/>
      <c r="AD105" s="40"/>
      <c r="AE105" s="40"/>
      <c r="AT105" s="19" t="s">
        <v>190</v>
      </c>
      <c r="AU105" s="19" t="s">
        <v>76</v>
      </c>
    </row>
    <row r="106" s="2" customFormat="1">
      <c r="A106" s="40"/>
      <c r="B106" s="41"/>
      <c r="C106" s="215" t="s">
        <v>231</v>
      </c>
      <c r="D106" s="215" t="s">
        <v>183</v>
      </c>
      <c r="E106" s="216" t="s">
        <v>2914</v>
      </c>
      <c r="F106" s="217" t="s">
        <v>3386</v>
      </c>
      <c r="G106" s="218" t="s">
        <v>1661</v>
      </c>
      <c r="H106" s="219">
        <v>1</v>
      </c>
      <c r="I106" s="220"/>
      <c r="J106" s="221">
        <f>ROUND(I106*H106,2)</f>
        <v>0</v>
      </c>
      <c r="K106" s="217" t="s">
        <v>19</v>
      </c>
      <c r="L106" s="46"/>
      <c r="M106" s="222" t="s">
        <v>19</v>
      </c>
      <c r="N106" s="223" t="s">
        <v>47</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198</v>
      </c>
      <c r="AT106" s="226" t="s">
        <v>183</v>
      </c>
      <c r="AU106" s="226" t="s">
        <v>76</v>
      </c>
      <c r="AY106" s="19" t="s">
        <v>180</v>
      </c>
      <c r="BE106" s="227">
        <f>IF(N106="základní",J106,0)</f>
        <v>0</v>
      </c>
      <c r="BF106" s="227">
        <f>IF(N106="snížená",J106,0)</f>
        <v>0</v>
      </c>
      <c r="BG106" s="227">
        <f>IF(N106="zákl. přenesená",J106,0)</f>
        <v>0</v>
      </c>
      <c r="BH106" s="227">
        <f>IF(N106="sníž. přenesená",J106,0)</f>
        <v>0</v>
      </c>
      <c r="BI106" s="227">
        <f>IF(N106="nulová",J106,0)</f>
        <v>0</v>
      </c>
      <c r="BJ106" s="19" t="s">
        <v>83</v>
      </c>
      <c r="BK106" s="227">
        <f>ROUND(I106*H106,2)</f>
        <v>0</v>
      </c>
      <c r="BL106" s="19" t="s">
        <v>198</v>
      </c>
      <c r="BM106" s="226" t="s">
        <v>3387</v>
      </c>
    </row>
    <row r="107" s="2" customFormat="1">
      <c r="A107" s="40"/>
      <c r="B107" s="41"/>
      <c r="C107" s="42"/>
      <c r="D107" s="228" t="s">
        <v>190</v>
      </c>
      <c r="E107" s="42"/>
      <c r="F107" s="229" t="s">
        <v>3386</v>
      </c>
      <c r="G107" s="42"/>
      <c r="H107" s="42"/>
      <c r="I107" s="230"/>
      <c r="J107" s="42"/>
      <c r="K107" s="42"/>
      <c r="L107" s="46"/>
      <c r="M107" s="231"/>
      <c r="N107" s="232"/>
      <c r="O107" s="86"/>
      <c r="P107" s="86"/>
      <c r="Q107" s="86"/>
      <c r="R107" s="86"/>
      <c r="S107" s="86"/>
      <c r="T107" s="87"/>
      <c r="U107" s="40"/>
      <c r="V107" s="40"/>
      <c r="W107" s="40"/>
      <c r="X107" s="40"/>
      <c r="Y107" s="40"/>
      <c r="Z107" s="40"/>
      <c r="AA107" s="40"/>
      <c r="AB107" s="40"/>
      <c r="AC107" s="40"/>
      <c r="AD107" s="40"/>
      <c r="AE107" s="40"/>
      <c r="AT107" s="19" t="s">
        <v>190</v>
      </c>
      <c r="AU107" s="19" t="s">
        <v>76</v>
      </c>
    </row>
    <row r="108" s="2" customFormat="1" ht="33" customHeight="1">
      <c r="A108" s="40"/>
      <c r="B108" s="41"/>
      <c r="C108" s="215" t="s">
        <v>239</v>
      </c>
      <c r="D108" s="215" t="s">
        <v>183</v>
      </c>
      <c r="E108" s="216" t="s">
        <v>2918</v>
      </c>
      <c r="F108" s="217" t="s">
        <v>3388</v>
      </c>
      <c r="G108" s="218" t="s">
        <v>1661</v>
      </c>
      <c r="H108" s="219">
        <v>1</v>
      </c>
      <c r="I108" s="220"/>
      <c r="J108" s="221">
        <f>ROUND(I108*H108,2)</f>
        <v>0</v>
      </c>
      <c r="K108" s="217" t="s">
        <v>19</v>
      </c>
      <c r="L108" s="46"/>
      <c r="M108" s="222" t="s">
        <v>19</v>
      </c>
      <c r="N108" s="223" t="s">
        <v>47</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198</v>
      </c>
      <c r="AT108" s="226" t="s">
        <v>183</v>
      </c>
      <c r="AU108" s="226" t="s">
        <v>76</v>
      </c>
      <c r="AY108" s="19" t="s">
        <v>180</v>
      </c>
      <c r="BE108" s="227">
        <f>IF(N108="základní",J108,0)</f>
        <v>0</v>
      </c>
      <c r="BF108" s="227">
        <f>IF(N108="snížená",J108,0)</f>
        <v>0</v>
      </c>
      <c r="BG108" s="227">
        <f>IF(N108="zákl. přenesená",J108,0)</f>
        <v>0</v>
      </c>
      <c r="BH108" s="227">
        <f>IF(N108="sníž. přenesená",J108,0)</f>
        <v>0</v>
      </c>
      <c r="BI108" s="227">
        <f>IF(N108="nulová",J108,0)</f>
        <v>0</v>
      </c>
      <c r="BJ108" s="19" t="s">
        <v>83</v>
      </c>
      <c r="BK108" s="227">
        <f>ROUND(I108*H108,2)</f>
        <v>0</v>
      </c>
      <c r="BL108" s="19" t="s">
        <v>198</v>
      </c>
      <c r="BM108" s="226" t="s">
        <v>3389</v>
      </c>
    </row>
    <row r="109" s="2" customFormat="1">
      <c r="A109" s="40"/>
      <c r="B109" s="41"/>
      <c r="C109" s="42"/>
      <c r="D109" s="228" t="s">
        <v>190</v>
      </c>
      <c r="E109" s="42"/>
      <c r="F109" s="229" t="s">
        <v>3390</v>
      </c>
      <c r="G109" s="42"/>
      <c r="H109" s="42"/>
      <c r="I109" s="230"/>
      <c r="J109" s="42"/>
      <c r="K109" s="42"/>
      <c r="L109" s="46"/>
      <c r="M109" s="231"/>
      <c r="N109" s="232"/>
      <c r="O109" s="86"/>
      <c r="P109" s="86"/>
      <c r="Q109" s="86"/>
      <c r="R109" s="86"/>
      <c r="S109" s="86"/>
      <c r="T109" s="87"/>
      <c r="U109" s="40"/>
      <c r="V109" s="40"/>
      <c r="W109" s="40"/>
      <c r="X109" s="40"/>
      <c r="Y109" s="40"/>
      <c r="Z109" s="40"/>
      <c r="AA109" s="40"/>
      <c r="AB109" s="40"/>
      <c r="AC109" s="40"/>
      <c r="AD109" s="40"/>
      <c r="AE109" s="40"/>
      <c r="AT109" s="19" t="s">
        <v>190</v>
      </c>
      <c r="AU109" s="19" t="s">
        <v>76</v>
      </c>
    </row>
    <row r="110" s="2" customFormat="1">
      <c r="A110" s="40"/>
      <c r="B110" s="41"/>
      <c r="C110" s="215" t="s">
        <v>246</v>
      </c>
      <c r="D110" s="215" t="s">
        <v>183</v>
      </c>
      <c r="E110" s="216" t="s">
        <v>2922</v>
      </c>
      <c r="F110" s="217" t="s">
        <v>3391</v>
      </c>
      <c r="G110" s="218" t="s">
        <v>1661</v>
      </c>
      <c r="H110" s="219">
        <v>1</v>
      </c>
      <c r="I110" s="220"/>
      <c r="J110" s="221">
        <f>ROUND(I110*H110,2)</f>
        <v>0</v>
      </c>
      <c r="K110" s="217" t="s">
        <v>19</v>
      </c>
      <c r="L110" s="46"/>
      <c r="M110" s="222" t="s">
        <v>19</v>
      </c>
      <c r="N110" s="223" t="s">
        <v>47</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198</v>
      </c>
      <c r="AT110" s="226" t="s">
        <v>183</v>
      </c>
      <c r="AU110" s="226" t="s">
        <v>76</v>
      </c>
      <c r="AY110" s="19" t="s">
        <v>180</v>
      </c>
      <c r="BE110" s="227">
        <f>IF(N110="základní",J110,0)</f>
        <v>0</v>
      </c>
      <c r="BF110" s="227">
        <f>IF(N110="snížená",J110,0)</f>
        <v>0</v>
      </c>
      <c r="BG110" s="227">
        <f>IF(N110="zákl. přenesená",J110,0)</f>
        <v>0</v>
      </c>
      <c r="BH110" s="227">
        <f>IF(N110="sníž. přenesená",J110,0)</f>
        <v>0</v>
      </c>
      <c r="BI110" s="227">
        <f>IF(N110="nulová",J110,0)</f>
        <v>0</v>
      </c>
      <c r="BJ110" s="19" t="s">
        <v>83</v>
      </c>
      <c r="BK110" s="227">
        <f>ROUND(I110*H110,2)</f>
        <v>0</v>
      </c>
      <c r="BL110" s="19" t="s">
        <v>198</v>
      </c>
      <c r="BM110" s="226" t="s">
        <v>3392</v>
      </c>
    </row>
    <row r="111" s="2" customFormat="1">
      <c r="A111" s="40"/>
      <c r="B111" s="41"/>
      <c r="C111" s="42"/>
      <c r="D111" s="228" t="s">
        <v>190</v>
      </c>
      <c r="E111" s="42"/>
      <c r="F111" s="229" t="s">
        <v>3393</v>
      </c>
      <c r="G111" s="42"/>
      <c r="H111" s="42"/>
      <c r="I111" s="230"/>
      <c r="J111" s="42"/>
      <c r="K111" s="42"/>
      <c r="L111" s="46"/>
      <c r="M111" s="231"/>
      <c r="N111" s="232"/>
      <c r="O111" s="86"/>
      <c r="P111" s="86"/>
      <c r="Q111" s="86"/>
      <c r="R111" s="86"/>
      <c r="S111" s="86"/>
      <c r="T111" s="87"/>
      <c r="U111" s="40"/>
      <c r="V111" s="40"/>
      <c r="W111" s="40"/>
      <c r="X111" s="40"/>
      <c r="Y111" s="40"/>
      <c r="Z111" s="40"/>
      <c r="AA111" s="40"/>
      <c r="AB111" s="40"/>
      <c r="AC111" s="40"/>
      <c r="AD111" s="40"/>
      <c r="AE111" s="40"/>
      <c r="AT111" s="19" t="s">
        <v>190</v>
      </c>
      <c r="AU111" s="19" t="s">
        <v>76</v>
      </c>
    </row>
    <row r="112" s="2" customFormat="1" ht="16.5" customHeight="1">
      <c r="A112" s="40"/>
      <c r="B112" s="41"/>
      <c r="C112" s="215" t="s">
        <v>252</v>
      </c>
      <c r="D112" s="215" t="s">
        <v>183</v>
      </c>
      <c r="E112" s="216" t="s">
        <v>2925</v>
      </c>
      <c r="F112" s="217" t="s">
        <v>3394</v>
      </c>
      <c r="G112" s="218" t="s">
        <v>1661</v>
      </c>
      <c r="H112" s="219">
        <v>1</v>
      </c>
      <c r="I112" s="220"/>
      <c r="J112" s="221">
        <f>ROUND(I112*H112,2)</f>
        <v>0</v>
      </c>
      <c r="K112" s="217" t="s">
        <v>19</v>
      </c>
      <c r="L112" s="46"/>
      <c r="M112" s="222" t="s">
        <v>19</v>
      </c>
      <c r="N112" s="223" t="s">
        <v>47</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198</v>
      </c>
      <c r="AT112" s="226" t="s">
        <v>183</v>
      </c>
      <c r="AU112" s="226" t="s">
        <v>76</v>
      </c>
      <c r="AY112" s="19" t="s">
        <v>180</v>
      </c>
      <c r="BE112" s="227">
        <f>IF(N112="základní",J112,0)</f>
        <v>0</v>
      </c>
      <c r="BF112" s="227">
        <f>IF(N112="snížená",J112,0)</f>
        <v>0</v>
      </c>
      <c r="BG112" s="227">
        <f>IF(N112="zákl. přenesená",J112,0)</f>
        <v>0</v>
      </c>
      <c r="BH112" s="227">
        <f>IF(N112="sníž. přenesená",J112,0)</f>
        <v>0</v>
      </c>
      <c r="BI112" s="227">
        <f>IF(N112="nulová",J112,0)</f>
        <v>0</v>
      </c>
      <c r="BJ112" s="19" t="s">
        <v>83</v>
      </c>
      <c r="BK112" s="227">
        <f>ROUND(I112*H112,2)</f>
        <v>0</v>
      </c>
      <c r="BL112" s="19" t="s">
        <v>198</v>
      </c>
      <c r="BM112" s="226" t="s">
        <v>3395</v>
      </c>
    </row>
    <row r="113" s="2" customFormat="1">
      <c r="A113" s="40"/>
      <c r="B113" s="41"/>
      <c r="C113" s="42"/>
      <c r="D113" s="228" t="s">
        <v>190</v>
      </c>
      <c r="E113" s="42"/>
      <c r="F113" s="229" t="s">
        <v>3394</v>
      </c>
      <c r="G113" s="42"/>
      <c r="H113" s="42"/>
      <c r="I113" s="230"/>
      <c r="J113" s="42"/>
      <c r="K113" s="42"/>
      <c r="L113" s="46"/>
      <c r="M113" s="231"/>
      <c r="N113" s="232"/>
      <c r="O113" s="86"/>
      <c r="P113" s="86"/>
      <c r="Q113" s="86"/>
      <c r="R113" s="86"/>
      <c r="S113" s="86"/>
      <c r="T113" s="87"/>
      <c r="U113" s="40"/>
      <c r="V113" s="40"/>
      <c r="W113" s="40"/>
      <c r="X113" s="40"/>
      <c r="Y113" s="40"/>
      <c r="Z113" s="40"/>
      <c r="AA113" s="40"/>
      <c r="AB113" s="40"/>
      <c r="AC113" s="40"/>
      <c r="AD113" s="40"/>
      <c r="AE113" s="40"/>
      <c r="AT113" s="19" t="s">
        <v>190</v>
      </c>
      <c r="AU113" s="19" t="s">
        <v>76</v>
      </c>
    </row>
    <row r="114" s="2" customFormat="1">
      <c r="A114" s="40"/>
      <c r="B114" s="41"/>
      <c r="C114" s="215" t="s">
        <v>181</v>
      </c>
      <c r="D114" s="215" t="s">
        <v>183</v>
      </c>
      <c r="E114" s="216" t="s">
        <v>2928</v>
      </c>
      <c r="F114" s="217" t="s">
        <v>3396</v>
      </c>
      <c r="G114" s="218" t="s">
        <v>3397</v>
      </c>
      <c r="H114" s="219">
        <v>1</v>
      </c>
      <c r="I114" s="220"/>
      <c r="J114" s="221">
        <f>ROUND(I114*H114,2)</f>
        <v>0</v>
      </c>
      <c r="K114" s="217" t="s">
        <v>19</v>
      </c>
      <c r="L114" s="46"/>
      <c r="M114" s="222" t="s">
        <v>19</v>
      </c>
      <c r="N114" s="223" t="s">
        <v>47</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198</v>
      </c>
      <c r="AT114" s="226" t="s">
        <v>183</v>
      </c>
      <c r="AU114" s="226" t="s">
        <v>76</v>
      </c>
      <c r="AY114" s="19" t="s">
        <v>180</v>
      </c>
      <c r="BE114" s="227">
        <f>IF(N114="základní",J114,0)</f>
        <v>0</v>
      </c>
      <c r="BF114" s="227">
        <f>IF(N114="snížená",J114,0)</f>
        <v>0</v>
      </c>
      <c r="BG114" s="227">
        <f>IF(N114="zákl. přenesená",J114,0)</f>
        <v>0</v>
      </c>
      <c r="BH114" s="227">
        <f>IF(N114="sníž. přenesená",J114,0)</f>
        <v>0</v>
      </c>
      <c r="BI114" s="227">
        <f>IF(N114="nulová",J114,0)</f>
        <v>0</v>
      </c>
      <c r="BJ114" s="19" t="s">
        <v>83</v>
      </c>
      <c r="BK114" s="227">
        <f>ROUND(I114*H114,2)</f>
        <v>0</v>
      </c>
      <c r="BL114" s="19" t="s">
        <v>198</v>
      </c>
      <c r="BM114" s="226" t="s">
        <v>3398</v>
      </c>
    </row>
    <row r="115" s="2" customFormat="1">
      <c r="A115" s="40"/>
      <c r="B115" s="41"/>
      <c r="C115" s="42"/>
      <c r="D115" s="228" t="s">
        <v>190</v>
      </c>
      <c r="E115" s="42"/>
      <c r="F115" s="229" t="s">
        <v>3396</v>
      </c>
      <c r="G115" s="42"/>
      <c r="H115" s="42"/>
      <c r="I115" s="230"/>
      <c r="J115" s="42"/>
      <c r="K115" s="42"/>
      <c r="L115" s="46"/>
      <c r="M115" s="231"/>
      <c r="N115" s="232"/>
      <c r="O115" s="86"/>
      <c r="P115" s="86"/>
      <c r="Q115" s="86"/>
      <c r="R115" s="86"/>
      <c r="S115" s="86"/>
      <c r="T115" s="87"/>
      <c r="U115" s="40"/>
      <c r="V115" s="40"/>
      <c r="W115" s="40"/>
      <c r="X115" s="40"/>
      <c r="Y115" s="40"/>
      <c r="Z115" s="40"/>
      <c r="AA115" s="40"/>
      <c r="AB115" s="40"/>
      <c r="AC115" s="40"/>
      <c r="AD115" s="40"/>
      <c r="AE115" s="40"/>
      <c r="AT115" s="19" t="s">
        <v>190</v>
      </c>
      <c r="AU115" s="19" t="s">
        <v>76</v>
      </c>
    </row>
    <row r="116" s="2" customFormat="1">
      <c r="A116" s="40"/>
      <c r="B116" s="41"/>
      <c r="C116" s="215" t="s">
        <v>266</v>
      </c>
      <c r="D116" s="215" t="s">
        <v>183</v>
      </c>
      <c r="E116" s="216" t="s">
        <v>2931</v>
      </c>
      <c r="F116" s="217" t="s">
        <v>3399</v>
      </c>
      <c r="G116" s="218" t="s">
        <v>1661</v>
      </c>
      <c r="H116" s="219">
        <v>1</v>
      </c>
      <c r="I116" s="220"/>
      <c r="J116" s="221">
        <f>ROUND(I116*H116,2)</f>
        <v>0</v>
      </c>
      <c r="K116" s="217" t="s">
        <v>19</v>
      </c>
      <c r="L116" s="46"/>
      <c r="M116" s="222" t="s">
        <v>19</v>
      </c>
      <c r="N116" s="223" t="s">
        <v>47</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198</v>
      </c>
      <c r="AT116" s="226" t="s">
        <v>183</v>
      </c>
      <c r="AU116" s="226" t="s">
        <v>76</v>
      </c>
      <c r="AY116" s="19" t="s">
        <v>180</v>
      </c>
      <c r="BE116" s="227">
        <f>IF(N116="základní",J116,0)</f>
        <v>0</v>
      </c>
      <c r="BF116" s="227">
        <f>IF(N116="snížená",J116,0)</f>
        <v>0</v>
      </c>
      <c r="BG116" s="227">
        <f>IF(N116="zákl. přenesená",J116,0)</f>
        <v>0</v>
      </c>
      <c r="BH116" s="227">
        <f>IF(N116="sníž. přenesená",J116,0)</f>
        <v>0</v>
      </c>
      <c r="BI116" s="227">
        <f>IF(N116="nulová",J116,0)</f>
        <v>0</v>
      </c>
      <c r="BJ116" s="19" t="s">
        <v>83</v>
      </c>
      <c r="BK116" s="227">
        <f>ROUND(I116*H116,2)</f>
        <v>0</v>
      </c>
      <c r="BL116" s="19" t="s">
        <v>198</v>
      </c>
      <c r="BM116" s="226" t="s">
        <v>3400</v>
      </c>
    </row>
    <row r="117" s="2" customFormat="1">
      <c r="A117" s="40"/>
      <c r="B117" s="41"/>
      <c r="C117" s="42"/>
      <c r="D117" s="228" t="s">
        <v>190</v>
      </c>
      <c r="E117" s="42"/>
      <c r="F117" s="229" t="s">
        <v>3399</v>
      </c>
      <c r="G117" s="42"/>
      <c r="H117" s="42"/>
      <c r="I117" s="230"/>
      <c r="J117" s="42"/>
      <c r="K117" s="42"/>
      <c r="L117" s="46"/>
      <c r="M117" s="231"/>
      <c r="N117" s="232"/>
      <c r="O117" s="86"/>
      <c r="P117" s="86"/>
      <c r="Q117" s="86"/>
      <c r="R117" s="86"/>
      <c r="S117" s="86"/>
      <c r="T117" s="87"/>
      <c r="U117" s="40"/>
      <c r="V117" s="40"/>
      <c r="W117" s="40"/>
      <c r="X117" s="40"/>
      <c r="Y117" s="40"/>
      <c r="Z117" s="40"/>
      <c r="AA117" s="40"/>
      <c r="AB117" s="40"/>
      <c r="AC117" s="40"/>
      <c r="AD117" s="40"/>
      <c r="AE117" s="40"/>
      <c r="AT117" s="19" t="s">
        <v>190</v>
      </c>
      <c r="AU117" s="19" t="s">
        <v>76</v>
      </c>
    </row>
    <row r="118" s="2" customFormat="1">
      <c r="A118" s="40"/>
      <c r="B118" s="41"/>
      <c r="C118" s="215" t="s">
        <v>274</v>
      </c>
      <c r="D118" s="215" t="s">
        <v>183</v>
      </c>
      <c r="E118" s="216" t="s">
        <v>2934</v>
      </c>
      <c r="F118" s="217" t="s">
        <v>3401</v>
      </c>
      <c r="G118" s="218" t="s">
        <v>1661</v>
      </c>
      <c r="H118" s="219">
        <v>2</v>
      </c>
      <c r="I118" s="220"/>
      <c r="J118" s="221">
        <f>ROUND(I118*H118,2)</f>
        <v>0</v>
      </c>
      <c r="K118" s="217" t="s">
        <v>19</v>
      </c>
      <c r="L118" s="46"/>
      <c r="M118" s="222" t="s">
        <v>19</v>
      </c>
      <c r="N118" s="223" t="s">
        <v>47</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198</v>
      </c>
      <c r="AT118" s="226" t="s">
        <v>183</v>
      </c>
      <c r="AU118" s="226" t="s">
        <v>76</v>
      </c>
      <c r="AY118" s="19" t="s">
        <v>180</v>
      </c>
      <c r="BE118" s="227">
        <f>IF(N118="základní",J118,0)</f>
        <v>0</v>
      </c>
      <c r="BF118" s="227">
        <f>IF(N118="snížená",J118,0)</f>
        <v>0</v>
      </c>
      <c r="BG118" s="227">
        <f>IF(N118="zákl. přenesená",J118,0)</f>
        <v>0</v>
      </c>
      <c r="BH118" s="227">
        <f>IF(N118="sníž. přenesená",J118,0)</f>
        <v>0</v>
      </c>
      <c r="BI118" s="227">
        <f>IF(N118="nulová",J118,0)</f>
        <v>0</v>
      </c>
      <c r="BJ118" s="19" t="s">
        <v>83</v>
      </c>
      <c r="BK118" s="227">
        <f>ROUND(I118*H118,2)</f>
        <v>0</v>
      </c>
      <c r="BL118" s="19" t="s">
        <v>198</v>
      </c>
      <c r="BM118" s="226" t="s">
        <v>3402</v>
      </c>
    </row>
    <row r="119" s="2" customFormat="1">
      <c r="A119" s="40"/>
      <c r="B119" s="41"/>
      <c r="C119" s="42"/>
      <c r="D119" s="228" t="s">
        <v>190</v>
      </c>
      <c r="E119" s="42"/>
      <c r="F119" s="229" t="s">
        <v>3403</v>
      </c>
      <c r="G119" s="42"/>
      <c r="H119" s="42"/>
      <c r="I119" s="230"/>
      <c r="J119" s="42"/>
      <c r="K119" s="42"/>
      <c r="L119" s="46"/>
      <c r="M119" s="231"/>
      <c r="N119" s="232"/>
      <c r="O119" s="86"/>
      <c r="P119" s="86"/>
      <c r="Q119" s="86"/>
      <c r="R119" s="86"/>
      <c r="S119" s="86"/>
      <c r="T119" s="87"/>
      <c r="U119" s="40"/>
      <c r="V119" s="40"/>
      <c r="W119" s="40"/>
      <c r="X119" s="40"/>
      <c r="Y119" s="40"/>
      <c r="Z119" s="40"/>
      <c r="AA119" s="40"/>
      <c r="AB119" s="40"/>
      <c r="AC119" s="40"/>
      <c r="AD119" s="40"/>
      <c r="AE119" s="40"/>
      <c r="AT119" s="19" t="s">
        <v>190</v>
      </c>
      <c r="AU119" s="19" t="s">
        <v>76</v>
      </c>
    </row>
    <row r="120" s="2" customFormat="1" ht="16.5" customHeight="1">
      <c r="A120" s="40"/>
      <c r="B120" s="41"/>
      <c r="C120" s="215" t="s">
        <v>8</v>
      </c>
      <c r="D120" s="215" t="s">
        <v>183</v>
      </c>
      <c r="E120" s="216" t="s">
        <v>2937</v>
      </c>
      <c r="F120" s="217" t="s">
        <v>3404</v>
      </c>
      <c r="G120" s="218" t="s">
        <v>1661</v>
      </c>
      <c r="H120" s="219">
        <v>18</v>
      </c>
      <c r="I120" s="220"/>
      <c r="J120" s="221">
        <f>ROUND(I120*H120,2)</f>
        <v>0</v>
      </c>
      <c r="K120" s="217" t="s">
        <v>19</v>
      </c>
      <c r="L120" s="46"/>
      <c r="M120" s="222" t="s">
        <v>19</v>
      </c>
      <c r="N120" s="223" t="s">
        <v>47</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198</v>
      </c>
      <c r="AT120" s="226" t="s">
        <v>183</v>
      </c>
      <c r="AU120" s="226" t="s">
        <v>76</v>
      </c>
      <c r="AY120" s="19" t="s">
        <v>180</v>
      </c>
      <c r="BE120" s="227">
        <f>IF(N120="základní",J120,0)</f>
        <v>0</v>
      </c>
      <c r="BF120" s="227">
        <f>IF(N120="snížená",J120,0)</f>
        <v>0</v>
      </c>
      <c r="BG120" s="227">
        <f>IF(N120="zákl. přenesená",J120,0)</f>
        <v>0</v>
      </c>
      <c r="BH120" s="227">
        <f>IF(N120="sníž. přenesená",J120,0)</f>
        <v>0</v>
      </c>
      <c r="BI120" s="227">
        <f>IF(N120="nulová",J120,0)</f>
        <v>0</v>
      </c>
      <c r="BJ120" s="19" t="s">
        <v>83</v>
      </c>
      <c r="BK120" s="227">
        <f>ROUND(I120*H120,2)</f>
        <v>0</v>
      </c>
      <c r="BL120" s="19" t="s">
        <v>198</v>
      </c>
      <c r="BM120" s="226" t="s">
        <v>3405</v>
      </c>
    </row>
    <row r="121" s="2" customFormat="1">
      <c r="A121" s="40"/>
      <c r="B121" s="41"/>
      <c r="C121" s="42"/>
      <c r="D121" s="228" t="s">
        <v>190</v>
      </c>
      <c r="E121" s="42"/>
      <c r="F121" s="229" t="s">
        <v>3404</v>
      </c>
      <c r="G121" s="42"/>
      <c r="H121" s="42"/>
      <c r="I121" s="230"/>
      <c r="J121" s="42"/>
      <c r="K121" s="42"/>
      <c r="L121" s="46"/>
      <c r="M121" s="231"/>
      <c r="N121" s="232"/>
      <c r="O121" s="86"/>
      <c r="P121" s="86"/>
      <c r="Q121" s="86"/>
      <c r="R121" s="86"/>
      <c r="S121" s="86"/>
      <c r="T121" s="87"/>
      <c r="U121" s="40"/>
      <c r="V121" s="40"/>
      <c r="W121" s="40"/>
      <c r="X121" s="40"/>
      <c r="Y121" s="40"/>
      <c r="Z121" s="40"/>
      <c r="AA121" s="40"/>
      <c r="AB121" s="40"/>
      <c r="AC121" s="40"/>
      <c r="AD121" s="40"/>
      <c r="AE121" s="40"/>
      <c r="AT121" s="19" t="s">
        <v>190</v>
      </c>
      <c r="AU121" s="19" t="s">
        <v>76</v>
      </c>
    </row>
    <row r="122" s="2" customFormat="1" ht="16.5" customHeight="1">
      <c r="A122" s="40"/>
      <c r="B122" s="41"/>
      <c r="C122" s="215" t="s">
        <v>188</v>
      </c>
      <c r="D122" s="215" t="s">
        <v>183</v>
      </c>
      <c r="E122" s="216" t="s">
        <v>2940</v>
      </c>
      <c r="F122" s="217" t="s">
        <v>3406</v>
      </c>
      <c r="G122" s="218" t="s">
        <v>1661</v>
      </c>
      <c r="H122" s="219">
        <v>1</v>
      </c>
      <c r="I122" s="220"/>
      <c r="J122" s="221">
        <f>ROUND(I122*H122,2)</f>
        <v>0</v>
      </c>
      <c r="K122" s="217" t="s">
        <v>19</v>
      </c>
      <c r="L122" s="46"/>
      <c r="M122" s="222" t="s">
        <v>19</v>
      </c>
      <c r="N122" s="223" t="s">
        <v>47</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198</v>
      </c>
      <c r="AT122" s="226" t="s">
        <v>183</v>
      </c>
      <c r="AU122" s="226" t="s">
        <v>76</v>
      </c>
      <c r="AY122" s="19" t="s">
        <v>180</v>
      </c>
      <c r="BE122" s="227">
        <f>IF(N122="základní",J122,0)</f>
        <v>0</v>
      </c>
      <c r="BF122" s="227">
        <f>IF(N122="snížená",J122,0)</f>
        <v>0</v>
      </c>
      <c r="BG122" s="227">
        <f>IF(N122="zákl. přenesená",J122,0)</f>
        <v>0</v>
      </c>
      <c r="BH122" s="227">
        <f>IF(N122="sníž. přenesená",J122,0)</f>
        <v>0</v>
      </c>
      <c r="BI122" s="227">
        <f>IF(N122="nulová",J122,0)</f>
        <v>0</v>
      </c>
      <c r="BJ122" s="19" t="s">
        <v>83</v>
      </c>
      <c r="BK122" s="227">
        <f>ROUND(I122*H122,2)</f>
        <v>0</v>
      </c>
      <c r="BL122" s="19" t="s">
        <v>198</v>
      </c>
      <c r="BM122" s="226" t="s">
        <v>3407</v>
      </c>
    </row>
    <row r="123" s="2" customFormat="1">
      <c r="A123" s="40"/>
      <c r="B123" s="41"/>
      <c r="C123" s="42"/>
      <c r="D123" s="228" t="s">
        <v>190</v>
      </c>
      <c r="E123" s="42"/>
      <c r="F123" s="229" t="s">
        <v>3406</v>
      </c>
      <c r="G123" s="42"/>
      <c r="H123" s="42"/>
      <c r="I123" s="230"/>
      <c r="J123" s="42"/>
      <c r="K123" s="42"/>
      <c r="L123" s="46"/>
      <c r="M123" s="231"/>
      <c r="N123" s="232"/>
      <c r="O123" s="86"/>
      <c r="P123" s="86"/>
      <c r="Q123" s="86"/>
      <c r="R123" s="86"/>
      <c r="S123" s="86"/>
      <c r="T123" s="87"/>
      <c r="U123" s="40"/>
      <c r="V123" s="40"/>
      <c r="W123" s="40"/>
      <c r="X123" s="40"/>
      <c r="Y123" s="40"/>
      <c r="Z123" s="40"/>
      <c r="AA123" s="40"/>
      <c r="AB123" s="40"/>
      <c r="AC123" s="40"/>
      <c r="AD123" s="40"/>
      <c r="AE123" s="40"/>
      <c r="AT123" s="19" t="s">
        <v>190</v>
      </c>
      <c r="AU123" s="19" t="s">
        <v>76</v>
      </c>
    </row>
    <row r="124" s="2" customFormat="1" ht="16.5" customHeight="1">
      <c r="A124" s="40"/>
      <c r="B124" s="41"/>
      <c r="C124" s="215" t="s">
        <v>316</v>
      </c>
      <c r="D124" s="215" t="s">
        <v>183</v>
      </c>
      <c r="E124" s="216" t="s">
        <v>2943</v>
      </c>
      <c r="F124" s="217" t="s">
        <v>3408</v>
      </c>
      <c r="G124" s="218" t="s">
        <v>974</v>
      </c>
      <c r="H124" s="219">
        <v>1</v>
      </c>
      <c r="I124" s="220"/>
      <c r="J124" s="221">
        <f>ROUND(I124*H124,2)</f>
        <v>0</v>
      </c>
      <c r="K124" s="217" t="s">
        <v>19</v>
      </c>
      <c r="L124" s="46"/>
      <c r="M124" s="222" t="s">
        <v>19</v>
      </c>
      <c r="N124" s="223" t="s">
        <v>47</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198</v>
      </c>
      <c r="AT124" s="226" t="s">
        <v>183</v>
      </c>
      <c r="AU124" s="226" t="s">
        <v>76</v>
      </c>
      <c r="AY124" s="19" t="s">
        <v>180</v>
      </c>
      <c r="BE124" s="227">
        <f>IF(N124="základní",J124,0)</f>
        <v>0</v>
      </c>
      <c r="BF124" s="227">
        <f>IF(N124="snížená",J124,0)</f>
        <v>0</v>
      </c>
      <c r="BG124" s="227">
        <f>IF(N124="zákl. přenesená",J124,0)</f>
        <v>0</v>
      </c>
      <c r="BH124" s="227">
        <f>IF(N124="sníž. přenesená",J124,0)</f>
        <v>0</v>
      </c>
      <c r="BI124" s="227">
        <f>IF(N124="nulová",J124,0)</f>
        <v>0</v>
      </c>
      <c r="BJ124" s="19" t="s">
        <v>83</v>
      </c>
      <c r="BK124" s="227">
        <f>ROUND(I124*H124,2)</f>
        <v>0</v>
      </c>
      <c r="BL124" s="19" t="s">
        <v>198</v>
      </c>
      <c r="BM124" s="226" t="s">
        <v>3409</v>
      </c>
    </row>
    <row r="125" s="2" customFormat="1">
      <c r="A125" s="40"/>
      <c r="B125" s="41"/>
      <c r="C125" s="42"/>
      <c r="D125" s="228" t="s">
        <v>190</v>
      </c>
      <c r="E125" s="42"/>
      <c r="F125" s="229" t="s">
        <v>3408</v>
      </c>
      <c r="G125" s="42"/>
      <c r="H125" s="42"/>
      <c r="I125" s="230"/>
      <c r="J125" s="42"/>
      <c r="K125" s="42"/>
      <c r="L125" s="46"/>
      <c r="M125" s="231"/>
      <c r="N125" s="232"/>
      <c r="O125" s="86"/>
      <c r="P125" s="86"/>
      <c r="Q125" s="86"/>
      <c r="R125" s="86"/>
      <c r="S125" s="86"/>
      <c r="T125" s="87"/>
      <c r="U125" s="40"/>
      <c r="V125" s="40"/>
      <c r="W125" s="40"/>
      <c r="X125" s="40"/>
      <c r="Y125" s="40"/>
      <c r="Z125" s="40"/>
      <c r="AA125" s="40"/>
      <c r="AB125" s="40"/>
      <c r="AC125" s="40"/>
      <c r="AD125" s="40"/>
      <c r="AE125" s="40"/>
      <c r="AT125" s="19" t="s">
        <v>190</v>
      </c>
      <c r="AU125" s="19" t="s">
        <v>76</v>
      </c>
    </row>
    <row r="126" s="2" customFormat="1" ht="16.5" customHeight="1">
      <c r="A126" s="40"/>
      <c r="B126" s="41"/>
      <c r="C126" s="215" t="s">
        <v>324</v>
      </c>
      <c r="D126" s="215" t="s">
        <v>183</v>
      </c>
      <c r="E126" s="216" t="s">
        <v>2946</v>
      </c>
      <c r="F126" s="217" t="s">
        <v>3217</v>
      </c>
      <c r="G126" s="218" t="s">
        <v>974</v>
      </c>
      <c r="H126" s="219">
        <v>1</v>
      </c>
      <c r="I126" s="220"/>
      <c r="J126" s="221">
        <f>ROUND(I126*H126,2)</f>
        <v>0</v>
      </c>
      <c r="K126" s="217" t="s">
        <v>19</v>
      </c>
      <c r="L126" s="46"/>
      <c r="M126" s="222" t="s">
        <v>19</v>
      </c>
      <c r="N126" s="223" t="s">
        <v>47</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198</v>
      </c>
      <c r="AT126" s="226" t="s">
        <v>183</v>
      </c>
      <c r="AU126" s="226" t="s">
        <v>76</v>
      </c>
      <c r="AY126" s="19" t="s">
        <v>180</v>
      </c>
      <c r="BE126" s="227">
        <f>IF(N126="základní",J126,0)</f>
        <v>0</v>
      </c>
      <c r="BF126" s="227">
        <f>IF(N126="snížená",J126,0)</f>
        <v>0</v>
      </c>
      <c r="BG126" s="227">
        <f>IF(N126="zákl. přenesená",J126,0)</f>
        <v>0</v>
      </c>
      <c r="BH126" s="227">
        <f>IF(N126="sníž. přenesená",J126,0)</f>
        <v>0</v>
      </c>
      <c r="BI126" s="227">
        <f>IF(N126="nulová",J126,0)</f>
        <v>0</v>
      </c>
      <c r="BJ126" s="19" t="s">
        <v>83</v>
      </c>
      <c r="BK126" s="227">
        <f>ROUND(I126*H126,2)</f>
        <v>0</v>
      </c>
      <c r="BL126" s="19" t="s">
        <v>198</v>
      </c>
      <c r="BM126" s="226" t="s">
        <v>3410</v>
      </c>
    </row>
    <row r="127" s="2" customFormat="1">
      <c r="A127" s="40"/>
      <c r="B127" s="41"/>
      <c r="C127" s="42"/>
      <c r="D127" s="228" t="s">
        <v>190</v>
      </c>
      <c r="E127" s="42"/>
      <c r="F127" s="229" t="s">
        <v>3217</v>
      </c>
      <c r="G127" s="42"/>
      <c r="H127" s="42"/>
      <c r="I127" s="230"/>
      <c r="J127" s="42"/>
      <c r="K127" s="42"/>
      <c r="L127" s="46"/>
      <c r="M127" s="265"/>
      <c r="N127" s="266"/>
      <c r="O127" s="267"/>
      <c r="P127" s="267"/>
      <c r="Q127" s="267"/>
      <c r="R127" s="267"/>
      <c r="S127" s="267"/>
      <c r="T127" s="268"/>
      <c r="U127" s="40"/>
      <c r="V127" s="40"/>
      <c r="W127" s="40"/>
      <c r="X127" s="40"/>
      <c r="Y127" s="40"/>
      <c r="Z127" s="40"/>
      <c r="AA127" s="40"/>
      <c r="AB127" s="40"/>
      <c r="AC127" s="40"/>
      <c r="AD127" s="40"/>
      <c r="AE127" s="40"/>
      <c r="AT127" s="19" t="s">
        <v>190</v>
      </c>
      <c r="AU127" s="19" t="s">
        <v>76</v>
      </c>
    </row>
    <row r="128" s="2" customFormat="1" ht="6.96" customHeight="1">
      <c r="A128" s="40"/>
      <c r="B128" s="61"/>
      <c r="C128" s="62"/>
      <c r="D128" s="62"/>
      <c r="E128" s="62"/>
      <c r="F128" s="62"/>
      <c r="G128" s="62"/>
      <c r="H128" s="62"/>
      <c r="I128" s="62"/>
      <c r="J128" s="62"/>
      <c r="K128" s="62"/>
      <c r="L128" s="46"/>
      <c r="M128" s="40"/>
      <c r="O128" s="40"/>
      <c r="P128" s="40"/>
      <c r="Q128" s="40"/>
      <c r="R128" s="40"/>
      <c r="S128" s="40"/>
      <c r="T128" s="40"/>
      <c r="U128" s="40"/>
      <c r="V128" s="40"/>
      <c r="W128" s="40"/>
      <c r="X128" s="40"/>
      <c r="Y128" s="40"/>
      <c r="Z128" s="40"/>
      <c r="AA128" s="40"/>
      <c r="AB128" s="40"/>
      <c r="AC128" s="40"/>
      <c r="AD128" s="40"/>
      <c r="AE128" s="40"/>
    </row>
  </sheetData>
  <sheetProtection sheet="1" autoFilter="0" formatColumns="0" formatRows="0" objects="1" scenarios="1" spinCount="100000" saltValue="r5Jy3Cr5CNm0xeBscgGQXFqW6icI2nQ+zPD4J3kCWgmxZ9NRs1KPUsDT6PTE7jynFRJFJFQGE3ZUmcxQJwl6KA==" hashValue="dxziB0mZ6FjX0a82qyhrgsvzr1eo7VNB67QpHzwTC0TsaSvGYDYKaVynntlIahfBXqAemlDEK4VQIN5qMbUz3Q==" algorithmName="SHA-512" password="CC35"/>
  <autoFilter ref="C90:K127"/>
  <mergeCells count="15">
    <mergeCell ref="E7:H7"/>
    <mergeCell ref="E11:H11"/>
    <mergeCell ref="E9:H9"/>
    <mergeCell ref="E13:H13"/>
    <mergeCell ref="E22:H22"/>
    <mergeCell ref="E31:H31"/>
    <mergeCell ref="E52:H52"/>
    <mergeCell ref="E56:H56"/>
    <mergeCell ref="E54:H54"/>
    <mergeCell ref="E58:H58"/>
    <mergeCell ref="E77:H77"/>
    <mergeCell ref="E81:H81"/>
    <mergeCell ref="E79:H79"/>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131</v>
      </c>
    </row>
    <row r="3" s="1" customFormat="1" ht="6.96" customHeight="1">
      <c r="B3" s="141"/>
      <c r="C3" s="142"/>
      <c r="D3" s="142"/>
      <c r="E3" s="142"/>
      <c r="F3" s="142"/>
      <c r="G3" s="142"/>
      <c r="H3" s="142"/>
      <c r="I3" s="142"/>
      <c r="J3" s="142"/>
      <c r="K3" s="142"/>
      <c r="L3" s="22"/>
      <c r="AT3" s="19" t="s">
        <v>85</v>
      </c>
    </row>
    <row r="4" s="1" customFormat="1" ht="24.96" customHeight="1">
      <c r="B4" s="22"/>
      <c r="D4" s="143" t="s">
        <v>144</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Stavební úpravy objektu Bojanovická 2848/1, Praha 4</v>
      </c>
      <c r="F7" s="145"/>
      <c r="G7" s="145"/>
      <c r="H7" s="145"/>
      <c r="L7" s="22"/>
    </row>
    <row r="8">
      <c r="B8" s="22"/>
      <c r="D8" s="145" t="s">
        <v>145</v>
      </c>
      <c r="L8" s="22"/>
    </row>
    <row r="9" s="1" customFormat="1" ht="16.5" customHeight="1">
      <c r="B9" s="22"/>
      <c r="E9" s="146" t="s">
        <v>146</v>
      </c>
      <c r="F9" s="1"/>
      <c r="G9" s="1"/>
      <c r="H9" s="1"/>
      <c r="L9" s="22"/>
    </row>
    <row r="10" s="1" customFormat="1" ht="12" customHeight="1">
      <c r="B10" s="22"/>
      <c r="D10" s="145" t="s">
        <v>147</v>
      </c>
      <c r="L10" s="22"/>
    </row>
    <row r="11" s="2" customFormat="1" ht="16.5" customHeight="1">
      <c r="A11" s="40"/>
      <c r="B11" s="46"/>
      <c r="C11" s="40"/>
      <c r="D11" s="40"/>
      <c r="E11" s="158" t="s">
        <v>3176</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3177</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3411</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stavby'!AN8</f>
        <v>8. 6. 2021</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27</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30</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31</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33</v>
      </c>
      <c r="E24" s="40"/>
      <c r="F24" s="40"/>
      <c r="G24" s="40"/>
      <c r="H24" s="40"/>
      <c r="I24" s="145" t="s">
        <v>26</v>
      </c>
      <c r="J24" s="135" t="s">
        <v>34</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
        <v>35</v>
      </c>
      <c r="F25" s="40"/>
      <c r="G25" s="40"/>
      <c r="H25" s="40"/>
      <c r="I25" s="145" t="s">
        <v>29</v>
      </c>
      <c r="J25" s="135" t="s">
        <v>36</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38</v>
      </c>
      <c r="E27" s="40"/>
      <c r="F27" s="40"/>
      <c r="G27" s="40"/>
      <c r="H27" s="40"/>
      <c r="I27" s="145" t="s">
        <v>26</v>
      </c>
      <c r="J27" s="135" t="str">
        <f>IF('Rekapitulace stavby'!AN19="","",'Rekapitulace stavby'!AN19)</f>
        <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 xml:space="preserve"> </v>
      </c>
      <c r="F28" s="40"/>
      <c r="G28" s="40"/>
      <c r="H28" s="40"/>
      <c r="I28" s="145" t="s">
        <v>29</v>
      </c>
      <c r="J28" s="135" t="str">
        <f>IF('Rekapitulace stavby'!AN20="","",'Rekapitulace stavby'!AN20)</f>
        <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40</v>
      </c>
      <c r="E30" s="40"/>
      <c r="F30" s="40"/>
      <c r="G30" s="40"/>
      <c r="H30" s="40"/>
      <c r="I30" s="40"/>
      <c r="J30" s="40"/>
      <c r="K30" s="40"/>
      <c r="L30" s="147"/>
      <c r="S30" s="40"/>
      <c r="T30" s="40"/>
      <c r="U30" s="40"/>
      <c r="V30" s="40"/>
      <c r="W30" s="40"/>
      <c r="X30" s="40"/>
      <c r="Y30" s="40"/>
      <c r="Z30" s="40"/>
      <c r="AA30" s="40"/>
      <c r="AB30" s="40"/>
      <c r="AC30" s="40"/>
      <c r="AD30" s="40"/>
      <c r="AE30" s="40"/>
    </row>
    <row r="31" s="8" customFormat="1" ht="143.25" customHeight="1">
      <c r="A31" s="150"/>
      <c r="B31" s="151"/>
      <c r="C31" s="150"/>
      <c r="D31" s="150"/>
      <c r="E31" s="152" t="s">
        <v>41</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42</v>
      </c>
      <c r="E34" s="40"/>
      <c r="F34" s="40"/>
      <c r="G34" s="40"/>
      <c r="H34" s="40"/>
      <c r="I34" s="40"/>
      <c r="J34" s="156">
        <f>ROUND(J91,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44</v>
      </c>
      <c r="G36" s="40"/>
      <c r="H36" s="40"/>
      <c r="I36" s="157" t="s">
        <v>43</v>
      </c>
      <c r="J36" s="157" t="s">
        <v>45</v>
      </c>
      <c r="K36" s="40"/>
      <c r="L36" s="147"/>
      <c r="S36" s="40"/>
      <c r="T36" s="40"/>
      <c r="U36" s="40"/>
      <c r="V36" s="40"/>
      <c r="W36" s="40"/>
      <c r="X36" s="40"/>
      <c r="Y36" s="40"/>
      <c r="Z36" s="40"/>
      <c r="AA36" s="40"/>
      <c r="AB36" s="40"/>
      <c r="AC36" s="40"/>
      <c r="AD36" s="40"/>
      <c r="AE36" s="40"/>
    </row>
    <row r="37" s="2" customFormat="1" ht="14.4" customHeight="1">
      <c r="A37" s="40"/>
      <c r="B37" s="46"/>
      <c r="C37" s="40"/>
      <c r="D37" s="158" t="s">
        <v>46</v>
      </c>
      <c r="E37" s="145" t="s">
        <v>47</v>
      </c>
      <c r="F37" s="159">
        <f>ROUND((SUM(BE91:BE109)),  2)</f>
        <v>0</v>
      </c>
      <c r="G37" s="40"/>
      <c r="H37" s="40"/>
      <c r="I37" s="160">
        <v>0.20999999999999999</v>
      </c>
      <c r="J37" s="159">
        <f>ROUND(((SUM(BE91:BE109))*I37),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48</v>
      </c>
      <c r="F38" s="159">
        <f>ROUND((SUM(BF91:BF109)),  2)</f>
        <v>0</v>
      </c>
      <c r="G38" s="40"/>
      <c r="H38" s="40"/>
      <c r="I38" s="160">
        <v>0.14999999999999999</v>
      </c>
      <c r="J38" s="159">
        <f>ROUND(((SUM(BF91:BF109))*I38),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49</v>
      </c>
      <c r="F39" s="159">
        <f>ROUND((SUM(BG91:BG109)),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50</v>
      </c>
      <c r="F40" s="159">
        <f>ROUND((SUM(BH91:BH109)),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51</v>
      </c>
      <c r="F41" s="159">
        <f>ROUND((SUM(BI91:BI109)),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52</v>
      </c>
      <c r="E43" s="163"/>
      <c r="F43" s="163"/>
      <c r="G43" s="164" t="s">
        <v>53</v>
      </c>
      <c r="H43" s="165" t="s">
        <v>54</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149</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Stavební úpravy objektu Bojanovická 2848/1, Praha 4</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145</v>
      </c>
      <c r="D53" s="24"/>
      <c r="E53" s="24"/>
      <c r="F53" s="24"/>
      <c r="G53" s="24"/>
      <c r="H53" s="24"/>
      <c r="I53" s="24"/>
      <c r="J53" s="24"/>
      <c r="K53" s="24"/>
      <c r="L53" s="22"/>
    </row>
    <row r="54" s="1" customFormat="1" ht="16.5" customHeight="1">
      <c r="B54" s="23"/>
      <c r="C54" s="24"/>
      <c r="D54" s="24"/>
      <c r="E54" s="172" t="s">
        <v>146</v>
      </c>
      <c r="F54" s="24"/>
      <c r="G54" s="24"/>
      <c r="H54" s="24"/>
      <c r="I54" s="24"/>
      <c r="J54" s="24"/>
      <c r="K54" s="24"/>
      <c r="L54" s="22"/>
    </row>
    <row r="55" s="1" customFormat="1" ht="12" customHeight="1">
      <c r="B55" s="23"/>
      <c r="C55" s="34" t="s">
        <v>147</v>
      </c>
      <c r="D55" s="24"/>
      <c r="E55" s="24"/>
      <c r="F55" s="24"/>
      <c r="G55" s="24"/>
      <c r="H55" s="24"/>
      <c r="I55" s="24"/>
      <c r="J55" s="24"/>
      <c r="K55" s="24"/>
      <c r="L55" s="22"/>
    </row>
    <row r="56" s="2" customFormat="1" ht="16.5" customHeight="1">
      <c r="A56" s="40"/>
      <c r="B56" s="41"/>
      <c r="C56" s="42"/>
      <c r="D56" s="42"/>
      <c r="E56" s="292" t="s">
        <v>3176</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3177</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TS - Tísňový systém</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Záběhlice ‐ 732117</v>
      </c>
      <c r="G60" s="42"/>
      <c r="H60" s="42"/>
      <c r="I60" s="34" t="s">
        <v>23</v>
      </c>
      <c r="J60" s="74" t="str">
        <f>IF(J16="","",J16)</f>
        <v>8. 6. 2021</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40.05" customHeight="1">
      <c r="A62" s="40"/>
      <c r="B62" s="41"/>
      <c r="C62" s="34" t="s">
        <v>25</v>
      </c>
      <c r="D62" s="42"/>
      <c r="E62" s="42"/>
      <c r="F62" s="29" t="str">
        <f>E19</f>
        <v>Městská část Praha 4, Antala Staška 2059/80b, Krč,</v>
      </c>
      <c r="G62" s="42"/>
      <c r="H62" s="42"/>
      <c r="I62" s="34" t="s">
        <v>33</v>
      </c>
      <c r="J62" s="38" t="str">
        <f>E25</f>
        <v>Archdynamic, s.r.o., Na Strži 290/10, 140 00 Praha</v>
      </c>
      <c r="K62" s="42"/>
      <c r="L62" s="147"/>
      <c r="S62" s="40"/>
      <c r="T62" s="40"/>
      <c r="U62" s="40"/>
      <c r="V62" s="40"/>
      <c r="W62" s="40"/>
      <c r="X62" s="40"/>
      <c r="Y62" s="40"/>
      <c r="Z62" s="40"/>
      <c r="AA62" s="40"/>
      <c r="AB62" s="40"/>
      <c r="AC62" s="40"/>
      <c r="AD62" s="40"/>
      <c r="AE62" s="40"/>
    </row>
    <row r="63" s="2" customFormat="1" ht="15.15" customHeight="1">
      <c r="A63" s="40"/>
      <c r="B63" s="41"/>
      <c r="C63" s="34" t="s">
        <v>31</v>
      </c>
      <c r="D63" s="42"/>
      <c r="E63" s="42"/>
      <c r="F63" s="29" t="str">
        <f>IF(E22="","",E22)</f>
        <v>Vyplň údaj</v>
      </c>
      <c r="G63" s="42"/>
      <c r="H63" s="42"/>
      <c r="I63" s="34" t="s">
        <v>38</v>
      </c>
      <c r="J63" s="38" t="str">
        <f>E28</f>
        <v xml:space="preserve"> </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150</v>
      </c>
      <c r="D65" s="174"/>
      <c r="E65" s="174"/>
      <c r="F65" s="174"/>
      <c r="G65" s="174"/>
      <c r="H65" s="174"/>
      <c r="I65" s="174"/>
      <c r="J65" s="175" t="s">
        <v>151</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74</v>
      </c>
      <c r="D67" s="42"/>
      <c r="E67" s="42"/>
      <c r="F67" s="42"/>
      <c r="G67" s="42"/>
      <c r="H67" s="42"/>
      <c r="I67" s="42"/>
      <c r="J67" s="104">
        <f>J91</f>
        <v>0</v>
      </c>
      <c r="K67" s="42"/>
      <c r="L67" s="147"/>
      <c r="S67" s="40"/>
      <c r="T67" s="40"/>
      <c r="U67" s="40"/>
      <c r="V67" s="40"/>
      <c r="W67" s="40"/>
      <c r="X67" s="40"/>
      <c r="Y67" s="40"/>
      <c r="Z67" s="40"/>
      <c r="AA67" s="40"/>
      <c r="AB67" s="40"/>
      <c r="AC67" s="40"/>
      <c r="AD67" s="40"/>
      <c r="AE67" s="40"/>
      <c r="AU67" s="19" t="s">
        <v>152</v>
      </c>
    </row>
    <row r="68" s="2" customFormat="1" ht="21.84" customHeight="1">
      <c r="A68" s="40"/>
      <c r="B68" s="41"/>
      <c r="C68" s="42"/>
      <c r="D68" s="42"/>
      <c r="E68" s="42"/>
      <c r="F68" s="42"/>
      <c r="G68" s="42"/>
      <c r="H68" s="42"/>
      <c r="I68" s="42"/>
      <c r="J68" s="42"/>
      <c r="K68" s="42"/>
      <c r="L68" s="147"/>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47"/>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47"/>
      <c r="S73" s="40"/>
      <c r="T73" s="40"/>
      <c r="U73" s="40"/>
      <c r="V73" s="40"/>
      <c r="W73" s="40"/>
      <c r="X73" s="40"/>
      <c r="Y73" s="40"/>
      <c r="Z73" s="40"/>
      <c r="AA73" s="40"/>
      <c r="AB73" s="40"/>
      <c r="AC73" s="40"/>
      <c r="AD73" s="40"/>
      <c r="AE73" s="40"/>
    </row>
    <row r="74" s="2" customFormat="1" ht="24.96" customHeight="1">
      <c r="A74" s="40"/>
      <c r="B74" s="41"/>
      <c r="C74" s="25" t="s">
        <v>165</v>
      </c>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6.5" customHeight="1">
      <c r="A77" s="40"/>
      <c r="B77" s="41"/>
      <c r="C77" s="42"/>
      <c r="D77" s="42"/>
      <c r="E77" s="172" t="str">
        <f>E7</f>
        <v>Stavební úpravy objektu Bojanovická 2848/1, Praha 4</v>
      </c>
      <c r="F77" s="34"/>
      <c r="G77" s="34"/>
      <c r="H77" s="34"/>
      <c r="I77" s="42"/>
      <c r="J77" s="42"/>
      <c r="K77" s="42"/>
      <c r="L77" s="147"/>
      <c r="S77" s="40"/>
      <c r="T77" s="40"/>
      <c r="U77" s="40"/>
      <c r="V77" s="40"/>
      <c r="W77" s="40"/>
      <c r="X77" s="40"/>
      <c r="Y77" s="40"/>
      <c r="Z77" s="40"/>
      <c r="AA77" s="40"/>
      <c r="AB77" s="40"/>
      <c r="AC77" s="40"/>
      <c r="AD77" s="40"/>
      <c r="AE77" s="40"/>
    </row>
    <row r="78" s="1" customFormat="1" ht="12" customHeight="1">
      <c r="B78" s="23"/>
      <c r="C78" s="34" t="s">
        <v>145</v>
      </c>
      <c r="D78" s="24"/>
      <c r="E78" s="24"/>
      <c r="F78" s="24"/>
      <c r="G78" s="24"/>
      <c r="H78" s="24"/>
      <c r="I78" s="24"/>
      <c r="J78" s="24"/>
      <c r="K78" s="24"/>
      <c r="L78" s="22"/>
    </row>
    <row r="79" s="1" customFormat="1" ht="16.5" customHeight="1">
      <c r="B79" s="23"/>
      <c r="C79" s="24"/>
      <c r="D79" s="24"/>
      <c r="E79" s="172" t="s">
        <v>146</v>
      </c>
      <c r="F79" s="24"/>
      <c r="G79" s="24"/>
      <c r="H79" s="24"/>
      <c r="I79" s="24"/>
      <c r="J79" s="24"/>
      <c r="K79" s="24"/>
      <c r="L79" s="22"/>
    </row>
    <row r="80" s="1" customFormat="1" ht="12" customHeight="1">
      <c r="B80" s="23"/>
      <c r="C80" s="34" t="s">
        <v>147</v>
      </c>
      <c r="D80" s="24"/>
      <c r="E80" s="24"/>
      <c r="F80" s="24"/>
      <c r="G80" s="24"/>
      <c r="H80" s="24"/>
      <c r="I80" s="24"/>
      <c r="J80" s="24"/>
      <c r="K80" s="24"/>
      <c r="L80" s="22"/>
    </row>
    <row r="81" s="2" customFormat="1" ht="16.5" customHeight="1">
      <c r="A81" s="40"/>
      <c r="B81" s="41"/>
      <c r="C81" s="42"/>
      <c r="D81" s="42"/>
      <c r="E81" s="292" t="s">
        <v>3176</v>
      </c>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4" t="s">
        <v>3177</v>
      </c>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6.5" customHeight="1">
      <c r="A83" s="40"/>
      <c r="B83" s="41"/>
      <c r="C83" s="42"/>
      <c r="D83" s="42"/>
      <c r="E83" s="71" t="str">
        <f>E13</f>
        <v>TS - Tísňový systém</v>
      </c>
      <c r="F83" s="42"/>
      <c r="G83" s="42"/>
      <c r="H83" s="42"/>
      <c r="I83" s="42"/>
      <c r="J83" s="42"/>
      <c r="K83" s="42"/>
      <c r="L83" s="147"/>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2" customHeight="1">
      <c r="A85" s="40"/>
      <c r="B85" s="41"/>
      <c r="C85" s="34" t="s">
        <v>21</v>
      </c>
      <c r="D85" s="42"/>
      <c r="E85" s="42"/>
      <c r="F85" s="29" t="str">
        <f>F16</f>
        <v>Záběhlice ‐ 732117</v>
      </c>
      <c r="G85" s="42"/>
      <c r="H85" s="42"/>
      <c r="I85" s="34" t="s">
        <v>23</v>
      </c>
      <c r="J85" s="74" t="str">
        <f>IF(J16="","",J16)</f>
        <v>8. 6. 2021</v>
      </c>
      <c r="K85" s="42"/>
      <c r="L85" s="14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40.05" customHeight="1">
      <c r="A87" s="40"/>
      <c r="B87" s="41"/>
      <c r="C87" s="34" t="s">
        <v>25</v>
      </c>
      <c r="D87" s="42"/>
      <c r="E87" s="42"/>
      <c r="F87" s="29" t="str">
        <f>E19</f>
        <v>Městská část Praha 4, Antala Staška 2059/80b, Krč,</v>
      </c>
      <c r="G87" s="42"/>
      <c r="H87" s="42"/>
      <c r="I87" s="34" t="s">
        <v>33</v>
      </c>
      <c r="J87" s="38" t="str">
        <f>E25</f>
        <v>Archdynamic, s.r.o., Na Strži 290/10, 140 00 Praha</v>
      </c>
      <c r="K87" s="42"/>
      <c r="L87" s="147"/>
      <c r="S87" s="40"/>
      <c r="T87" s="40"/>
      <c r="U87" s="40"/>
      <c r="V87" s="40"/>
      <c r="W87" s="40"/>
      <c r="X87" s="40"/>
      <c r="Y87" s="40"/>
      <c r="Z87" s="40"/>
      <c r="AA87" s="40"/>
      <c r="AB87" s="40"/>
      <c r="AC87" s="40"/>
      <c r="AD87" s="40"/>
      <c r="AE87" s="40"/>
    </row>
    <row r="88" s="2" customFormat="1" ht="15.15" customHeight="1">
      <c r="A88" s="40"/>
      <c r="B88" s="41"/>
      <c r="C88" s="34" t="s">
        <v>31</v>
      </c>
      <c r="D88" s="42"/>
      <c r="E88" s="42"/>
      <c r="F88" s="29" t="str">
        <f>IF(E22="","",E22)</f>
        <v>Vyplň údaj</v>
      </c>
      <c r="G88" s="42"/>
      <c r="H88" s="42"/>
      <c r="I88" s="34" t="s">
        <v>38</v>
      </c>
      <c r="J88" s="38" t="str">
        <f>E28</f>
        <v xml:space="preserve"> </v>
      </c>
      <c r="K88" s="42"/>
      <c r="L88" s="147"/>
      <c r="S88" s="40"/>
      <c r="T88" s="40"/>
      <c r="U88" s="40"/>
      <c r="V88" s="40"/>
      <c r="W88" s="40"/>
      <c r="X88" s="40"/>
      <c r="Y88" s="40"/>
      <c r="Z88" s="40"/>
      <c r="AA88" s="40"/>
      <c r="AB88" s="40"/>
      <c r="AC88" s="40"/>
      <c r="AD88" s="40"/>
      <c r="AE88" s="40"/>
    </row>
    <row r="89" s="2" customFormat="1" ht="10.32"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11" customFormat="1" ht="29.28" customHeight="1">
      <c r="A90" s="188"/>
      <c r="B90" s="189"/>
      <c r="C90" s="190" t="s">
        <v>166</v>
      </c>
      <c r="D90" s="191" t="s">
        <v>61</v>
      </c>
      <c r="E90" s="191" t="s">
        <v>57</v>
      </c>
      <c r="F90" s="191" t="s">
        <v>58</v>
      </c>
      <c r="G90" s="191" t="s">
        <v>167</v>
      </c>
      <c r="H90" s="191" t="s">
        <v>168</v>
      </c>
      <c r="I90" s="191" t="s">
        <v>169</v>
      </c>
      <c r="J90" s="191" t="s">
        <v>151</v>
      </c>
      <c r="K90" s="192" t="s">
        <v>170</v>
      </c>
      <c r="L90" s="193"/>
      <c r="M90" s="94" t="s">
        <v>19</v>
      </c>
      <c r="N90" s="95" t="s">
        <v>46</v>
      </c>
      <c r="O90" s="95" t="s">
        <v>171</v>
      </c>
      <c r="P90" s="95" t="s">
        <v>172</v>
      </c>
      <c r="Q90" s="95" t="s">
        <v>173</v>
      </c>
      <c r="R90" s="95" t="s">
        <v>174</v>
      </c>
      <c r="S90" s="95" t="s">
        <v>175</v>
      </c>
      <c r="T90" s="96" t="s">
        <v>176</v>
      </c>
      <c r="U90" s="188"/>
      <c r="V90" s="188"/>
      <c r="W90" s="188"/>
      <c r="X90" s="188"/>
      <c r="Y90" s="188"/>
      <c r="Z90" s="188"/>
      <c r="AA90" s="188"/>
      <c r="AB90" s="188"/>
      <c r="AC90" s="188"/>
      <c r="AD90" s="188"/>
      <c r="AE90" s="188"/>
    </row>
    <row r="91" s="2" customFormat="1" ht="22.8" customHeight="1">
      <c r="A91" s="40"/>
      <c r="B91" s="41"/>
      <c r="C91" s="101" t="s">
        <v>177</v>
      </c>
      <c r="D91" s="42"/>
      <c r="E91" s="42"/>
      <c r="F91" s="42"/>
      <c r="G91" s="42"/>
      <c r="H91" s="42"/>
      <c r="I91" s="42"/>
      <c r="J91" s="194">
        <f>BK91</f>
        <v>0</v>
      </c>
      <c r="K91" s="42"/>
      <c r="L91" s="46"/>
      <c r="M91" s="97"/>
      <c r="N91" s="195"/>
      <c r="O91" s="98"/>
      <c r="P91" s="196">
        <f>SUM(P92:P109)</f>
        <v>0</v>
      </c>
      <c r="Q91" s="98"/>
      <c r="R91" s="196">
        <f>SUM(R92:R109)</f>
        <v>0</v>
      </c>
      <c r="S91" s="98"/>
      <c r="T91" s="197">
        <f>SUM(T92:T109)</f>
        <v>0</v>
      </c>
      <c r="U91" s="40"/>
      <c r="V91" s="40"/>
      <c r="W91" s="40"/>
      <c r="X91" s="40"/>
      <c r="Y91" s="40"/>
      <c r="Z91" s="40"/>
      <c r="AA91" s="40"/>
      <c r="AB91" s="40"/>
      <c r="AC91" s="40"/>
      <c r="AD91" s="40"/>
      <c r="AE91" s="40"/>
      <c r="AT91" s="19" t="s">
        <v>75</v>
      </c>
      <c r="AU91" s="19" t="s">
        <v>152</v>
      </c>
      <c r="BK91" s="198">
        <f>SUM(BK92:BK109)</f>
        <v>0</v>
      </c>
    </row>
    <row r="92" s="2" customFormat="1" ht="16.5" customHeight="1">
      <c r="A92" s="40"/>
      <c r="B92" s="41"/>
      <c r="C92" s="215" t="s">
        <v>83</v>
      </c>
      <c r="D92" s="215" t="s">
        <v>183</v>
      </c>
      <c r="E92" s="216" t="s">
        <v>2875</v>
      </c>
      <c r="F92" s="217" t="s">
        <v>3412</v>
      </c>
      <c r="G92" s="218" t="s">
        <v>1661</v>
      </c>
      <c r="H92" s="219">
        <v>1</v>
      </c>
      <c r="I92" s="220"/>
      <c r="J92" s="221">
        <f>ROUND(I92*H92,2)</f>
        <v>0</v>
      </c>
      <c r="K92" s="217" t="s">
        <v>19</v>
      </c>
      <c r="L92" s="46"/>
      <c r="M92" s="222" t="s">
        <v>19</v>
      </c>
      <c r="N92" s="223" t="s">
        <v>47</v>
      </c>
      <c r="O92" s="86"/>
      <c r="P92" s="224">
        <f>O92*H92</f>
        <v>0</v>
      </c>
      <c r="Q92" s="224">
        <v>0</v>
      </c>
      <c r="R92" s="224">
        <f>Q92*H92</f>
        <v>0</v>
      </c>
      <c r="S92" s="224">
        <v>0</v>
      </c>
      <c r="T92" s="225">
        <f>S92*H92</f>
        <v>0</v>
      </c>
      <c r="U92" s="40"/>
      <c r="V92" s="40"/>
      <c r="W92" s="40"/>
      <c r="X92" s="40"/>
      <c r="Y92" s="40"/>
      <c r="Z92" s="40"/>
      <c r="AA92" s="40"/>
      <c r="AB92" s="40"/>
      <c r="AC92" s="40"/>
      <c r="AD92" s="40"/>
      <c r="AE92" s="40"/>
      <c r="AR92" s="226" t="s">
        <v>198</v>
      </c>
      <c r="AT92" s="226" t="s">
        <v>183</v>
      </c>
      <c r="AU92" s="226" t="s">
        <v>76</v>
      </c>
      <c r="AY92" s="19" t="s">
        <v>180</v>
      </c>
      <c r="BE92" s="227">
        <f>IF(N92="základní",J92,0)</f>
        <v>0</v>
      </c>
      <c r="BF92" s="227">
        <f>IF(N92="snížená",J92,0)</f>
        <v>0</v>
      </c>
      <c r="BG92" s="227">
        <f>IF(N92="zákl. přenesená",J92,0)</f>
        <v>0</v>
      </c>
      <c r="BH92" s="227">
        <f>IF(N92="sníž. přenesená",J92,0)</f>
        <v>0</v>
      </c>
      <c r="BI92" s="227">
        <f>IF(N92="nulová",J92,0)</f>
        <v>0</v>
      </c>
      <c r="BJ92" s="19" t="s">
        <v>83</v>
      </c>
      <c r="BK92" s="227">
        <f>ROUND(I92*H92,2)</f>
        <v>0</v>
      </c>
      <c r="BL92" s="19" t="s">
        <v>198</v>
      </c>
      <c r="BM92" s="226" t="s">
        <v>3413</v>
      </c>
    </row>
    <row r="93" s="2" customFormat="1">
      <c r="A93" s="40"/>
      <c r="B93" s="41"/>
      <c r="C93" s="42"/>
      <c r="D93" s="228" t="s">
        <v>190</v>
      </c>
      <c r="E93" s="42"/>
      <c r="F93" s="229" t="s">
        <v>3412</v>
      </c>
      <c r="G93" s="42"/>
      <c r="H93" s="42"/>
      <c r="I93" s="230"/>
      <c r="J93" s="42"/>
      <c r="K93" s="42"/>
      <c r="L93" s="46"/>
      <c r="M93" s="231"/>
      <c r="N93" s="232"/>
      <c r="O93" s="86"/>
      <c r="P93" s="86"/>
      <c r="Q93" s="86"/>
      <c r="R93" s="86"/>
      <c r="S93" s="86"/>
      <c r="T93" s="87"/>
      <c r="U93" s="40"/>
      <c r="V93" s="40"/>
      <c r="W93" s="40"/>
      <c r="X93" s="40"/>
      <c r="Y93" s="40"/>
      <c r="Z93" s="40"/>
      <c r="AA93" s="40"/>
      <c r="AB93" s="40"/>
      <c r="AC93" s="40"/>
      <c r="AD93" s="40"/>
      <c r="AE93" s="40"/>
      <c r="AT93" s="19" t="s">
        <v>190</v>
      </c>
      <c r="AU93" s="19" t="s">
        <v>76</v>
      </c>
    </row>
    <row r="94" s="2" customFormat="1" ht="16.5" customHeight="1">
      <c r="A94" s="40"/>
      <c r="B94" s="41"/>
      <c r="C94" s="215" t="s">
        <v>85</v>
      </c>
      <c r="D94" s="215" t="s">
        <v>183</v>
      </c>
      <c r="E94" s="216" t="s">
        <v>2878</v>
      </c>
      <c r="F94" s="217" t="s">
        <v>3414</v>
      </c>
      <c r="G94" s="218" t="s">
        <v>1661</v>
      </c>
      <c r="H94" s="219">
        <v>2</v>
      </c>
      <c r="I94" s="220"/>
      <c r="J94" s="221">
        <f>ROUND(I94*H94,2)</f>
        <v>0</v>
      </c>
      <c r="K94" s="217" t="s">
        <v>19</v>
      </c>
      <c r="L94" s="46"/>
      <c r="M94" s="222" t="s">
        <v>19</v>
      </c>
      <c r="N94" s="223" t="s">
        <v>47</v>
      </c>
      <c r="O94" s="86"/>
      <c r="P94" s="224">
        <f>O94*H94</f>
        <v>0</v>
      </c>
      <c r="Q94" s="224">
        <v>0</v>
      </c>
      <c r="R94" s="224">
        <f>Q94*H94</f>
        <v>0</v>
      </c>
      <c r="S94" s="224">
        <v>0</v>
      </c>
      <c r="T94" s="225">
        <f>S94*H94</f>
        <v>0</v>
      </c>
      <c r="U94" s="40"/>
      <c r="V94" s="40"/>
      <c r="W94" s="40"/>
      <c r="X94" s="40"/>
      <c r="Y94" s="40"/>
      <c r="Z94" s="40"/>
      <c r="AA94" s="40"/>
      <c r="AB94" s="40"/>
      <c r="AC94" s="40"/>
      <c r="AD94" s="40"/>
      <c r="AE94" s="40"/>
      <c r="AR94" s="226" t="s">
        <v>198</v>
      </c>
      <c r="AT94" s="226" t="s">
        <v>183</v>
      </c>
      <c r="AU94" s="226" t="s">
        <v>76</v>
      </c>
      <c r="AY94" s="19" t="s">
        <v>180</v>
      </c>
      <c r="BE94" s="227">
        <f>IF(N94="základní",J94,0)</f>
        <v>0</v>
      </c>
      <c r="BF94" s="227">
        <f>IF(N94="snížená",J94,0)</f>
        <v>0</v>
      </c>
      <c r="BG94" s="227">
        <f>IF(N94="zákl. přenesená",J94,0)</f>
        <v>0</v>
      </c>
      <c r="BH94" s="227">
        <f>IF(N94="sníž. přenesená",J94,0)</f>
        <v>0</v>
      </c>
      <c r="BI94" s="227">
        <f>IF(N94="nulová",J94,0)</f>
        <v>0</v>
      </c>
      <c r="BJ94" s="19" t="s">
        <v>83</v>
      </c>
      <c r="BK94" s="227">
        <f>ROUND(I94*H94,2)</f>
        <v>0</v>
      </c>
      <c r="BL94" s="19" t="s">
        <v>198</v>
      </c>
      <c r="BM94" s="226" t="s">
        <v>3415</v>
      </c>
    </row>
    <row r="95" s="2" customFormat="1">
      <c r="A95" s="40"/>
      <c r="B95" s="41"/>
      <c r="C95" s="42"/>
      <c r="D95" s="228" t="s">
        <v>190</v>
      </c>
      <c r="E95" s="42"/>
      <c r="F95" s="229" t="s">
        <v>3416</v>
      </c>
      <c r="G95" s="42"/>
      <c r="H95" s="42"/>
      <c r="I95" s="230"/>
      <c r="J95" s="42"/>
      <c r="K95" s="42"/>
      <c r="L95" s="46"/>
      <c r="M95" s="231"/>
      <c r="N95" s="232"/>
      <c r="O95" s="86"/>
      <c r="P95" s="86"/>
      <c r="Q95" s="86"/>
      <c r="R95" s="86"/>
      <c r="S95" s="86"/>
      <c r="T95" s="87"/>
      <c r="U95" s="40"/>
      <c r="V95" s="40"/>
      <c r="W95" s="40"/>
      <c r="X95" s="40"/>
      <c r="Y95" s="40"/>
      <c r="Z95" s="40"/>
      <c r="AA95" s="40"/>
      <c r="AB95" s="40"/>
      <c r="AC95" s="40"/>
      <c r="AD95" s="40"/>
      <c r="AE95" s="40"/>
      <c r="AT95" s="19" t="s">
        <v>190</v>
      </c>
      <c r="AU95" s="19" t="s">
        <v>76</v>
      </c>
    </row>
    <row r="96" s="2" customFormat="1" ht="16.5" customHeight="1">
      <c r="A96" s="40"/>
      <c r="B96" s="41"/>
      <c r="C96" s="215" t="s">
        <v>113</v>
      </c>
      <c r="D96" s="215" t="s">
        <v>183</v>
      </c>
      <c r="E96" s="216" t="s">
        <v>2881</v>
      </c>
      <c r="F96" s="217" t="s">
        <v>3417</v>
      </c>
      <c r="G96" s="218" t="s">
        <v>1661</v>
      </c>
      <c r="H96" s="219">
        <v>1</v>
      </c>
      <c r="I96" s="220"/>
      <c r="J96" s="221">
        <f>ROUND(I96*H96,2)</f>
        <v>0</v>
      </c>
      <c r="K96" s="217" t="s">
        <v>19</v>
      </c>
      <c r="L96" s="46"/>
      <c r="M96" s="222" t="s">
        <v>19</v>
      </c>
      <c r="N96" s="223" t="s">
        <v>47</v>
      </c>
      <c r="O96" s="86"/>
      <c r="P96" s="224">
        <f>O96*H96</f>
        <v>0</v>
      </c>
      <c r="Q96" s="224">
        <v>0</v>
      </c>
      <c r="R96" s="224">
        <f>Q96*H96</f>
        <v>0</v>
      </c>
      <c r="S96" s="224">
        <v>0</v>
      </c>
      <c r="T96" s="225">
        <f>S96*H96</f>
        <v>0</v>
      </c>
      <c r="U96" s="40"/>
      <c r="V96" s="40"/>
      <c r="W96" s="40"/>
      <c r="X96" s="40"/>
      <c r="Y96" s="40"/>
      <c r="Z96" s="40"/>
      <c r="AA96" s="40"/>
      <c r="AB96" s="40"/>
      <c r="AC96" s="40"/>
      <c r="AD96" s="40"/>
      <c r="AE96" s="40"/>
      <c r="AR96" s="226" t="s">
        <v>198</v>
      </c>
      <c r="AT96" s="226" t="s">
        <v>183</v>
      </c>
      <c r="AU96" s="226" t="s">
        <v>76</v>
      </c>
      <c r="AY96" s="19" t="s">
        <v>180</v>
      </c>
      <c r="BE96" s="227">
        <f>IF(N96="základní",J96,0)</f>
        <v>0</v>
      </c>
      <c r="BF96" s="227">
        <f>IF(N96="snížená",J96,0)</f>
        <v>0</v>
      </c>
      <c r="BG96" s="227">
        <f>IF(N96="zákl. přenesená",J96,0)</f>
        <v>0</v>
      </c>
      <c r="BH96" s="227">
        <f>IF(N96="sníž. přenesená",J96,0)</f>
        <v>0</v>
      </c>
      <c r="BI96" s="227">
        <f>IF(N96="nulová",J96,0)</f>
        <v>0</v>
      </c>
      <c r="BJ96" s="19" t="s">
        <v>83</v>
      </c>
      <c r="BK96" s="227">
        <f>ROUND(I96*H96,2)</f>
        <v>0</v>
      </c>
      <c r="BL96" s="19" t="s">
        <v>198</v>
      </c>
      <c r="BM96" s="226" t="s">
        <v>3418</v>
      </c>
    </row>
    <row r="97" s="2" customFormat="1">
      <c r="A97" s="40"/>
      <c r="B97" s="41"/>
      <c r="C97" s="42"/>
      <c r="D97" s="228" t="s">
        <v>190</v>
      </c>
      <c r="E97" s="42"/>
      <c r="F97" s="229" t="s">
        <v>3417</v>
      </c>
      <c r="G97" s="42"/>
      <c r="H97" s="42"/>
      <c r="I97" s="230"/>
      <c r="J97" s="42"/>
      <c r="K97" s="42"/>
      <c r="L97" s="46"/>
      <c r="M97" s="231"/>
      <c r="N97" s="232"/>
      <c r="O97" s="86"/>
      <c r="P97" s="86"/>
      <c r="Q97" s="86"/>
      <c r="R97" s="86"/>
      <c r="S97" s="86"/>
      <c r="T97" s="87"/>
      <c r="U97" s="40"/>
      <c r="V97" s="40"/>
      <c r="W97" s="40"/>
      <c r="X97" s="40"/>
      <c r="Y97" s="40"/>
      <c r="Z97" s="40"/>
      <c r="AA97" s="40"/>
      <c r="AB97" s="40"/>
      <c r="AC97" s="40"/>
      <c r="AD97" s="40"/>
      <c r="AE97" s="40"/>
      <c r="AT97" s="19" t="s">
        <v>190</v>
      </c>
      <c r="AU97" s="19" t="s">
        <v>76</v>
      </c>
    </row>
    <row r="98" s="2" customFormat="1" ht="16.5" customHeight="1">
      <c r="A98" s="40"/>
      <c r="B98" s="41"/>
      <c r="C98" s="215" t="s">
        <v>198</v>
      </c>
      <c r="D98" s="215" t="s">
        <v>183</v>
      </c>
      <c r="E98" s="216" t="s">
        <v>2884</v>
      </c>
      <c r="F98" s="217" t="s">
        <v>3419</v>
      </c>
      <c r="G98" s="218" t="s">
        <v>1661</v>
      </c>
      <c r="H98" s="219">
        <v>2</v>
      </c>
      <c r="I98" s="220"/>
      <c r="J98" s="221">
        <f>ROUND(I98*H98,2)</f>
        <v>0</v>
      </c>
      <c r="K98" s="217" t="s">
        <v>19</v>
      </c>
      <c r="L98" s="46"/>
      <c r="M98" s="222" t="s">
        <v>19</v>
      </c>
      <c r="N98" s="223" t="s">
        <v>47</v>
      </c>
      <c r="O98" s="86"/>
      <c r="P98" s="224">
        <f>O98*H98</f>
        <v>0</v>
      </c>
      <c r="Q98" s="224">
        <v>0</v>
      </c>
      <c r="R98" s="224">
        <f>Q98*H98</f>
        <v>0</v>
      </c>
      <c r="S98" s="224">
        <v>0</v>
      </c>
      <c r="T98" s="225">
        <f>S98*H98</f>
        <v>0</v>
      </c>
      <c r="U98" s="40"/>
      <c r="V98" s="40"/>
      <c r="W98" s="40"/>
      <c r="X98" s="40"/>
      <c r="Y98" s="40"/>
      <c r="Z98" s="40"/>
      <c r="AA98" s="40"/>
      <c r="AB98" s="40"/>
      <c r="AC98" s="40"/>
      <c r="AD98" s="40"/>
      <c r="AE98" s="40"/>
      <c r="AR98" s="226" t="s">
        <v>198</v>
      </c>
      <c r="AT98" s="226" t="s">
        <v>183</v>
      </c>
      <c r="AU98" s="226" t="s">
        <v>76</v>
      </c>
      <c r="AY98" s="19" t="s">
        <v>180</v>
      </c>
      <c r="BE98" s="227">
        <f>IF(N98="základní",J98,0)</f>
        <v>0</v>
      </c>
      <c r="BF98" s="227">
        <f>IF(N98="snížená",J98,0)</f>
        <v>0</v>
      </c>
      <c r="BG98" s="227">
        <f>IF(N98="zákl. přenesená",J98,0)</f>
        <v>0</v>
      </c>
      <c r="BH98" s="227">
        <f>IF(N98="sníž. přenesená",J98,0)</f>
        <v>0</v>
      </c>
      <c r="BI98" s="227">
        <f>IF(N98="nulová",J98,0)</f>
        <v>0</v>
      </c>
      <c r="BJ98" s="19" t="s">
        <v>83</v>
      </c>
      <c r="BK98" s="227">
        <f>ROUND(I98*H98,2)</f>
        <v>0</v>
      </c>
      <c r="BL98" s="19" t="s">
        <v>198</v>
      </c>
      <c r="BM98" s="226" t="s">
        <v>3420</v>
      </c>
    </row>
    <row r="99" s="2" customFormat="1">
      <c r="A99" s="40"/>
      <c r="B99" s="41"/>
      <c r="C99" s="42"/>
      <c r="D99" s="228" t="s">
        <v>190</v>
      </c>
      <c r="E99" s="42"/>
      <c r="F99" s="229" t="s">
        <v>3419</v>
      </c>
      <c r="G99" s="42"/>
      <c r="H99" s="42"/>
      <c r="I99" s="230"/>
      <c r="J99" s="42"/>
      <c r="K99" s="42"/>
      <c r="L99" s="46"/>
      <c r="M99" s="231"/>
      <c r="N99" s="232"/>
      <c r="O99" s="86"/>
      <c r="P99" s="86"/>
      <c r="Q99" s="86"/>
      <c r="R99" s="86"/>
      <c r="S99" s="86"/>
      <c r="T99" s="87"/>
      <c r="U99" s="40"/>
      <c r="V99" s="40"/>
      <c r="W99" s="40"/>
      <c r="X99" s="40"/>
      <c r="Y99" s="40"/>
      <c r="Z99" s="40"/>
      <c r="AA99" s="40"/>
      <c r="AB99" s="40"/>
      <c r="AC99" s="40"/>
      <c r="AD99" s="40"/>
      <c r="AE99" s="40"/>
      <c r="AT99" s="19" t="s">
        <v>190</v>
      </c>
      <c r="AU99" s="19" t="s">
        <v>76</v>
      </c>
    </row>
    <row r="100" s="2" customFormat="1" ht="16.5" customHeight="1">
      <c r="A100" s="40"/>
      <c r="B100" s="41"/>
      <c r="C100" s="215" t="s">
        <v>231</v>
      </c>
      <c r="D100" s="215" t="s">
        <v>183</v>
      </c>
      <c r="E100" s="216" t="s">
        <v>2887</v>
      </c>
      <c r="F100" s="217" t="s">
        <v>3421</v>
      </c>
      <c r="G100" s="218" t="s">
        <v>1661</v>
      </c>
      <c r="H100" s="219">
        <v>5</v>
      </c>
      <c r="I100" s="220"/>
      <c r="J100" s="221">
        <f>ROUND(I100*H100,2)</f>
        <v>0</v>
      </c>
      <c r="K100" s="217" t="s">
        <v>19</v>
      </c>
      <c r="L100" s="46"/>
      <c r="M100" s="222" t="s">
        <v>19</v>
      </c>
      <c r="N100" s="223" t="s">
        <v>47</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198</v>
      </c>
      <c r="AT100" s="226" t="s">
        <v>183</v>
      </c>
      <c r="AU100" s="226" t="s">
        <v>76</v>
      </c>
      <c r="AY100" s="19" t="s">
        <v>180</v>
      </c>
      <c r="BE100" s="227">
        <f>IF(N100="základní",J100,0)</f>
        <v>0</v>
      </c>
      <c r="BF100" s="227">
        <f>IF(N100="snížená",J100,0)</f>
        <v>0</v>
      </c>
      <c r="BG100" s="227">
        <f>IF(N100="zákl. přenesená",J100,0)</f>
        <v>0</v>
      </c>
      <c r="BH100" s="227">
        <f>IF(N100="sníž. přenesená",J100,0)</f>
        <v>0</v>
      </c>
      <c r="BI100" s="227">
        <f>IF(N100="nulová",J100,0)</f>
        <v>0</v>
      </c>
      <c r="BJ100" s="19" t="s">
        <v>83</v>
      </c>
      <c r="BK100" s="227">
        <f>ROUND(I100*H100,2)</f>
        <v>0</v>
      </c>
      <c r="BL100" s="19" t="s">
        <v>198</v>
      </c>
      <c r="BM100" s="226" t="s">
        <v>3422</v>
      </c>
    </row>
    <row r="101" s="2" customFormat="1">
      <c r="A101" s="40"/>
      <c r="B101" s="41"/>
      <c r="C101" s="42"/>
      <c r="D101" s="228" t="s">
        <v>190</v>
      </c>
      <c r="E101" s="42"/>
      <c r="F101" s="229" t="s">
        <v>3421</v>
      </c>
      <c r="G101" s="42"/>
      <c r="H101" s="42"/>
      <c r="I101" s="230"/>
      <c r="J101" s="42"/>
      <c r="K101" s="42"/>
      <c r="L101" s="46"/>
      <c r="M101" s="231"/>
      <c r="N101" s="232"/>
      <c r="O101" s="86"/>
      <c r="P101" s="86"/>
      <c r="Q101" s="86"/>
      <c r="R101" s="86"/>
      <c r="S101" s="86"/>
      <c r="T101" s="87"/>
      <c r="U101" s="40"/>
      <c r="V101" s="40"/>
      <c r="W101" s="40"/>
      <c r="X101" s="40"/>
      <c r="Y101" s="40"/>
      <c r="Z101" s="40"/>
      <c r="AA101" s="40"/>
      <c r="AB101" s="40"/>
      <c r="AC101" s="40"/>
      <c r="AD101" s="40"/>
      <c r="AE101" s="40"/>
      <c r="AT101" s="19" t="s">
        <v>190</v>
      </c>
      <c r="AU101" s="19" t="s">
        <v>76</v>
      </c>
    </row>
    <row r="102" s="2" customFormat="1" ht="16.5" customHeight="1">
      <c r="A102" s="40"/>
      <c r="B102" s="41"/>
      <c r="C102" s="215" t="s">
        <v>239</v>
      </c>
      <c r="D102" s="215" t="s">
        <v>183</v>
      </c>
      <c r="E102" s="216" t="s">
        <v>2890</v>
      </c>
      <c r="F102" s="217" t="s">
        <v>3423</v>
      </c>
      <c r="G102" s="218" t="s">
        <v>249</v>
      </c>
      <c r="H102" s="219">
        <v>54</v>
      </c>
      <c r="I102" s="220"/>
      <c r="J102" s="221">
        <f>ROUND(I102*H102,2)</f>
        <v>0</v>
      </c>
      <c r="K102" s="217" t="s">
        <v>19</v>
      </c>
      <c r="L102" s="46"/>
      <c r="M102" s="222" t="s">
        <v>19</v>
      </c>
      <c r="N102" s="223" t="s">
        <v>47</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198</v>
      </c>
      <c r="AT102" s="226" t="s">
        <v>183</v>
      </c>
      <c r="AU102" s="226" t="s">
        <v>76</v>
      </c>
      <c r="AY102" s="19" t="s">
        <v>180</v>
      </c>
      <c r="BE102" s="227">
        <f>IF(N102="základní",J102,0)</f>
        <v>0</v>
      </c>
      <c r="BF102" s="227">
        <f>IF(N102="snížená",J102,0)</f>
        <v>0</v>
      </c>
      <c r="BG102" s="227">
        <f>IF(N102="zákl. přenesená",J102,0)</f>
        <v>0</v>
      </c>
      <c r="BH102" s="227">
        <f>IF(N102="sníž. přenesená",J102,0)</f>
        <v>0</v>
      </c>
      <c r="BI102" s="227">
        <f>IF(N102="nulová",J102,0)</f>
        <v>0</v>
      </c>
      <c r="BJ102" s="19" t="s">
        <v>83</v>
      </c>
      <c r="BK102" s="227">
        <f>ROUND(I102*H102,2)</f>
        <v>0</v>
      </c>
      <c r="BL102" s="19" t="s">
        <v>198</v>
      </c>
      <c r="BM102" s="226" t="s">
        <v>3424</v>
      </c>
    </row>
    <row r="103" s="2" customFormat="1">
      <c r="A103" s="40"/>
      <c r="B103" s="41"/>
      <c r="C103" s="42"/>
      <c r="D103" s="228" t="s">
        <v>190</v>
      </c>
      <c r="E103" s="42"/>
      <c r="F103" s="229" t="s">
        <v>3423</v>
      </c>
      <c r="G103" s="42"/>
      <c r="H103" s="42"/>
      <c r="I103" s="230"/>
      <c r="J103" s="42"/>
      <c r="K103" s="42"/>
      <c r="L103" s="46"/>
      <c r="M103" s="231"/>
      <c r="N103" s="232"/>
      <c r="O103" s="86"/>
      <c r="P103" s="86"/>
      <c r="Q103" s="86"/>
      <c r="R103" s="86"/>
      <c r="S103" s="86"/>
      <c r="T103" s="87"/>
      <c r="U103" s="40"/>
      <c r="V103" s="40"/>
      <c r="W103" s="40"/>
      <c r="X103" s="40"/>
      <c r="Y103" s="40"/>
      <c r="Z103" s="40"/>
      <c r="AA103" s="40"/>
      <c r="AB103" s="40"/>
      <c r="AC103" s="40"/>
      <c r="AD103" s="40"/>
      <c r="AE103" s="40"/>
      <c r="AT103" s="19" t="s">
        <v>190</v>
      </c>
      <c r="AU103" s="19" t="s">
        <v>76</v>
      </c>
    </row>
    <row r="104" s="2" customFormat="1" ht="16.5" customHeight="1">
      <c r="A104" s="40"/>
      <c r="B104" s="41"/>
      <c r="C104" s="215" t="s">
        <v>246</v>
      </c>
      <c r="D104" s="215" t="s">
        <v>183</v>
      </c>
      <c r="E104" s="216" t="s">
        <v>2893</v>
      </c>
      <c r="F104" s="217" t="s">
        <v>3321</v>
      </c>
      <c r="G104" s="218" t="s">
        <v>249</v>
      </c>
      <c r="H104" s="219">
        <v>40</v>
      </c>
      <c r="I104" s="220"/>
      <c r="J104" s="221">
        <f>ROUND(I104*H104,2)</f>
        <v>0</v>
      </c>
      <c r="K104" s="217" t="s">
        <v>19</v>
      </c>
      <c r="L104" s="46"/>
      <c r="M104" s="222" t="s">
        <v>19</v>
      </c>
      <c r="N104" s="223" t="s">
        <v>47</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198</v>
      </c>
      <c r="AT104" s="226" t="s">
        <v>183</v>
      </c>
      <c r="AU104" s="226" t="s">
        <v>76</v>
      </c>
      <c r="AY104" s="19" t="s">
        <v>180</v>
      </c>
      <c r="BE104" s="227">
        <f>IF(N104="základní",J104,0)</f>
        <v>0</v>
      </c>
      <c r="BF104" s="227">
        <f>IF(N104="snížená",J104,0)</f>
        <v>0</v>
      </c>
      <c r="BG104" s="227">
        <f>IF(N104="zákl. přenesená",J104,0)</f>
        <v>0</v>
      </c>
      <c r="BH104" s="227">
        <f>IF(N104="sníž. přenesená",J104,0)</f>
        <v>0</v>
      </c>
      <c r="BI104" s="227">
        <f>IF(N104="nulová",J104,0)</f>
        <v>0</v>
      </c>
      <c r="BJ104" s="19" t="s">
        <v>83</v>
      </c>
      <c r="BK104" s="227">
        <f>ROUND(I104*H104,2)</f>
        <v>0</v>
      </c>
      <c r="BL104" s="19" t="s">
        <v>198</v>
      </c>
      <c r="BM104" s="226" t="s">
        <v>3425</v>
      </c>
    </row>
    <row r="105" s="2" customFormat="1">
      <c r="A105" s="40"/>
      <c r="B105" s="41"/>
      <c r="C105" s="42"/>
      <c r="D105" s="228" t="s">
        <v>190</v>
      </c>
      <c r="E105" s="42"/>
      <c r="F105" s="229" t="s">
        <v>3321</v>
      </c>
      <c r="G105" s="42"/>
      <c r="H105" s="42"/>
      <c r="I105" s="230"/>
      <c r="J105" s="42"/>
      <c r="K105" s="42"/>
      <c r="L105" s="46"/>
      <c r="M105" s="231"/>
      <c r="N105" s="232"/>
      <c r="O105" s="86"/>
      <c r="P105" s="86"/>
      <c r="Q105" s="86"/>
      <c r="R105" s="86"/>
      <c r="S105" s="86"/>
      <c r="T105" s="87"/>
      <c r="U105" s="40"/>
      <c r="V105" s="40"/>
      <c r="W105" s="40"/>
      <c r="X105" s="40"/>
      <c r="Y105" s="40"/>
      <c r="Z105" s="40"/>
      <c r="AA105" s="40"/>
      <c r="AB105" s="40"/>
      <c r="AC105" s="40"/>
      <c r="AD105" s="40"/>
      <c r="AE105" s="40"/>
      <c r="AT105" s="19" t="s">
        <v>190</v>
      </c>
      <c r="AU105" s="19" t="s">
        <v>76</v>
      </c>
    </row>
    <row r="106" s="2" customFormat="1" ht="16.5" customHeight="1">
      <c r="A106" s="40"/>
      <c r="B106" s="41"/>
      <c r="C106" s="215" t="s">
        <v>252</v>
      </c>
      <c r="D106" s="215" t="s">
        <v>183</v>
      </c>
      <c r="E106" s="216" t="s">
        <v>2896</v>
      </c>
      <c r="F106" s="217" t="s">
        <v>3426</v>
      </c>
      <c r="G106" s="218" t="s">
        <v>974</v>
      </c>
      <c r="H106" s="219">
        <v>1</v>
      </c>
      <c r="I106" s="220"/>
      <c r="J106" s="221">
        <f>ROUND(I106*H106,2)</f>
        <v>0</v>
      </c>
      <c r="K106" s="217" t="s">
        <v>19</v>
      </c>
      <c r="L106" s="46"/>
      <c r="M106" s="222" t="s">
        <v>19</v>
      </c>
      <c r="N106" s="223" t="s">
        <v>47</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198</v>
      </c>
      <c r="AT106" s="226" t="s">
        <v>183</v>
      </c>
      <c r="AU106" s="226" t="s">
        <v>76</v>
      </c>
      <c r="AY106" s="19" t="s">
        <v>180</v>
      </c>
      <c r="BE106" s="227">
        <f>IF(N106="základní",J106,0)</f>
        <v>0</v>
      </c>
      <c r="BF106" s="227">
        <f>IF(N106="snížená",J106,0)</f>
        <v>0</v>
      </c>
      <c r="BG106" s="227">
        <f>IF(N106="zákl. přenesená",J106,0)</f>
        <v>0</v>
      </c>
      <c r="BH106" s="227">
        <f>IF(N106="sníž. přenesená",J106,0)</f>
        <v>0</v>
      </c>
      <c r="BI106" s="227">
        <f>IF(N106="nulová",J106,0)</f>
        <v>0</v>
      </c>
      <c r="BJ106" s="19" t="s">
        <v>83</v>
      </c>
      <c r="BK106" s="227">
        <f>ROUND(I106*H106,2)</f>
        <v>0</v>
      </c>
      <c r="BL106" s="19" t="s">
        <v>198</v>
      </c>
      <c r="BM106" s="226" t="s">
        <v>3427</v>
      </c>
    </row>
    <row r="107" s="2" customFormat="1">
      <c r="A107" s="40"/>
      <c r="B107" s="41"/>
      <c r="C107" s="42"/>
      <c r="D107" s="228" t="s">
        <v>190</v>
      </c>
      <c r="E107" s="42"/>
      <c r="F107" s="229" t="s">
        <v>3426</v>
      </c>
      <c r="G107" s="42"/>
      <c r="H107" s="42"/>
      <c r="I107" s="230"/>
      <c r="J107" s="42"/>
      <c r="K107" s="42"/>
      <c r="L107" s="46"/>
      <c r="M107" s="231"/>
      <c r="N107" s="232"/>
      <c r="O107" s="86"/>
      <c r="P107" s="86"/>
      <c r="Q107" s="86"/>
      <c r="R107" s="86"/>
      <c r="S107" s="86"/>
      <c r="T107" s="87"/>
      <c r="U107" s="40"/>
      <c r="V107" s="40"/>
      <c r="W107" s="40"/>
      <c r="X107" s="40"/>
      <c r="Y107" s="40"/>
      <c r="Z107" s="40"/>
      <c r="AA107" s="40"/>
      <c r="AB107" s="40"/>
      <c r="AC107" s="40"/>
      <c r="AD107" s="40"/>
      <c r="AE107" s="40"/>
      <c r="AT107" s="19" t="s">
        <v>190</v>
      </c>
      <c r="AU107" s="19" t="s">
        <v>76</v>
      </c>
    </row>
    <row r="108" s="2" customFormat="1" ht="16.5" customHeight="1">
      <c r="A108" s="40"/>
      <c r="B108" s="41"/>
      <c r="C108" s="215" t="s">
        <v>181</v>
      </c>
      <c r="D108" s="215" t="s">
        <v>183</v>
      </c>
      <c r="E108" s="216" t="s">
        <v>2899</v>
      </c>
      <c r="F108" s="217" t="s">
        <v>3217</v>
      </c>
      <c r="G108" s="218" t="s">
        <v>974</v>
      </c>
      <c r="H108" s="219">
        <v>1</v>
      </c>
      <c r="I108" s="220"/>
      <c r="J108" s="221">
        <f>ROUND(I108*H108,2)</f>
        <v>0</v>
      </c>
      <c r="K108" s="217" t="s">
        <v>19</v>
      </c>
      <c r="L108" s="46"/>
      <c r="M108" s="222" t="s">
        <v>19</v>
      </c>
      <c r="N108" s="223" t="s">
        <v>47</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198</v>
      </c>
      <c r="AT108" s="226" t="s">
        <v>183</v>
      </c>
      <c r="AU108" s="226" t="s">
        <v>76</v>
      </c>
      <c r="AY108" s="19" t="s">
        <v>180</v>
      </c>
      <c r="BE108" s="227">
        <f>IF(N108="základní",J108,0)</f>
        <v>0</v>
      </c>
      <c r="BF108" s="227">
        <f>IF(N108="snížená",J108,0)</f>
        <v>0</v>
      </c>
      <c r="BG108" s="227">
        <f>IF(N108="zákl. přenesená",J108,0)</f>
        <v>0</v>
      </c>
      <c r="BH108" s="227">
        <f>IF(N108="sníž. přenesená",J108,0)</f>
        <v>0</v>
      </c>
      <c r="BI108" s="227">
        <f>IF(N108="nulová",J108,0)</f>
        <v>0</v>
      </c>
      <c r="BJ108" s="19" t="s">
        <v>83</v>
      </c>
      <c r="BK108" s="227">
        <f>ROUND(I108*H108,2)</f>
        <v>0</v>
      </c>
      <c r="BL108" s="19" t="s">
        <v>198</v>
      </c>
      <c r="BM108" s="226" t="s">
        <v>3428</v>
      </c>
    </row>
    <row r="109" s="2" customFormat="1">
      <c r="A109" s="40"/>
      <c r="B109" s="41"/>
      <c r="C109" s="42"/>
      <c r="D109" s="228" t="s">
        <v>190</v>
      </c>
      <c r="E109" s="42"/>
      <c r="F109" s="229" t="s">
        <v>3217</v>
      </c>
      <c r="G109" s="42"/>
      <c r="H109" s="42"/>
      <c r="I109" s="230"/>
      <c r="J109" s="42"/>
      <c r="K109" s="42"/>
      <c r="L109" s="46"/>
      <c r="M109" s="265"/>
      <c r="N109" s="266"/>
      <c r="O109" s="267"/>
      <c r="P109" s="267"/>
      <c r="Q109" s="267"/>
      <c r="R109" s="267"/>
      <c r="S109" s="267"/>
      <c r="T109" s="268"/>
      <c r="U109" s="40"/>
      <c r="V109" s="40"/>
      <c r="W109" s="40"/>
      <c r="X109" s="40"/>
      <c r="Y109" s="40"/>
      <c r="Z109" s="40"/>
      <c r="AA109" s="40"/>
      <c r="AB109" s="40"/>
      <c r="AC109" s="40"/>
      <c r="AD109" s="40"/>
      <c r="AE109" s="40"/>
      <c r="AT109" s="19" t="s">
        <v>190</v>
      </c>
      <c r="AU109" s="19" t="s">
        <v>76</v>
      </c>
    </row>
    <row r="110" s="2" customFormat="1" ht="6.96" customHeight="1">
      <c r="A110" s="40"/>
      <c r="B110" s="61"/>
      <c r="C110" s="62"/>
      <c r="D110" s="62"/>
      <c r="E110" s="62"/>
      <c r="F110" s="62"/>
      <c r="G110" s="62"/>
      <c r="H110" s="62"/>
      <c r="I110" s="62"/>
      <c r="J110" s="62"/>
      <c r="K110" s="62"/>
      <c r="L110" s="46"/>
      <c r="M110" s="40"/>
      <c r="O110" s="40"/>
      <c r="P110" s="40"/>
      <c r="Q110" s="40"/>
      <c r="R110" s="40"/>
      <c r="S110" s="40"/>
      <c r="T110" s="40"/>
      <c r="U110" s="40"/>
      <c r="V110" s="40"/>
      <c r="W110" s="40"/>
      <c r="X110" s="40"/>
      <c r="Y110" s="40"/>
      <c r="Z110" s="40"/>
      <c r="AA110" s="40"/>
      <c r="AB110" s="40"/>
      <c r="AC110" s="40"/>
      <c r="AD110" s="40"/>
      <c r="AE110" s="40"/>
    </row>
  </sheetData>
  <sheetProtection sheet="1" autoFilter="0" formatColumns="0" formatRows="0" objects="1" scenarios="1" spinCount="100000" saltValue="VpracyrTOuLprsGiCsoT617xFrKg9CUT3djtHcZHDGnpgksGLB23ayvKh+bQzIhIRBre/xQwREtjOEewdNAwQg==" hashValue="Q1oJfkJpJTpRdCou9dBa8SIKNfrKFla/zq4Wc5pkbe1KpozHG8ZEwnSden78UEw22GGlIjrGE+2Qy8L/oZFTOg==" algorithmName="SHA-512" password="CC35"/>
  <autoFilter ref="C90:K109"/>
  <mergeCells count="15">
    <mergeCell ref="E7:H7"/>
    <mergeCell ref="E11:H11"/>
    <mergeCell ref="E9:H9"/>
    <mergeCell ref="E13:H13"/>
    <mergeCell ref="E22:H22"/>
    <mergeCell ref="E31:H31"/>
    <mergeCell ref="E52:H52"/>
    <mergeCell ref="E56:H56"/>
    <mergeCell ref="E54:H54"/>
    <mergeCell ref="E58:H58"/>
    <mergeCell ref="E77:H77"/>
    <mergeCell ref="E81:H81"/>
    <mergeCell ref="E79:H79"/>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134</v>
      </c>
    </row>
    <row r="3" s="1" customFormat="1" ht="6.96" customHeight="1">
      <c r="B3" s="141"/>
      <c r="C3" s="142"/>
      <c r="D3" s="142"/>
      <c r="E3" s="142"/>
      <c r="F3" s="142"/>
      <c r="G3" s="142"/>
      <c r="H3" s="142"/>
      <c r="I3" s="142"/>
      <c r="J3" s="142"/>
      <c r="K3" s="142"/>
      <c r="L3" s="22"/>
      <c r="AT3" s="19" t="s">
        <v>85</v>
      </c>
    </row>
    <row r="4" s="1" customFormat="1" ht="24.96" customHeight="1">
      <c r="B4" s="22"/>
      <c r="D4" s="143" t="s">
        <v>144</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Stavební úpravy objektu Bojanovická 2848/1, Praha 4</v>
      </c>
      <c r="F7" s="145"/>
      <c r="G7" s="145"/>
      <c r="H7" s="145"/>
      <c r="L7" s="22"/>
    </row>
    <row r="8">
      <c r="B8" s="22"/>
      <c r="D8" s="145" t="s">
        <v>145</v>
      </c>
      <c r="L8" s="22"/>
    </row>
    <row r="9" s="1" customFormat="1" ht="16.5" customHeight="1">
      <c r="B9" s="22"/>
      <c r="E9" s="146" t="s">
        <v>146</v>
      </c>
      <c r="F9" s="1"/>
      <c r="G9" s="1"/>
      <c r="H9" s="1"/>
      <c r="L9" s="22"/>
    </row>
    <row r="10" s="1" customFormat="1" ht="12" customHeight="1">
      <c r="B10" s="22"/>
      <c r="D10" s="145" t="s">
        <v>147</v>
      </c>
      <c r="L10" s="22"/>
    </row>
    <row r="11" s="2" customFormat="1" ht="16.5" customHeight="1">
      <c r="A11" s="40"/>
      <c r="B11" s="46"/>
      <c r="C11" s="40"/>
      <c r="D11" s="40"/>
      <c r="E11" s="158" t="s">
        <v>3176</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3177</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3429</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stavby'!AN8</f>
        <v>8. 6. 2021</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27</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30</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31</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33</v>
      </c>
      <c r="E24" s="40"/>
      <c r="F24" s="40"/>
      <c r="G24" s="40"/>
      <c r="H24" s="40"/>
      <c r="I24" s="145" t="s">
        <v>26</v>
      </c>
      <c r="J24" s="135" t="s">
        <v>34</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
        <v>35</v>
      </c>
      <c r="F25" s="40"/>
      <c r="G25" s="40"/>
      <c r="H25" s="40"/>
      <c r="I25" s="145" t="s">
        <v>29</v>
      </c>
      <c r="J25" s="135" t="s">
        <v>36</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38</v>
      </c>
      <c r="E27" s="40"/>
      <c r="F27" s="40"/>
      <c r="G27" s="40"/>
      <c r="H27" s="40"/>
      <c r="I27" s="145" t="s">
        <v>26</v>
      </c>
      <c r="J27" s="135" t="str">
        <f>IF('Rekapitulace stavby'!AN19="","",'Rekapitulace stavby'!AN19)</f>
        <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 xml:space="preserve"> </v>
      </c>
      <c r="F28" s="40"/>
      <c r="G28" s="40"/>
      <c r="H28" s="40"/>
      <c r="I28" s="145" t="s">
        <v>29</v>
      </c>
      <c r="J28" s="135" t="str">
        <f>IF('Rekapitulace stavby'!AN20="","",'Rekapitulace stavby'!AN20)</f>
        <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40</v>
      </c>
      <c r="E30" s="40"/>
      <c r="F30" s="40"/>
      <c r="G30" s="40"/>
      <c r="H30" s="40"/>
      <c r="I30" s="40"/>
      <c r="J30" s="40"/>
      <c r="K30" s="40"/>
      <c r="L30" s="147"/>
      <c r="S30" s="40"/>
      <c r="T30" s="40"/>
      <c r="U30" s="40"/>
      <c r="V30" s="40"/>
      <c r="W30" s="40"/>
      <c r="X30" s="40"/>
      <c r="Y30" s="40"/>
      <c r="Z30" s="40"/>
      <c r="AA30" s="40"/>
      <c r="AB30" s="40"/>
      <c r="AC30" s="40"/>
      <c r="AD30" s="40"/>
      <c r="AE30" s="40"/>
    </row>
    <row r="31" s="8" customFormat="1" ht="143.25" customHeight="1">
      <c r="A31" s="150"/>
      <c r="B31" s="151"/>
      <c r="C31" s="150"/>
      <c r="D31" s="150"/>
      <c r="E31" s="152" t="s">
        <v>41</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42</v>
      </c>
      <c r="E34" s="40"/>
      <c r="F34" s="40"/>
      <c r="G34" s="40"/>
      <c r="H34" s="40"/>
      <c r="I34" s="40"/>
      <c r="J34" s="156">
        <f>ROUND(J91,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44</v>
      </c>
      <c r="G36" s="40"/>
      <c r="H36" s="40"/>
      <c r="I36" s="157" t="s">
        <v>43</v>
      </c>
      <c r="J36" s="157" t="s">
        <v>45</v>
      </c>
      <c r="K36" s="40"/>
      <c r="L36" s="147"/>
      <c r="S36" s="40"/>
      <c r="T36" s="40"/>
      <c r="U36" s="40"/>
      <c r="V36" s="40"/>
      <c r="W36" s="40"/>
      <c r="X36" s="40"/>
      <c r="Y36" s="40"/>
      <c r="Z36" s="40"/>
      <c r="AA36" s="40"/>
      <c r="AB36" s="40"/>
      <c r="AC36" s="40"/>
      <c r="AD36" s="40"/>
      <c r="AE36" s="40"/>
    </row>
    <row r="37" s="2" customFormat="1" ht="14.4" customHeight="1">
      <c r="A37" s="40"/>
      <c r="B37" s="46"/>
      <c r="C37" s="40"/>
      <c r="D37" s="158" t="s">
        <v>46</v>
      </c>
      <c r="E37" s="145" t="s">
        <v>47</v>
      </c>
      <c r="F37" s="159">
        <f>ROUND((SUM(BE91:BE105)),  2)</f>
        <v>0</v>
      </c>
      <c r="G37" s="40"/>
      <c r="H37" s="40"/>
      <c r="I37" s="160">
        <v>0.20999999999999999</v>
      </c>
      <c r="J37" s="159">
        <f>ROUND(((SUM(BE91:BE105))*I37),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48</v>
      </c>
      <c r="F38" s="159">
        <f>ROUND((SUM(BF91:BF105)),  2)</f>
        <v>0</v>
      </c>
      <c r="G38" s="40"/>
      <c r="H38" s="40"/>
      <c r="I38" s="160">
        <v>0.14999999999999999</v>
      </c>
      <c r="J38" s="159">
        <f>ROUND(((SUM(BF91:BF105))*I38),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49</v>
      </c>
      <c r="F39" s="159">
        <f>ROUND((SUM(BG91:BG105)),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50</v>
      </c>
      <c r="F40" s="159">
        <f>ROUND((SUM(BH91:BH105)),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51</v>
      </c>
      <c r="F41" s="159">
        <f>ROUND((SUM(BI91:BI105)),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52</v>
      </c>
      <c r="E43" s="163"/>
      <c r="F43" s="163"/>
      <c r="G43" s="164" t="s">
        <v>53</v>
      </c>
      <c r="H43" s="165" t="s">
        <v>54</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149</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Stavební úpravy objektu Bojanovická 2848/1, Praha 4</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145</v>
      </c>
      <c r="D53" s="24"/>
      <c r="E53" s="24"/>
      <c r="F53" s="24"/>
      <c r="G53" s="24"/>
      <c r="H53" s="24"/>
      <c r="I53" s="24"/>
      <c r="J53" s="24"/>
      <c r="K53" s="24"/>
      <c r="L53" s="22"/>
    </row>
    <row r="54" s="1" customFormat="1" ht="16.5" customHeight="1">
      <c r="B54" s="23"/>
      <c r="C54" s="24"/>
      <c r="D54" s="24"/>
      <c r="E54" s="172" t="s">
        <v>146</v>
      </c>
      <c r="F54" s="24"/>
      <c r="G54" s="24"/>
      <c r="H54" s="24"/>
      <c r="I54" s="24"/>
      <c r="J54" s="24"/>
      <c r="K54" s="24"/>
      <c r="L54" s="22"/>
    </row>
    <row r="55" s="1" customFormat="1" ht="12" customHeight="1">
      <c r="B55" s="23"/>
      <c r="C55" s="34" t="s">
        <v>147</v>
      </c>
      <c r="D55" s="24"/>
      <c r="E55" s="24"/>
      <c r="F55" s="24"/>
      <c r="G55" s="24"/>
      <c r="H55" s="24"/>
      <c r="I55" s="24"/>
      <c r="J55" s="24"/>
      <c r="K55" s="24"/>
      <c r="L55" s="22"/>
    </row>
    <row r="56" s="2" customFormat="1" ht="16.5" customHeight="1">
      <c r="A56" s="40"/>
      <c r="B56" s="41"/>
      <c r="C56" s="42"/>
      <c r="D56" s="42"/>
      <c r="E56" s="292" t="s">
        <v>3176</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3177</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RDS - Kabelová příprava pro instalaci RDS</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Záběhlice ‐ 732117</v>
      </c>
      <c r="G60" s="42"/>
      <c r="H60" s="42"/>
      <c r="I60" s="34" t="s">
        <v>23</v>
      </c>
      <c r="J60" s="74" t="str">
        <f>IF(J16="","",J16)</f>
        <v>8. 6. 2021</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40.05" customHeight="1">
      <c r="A62" s="40"/>
      <c r="B62" s="41"/>
      <c r="C62" s="34" t="s">
        <v>25</v>
      </c>
      <c r="D62" s="42"/>
      <c r="E62" s="42"/>
      <c r="F62" s="29" t="str">
        <f>E19</f>
        <v>Městská část Praha 4, Antala Staška 2059/80b, Krč,</v>
      </c>
      <c r="G62" s="42"/>
      <c r="H62" s="42"/>
      <c r="I62" s="34" t="s">
        <v>33</v>
      </c>
      <c r="J62" s="38" t="str">
        <f>E25</f>
        <v>Archdynamic, s.r.o., Na Strži 290/10, 140 00 Praha</v>
      </c>
      <c r="K62" s="42"/>
      <c r="L62" s="147"/>
      <c r="S62" s="40"/>
      <c r="T62" s="40"/>
      <c r="U62" s="40"/>
      <c r="V62" s="40"/>
      <c r="W62" s="40"/>
      <c r="X62" s="40"/>
      <c r="Y62" s="40"/>
      <c r="Z62" s="40"/>
      <c r="AA62" s="40"/>
      <c r="AB62" s="40"/>
      <c r="AC62" s="40"/>
      <c r="AD62" s="40"/>
      <c r="AE62" s="40"/>
    </row>
    <row r="63" s="2" customFormat="1" ht="15.15" customHeight="1">
      <c r="A63" s="40"/>
      <c r="B63" s="41"/>
      <c r="C63" s="34" t="s">
        <v>31</v>
      </c>
      <c r="D63" s="42"/>
      <c r="E63" s="42"/>
      <c r="F63" s="29" t="str">
        <f>IF(E22="","",E22)</f>
        <v>Vyplň údaj</v>
      </c>
      <c r="G63" s="42"/>
      <c r="H63" s="42"/>
      <c r="I63" s="34" t="s">
        <v>38</v>
      </c>
      <c r="J63" s="38" t="str">
        <f>E28</f>
        <v xml:space="preserve"> </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150</v>
      </c>
      <c r="D65" s="174"/>
      <c r="E65" s="174"/>
      <c r="F65" s="174"/>
      <c r="G65" s="174"/>
      <c r="H65" s="174"/>
      <c r="I65" s="174"/>
      <c r="J65" s="175" t="s">
        <v>151</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74</v>
      </c>
      <c r="D67" s="42"/>
      <c r="E67" s="42"/>
      <c r="F67" s="42"/>
      <c r="G67" s="42"/>
      <c r="H67" s="42"/>
      <c r="I67" s="42"/>
      <c r="J67" s="104">
        <f>J91</f>
        <v>0</v>
      </c>
      <c r="K67" s="42"/>
      <c r="L67" s="147"/>
      <c r="S67" s="40"/>
      <c r="T67" s="40"/>
      <c r="U67" s="40"/>
      <c r="V67" s="40"/>
      <c r="W67" s="40"/>
      <c r="X67" s="40"/>
      <c r="Y67" s="40"/>
      <c r="Z67" s="40"/>
      <c r="AA67" s="40"/>
      <c r="AB67" s="40"/>
      <c r="AC67" s="40"/>
      <c r="AD67" s="40"/>
      <c r="AE67" s="40"/>
      <c r="AU67" s="19" t="s">
        <v>152</v>
      </c>
    </row>
    <row r="68" s="2" customFormat="1" ht="21.84" customHeight="1">
      <c r="A68" s="40"/>
      <c r="B68" s="41"/>
      <c r="C68" s="42"/>
      <c r="D68" s="42"/>
      <c r="E68" s="42"/>
      <c r="F68" s="42"/>
      <c r="G68" s="42"/>
      <c r="H68" s="42"/>
      <c r="I68" s="42"/>
      <c r="J68" s="42"/>
      <c r="K68" s="42"/>
      <c r="L68" s="147"/>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47"/>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47"/>
      <c r="S73" s="40"/>
      <c r="T73" s="40"/>
      <c r="U73" s="40"/>
      <c r="V73" s="40"/>
      <c r="W73" s="40"/>
      <c r="X73" s="40"/>
      <c r="Y73" s="40"/>
      <c r="Z73" s="40"/>
      <c r="AA73" s="40"/>
      <c r="AB73" s="40"/>
      <c r="AC73" s="40"/>
      <c r="AD73" s="40"/>
      <c r="AE73" s="40"/>
    </row>
    <row r="74" s="2" customFormat="1" ht="24.96" customHeight="1">
      <c r="A74" s="40"/>
      <c r="B74" s="41"/>
      <c r="C74" s="25" t="s">
        <v>165</v>
      </c>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6.5" customHeight="1">
      <c r="A77" s="40"/>
      <c r="B77" s="41"/>
      <c r="C77" s="42"/>
      <c r="D77" s="42"/>
      <c r="E77" s="172" t="str">
        <f>E7</f>
        <v>Stavební úpravy objektu Bojanovická 2848/1, Praha 4</v>
      </c>
      <c r="F77" s="34"/>
      <c r="G77" s="34"/>
      <c r="H77" s="34"/>
      <c r="I77" s="42"/>
      <c r="J77" s="42"/>
      <c r="K77" s="42"/>
      <c r="L77" s="147"/>
      <c r="S77" s="40"/>
      <c r="T77" s="40"/>
      <c r="U77" s="40"/>
      <c r="V77" s="40"/>
      <c r="W77" s="40"/>
      <c r="X77" s="40"/>
      <c r="Y77" s="40"/>
      <c r="Z77" s="40"/>
      <c r="AA77" s="40"/>
      <c r="AB77" s="40"/>
      <c r="AC77" s="40"/>
      <c r="AD77" s="40"/>
      <c r="AE77" s="40"/>
    </row>
    <row r="78" s="1" customFormat="1" ht="12" customHeight="1">
      <c r="B78" s="23"/>
      <c r="C78" s="34" t="s">
        <v>145</v>
      </c>
      <c r="D78" s="24"/>
      <c r="E78" s="24"/>
      <c r="F78" s="24"/>
      <c r="G78" s="24"/>
      <c r="H78" s="24"/>
      <c r="I78" s="24"/>
      <c r="J78" s="24"/>
      <c r="K78" s="24"/>
      <c r="L78" s="22"/>
    </row>
    <row r="79" s="1" customFormat="1" ht="16.5" customHeight="1">
      <c r="B79" s="23"/>
      <c r="C79" s="24"/>
      <c r="D79" s="24"/>
      <c r="E79" s="172" t="s">
        <v>146</v>
      </c>
      <c r="F79" s="24"/>
      <c r="G79" s="24"/>
      <c r="H79" s="24"/>
      <c r="I79" s="24"/>
      <c r="J79" s="24"/>
      <c r="K79" s="24"/>
      <c r="L79" s="22"/>
    </row>
    <row r="80" s="1" customFormat="1" ht="12" customHeight="1">
      <c r="B80" s="23"/>
      <c r="C80" s="34" t="s">
        <v>147</v>
      </c>
      <c r="D80" s="24"/>
      <c r="E80" s="24"/>
      <c r="F80" s="24"/>
      <c r="G80" s="24"/>
      <c r="H80" s="24"/>
      <c r="I80" s="24"/>
      <c r="J80" s="24"/>
      <c r="K80" s="24"/>
      <c r="L80" s="22"/>
    </row>
    <row r="81" s="2" customFormat="1" ht="16.5" customHeight="1">
      <c r="A81" s="40"/>
      <c r="B81" s="41"/>
      <c r="C81" s="42"/>
      <c r="D81" s="42"/>
      <c r="E81" s="292" t="s">
        <v>3176</v>
      </c>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4" t="s">
        <v>3177</v>
      </c>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6.5" customHeight="1">
      <c r="A83" s="40"/>
      <c r="B83" s="41"/>
      <c r="C83" s="42"/>
      <c r="D83" s="42"/>
      <c r="E83" s="71" t="str">
        <f>E13</f>
        <v>RDS - Kabelová příprava pro instalaci RDS</v>
      </c>
      <c r="F83" s="42"/>
      <c r="G83" s="42"/>
      <c r="H83" s="42"/>
      <c r="I83" s="42"/>
      <c r="J83" s="42"/>
      <c r="K83" s="42"/>
      <c r="L83" s="147"/>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2" customHeight="1">
      <c r="A85" s="40"/>
      <c r="B85" s="41"/>
      <c r="C85" s="34" t="s">
        <v>21</v>
      </c>
      <c r="D85" s="42"/>
      <c r="E85" s="42"/>
      <c r="F85" s="29" t="str">
        <f>F16</f>
        <v>Záběhlice ‐ 732117</v>
      </c>
      <c r="G85" s="42"/>
      <c r="H85" s="42"/>
      <c r="I85" s="34" t="s">
        <v>23</v>
      </c>
      <c r="J85" s="74" t="str">
        <f>IF(J16="","",J16)</f>
        <v>8. 6. 2021</v>
      </c>
      <c r="K85" s="42"/>
      <c r="L85" s="14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40.05" customHeight="1">
      <c r="A87" s="40"/>
      <c r="B87" s="41"/>
      <c r="C87" s="34" t="s">
        <v>25</v>
      </c>
      <c r="D87" s="42"/>
      <c r="E87" s="42"/>
      <c r="F87" s="29" t="str">
        <f>E19</f>
        <v>Městská část Praha 4, Antala Staška 2059/80b, Krč,</v>
      </c>
      <c r="G87" s="42"/>
      <c r="H87" s="42"/>
      <c r="I87" s="34" t="s">
        <v>33</v>
      </c>
      <c r="J87" s="38" t="str">
        <f>E25</f>
        <v>Archdynamic, s.r.o., Na Strži 290/10, 140 00 Praha</v>
      </c>
      <c r="K87" s="42"/>
      <c r="L87" s="147"/>
      <c r="S87" s="40"/>
      <c r="T87" s="40"/>
      <c r="U87" s="40"/>
      <c r="V87" s="40"/>
      <c r="W87" s="40"/>
      <c r="X87" s="40"/>
      <c r="Y87" s="40"/>
      <c r="Z87" s="40"/>
      <c r="AA87" s="40"/>
      <c r="AB87" s="40"/>
      <c r="AC87" s="40"/>
      <c r="AD87" s="40"/>
      <c r="AE87" s="40"/>
    </row>
    <row r="88" s="2" customFormat="1" ht="15.15" customHeight="1">
      <c r="A88" s="40"/>
      <c r="B88" s="41"/>
      <c r="C88" s="34" t="s">
        <v>31</v>
      </c>
      <c r="D88" s="42"/>
      <c r="E88" s="42"/>
      <c r="F88" s="29" t="str">
        <f>IF(E22="","",E22)</f>
        <v>Vyplň údaj</v>
      </c>
      <c r="G88" s="42"/>
      <c r="H88" s="42"/>
      <c r="I88" s="34" t="s">
        <v>38</v>
      </c>
      <c r="J88" s="38" t="str">
        <f>E28</f>
        <v xml:space="preserve"> </v>
      </c>
      <c r="K88" s="42"/>
      <c r="L88" s="147"/>
      <c r="S88" s="40"/>
      <c r="T88" s="40"/>
      <c r="U88" s="40"/>
      <c r="V88" s="40"/>
      <c r="W88" s="40"/>
      <c r="X88" s="40"/>
      <c r="Y88" s="40"/>
      <c r="Z88" s="40"/>
      <c r="AA88" s="40"/>
      <c r="AB88" s="40"/>
      <c r="AC88" s="40"/>
      <c r="AD88" s="40"/>
      <c r="AE88" s="40"/>
    </row>
    <row r="89" s="2" customFormat="1" ht="10.32"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11" customFormat="1" ht="29.28" customHeight="1">
      <c r="A90" s="188"/>
      <c r="B90" s="189"/>
      <c r="C90" s="190" t="s">
        <v>166</v>
      </c>
      <c r="D90" s="191" t="s">
        <v>61</v>
      </c>
      <c r="E90" s="191" t="s">
        <v>57</v>
      </c>
      <c r="F90" s="191" t="s">
        <v>58</v>
      </c>
      <c r="G90" s="191" t="s">
        <v>167</v>
      </c>
      <c r="H90" s="191" t="s">
        <v>168</v>
      </c>
      <c r="I90" s="191" t="s">
        <v>169</v>
      </c>
      <c r="J90" s="191" t="s">
        <v>151</v>
      </c>
      <c r="K90" s="192" t="s">
        <v>170</v>
      </c>
      <c r="L90" s="193"/>
      <c r="M90" s="94" t="s">
        <v>19</v>
      </c>
      <c r="N90" s="95" t="s">
        <v>46</v>
      </c>
      <c r="O90" s="95" t="s">
        <v>171</v>
      </c>
      <c r="P90" s="95" t="s">
        <v>172</v>
      </c>
      <c r="Q90" s="95" t="s">
        <v>173</v>
      </c>
      <c r="R90" s="95" t="s">
        <v>174</v>
      </c>
      <c r="S90" s="95" t="s">
        <v>175</v>
      </c>
      <c r="T90" s="96" t="s">
        <v>176</v>
      </c>
      <c r="U90" s="188"/>
      <c r="V90" s="188"/>
      <c r="W90" s="188"/>
      <c r="X90" s="188"/>
      <c r="Y90" s="188"/>
      <c r="Z90" s="188"/>
      <c r="AA90" s="188"/>
      <c r="AB90" s="188"/>
      <c r="AC90" s="188"/>
      <c r="AD90" s="188"/>
      <c r="AE90" s="188"/>
    </row>
    <row r="91" s="2" customFormat="1" ht="22.8" customHeight="1">
      <c r="A91" s="40"/>
      <c r="B91" s="41"/>
      <c r="C91" s="101" t="s">
        <v>177</v>
      </c>
      <c r="D91" s="42"/>
      <c r="E91" s="42"/>
      <c r="F91" s="42"/>
      <c r="G91" s="42"/>
      <c r="H91" s="42"/>
      <c r="I91" s="42"/>
      <c r="J91" s="194">
        <f>BK91</f>
        <v>0</v>
      </c>
      <c r="K91" s="42"/>
      <c r="L91" s="46"/>
      <c r="M91" s="97"/>
      <c r="N91" s="195"/>
      <c r="O91" s="98"/>
      <c r="P91" s="196">
        <f>SUM(P92:P105)</f>
        <v>0</v>
      </c>
      <c r="Q91" s="98"/>
      <c r="R91" s="196">
        <f>SUM(R92:R105)</f>
        <v>0</v>
      </c>
      <c r="S91" s="98"/>
      <c r="T91" s="197">
        <f>SUM(T92:T105)</f>
        <v>0</v>
      </c>
      <c r="U91" s="40"/>
      <c r="V91" s="40"/>
      <c r="W91" s="40"/>
      <c r="X91" s="40"/>
      <c r="Y91" s="40"/>
      <c r="Z91" s="40"/>
      <c r="AA91" s="40"/>
      <c r="AB91" s="40"/>
      <c r="AC91" s="40"/>
      <c r="AD91" s="40"/>
      <c r="AE91" s="40"/>
      <c r="AT91" s="19" t="s">
        <v>75</v>
      </c>
      <c r="AU91" s="19" t="s">
        <v>152</v>
      </c>
      <c r="BK91" s="198">
        <f>SUM(BK92:BK105)</f>
        <v>0</v>
      </c>
    </row>
    <row r="92" s="2" customFormat="1" ht="16.5" customHeight="1">
      <c r="A92" s="40"/>
      <c r="B92" s="41"/>
      <c r="C92" s="215" t="s">
        <v>83</v>
      </c>
      <c r="D92" s="215" t="s">
        <v>183</v>
      </c>
      <c r="E92" s="216" t="s">
        <v>2902</v>
      </c>
      <c r="F92" s="217" t="s">
        <v>3430</v>
      </c>
      <c r="G92" s="218" t="s">
        <v>249</v>
      </c>
      <c r="H92" s="219">
        <v>58</v>
      </c>
      <c r="I92" s="220"/>
      <c r="J92" s="221">
        <f>ROUND(I92*H92,2)</f>
        <v>0</v>
      </c>
      <c r="K92" s="217" t="s">
        <v>19</v>
      </c>
      <c r="L92" s="46"/>
      <c r="M92" s="222" t="s">
        <v>19</v>
      </c>
      <c r="N92" s="223" t="s">
        <v>47</v>
      </c>
      <c r="O92" s="86"/>
      <c r="P92" s="224">
        <f>O92*H92</f>
        <v>0</v>
      </c>
      <c r="Q92" s="224">
        <v>0</v>
      </c>
      <c r="R92" s="224">
        <f>Q92*H92</f>
        <v>0</v>
      </c>
      <c r="S92" s="224">
        <v>0</v>
      </c>
      <c r="T92" s="225">
        <f>S92*H92</f>
        <v>0</v>
      </c>
      <c r="U92" s="40"/>
      <c r="V92" s="40"/>
      <c r="W92" s="40"/>
      <c r="X92" s="40"/>
      <c r="Y92" s="40"/>
      <c r="Z92" s="40"/>
      <c r="AA92" s="40"/>
      <c r="AB92" s="40"/>
      <c r="AC92" s="40"/>
      <c r="AD92" s="40"/>
      <c r="AE92" s="40"/>
      <c r="AR92" s="226" t="s">
        <v>198</v>
      </c>
      <c r="AT92" s="226" t="s">
        <v>183</v>
      </c>
      <c r="AU92" s="226" t="s">
        <v>76</v>
      </c>
      <c r="AY92" s="19" t="s">
        <v>180</v>
      </c>
      <c r="BE92" s="227">
        <f>IF(N92="základní",J92,0)</f>
        <v>0</v>
      </c>
      <c r="BF92" s="227">
        <f>IF(N92="snížená",J92,0)</f>
        <v>0</v>
      </c>
      <c r="BG92" s="227">
        <f>IF(N92="zákl. přenesená",J92,0)</f>
        <v>0</v>
      </c>
      <c r="BH92" s="227">
        <f>IF(N92="sníž. přenesená",J92,0)</f>
        <v>0</v>
      </c>
      <c r="BI92" s="227">
        <f>IF(N92="nulová",J92,0)</f>
        <v>0</v>
      </c>
      <c r="BJ92" s="19" t="s">
        <v>83</v>
      </c>
      <c r="BK92" s="227">
        <f>ROUND(I92*H92,2)</f>
        <v>0</v>
      </c>
      <c r="BL92" s="19" t="s">
        <v>198</v>
      </c>
      <c r="BM92" s="226" t="s">
        <v>3431</v>
      </c>
    </row>
    <row r="93" s="2" customFormat="1">
      <c r="A93" s="40"/>
      <c r="B93" s="41"/>
      <c r="C93" s="42"/>
      <c r="D93" s="228" t="s">
        <v>190</v>
      </c>
      <c r="E93" s="42"/>
      <c r="F93" s="229" t="s">
        <v>3430</v>
      </c>
      <c r="G93" s="42"/>
      <c r="H93" s="42"/>
      <c r="I93" s="230"/>
      <c r="J93" s="42"/>
      <c r="K93" s="42"/>
      <c r="L93" s="46"/>
      <c r="M93" s="231"/>
      <c r="N93" s="232"/>
      <c r="O93" s="86"/>
      <c r="P93" s="86"/>
      <c r="Q93" s="86"/>
      <c r="R93" s="86"/>
      <c r="S93" s="86"/>
      <c r="T93" s="87"/>
      <c r="U93" s="40"/>
      <c r="V93" s="40"/>
      <c r="W93" s="40"/>
      <c r="X93" s="40"/>
      <c r="Y93" s="40"/>
      <c r="Z93" s="40"/>
      <c r="AA93" s="40"/>
      <c r="AB93" s="40"/>
      <c r="AC93" s="40"/>
      <c r="AD93" s="40"/>
      <c r="AE93" s="40"/>
      <c r="AT93" s="19" t="s">
        <v>190</v>
      </c>
      <c r="AU93" s="19" t="s">
        <v>76</v>
      </c>
    </row>
    <row r="94" s="2" customFormat="1" ht="16.5" customHeight="1">
      <c r="A94" s="40"/>
      <c r="B94" s="41"/>
      <c r="C94" s="215" t="s">
        <v>113</v>
      </c>
      <c r="D94" s="215" t="s">
        <v>183</v>
      </c>
      <c r="E94" s="216" t="s">
        <v>2905</v>
      </c>
      <c r="F94" s="217" t="s">
        <v>3432</v>
      </c>
      <c r="G94" s="218" t="s">
        <v>1661</v>
      </c>
      <c r="H94" s="219">
        <v>1</v>
      </c>
      <c r="I94" s="220"/>
      <c r="J94" s="221">
        <f>ROUND(I94*H94,2)</f>
        <v>0</v>
      </c>
      <c r="K94" s="217" t="s">
        <v>19</v>
      </c>
      <c r="L94" s="46"/>
      <c r="M94" s="222" t="s">
        <v>19</v>
      </c>
      <c r="N94" s="223" t="s">
        <v>47</v>
      </c>
      <c r="O94" s="86"/>
      <c r="P94" s="224">
        <f>O94*H94</f>
        <v>0</v>
      </c>
      <c r="Q94" s="224">
        <v>0</v>
      </c>
      <c r="R94" s="224">
        <f>Q94*H94</f>
        <v>0</v>
      </c>
      <c r="S94" s="224">
        <v>0</v>
      </c>
      <c r="T94" s="225">
        <f>S94*H94</f>
        <v>0</v>
      </c>
      <c r="U94" s="40"/>
      <c r="V94" s="40"/>
      <c r="W94" s="40"/>
      <c r="X94" s="40"/>
      <c r="Y94" s="40"/>
      <c r="Z94" s="40"/>
      <c r="AA94" s="40"/>
      <c r="AB94" s="40"/>
      <c r="AC94" s="40"/>
      <c r="AD94" s="40"/>
      <c r="AE94" s="40"/>
      <c r="AR94" s="226" t="s">
        <v>198</v>
      </c>
      <c r="AT94" s="226" t="s">
        <v>183</v>
      </c>
      <c r="AU94" s="226" t="s">
        <v>76</v>
      </c>
      <c r="AY94" s="19" t="s">
        <v>180</v>
      </c>
      <c r="BE94" s="227">
        <f>IF(N94="základní",J94,0)</f>
        <v>0</v>
      </c>
      <c r="BF94" s="227">
        <f>IF(N94="snížená",J94,0)</f>
        <v>0</v>
      </c>
      <c r="BG94" s="227">
        <f>IF(N94="zákl. přenesená",J94,0)</f>
        <v>0</v>
      </c>
      <c r="BH94" s="227">
        <f>IF(N94="sníž. přenesená",J94,0)</f>
        <v>0</v>
      </c>
      <c r="BI94" s="227">
        <f>IF(N94="nulová",J94,0)</f>
        <v>0</v>
      </c>
      <c r="BJ94" s="19" t="s">
        <v>83</v>
      </c>
      <c r="BK94" s="227">
        <f>ROUND(I94*H94,2)</f>
        <v>0</v>
      </c>
      <c r="BL94" s="19" t="s">
        <v>198</v>
      </c>
      <c r="BM94" s="226" t="s">
        <v>3433</v>
      </c>
    </row>
    <row r="95" s="2" customFormat="1">
      <c r="A95" s="40"/>
      <c r="B95" s="41"/>
      <c r="C95" s="42"/>
      <c r="D95" s="228" t="s">
        <v>190</v>
      </c>
      <c r="E95" s="42"/>
      <c r="F95" s="229" t="s">
        <v>3432</v>
      </c>
      <c r="G95" s="42"/>
      <c r="H95" s="42"/>
      <c r="I95" s="230"/>
      <c r="J95" s="42"/>
      <c r="K95" s="42"/>
      <c r="L95" s="46"/>
      <c r="M95" s="231"/>
      <c r="N95" s="232"/>
      <c r="O95" s="86"/>
      <c r="P95" s="86"/>
      <c r="Q95" s="86"/>
      <c r="R95" s="86"/>
      <c r="S95" s="86"/>
      <c r="T95" s="87"/>
      <c r="U95" s="40"/>
      <c r="V95" s="40"/>
      <c r="W95" s="40"/>
      <c r="X95" s="40"/>
      <c r="Y95" s="40"/>
      <c r="Z95" s="40"/>
      <c r="AA95" s="40"/>
      <c r="AB95" s="40"/>
      <c r="AC95" s="40"/>
      <c r="AD95" s="40"/>
      <c r="AE95" s="40"/>
      <c r="AT95" s="19" t="s">
        <v>190</v>
      </c>
      <c r="AU95" s="19" t="s">
        <v>76</v>
      </c>
    </row>
    <row r="96" s="2" customFormat="1" ht="16.5" customHeight="1">
      <c r="A96" s="40"/>
      <c r="B96" s="41"/>
      <c r="C96" s="215" t="s">
        <v>239</v>
      </c>
      <c r="D96" s="215" t="s">
        <v>183</v>
      </c>
      <c r="E96" s="216" t="s">
        <v>2908</v>
      </c>
      <c r="F96" s="217" t="s">
        <v>3434</v>
      </c>
      <c r="G96" s="218" t="s">
        <v>1661</v>
      </c>
      <c r="H96" s="219">
        <v>1</v>
      </c>
      <c r="I96" s="220"/>
      <c r="J96" s="221">
        <f>ROUND(I96*H96,2)</f>
        <v>0</v>
      </c>
      <c r="K96" s="217" t="s">
        <v>19</v>
      </c>
      <c r="L96" s="46"/>
      <c r="M96" s="222" t="s">
        <v>19</v>
      </c>
      <c r="N96" s="223" t="s">
        <v>47</v>
      </c>
      <c r="O96" s="86"/>
      <c r="P96" s="224">
        <f>O96*H96</f>
        <v>0</v>
      </c>
      <c r="Q96" s="224">
        <v>0</v>
      </c>
      <c r="R96" s="224">
        <f>Q96*H96</f>
        <v>0</v>
      </c>
      <c r="S96" s="224">
        <v>0</v>
      </c>
      <c r="T96" s="225">
        <f>S96*H96</f>
        <v>0</v>
      </c>
      <c r="U96" s="40"/>
      <c r="V96" s="40"/>
      <c r="W96" s="40"/>
      <c r="X96" s="40"/>
      <c r="Y96" s="40"/>
      <c r="Z96" s="40"/>
      <c r="AA96" s="40"/>
      <c r="AB96" s="40"/>
      <c r="AC96" s="40"/>
      <c r="AD96" s="40"/>
      <c r="AE96" s="40"/>
      <c r="AR96" s="226" t="s">
        <v>198</v>
      </c>
      <c r="AT96" s="226" t="s">
        <v>183</v>
      </c>
      <c r="AU96" s="226" t="s">
        <v>76</v>
      </c>
      <c r="AY96" s="19" t="s">
        <v>180</v>
      </c>
      <c r="BE96" s="227">
        <f>IF(N96="základní",J96,0)</f>
        <v>0</v>
      </c>
      <c r="BF96" s="227">
        <f>IF(N96="snížená",J96,0)</f>
        <v>0</v>
      </c>
      <c r="BG96" s="227">
        <f>IF(N96="zákl. přenesená",J96,0)</f>
        <v>0</v>
      </c>
      <c r="BH96" s="227">
        <f>IF(N96="sníž. přenesená",J96,0)</f>
        <v>0</v>
      </c>
      <c r="BI96" s="227">
        <f>IF(N96="nulová",J96,0)</f>
        <v>0</v>
      </c>
      <c r="BJ96" s="19" t="s">
        <v>83</v>
      </c>
      <c r="BK96" s="227">
        <f>ROUND(I96*H96,2)</f>
        <v>0</v>
      </c>
      <c r="BL96" s="19" t="s">
        <v>198</v>
      </c>
      <c r="BM96" s="226" t="s">
        <v>3435</v>
      </c>
    </row>
    <row r="97" s="2" customFormat="1">
      <c r="A97" s="40"/>
      <c r="B97" s="41"/>
      <c r="C97" s="42"/>
      <c r="D97" s="228" t="s">
        <v>190</v>
      </c>
      <c r="E97" s="42"/>
      <c r="F97" s="229" t="s">
        <v>3434</v>
      </c>
      <c r="G97" s="42"/>
      <c r="H97" s="42"/>
      <c r="I97" s="230"/>
      <c r="J97" s="42"/>
      <c r="K97" s="42"/>
      <c r="L97" s="46"/>
      <c r="M97" s="231"/>
      <c r="N97" s="232"/>
      <c r="O97" s="86"/>
      <c r="P97" s="86"/>
      <c r="Q97" s="86"/>
      <c r="R97" s="86"/>
      <c r="S97" s="86"/>
      <c r="T97" s="87"/>
      <c r="U97" s="40"/>
      <c r="V97" s="40"/>
      <c r="W97" s="40"/>
      <c r="X97" s="40"/>
      <c r="Y97" s="40"/>
      <c r="Z97" s="40"/>
      <c r="AA97" s="40"/>
      <c r="AB97" s="40"/>
      <c r="AC97" s="40"/>
      <c r="AD97" s="40"/>
      <c r="AE97" s="40"/>
      <c r="AT97" s="19" t="s">
        <v>190</v>
      </c>
      <c r="AU97" s="19" t="s">
        <v>76</v>
      </c>
    </row>
    <row r="98" s="2" customFormat="1" ht="16.5" customHeight="1">
      <c r="A98" s="40"/>
      <c r="B98" s="41"/>
      <c r="C98" s="215" t="s">
        <v>246</v>
      </c>
      <c r="D98" s="215" t="s">
        <v>183</v>
      </c>
      <c r="E98" s="216" t="s">
        <v>2911</v>
      </c>
      <c r="F98" s="217" t="s">
        <v>3217</v>
      </c>
      <c r="G98" s="218" t="s">
        <v>974</v>
      </c>
      <c r="H98" s="219">
        <v>1</v>
      </c>
      <c r="I98" s="220"/>
      <c r="J98" s="221">
        <f>ROUND(I98*H98,2)</f>
        <v>0</v>
      </c>
      <c r="K98" s="217" t="s">
        <v>19</v>
      </c>
      <c r="L98" s="46"/>
      <c r="M98" s="222" t="s">
        <v>19</v>
      </c>
      <c r="N98" s="223" t="s">
        <v>47</v>
      </c>
      <c r="O98" s="86"/>
      <c r="P98" s="224">
        <f>O98*H98</f>
        <v>0</v>
      </c>
      <c r="Q98" s="224">
        <v>0</v>
      </c>
      <c r="R98" s="224">
        <f>Q98*H98</f>
        <v>0</v>
      </c>
      <c r="S98" s="224">
        <v>0</v>
      </c>
      <c r="T98" s="225">
        <f>S98*H98</f>
        <v>0</v>
      </c>
      <c r="U98" s="40"/>
      <c r="V98" s="40"/>
      <c r="W98" s="40"/>
      <c r="X98" s="40"/>
      <c r="Y98" s="40"/>
      <c r="Z98" s="40"/>
      <c r="AA98" s="40"/>
      <c r="AB98" s="40"/>
      <c r="AC98" s="40"/>
      <c r="AD98" s="40"/>
      <c r="AE98" s="40"/>
      <c r="AR98" s="226" t="s">
        <v>198</v>
      </c>
      <c r="AT98" s="226" t="s">
        <v>183</v>
      </c>
      <c r="AU98" s="226" t="s">
        <v>76</v>
      </c>
      <c r="AY98" s="19" t="s">
        <v>180</v>
      </c>
      <c r="BE98" s="227">
        <f>IF(N98="základní",J98,0)</f>
        <v>0</v>
      </c>
      <c r="BF98" s="227">
        <f>IF(N98="snížená",J98,0)</f>
        <v>0</v>
      </c>
      <c r="BG98" s="227">
        <f>IF(N98="zákl. přenesená",J98,0)</f>
        <v>0</v>
      </c>
      <c r="BH98" s="227">
        <f>IF(N98="sníž. přenesená",J98,0)</f>
        <v>0</v>
      </c>
      <c r="BI98" s="227">
        <f>IF(N98="nulová",J98,0)</f>
        <v>0</v>
      </c>
      <c r="BJ98" s="19" t="s">
        <v>83</v>
      </c>
      <c r="BK98" s="227">
        <f>ROUND(I98*H98,2)</f>
        <v>0</v>
      </c>
      <c r="BL98" s="19" t="s">
        <v>198</v>
      </c>
      <c r="BM98" s="226" t="s">
        <v>3436</v>
      </c>
    </row>
    <row r="99" s="2" customFormat="1">
      <c r="A99" s="40"/>
      <c r="B99" s="41"/>
      <c r="C99" s="42"/>
      <c r="D99" s="228" t="s">
        <v>190</v>
      </c>
      <c r="E99" s="42"/>
      <c r="F99" s="229" t="s">
        <v>3217</v>
      </c>
      <c r="G99" s="42"/>
      <c r="H99" s="42"/>
      <c r="I99" s="230"/>
      <c r="J99" s="42"/>
      <c r="K99" s="42"/>
      <c r="L99" s="46"/>
      <c r="M99" s="231"/>
      <c r="N99" s="232"/>
      <c r="O99" s="86"/>
      <c r="P99" s="86"/>
      <c r="Q99" s="86"/>
      <c r="R99" s="86"/>
      <c r="S99" s="86"/>
      <c r="T99" s="87"/>
      <c r="U99" s="40"/>
      <c r="V99" s="40"/>
      <c r="W99" s="40"/>
      <c r="X99" s="40"/>
      <c r="Y99" s="40"/>
      <c r="Z99" s="40"/>
      <c r="AA99" s="40"/>
      <c r="AB99" s="40"/>
      <c r="AC99" s="40"/>
      <c r="AD99" s="40"/>
      <c r="AE99" s="40"/>
      <c r="AT99" s="19" t="s">
        <v>190</v>
      </c>
      <c r="AU99" s="19" t="s">
        <v>76</v>
      </c>
    </row>
    <row r="100" s="2" customFormat="1" ht="16.5" customHeight="1">
      <c r="A100" s="40"/>
      <c r="B100" s="41"/>
      <c r="C100" s="215" t="s">
        <v>85</v>
      </c>
      <c r="D100" s="215" t="s">
        <v>183</v>
      </c>
      <c r="E100" s="216" t="s">
        <v>2701</v>
      </c>
      <c r="F100" s="217" t="s">
        <v>3256</v>
      </c>
      <c r="G100" s="218" t="s">
        <v>1661</v>
      </c>
      <c r="H100" s="219">
        <v>1</v>
      </c>
      <c r="I100" s="220"/>
      <c r="J100" s="221">
        <f>ROUND(I100*H100,2)</f>
        <v>0</v>
      </c>
      <c r="K100" s="217" t="s">
        <v>19</v>
      </c>
      <c r="L100" s="46"/>
      <c r="M100" s="222" t="s">
        <v>19</v>
      </c>
      <c r="N100" s="223" t="s">
        <v>47</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198</v>
      </c>
      <c r="AT100" s="226" t="s">
        <v>183</v>
      </c>
      <c r="AU100" s="226" t="s">
        <v>76</v>
      </c>
      <c r="AY100" s="19" t="s">
        <v>180</v>
      </c>
      <c r="BE100" s="227">
        <f>IF(N100="základní",J100,0)</f>
        <v>0</v>
      </c>
      <c r="BF100" s="227">
        <f>IF(N100="snížená",J100,0)</f>
        <v>0</v>
      </c>
      <c r="BG100" s="227">
        <f>IF(N100="zákl. přenesená",J100,0)</f>
        <v>0</v>
      </c>
      <c r="BH100" s="227">
        <f>IF(N100="sníž. přenesená",J100,0)</f>
        <v>0</v>
      </c>
      <c r="BI100" s="227">
        <f>IF(N100="nulová",J100,0)</f>
        <v>0</v>
      </c>
      <c r="BJ100" s="19" t="s">
        <v>83</v>
      </c>
      <c r="BK100" s="227">
        <f>ROUND(I100*H100,2)</f>
        <v>0</v>
      </c>
      <c r="BL100" s="19" t="s">
        <v>198</v>
      </c>
      <c r="BM100" s="226" t="s">
        <v>3437</v>
      </c>
    </row>
    <row r="101" s="2" customFormat="1">
      <c r="A101" s="40"/>
      <c r="B101" s="41"/>
      <c r="C101" s="42"/>
      <c r="D101" s="228" t="s">
        <v>190</v>
      </c>
      <c r="E101" s="42"/>
      <c r="F101" s="229" t="s">
        <v>3256</v>
      </c>
      <c r="G101" s="42"/>
      <c r="H101" s="42"/>
      <c r="I101" s="230"/>
      <c r="J101" s="42"/>
      <c r="K101" s="42"/>
      <c r="L101" s="46"/>
      <c r="M101" s="231"/>
      <c r="N101" s="232"/>
      <c r="O101" s="86"/>
      <c r="P101" s="86"/>
      <c r="Q101" s="86"/>
      <c r="R101" s="86"/>
      <c r="S101" s="86"/>
      <c r="T101" s="87"/>
      <c r="U101" s="40"/>
      <c r="V101" s="40"/>
      <c r="W101" s="40"/>
      <c r="X101" s="40"/>
      <c r="Y101" s="40"/>
      <c r="Z101" s="40"/>
      <c r="AA101" s="40"/>
      <c r="AB101" s="40"/>
      <c r="AC101" s="40"/>
      <c r="AD101" s="40"/>
      <c r="AE101" s="40"/>
      <c r="AT101" s="19" t="s">
        <v>190</v>
      </c>
      <c r="AU101" s="19" t="s">
        <v>76</v>
      </c>
    </row>
    <row r="102" s="2" customFormat="1" ht="16.5" customHeight="1">
      <c r="A102" s="40"/>
      <c r="B102" s="41"/>
      <c r="C102" s="215" t="s">
        <v>198</v>
      </c>
      <c r="D102" s="215" t="s">
        <v>183</v>
      </c>
      <c r="E102" s="216" t="s">
        <v>2704</v>
      </c>
      <c r="F102" s="217" t="s">
        <v>3258</v>
      </c>
      <c r="G102" s="218" t="s">
        <v>1661</v>
      </c>
      <c r="H102" s="219">
        <v>3</v>
      </c>
      <c r="I102" s="220"/>
      <c r="J102" s="221">
        <f>ROUND(I102*H102,2)</f>
        <v>0</v>
      </c>
      <c r="K102" s="217" t="s">
        <v>19</v>
      </c>
      <c r="L102" s="46"/>
      <c r="M102" s="222" t="s">
        <v>19</v>
      </c>
      <c r="N102" s="223" t="s">
        <v>47</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198</v>
      </c>
      <c r="AT102" s="226" t="s">
        <v>183</v>
      </c>
      <c r="AU102" s="226" t="s">
        <v>76</v>
      </c>
      <c r="AY102" s="19" t="s">
        <v>180</v>
      </c>
      <c r="BE102" s="227">
        <f>IF(N102="základní",J102,0)</f>
        <v>0</v>
      </c>
      <c r="BF102" s="227">
        <f>IF(N102="snížená",J102,0)</f>
        <v>0</v>
      </c>
      <c r="BG102" s="227">
        <f>IF(N102="zákl. přenesená",J102,0)</f>
        <v>0</v>
      </c>
      <c r="BH102" s="227">
        <f>IF(N102="sníž. přenesená",J102,0)</f>
        <v>0</v>
      </c>
      <c r="BI102" s="227">
        <f>IF(N102="nulová",J102,0)</f>
        <v>0</v>
      </c>
      <c r="BJ102" s="19" t="s">
        <v>83</v>
      </c>
      <c r="BK102" s="227">
        <f>ROUND(I102*H102,2)</f>
        <v>0</v>
      </c>
      <c r="BL102" s="19" t="s">
        <v>198</v>
      </c>
      <c r="BM102" s="226" t="s">
        <v>3438</v>
      </c>
    </row>
    <row r="103" s="2" customFormat="1">
      <c r="A103" s="40"/>
      <c r="B103" s="41"/>
      <c r="C103" s="42"/>
      <c r="D103" s="228" t="s">
        <v>190</v>
      </c>
      <c r="E103" s="42"/>
      <c r="F103" s="229" t="s">
        <v>3258</v>
      </c>
      <c r="G103" s="42"/>
      <c r="H103" s="42"/>
      <c r="I103" s="230"/>
      <c r="J103" s="42"/>
      <c r="K103" s="42"/>
      <c r="L103" s="46"/>
      <c r="M103" s="231"/>
      <c r="N103" s="232"/>
      <c r="O103" s="86"/>
      <c r="P103" s="86"/>
      <c r="Q103" s="86"/>
      <c r="R103" s="86"/>
      <c r="S103" s="86"/>
      <c r="T103" s="87"/>
      <c r="U103" s="40"/>
      <c r="V103" s="40"/>
      <c r="W103" s="40"/>
      <c r="X103" s="40"/>
      <c r="Y103" s="40"/>
      <c r="Z103" s="40"/>
      <c r="AA103" s="40"/>
      <c r="AB103" s="40"/>
      <c r="AC103" s="40"/>
      <c r="AD103" s="40"/>
      <c r="AE103" s="40"/>
      <c r="AT103" s="19" t="s">
        <v>190</v>
      </c>
      <c r="AU103" s="19" t="s">
        <v>76</v>
      </c>
    </row>
    <row r="104" s="2" customFormat="1" ht="16.5" customHeight="1">
      <c r="A104" s="40"/>
      <c r="B104" s="41"/>
      <c r="C104" s="215" t="s">
        <v>231</v>
      </c>
      <c r="D104" s="215" t="s">
        <v>183</v>
      </c>
      <c r="E104" s="216" t="s">
        <v>2707</v>
      </c>
      <c r="F104" s="217" t="s">
        <v>3260</v>
      </c>
      <c r="G104" s="218" t="s">
        <v>1661</v>
      </c>
      <c r="H104" s="219">
        <v>3</v>
      </c>
      <c r="I104" s="220"/>
      <c r="J104" s="221">
        <f>ROUND(I104*H104,2)</f>
        <v>0</v>
      </c>
      <c r="K104" s="217" t="s">
        <v>19</v>
      </c>
      <c r="L104" s="46"/>
      <c r="M104" s="222" t="s">
        <v>19</v>
      </c>
      <c r="N104" s="223" t="s">
        <v>47</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198</v>
      </c>
      <c r="AT104" s="226" t="s">
        <v>183</v>
      </c>
      <c r="AU104" s="226" t="s">
        <v>76</v>
      </c>
      <c r="AY104" s="19" t="s">
        <v>180</v>
      </c>
      <c r="BE104" s="227">
        <f>IF(N104="základní",J104,0)</f>
        <v>0</v>
      </c>
      <c r="BF104" s="227">
        <f>IF(N104="snížená",J104,0)</f>
        <v>0</v>
      </c>
      <c r="BG104" s="227">
        <f>IF(N104="zákl. přenesená",J104,0)</f>
        <v>0</v>
      </c>
      <c r="BH104" s="227">
        <f>IF(N104="sníž. přenesená",J104,0)</f>
        <v>0</v>
      </c>
      <c r="BI104" s="227">
        <f>IF(N104="nulová",J104,0)</f>
        <v>0</v>
      </c>
      <c r="BJ104" s="19" t="s">
        <v>83</v>
      </c>
      <c r="BK104" s="227">
        <f>ROUND(I104*H104,2)</f>
        <v>0</v>
      </c>
      <c r="BL104" s="19" t="s">
        <v>198</v>
      </c>
      <c r="BM104" s="226" t="s">
        <v>3439</v>
      </c>
    </row>
    <row r="105" s="2" customFormat="1">
      <c r="A105" s="40"/>
      <c r="B105" s="41"/>
      <c r="C105" s="42"/>
      <c r="D105" s="228" t="s">
        <v>190</v>
      </c>
      <c r="E105" s="42"/>
      <c r="F105" s="229" t="s">
        <v>3260</v>
      </c>
      <c r="G105" s="42"/>
      <c r="H105" s="42"/>
      <c r="I105" s="230"/>
      <c r="J105" s="42"/>
      <c r="K105" s="42"/>
      <c r="L105" s="46"/>
      <c r="M105" s="265"/>
      <c r="N105" s="266"/>
      <c r="O105" s="267"/>
      <c r="P105" s="267"/>
      <c r="Q105" s="267"/>
      <c r="R105" s="267"/>
      <c r="S105" s="267"/>
      <c r="T105" s="268"/>
      <c r="U105" s="40"/>
      <c r="V105" s="40"/>
      <c r="W105" s="40"/>
      <c r="X105" s="40"/>
      <c r="Y105" s="40"/>
      <c r="Z105" s="40"/>
      <c r="AA105" s="40"/>
      <c r="AB105" s="40"/>
      <c r="AC105" s="40"/>
      <c r="AD105" s="40"/>
      <c r="AE105" s="40"/>
      <c r="AT105" s="19" t="s">
        <v>190</v>
      </c>
      <c r="AU105" s="19" t="s">
        <v>76</v>
      </c>
    </row>
    <row r="106" s="2" customFormat="1" ht="6.96" customHeight="1">
      <c r="A106" s="40"/>
      <c r="B106" s="61"/>
      <c r="C106" s="62"/>
      <c r="D106" s="62"/>
      <c r="E106" s="62"/>
      <c r="F106" s="62"/>
      <c r="G106" s="62"/>
      <c r="H106" s="62"/>
      <c r="I106" s="62"/>
      <c r="J106" s="62"/>
      <c r="K106" s="62"/>
      <c r="L106" s="46"/>
      <c r="M106" s="40"/>
      <c r="O106" s="40"/>
      <c r="P106" s="40"/>
      <c r="Q106" s="40"/>
      <c r="R106" s="40"/>
      <c r="S106" s="40"/>
      <c r="T106" s="40"/>
      <c r="U106" s="40"/>
      <c r="V106" s="40"/>
      <c r="W106" s="40"/>
      <c r="X106" s="40"/>
      <c r="Y106" s="40"/>
      <c r="Z106" s="40"/>
      <c r="AA106" s="40"/>
      <c r="AB106" s="40"/>
      <c r="AC106" s="40"/>
      <c r="AD106" s="40"/>
      <c r="AE106" s="40"/>
    </row>
  </sheetData>
  <sheetProtection sheet="1" autoFilter="0" formatColumns="0" formatRows="0" objects="1" scenarios="1" spinCount="100000" saltValue="tAk1w3hugoMJ9T9W0CEnfJd4Kr2jsWqiVAIv3VXNQMidl2vh6AmWbM4xYUNUf2ctNqgoiTtuV+WPSidD0yQCgg==" hashValue="RRuMJqfqrLFxywDomy3Kudyj+6ASBmaMlT9TLaBLLuHsehpYDhZqeUBqaSd02NnufVf3U57tq9XUTUzWQwmFqw==" algorithmName="SHA-512" password="CC35"/>
  <autoFilter ref="C90:K105"/>
  <mergeCells count="15">
    <mergeCell ref="E7:H7"/>
    <mergeCell ref="E11:H11"/>
    <mergeCell ref="E9:H9"/>
    <mergeCell ref="E13:H13"/>
    <mergeCell ref="E22:H22"/>
    <mergeCell ref="E31:H31"/>
    <mergeCell ref="E52:H52"/>
    <mergeCell ref="E56:H56"/>
    <mergeCell ref="E54:H54"/>
    <mergeCell ref="E58:H58"/>
    <mergeCell ref="E77:H77"/>
    <mergeCell ref="E81:H81"/>
    <mergeCell ref="E79:H79"/>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137</v>
      </c>
    </row>
    <row r="3" s="1" customFormat="1" ht="6.96" customHeight="1">
      <c r="B3" s="141"/>
      <c r="C3" s="142"/>
      <c r="D3" s="142"/>
      <c r="E3" s="142"/>
      <c r="F3" s="142"/>
      <c r="G3" s="142"/>
      <c r="H3" s="142"/>
      <c r="I3" s="142"/>
      <c r="J3" s="142"/>
      <c r="K3" s="142"/>
      <c r="L3" s="22"/>
      <c r="AT3" s="19" t="s">
        <v>85</v>
      </c>
    </row>
    <row r="4" s="1" customFormat="1" ht="24.96" customHeight="1">
      <c r="B4" s="22"/>
      <c r="D4" s="143" t="s">
        <v>144</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Stavební úpravy objektu Bojanovická 2848/1, Praha 4</v>
      </c>
      <c r="F7" s="145"/>
      <c r="G7" s="145"/>
      <c r="H7" s="145"/>
      <c r="L7" s="22"/>
    </row>
    <row r="8">
      <c r="B8" s="22"/>
      <c r="D8" s="145" t="s">
        <v>145</v>
      </c>
      <c r="L8" s="22"/>
    </row>
    <row r="9" s="1" customFormat="1" ht="16.5" customHeight="1">
      <c r="B9" s="22"/>
      <c r="E9" s="146" t="s">
        <v>146</v>
      </c>
      <c r="F9" s="1"/>
      <c r="G9" s="1"/>
      <c r="H9" s="1"/>
      <c r="L9" s="22"/>
    </row>
    <row r="10" s="1" customFormat="1" ht="12" customHeight="1">
      <c r="B10" s="22"/>
      <c r="D10" s="145" t="s">
        <v>147</v>
      </c>
      <c r="L10" s="22"/>
    </row>
    <row r="11" s="2" customFormat="1" ht="16.5" customHeight="1">
      <c r="A11" s="40"/>
      <c r="B11" s="46"/>
      <c r="C11" s="40"/>
      <c r="D11" s="40"/>
      <c r="E11" s="158" t="s">
        <v>3176</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3177</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3440</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stavby'!AN8</f>
        <v>8. 6. 2021</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27</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30</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31</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33</v>
      </c>
      <c r="E24" s="40"/>
      <c r="F24" s="40"/>
      <c r="G24" s="40"/>
      <c r="H24" s="40"/>
      <c r="I24" s="145" t="s">
        <v>26</v>
      </c>
      <c r="J24" s="135" t="s">
        <v>34</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
        <v>35</v>
      </c>
      <c r="F25" s="40"/>
      <c r="G25" s="40"/>
      <c r="H25" s="40"/>
      <c r="I25" s="145" t="s">
        <v>29</v>
      </c>
      <c r="J25" s="135" t="s">
        <v>36</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38</v>
      </c>
      <c r="E27" s="40"/>
      <c r="F27" s="40"/>
      <c r="G27" s="40"/>
      <c r="H27" s="40"/>
      <c r="I27" s="145" t="s">
        <v>26</v>
      </c>
      <c r="J27" s="135" t="str">
        <f>IF('Rekapitulace stavby'!AN19="","",'Rekapitulace stavby'!AN19)</f>
        <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 xml:space="preserve"> </v>
      </c>
      <c r="F28" s="40"/>
      <c r="G28" s="40"/>
      <c r="H28" s="40"/>
      <c r="I28" s="145" t="s">
        <v>29</v>
      </c>
      <c r="J28" s="135" t="str">
        <f>IF('Rekapitulace stavby'!AN20="","",'Rekapitulace stavby'!AN20)</f>
        <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40</v>
      </c>
      <c r="E30" s="40"/>
      <c r="F30" s="40"/>
      <c r="G30" s="40"/>
      <c r="H30" s="40"/>
      <c r="I30" s="40"/>
      <c r="J30" s="40"/>
      <c r="K30" s="40"/>
      <c r="L30" s="147"/>
      <c r="S30" s="40"/>
      <c r="T30" s="40"/>
      <c r="U30" s="40"/>
      <c r="V30" s="40"/>
      <c r="W30" s="40"/>
      <c r="X30" s="40"/>
      <c r="Y30" s="40"/>
      <c r="Z30" s="40"/>
      <c r="AA30" s="40"/>
      <c r="AB30" s="40"/>
      <c r="AC30" s="40"/>
      <c r="AD30" s="40"/>
      <c r="AE30" s="40"/>
    </row>
    <row r="31" s="8" customFormat="1" ht="143.25" customHeight="1">
      <c r="A31" s="150"/>
      <c r="B31" s="151"/>
      <c r="C31" s="150"/>
      <c r="D31" s="150"/>
      <c r="E31" s="152" t="s">
        <v>41</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42</v>
      </c>
      <c r="E34" s="40"/>
      <c r="F34" s="40"/>
      <c r="G34" s="40"/>
      <c r="H34" s="40"/>
      <c r="I34" s="40"/>
      <c r="J34" s="156">
        <f>ROUND(J91,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44</v>
      </c>
      <c r="G36" s="40"/>
      <c r="H36" s="40"/>
      <c r="I36" s="157" t="s">
        <v>43</v>
      </c>
      <c r="J36" s="157" t="s">
        <v>45</v>
      </c>
      <c r="K36" s="40"/>
      <c r="L36" s="147"/>
      <c r="S36" s="40"/>
      <c r="T36" s="40"/>
      <c r="U36" s="40"/>
      <c r="V36" s="40"/>
      <c r="W36" s="40"/>
      <c r="X36" s="40"/>
      <c r="Y36" s="40"/>
      <c r="Z36" s="40"/>
      <c r="AA36" s="40"/>
      <c r="AB36" s="40"/>
      <c r="AC36" s="40"/>
      <c r="AD36" s="40"/>
      <c r="AE36" s="40"/>
    </row>
    <row r="37" s="2" customFormat="1" ht="14.4" customHeight="1">
      <c r="A37" s="40"/>
      <c r="B37" s="46"/>
      <c r="C37" s="40"/>
      <c r="D37" s="158" t="s">
        <v>46</v>
      </c>
      <c r="E37" s="145" t="s">
        <v>47</v>
      </c>
      <c r="F37" s="159">
        <f>ROUND((SUM(BE91:BE147)),  2)</f>
        <v>0</v>
      </c>
      <c r="G37" s="40"/>
      <c r="H37" s="40"/>
      <c r="I37" s="160">
        <v>0.20999999999999999</v>
      </c>
      <c r="J37" s="159">
        <f>ROUND(((SUM(BE91:BE147))*I37),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48</v>
      </c>
      <c r="F38" s="159">
        <f>ROUND((SUM(BF91:BF147)),  2)</f>
        <v>0</v>
      </c>
      <c r="G38" s="40"/>
      <c r="H38" s="40"/>
      <c r="I38" s="160">
        <v>0.14999999999999999</v>
      </c>
      <c r="J38" s="159">
        <f>ROUND(((SUM(BF91:BF147))*I38),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49</v>
      </c>
      <c r="F39" s="159">
        <f>ROUND((SUM(BG91:BG147)),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50</v>
      </c>
      <c r="F40" s="159">
        <f>ROUND((SUM(BH91:BH147)),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51</v>
      </c>
      <c r="F41" s="159">
        <f>ROUND((SUM(BI91:BI147)),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52</v>
      </c>
      <c r="E43" s="163"/>
      <c r="F43" s="163"/>
      <c r="G43" s="164" t="s">
        <v>53</v>
      </c>
      <c r="H43" s="165" t="s">
        <v>54</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149</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Stavební úpravy objektu Bojanovická 2848/1, Praha 4</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145</v>
      </c>
      <c r="D53" s="24"/>
      <c r="E53" s="24"/>
      <c r="F53" s="24"/>
      <c r="G53" s="24"/>
      <c r="H53" s="24"/>
      <c r="I53" s="24"/>
      <c r="J53" s="24"/>
      <c r="K53" s="24"/>
      <c r="L53" s="22"/>
    </row>
    <row r="54" s="1" customFormat="1" ht="16.5" customHeight="1">
      <c r="B54" s="23"/>
      <c r="C54" s="24"/>
      <c r="D54" s="24"/>
      <c r="E54" s="172" t="s">
        <v>146</v>
      </c>
      <c r="F54" s="24"/>
      <c r="G54" s="24"/>
      <c r="H54" s="24"/>
      <c r="I54" s="24"/>
      <c r="J54" s="24"/>
      <c r="K54" s="24"/>
      <c r="L54" s="22"/>
    </row>
    <row r="55" s="1" customFormat="1" ht="12" customHeight="1">
      <c r="B55" s="23"/>
      <c r="C55" s="34" t="s">
        <v>147</v>
      </c>
      <c r="D55" s="24"/>
      <c r="E55" s="24"/>
      <c r="F55" s="24"/>
      <c r="G55" s="24"/>
      <c r="H55" s="24"/>
      <c r="I55" s="24"/>
      <c r="J55" s="24"/>
      <c r="K55" s="24"/>
      <c r="L55" s="22"/>
    </row>
    <row r="56" s="2" customFormat="1" ht="16.5" customHeight="1">
      <c r="A56" s="40"/>
      <c r="B56" s="41"/>
      <c r="C56" s="42"/>
      <c r="D56" s="42"/>
      <c r="E56" s="292" t="s">
        <v>3176</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3177</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SKT - Společné kabelové trasy</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Záběhlice ‐ 732117</v>
      </c>
      <c r="G60" s="42"/>
      <c r="H60" s="42"/>
      <c r="I60" s="34" t="s">
        <v>23</v>
      </c>
      <c r="J60" s="74" t="str">
        <f>IF(J16="","",J16)</f>
        <v>8. 6. 2021</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40.05" customHeight="1">
      <c r="A62" s="40"/>
      <c r="B62" s="41"/>
      <c r="C62" s="34" t="s">
        <v>25</v>
      </c>
      <c r="D62" s="42"/>
      <c r="E62" s="42"/>
      <c r="F62" s="29" t="str">
        <f>E19</f>
        <v>Městská část Praha 4, Antala Staška 2059/80b, Krč,</v>
      </c>
      <c r="G62" s="42"/>
      <c r="H62" s="42"/>
      <c r="I62" s="34" t="s">
        <v>33</v>
      </c>
      <c r="J62" s="38" t="str">
        <f>E25</f>
        <v>Archdynamic, s.r.o., Na Strži 290/10, 140 00 Praha</v>
      </c>
      <c r="K62" s="42"/>
      <c r="L62" s="147"/>
      <c r="S62" s="40"/>
      <c r="T62" s="40"/>
      <c r="U62" s="40"/>
      <c r="V62" s="40"/>
      <c r="W62" s="40"/>
      <c r="X62" s="40"/>
      <c r="Y62" s="40"/>
      <c r="Z62" s="40"/>
      <c r="AA62" s="40"/>
      <c r="AB62" s="40"/>
      <c r="AC62" s="40"/>
      <c r="AD62" s="40"/>
      <c r="AE62" s="40"/>
    </row>
    <row r="63" s="2" customFormat="1" ht="15.15" customHeight="1">
      <c r="A63" s="40"/>
      <c r="B63" s="41"/>
      <c r="C63" s="34" t="s">
        <v>31</v>
      </c>
      <c r="D63" s="42"/>
      <c r="E63" s="42"/>
      <c r="F63" s="29" t="str">
        <f>IF(E22="","",E22)</f>
        <v>Vyplň údaj</v>
      </c>
      <c r="G63" s="42"/>
      <c r="H63" s="42"/>
      <c r="I63" s="34" t="s">
        <v>38</v>
      </c>
      <c r="J63" s="38" t="str">
        <f>E28</f>
        <v xml:space="preserve"> </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150</v>
      </c>
      <c r="D65" s="174"/>
      <c r="E65" s="174"/>
      <c r="F65" s="174"/>
      <c r="G65" s="174"/>
      <c r="H65" s="174"/>
      <c r="I65" s="174"/>
      <c r="J65" s="175" t="s">
        <v>151</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74</v>
      </c>
      <c r="D67" s="42"/>
      <c r="E67" s="42"/>
      <c r="F67" s="42"/>
      <c r="G67" s="42"/>
      <c r="H67" s="42"/>
      <c r="I67" s="42"/>
      <c r="J67" s="104">
        <f>J91</f>
        <v>0</v>
      </c>
      <c r="K67" s="42"/>
      <c r="L67" s="147"/>
      <c r="S67" s="40"/>
      <c r="T67" s="40"/>
      <c r="U67" s="40"/>
      <c r="V67" s="40"/>
      <c r="W67" s="40"/>
      <c r="X67" s="40"/>
      <c r="Y67" s="40"/>
      <c r="Z67" s="40"/>
      <c r="AA67" s="40"/>
      <c r="AB67" s="40"/>
      <c r="AC67" s="40"/>
      <c r="AD67" s="40"/>
      <c r="AE67" s="40"/>
      <c r="AU67" s="19" t="s">
        <v>152</v>
      </c>
    </row>
    <row r="68" s="2" customFormat="1" ht="21.84" customHeight="1">
      <c r="A68" s="40"/>
      <c r="B68" s="41"/>
      <c r="C68" s="42"/>
      <c r="D68" s="42"/>
      <c r="E68" s="42"/>
      <c r="F68" s="42"/>
      <c r="G68" s="42"/>
      <c r="H68" s="42"/>
      <c r="I68" s="42"/>
      <c r="J68" s="42"/>
      <c r="K68" s="42"/>
      <c r="L68" s="147"/>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47"/>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47"/>
      <c r="S73" s="40"/>
      <c r="T73" s="40"/>
      <c r="U73" s="40"/>
      <c r="V73" s="40"/>
      <c r="W73" s="40"/>
      <c r="X73" s="40"/>
      <c r="Y73" s="40"/>
      <c r="Z73" s="40"/>
      <c r="AA73" s="40"/>
      <c r="AB73" s="40"/>
      <c r="AC73" s="40"/>
      <c r="AD73" s="40"/>
      <c r="AE73" s="40"/>
    </row>
    <row r="74" s="2" customFormat="1" ht="24.96" customHeight="1">
      <c r="A74" s="40"/>
      <c r="B74" s="41"/>
      <c r="C74" s="25" t="s">
        <v>165</v>
      </c>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6.5" customHeight="1">
      <c r="A77" s="40"/>
      <c r="B77" s="41"/>
      <c r="C77" s="42"/>
      <c r="D77" s="42"/>
      <c r="E77" s="172" t="str">
        <f>E7</f>
        <v>Stavební úpravy objektu Bojanovická 2848/1, Praha 4</v>
      </c>
      <c r="F77" s="34"/>
      <c r="G77" s="34"/>
      <c r="H77" s="34"/>
      <c r="I77" s="42"/>
      <c r="J77" s="42"/>
      <c r="K77" s="42"/>
      <c r="L77" s="147"/>
      <c r="S77" s="40"/>
      <c r="T77" s="40"/>
      <c r="U77" s="40"/>
      <c r="V77" s="40"/>
      <c r="W77" s="40"/>
      <c r="X77" s="40"/>
      <c r="Y77" s="40"/>
      <c r="Z77" s="40"/>
      <c r="AA77" s="40"/>
      <c r="AB77" s="40"/>
      <c r="AC77" s="40"/>
      <c r="AD77" s="40"/>
      <c r="AE77" s="40"/>
    </row>
    <row r="78" s="1" customFormat="1" ht="12" customHeight="1">
      <c r="B78" s="23"/>
      <c r="C78" s="34" t="s">
        <v>145</v>
      </c>
      <c r="D78" s="24"/>
      <c r="E78" s="24"/>
      <c r="F78" s="24"/>
      <c r="G78" s="24"/>
      <c r="H78" s="24"/>
      <c r="I78" s="24"/>
      <c r="J78" s="24"/>
      <c r="K78" s="24"/>
      <c r="L78" s="22"/>
    </row>
    <row r="79" s="1" customFormat="1" ht="16.5" customHeight="1">
      <c r="B79" s="23"/>
      <c r="C79" s="24"/>
      <c r="D79" s="24"/>
      <c r="E79" s="172" t="s">
        <v>146</v>
      </c>
      <c r="F79" s="24"/>
      <c r="G79" s="24"/>
      <c r="H79" s="24"/>
      <c r="I79" s="24"/>
      <c r="J79" s="24"/>
      <c r="K79" s="24"/>
      <c r="L79" s="22"/>
    </row>
    <row r="80" s="1" customFormat="1" ht="12" customHeight="1">
      <c r="B80" s="23"/>
      <c r="C80" s="34" t="s">
        <v>147</v>
      </c>
      <c r="D80" s="24"/>
      <c r="E80" s="24"/>
      <c r="F80" s="24"/>
      <c r="G80" s="24"/>
      <c r="H80" s="24"/>
      <c r="I80" s="24"/>
      <c r="J80" s="24"/>
      <c r="K80" s="24"/>
      <c r="L80" s="22"/>
    </row>
    <row r="81" s="2" customFormat="1" ht="16.5" customHeight="1">
      <c r="A81" s="40"/>
      <c r="B81" s="41"/>
      <c r="C81" s="42"/>
      <c r="D81" s="42"/>
      <c r="E81" s="292" t="s">
        <v>3176</v>
      </c>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4" t="s">
        <v>3177</v>
      </c>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6.5" customHeight="1">
      <c r="A83" s="40"/>
      <c r="B83" s="41"/>
      <c r="C83" s="42"/>
      <c r="D83" s="42"/>
      <c r="E83" s="71" t="str">
        <f>E13</f>
        <v>SKT - Společné kabelové trasy</v>
      </c>
      <c r="F83" s="42"/>
      <c r="G83" s="42"/>
      <c r="H83" s="42"/>
      <c r="I83" s="42"/>
      <c r="J83" s="42"/>
      <c r="K83" s="42"/>
      <c r="L83" s="147"/>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2" customHeight="1">
      <c r="A85" s="40"/>
      <c r="B85" s="41"/>
      <c r="C85" s="34" t="s">
        <v>21</v>
      </c>
      <c r="D85" s="42"/>
      <c r="E85" s="42"/>
      <c r="F85" s="29" t="str">
        <f>F16</f>
        <v>Záběhlice ‐ 732117</v>
      </c>
      <c r="G85" s="42"/>
      <c r="H85" s="42"/>
      <c r="I85" s="34" t="s">
        <v>23</v>
      </c>
      <c r="J85" s="74" t="str">
        <f>IF(J16="","",J16)</f>
        <v>8. 6. 2021</v>
      </c>
      <c r="K85" s="42"/>
      <c r="L85" s="14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40.05" customHeight="1">
      <c r="A87" s="40"/>
      <c r="B87" s="41"/>
      <c r="C87" s="34" t="s">
        <v>25</v>
      </c>
      <c r="D87" s="42"/>
      <c r="E87" s="42"/>
      <c r="F87" s="29" t="str">
        <f>E19</f>
        <v>Městská část Praha 4, Antala Staška 2059/80b, Krč,</v>
      </c>
      <c r="G87" s="42"/>
      <c r="H87" s="42"/>
      <c r="I87" s="34" t="s">
        <v>33</v>
      </c>
      <c r="J87" s="38" t="str">
        <f>E25</f>
        <v>Archdynamic, s.r.o., Na Strži 290/10, 140 00 Praha</v>
      </c>
      <c r="K87" s="42"/>
      <c r="L87" s="147"/>
      <c r="S87" s="40"/>
      <c r="T87" s="40"/>
      <c r="U87" s="40"/>
      <c r="V87" s="40"/>
      <c r="W87" s="40"/>
      <c r="X87" s="40"/>
      <c r="Y87" s="40"/>
      <c r="Z87" s="40"/>
      <c r="AA87" s="40"/>
      <c r="AB87" s="40"/>
      <c r="AC87" s="40"/>
      <c r="AD87" s="40"/>
      <c r="AE87" s="40"/>
    </row>
    <row r="88" s="2" customFormat="1" ht="15.15" customHeight="1">
      <c r="A88" s="40"/>
      <c r="B88" s="41"/>
      <c r="C88" s="34" t="s">
        <v>31</v>
      </c>
      <c r="D88" s="42"/>
      <c r="E88" s="42"/>
      <c r="F88" s="29" t="str">
        <f>IF(E22="","",E22)</f>
        <v>Vyplň údaj</v>
      </c>
      <c r="G88" s="42"/>
      <c r="H88" s="42"/>
      <c r="I88" s="34" t="s">
        <v>38</v>
      </c>
      <c r="J88" s="38" t="str">
        <f>E28</f>
        <v xml:space="preserve"> </v>
      </c>
      <c r="K88" s="42"/>
      <c r="L88" s="147"/>
      <c r="S88" s="40"/>
      <c r="T88" s="40"/>
      <c r="U88" s="40"/>
      <c r="V88" s="40"/>
      <c r="W88" s="40"/>
      <c r="X88" s="40"/>
      <c r="Y88" s="40"/>
      <c r="Z88" s="40"/>
      <c r="AA88" s="40"/>
      <c r="AB88" s="40"/>
      <c r="AC88" s="40"/>
      <c r="AD88" s="40"/>
      <c r="AE88" s="40"/>
    </row>
    <row r="89" s="2" customFormat="1" ht="10.32"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11" customFormat="1" ht="29.28" customHeight="1">
      <c r="A90" s="188"/>
      <c r="B90" s="189"/>
      <c r="C90" s="190" t="s">
        <v>166</v>
      </c>
      <c r="D90" s="191" t="s">
        <v>61</v>
      </c>
      <c r="E90" s="191" t="s">
        <v>57</v>
      </c>
      <c r="F90" s="191" t="s">
        <v>58</v>
      </c>
      <c r="G90" s="191" t="s">
        <v>167</v>
      </c>
      <c r="H90" s="191" t="s">
        <v>168</v>
      </c>
      <c r="I90" s="191" t="s">
        <v>169</v>
      </c>
      <c r="J90" s="191" t="s">
        <v>151</v>
      </c>
      <c r="K90" s="192" t="s">
        <v>170</v>
      </c>
      <c r="L90" s="193"/>
      <c r="M90" s="94" t="s">
        <v>19</v>
      </c>
      <c r="N90" s="95" t="s">
        <v>46</v>
      </c>
      <c r="O90" s="95" t="s">
        <v>171</v>
      </c>
      <c r="P90" s="95" t="s">
        <v>172</v>
      </c>
      <c r="Q90" s="95" t="s">
        <v>173</v>
      </c>
      <c r="R90" s="95" t="s">
        <v>174</v>
      </c>
      <c r="S90" s="95" t="s">
        <v>175</v>
      </c>
      <c r="T90" s="96" t="s">
        <v>176</v>
      </c>
      <c r="U90" s="188"/>
      <c r="V90" s="188"/>
      <c r="W90" s="188"/>
      <c r="X90" s="188"/>
      <c r="Y90" s="188"/>
      <c r="Z90" s="188"/>
      <c r="AA90" s="188"/>
      <c r="AB90" s="188"/>
      <c r="AC90" s="188"/>
      <c r="AD90" s="188"/>
      <c r="AE90" s="188"/>
    </row>
    <row r="91" s="2" customFormat="1" ht="22.8" customHeight="1">
      <c r="A91" s="40"/>
      <c r="B91" s="41"/>
      <c r="C91" s="101" t="s">
        <v>177</v>
      </c>
      <c r="D91" s="42"/>
      <c r="E91" s="42"/>
      <c r="F91" s="42"/>
      <c r="G91" s="42"/>
      <c r="H91" s="42"/>
      <c r="I91" s="42"/>
      <c r="J91" s="194">
        <f>BK91</f>
        <v>0</v>
      </c>
      <c r="K91" s="42"/>
      <c r="L91" s="46"/>
      <c r="M91" s="97"/>
      <c r="N91" s="195"/>
      <c r="O91" s="98"/>
      <c r="P91" s="196">
        <f>SUM(P92:P147)</f>
        <v>0</v>
      </c>
      <c r="Q91" s="98"/>
      <c r="R91" s="196">
        <f>SUM(R92:R147)</f>
        <v>0</v>
      </c>
      <c r="S91" s="98"/>
      <c r="T91" s="197">
        <f>SUM(T92:T147)</f>
        <v>0</v>
      </c>
      <c r="U91" s="40"/>
      <c r="V91" s="40"/>
      <c r="W91" s="40"/>
      <c r="X91" s="40"/>
      <c r="Y91" s="40"/>
      <c r="Z91" s="40"/>
      <c r="AA91" s="40"/>
      <c r="AB91" s="40"/>
      <c r="AC91" s="40"/>
      <c r="AD91" s="40"/>
      <c r="AE91" s="40"/>
      <c r="AT91" s="19" t="s">
        <v>75</v>
      </c>
      <c r="AU91" s="19" t="s">
        <v>152</v>
      </c>
      <c r="BK91" s="198">
        <f>SUM(BK92:BK147)</f>
        <v>0</v>
      </c>
    </row>
    <row r="92" s="2" customFormat="1" ht="16.5" customHeight="1">
      <c r="A92" s="40"/>
      <c r="B92" s="41"/>
      <c r="C92" s="215" t="s">
        <v>83</v>
      </c>
      <c r="D92" s="215" t="s">
        <v>183</v>
      </c>
      <c r="E92" s="216" t="s">
        <v>2951</v>
      </c>
      <c r="F92" s="217" t="s">
        <v>3441</v>
      </c>
      <c r="G92" s="218" t="s">
        <v>1661</v>
      </c>
      <c r="H92" s="219">
        <v>96</v>
      </c>
      <c r="I92" s="220"/>
      <c r="J92" s="221">
        <f>ROUND(I92*H92,2)</f>
        <v>0</v>
      </c>
      <c r="K92" s="217" t="s">
        <v>19</v>
      </c>
      <c r="L92" s="46"/>
      <c r="M92" s="222" t="s">
        <v>19</v>
      </c>
      <c r="N92" s="223" t="s">
        <v>47</v>
      </c>
      <c r="O92" s="86"/>
      <c r="P92" s="224">
        <f>O92*H92</f>
        <v>0</v>
      </c>
      <c r="Q92" s="224">
        <v>0</v>
      </c>
      <c r="R92" s="224">
        <f>Q92*H92</f>
        <v>0</v>
      </c>
      <c r="S92" s="224">
        <v>0</v>
      </c>
      <c r="T92" s="225">
        <f>S92*H92</f>
        <v>0</v>
      </c>
      <c r="U92" s="40"/>
      <c r="V92" s="40"/>
      <c r="W92" s="40"/>
      <c r="X92" s="40"/>
      <c r="Y92" s="40"/>
      <c r="Z92" s="40"/>
      <c r="AA92" s="40"/>
      <c r="AB92" s="40"/>
      <c r="AC92" s="40"/>
      <c r="AD92" s="40"/>
      <c r="AE92" s="40"/>
      <c r="AR92" s="226" t="s">
        <v>198</v>
      </c>
      <c r="AT92" s="226" t="s">
        <v>183</v>
      </c>
      <c r="AU92" s="226" t="s">
        <v>76</v>
      </c>
      <c r="AY92" s="19" t="s">
        <v>180</v>
      </c>
      <c r="BE92" s="227">
        <f>IF(N92="základní",J92,0)</f>
        <v>0</v>
      </c>
      <c r="BF92" s="227">
        <f>IF(N92="snížená",J92,0)</f>
        <v>0</v>
      </c>
      <c r="BG92" s="227">
        <f>IF(N92="zákl. přenesená",J92,0)</f>
        <v>0</v>
      </c>
      <c r="BH92" s="227">
        <f>IF(N92="sníž. přenesená",J92,0)</f>
        <v>0</v>
      </c>
      <c r="BI92" s="227">
        <f>IF(N92="nulová",J92,0)</f>
        <v>0</v>
      </c>
      <c r="BJ92" s="19" t="s">
        <v>83</v>
      </c>
      <c r="BK92" s="227">
        <f>ROUND(I92*H92,2)</f>
        <v>0</v>
      </c>
      <c r="BL92" s="19" t="s">
        <v>198</v>
      </c>
      <c r="BM92" s="226" t="s">
        <v>3442</v>
      </c>
    </row>
    <row r="93" s="2" customFormat="1">
      <c r="A93" s="40"/>
      <c r="B93" s="41"/>
      <c r="C93" s="42"/>
      <c r="D93" s="228" t="s">
        <v>190</v>
      </c>
      <c r="E93" s="42"/>
      <c r="F93" s="229" t="s">
        <v>3441</v>
      </c>
      <c r="G93" s="42"/>
      <c r="H93" s="42"/>
      <c r="I93" s="230"/>
      <c r="J93" s="42"/>
      <c r="K93" s="42"/>
      <c r="L93" s="46"/>
      <c r="M93" s="231"/>
      <c r="N93" s="232"/>
      <c r="O93" s="86"/>
      <c r="P93" s="86"/>
      <c r="Q93" s="86"/>
      <c r="R93" s="86"/>
      <c r="S93" s="86"/>
      <c r="T93" s="87"/>
      <c r="U93" s="40"/>
      <c r="V93" s="40"/>
      <c r="W93" s="40"/>
      <c r="X93" s="40"/>
      <c r="Y93" s="40"/>
      <c r="Z93" s="40"/>
      <c r="AA93" s="40"/>
      <c r="AB93" s="40"/>
      <c r="AC93" s="40"/>
      <c r="AD93" s="40"/>
      <c r="AE93" s="40"/>
      <c r="AT93" s="19" t="s">
        <v>190</v>
      </c>
      <c r="AU93" s="19" t="s">
        <v>76</v>
      </c>
    </row>
    <row r="94" s="2" customFormat="1" ht="16.5" customHeight="1">
      <c r="A94" s="40"/>
      <c r="B94" s="41"/>
      <c r="C94" s="215" t="s">
        <v>85</v>
      </c>
      <c r="D94" s="215" t="s">
        <v>183</v>
      </c>
      <c r="E94" s="216" t="s">
        <v>2954</v>
      </c>
      <c r="F94" s="217" t="s">
        <v>3443</v>
      </c>
      <c r="G94" s="218" t="s">
        <v>1661</v>
      </c>
      <c r="H94" s="219">
        <v>13</v>
      </c>
      <c r="I94" s="220"/>
      <c r="J94" s="221">
        <f>ROUND(I94*H94,2)</f>
        <v>0</v>
      </c>
      <c r="K94" s="217" t="s">
        <v>19</v>
      </c>
      <c r="L94" s="46"/>
      <c r="M94" s="222" t="s">
        <v>19</v>
      </c>
      <c r="N94" s="223" t="s">
        <v>47</v>
      </c>
      <c r="O94" s="86"/>
      <c r="P94" s="224">
        <f>O94*H94</f>
        <v>0</v>
      </c>
      <c r="Q94" s="224">
        <v>0</v>
      </c>
      <c r="R94" s="224">
        <f>Q94*H94</f>
        <v>0</v>
      </c>
      <c r="S94" s="224">
        <v>0</v>
      </c>
      <c r="T94" s="225">
        <f>S94*H94</f>
        <v>0</v>
      </c>
      <c r="U94" s="40"/>
      <c r="V94" s="40"/>
      <c r="W94" s="40"/>
      <c r="X94" s="40"/>
      <c r="Y94" s="40"/>
      <c r="Z94" s="40"/>
      <c r="AA94" s="40"/>
      <c r="AB94" s="40"/>
      <c r="AC94" s="40"/>
      <c r="AD94" s="40"/>
      <c r="AE94" s="40"/>
      <c r="AR94" s="226" t="s">
        <v>198</v>
      </c>
      <c r="AT94" s="226" t="s">
        <v>183</v>
      </c>
      <c r="AU94" s="226" t="s">
        <v>76</v>
      </c>
      <c r="AY94" s="19" t="s">
        <v>180</v>
      </c>
      <c r="BE94" s="227">
        <f>IF(N94="základní",J94,0)</f>
        <v>0</v>
      </c>
      <c r="BF94" s="227">
        <f>IF(N94="snížená",J94,0)</f>
        <v>0</v>
      </c>
      <c r="BG94" s="227">
        <f>IF(N94="zákl. přenesená",J94,0)</f>
        <v>0</v>
      </c>
      <c r="BH94" s="227">
        <f>IF(N94="sníž. přenesená",J94,0)</f>
        <v>0</v>
      </c>
      <c r="BI94" s="227">
        <f>IF(N94="nulová",J94,0)</f>
        <v>0</v>
      </c>
      <c r="BJ94" s="19" t="s">
        <v>83</v>
      </c>
      <c r="BK94" s="227">
        <f>ROUND(I94*H94,2)</f>
        <v>0</v>
      </c>
      <c r="BL94" s="19" t="s">
        <v>198</v>
      </c>
      <c r="BM94" s="226" t="s">
        <v>3444</v>
      </c>
    </row>
    <row r="95" s="2" customFormat="1">
      <c r="A95" s="40"/>
      <c r="B95" s="41"/>
      <c r="C95" s="42"/>
      <c r="D95" s="228" t="s">
        <v>190</v>
      </c>
      <c r="E95" s="42"/>
      <c r="F95" s="229" t="s">
        <v>3443</v>
      </c>
      <c r="G95" s="42"/>
      <c r="H95" s="42"/>
      <c r="I95" s="230"/>
      <c r="J95" s="42"/>
      <c r="K95" s="42"/>
      <c r="L95" s="46"/>
      <c r="M95" s="231"/>
      <c r="N95" s="232"/>
      <c r="O95" s="86"/>
      <c r="P95" s="86"/>
      <c r="Q95" s="86"/>
      <c r="R95" s="86"/>
      <c r="S95" s="86"/>
      <c r="T95" s="87"/>
      <c r="U95" s="40"/>
      <c r="V95" s="40"/>
      <c r="W95" s="40"/>
      <c r="X95" s="40"/>
      <c r="Y95" s="40"/>
      <c r="Z95" s="40"/>
      <c r="AA95" s="40"/>
      <c r="AB95" s="40"/>
      <c r="AC95" s="40"/>
      <c r="AD95" s="40"/>
      <c r="AE95" s="40"/>
      <c r="AT95" s="19" t="s">
        <v>190</v>
      </c>
      <c r="AU95" s="19" t="s">
        <v>76</v>
      </c>
    </row>
    <row r="96" s="2" customFormat="1" ht="16.5" customHeight="1">
      <c r="A96" s="40"/>
      <c r="B96" s="41"/>
      <c r="C96" s="215" t="s">
        <v>113</v>
      </c>
      <c r="D96" s="215" t="s">
        <v>183</v>
      </c>
      <c r="E96" s="216" t="s">
        <v>2957</v>
      </c>
      <c r="F96" s="217" t="s">
        <v>3445</v>
      </c>
      <c r="G96" s="218" t="s">
        <v>1661</v>
      </c>
      <c r="H96" s="219">
        <v>1</v>
      </c>
      <c r="I96" s="220"/>
      <c r="J96" s="221">
        <f>ROUND(I96*H96,2)</f>
        <v>0</v>
      </c>
      <c r="K96" s="217" t="s">
        <v>19</v>
      </c>
      <c r="L96" s="46"/>
      <c r="M96" s="222" t="s">
        <v>19</v>
      </c>
      <c r="N96" s="223" t="s">
        <v>47</v>
      </c>
      <c r="O96" s="86"/>
      <c r="P96" s="224">
        <f>O96*H96</f>
        <v>0</v>
      </c>
      <c r="Q96" s="224">
        <v>0</v>
      </c>
      <c r="R96" s="224">
        <f>Q96*H96</f>
        <v>0</v>
      </c>
      <c r="S96" s="224">
        <v>0</v>
      </c>
      <c r="T96" s="225">
        <f>S96*H96</f>
        <v>0</v>
      </c>
      <c r="U96" s="40"/>
      <c r="V96" s="40"/>
      <c r="W96" s="40"/>
      <c r="X96" s="40"/>
      <c r="Y96" s="40"/>
      <c r="Z96" s="40"/>
      <c r="AA96" s="40"/>
      <c r="AB96" s="40"/>
      <c r="AC96" s="40"/>
      <c r="AD96" s="40"/>
      <c r="AE96" s="40"/>
      <c r="AR96" s="226" t="s">
        <v>198</v>
      </c>
      <c r="AT96" s="226" t="s">
        <v>183</v>
      </c>
      <c r="AU96" s="226" t="s">
        <v>76</v>
      </c>
      <c r="AY96" s="19" t="s">
        <v>180</v>
      </c>
      <c r="BE96" s="227">
        <f>IF(N96="základní",J96,0)</f>
        <v>0</v>
      </c>
      <c r="BF96" s="227">
        <f>IF(N96="snížená",J96,0)</f>
        <v>0</v>
      </c>
      <c r="BG96" s="227">
        <f>IF(N96="zákl. přenesená",J96,0)</f>
        <v>0</v>
      </c>
      <c r="BH96" s="227">
        <f>IF(N96="sníž. přenesená",J96,0)</f>
        <v>0</v>
      </c>
      <c r="BI96" s="227">
        <f>IF(N96="nulová",J96,0)</f>
        <v>0</v>
      </c>
      <c r="BJ96" s="19" t="s">
        <v>83</v>
      </c>
      <c r="BK96" s="227">
        <f>ROUND(I96*H96,2)</f>
        <v>0</v>
      </c>
      <c r="BL96" s="19" t="s">
        <v>198</v>
      </c>
      <c r="BM96" s="226" t="s">
        <v>3446</v>
      </c>
    </row>
    <row r="97" s="2" customFormat="1">
      <c r="A97" s="40"/>
      <c r="B97" s="41"/>
      <c r="C97" s="42"/>
      <c r="D97" s="228" t="s">
        <v>190</v>
      </c>
      <c r="E97" s="42"/>
      <c r="F97" s="229" t="s">
        <v>3445</v>
      </c>
      <c r="G97" s="42"/>
      <c r="H97" s="42"/>
      <c r="I97" s="230"/>
      <c r="J97" s="42"/>
      <c r="K97" s="42"/>
      <c r="L97" s="46"/>
      <c r="M97" s="231"/>
      <c r="N97" s="232"/>
      <c r="O97" s="86"/>
      <c r="P97" s="86"/>
      <c r="Q97" s="86"/>
      <c r="R97" s="86"/>
      <c r="S97" s="86"/>
      <c r="T97" s="87"/>
      <c r="U97" s="40"/>
      <c r="V97" s="40"/>
      <c r="W97" s="40"/>
      <c r="X97" s="40"/>
      <c r="Y97" s="40"/>
      <c r="Z97" s="40"/>
      <c r="AA97" s="40"/>
      <c r="AB97" s="40"/>
      <c r="AC97" s="40"/>
      <c r="AD97" s="40"/>
      <c r="AE97" s="40"/>
      <c r="AT97" s="19" t="s">
        <v>190</v>
      </c>
      <c r="AU97" s="19" t="s">
        <v>76</v>
      </c>
    </row>
    <row r="98" s="2" customFormat="1" ht="16.5" customHeight="1">
      <c r="A98" s="40"/>
      <c r="B98" s="41"/>
      <c r="C98" s="215" t="s">
        <v>198</v>
      </c>
      <c r="D98" s="215" t="s">
        <v>183</v>
      </c>
      <c r="E98" s="216" t="s">
        <v>2960</v>
      </c>
      <c r="F98" s="217" t="s">
        <v>3447</v>
      </c>
      <c r="G98" s="218" t="s">
        <v>1661</v>
      </c>
      <c r="H98" s="219">
        <v>1</v>
      </c>
      <c r="I98" s="220"/>
      <c r="J98" s="221">
        <f>ROUND(I98*H98,2)</f>
        <v>0</v>
      </c>
      <c r="K98" s="217" t="s">
        <v>19</v>
      </c>
      <c r="L98" s="46"/>
      <c r="M98" s="222" t="s">
        <v>19</v>
      </c>
      <c r="N98" s="223" t="s">
        <v>47</v>
      </c>
      <c r="O98" s="86"/>
      <c r="P98" s="224">
        <f>O98*H98</f>
        <v>0</v>
      </c>
      <c r="Q98" s="224">
        <v>0</v>
      </c>
      <c r="R98" s="224">
        <f>Q98*H98</f>
        <v>0</v>
      </c>
      <c r="S98" s="224">
        <v>0</v>
      </c>
      <c r="T98" s="225">
        <f>S98*H98</f>
        <v>0</v>
      </c>
      <c r="U98" s="40"/>
      <c r="V98" s="40"/>
      <c r="W98" s="40"/>
      <c r="X98" s="40"/>
      <c r="Y98" s="40"/>
      <c r="Z98" s="40"/>
      <c r="AA98" s="40"/>
      <c r="AB98" s="40"/>
      <c r="AC98" s="40"/>
      <c r="AD98" s="40"/>
      <c r="AE98" s="40"/>
      <c r="AR98" s="226" t="s">
        <v>198</v>
      </c>
      <c r="AT98" s="226" t="s">
        <v>183</v>
      </c>
      <c r="AU98" s="226" t="s">
        <v>76</v>
      </c>
      <c r="AY98" s="19" t="s">
        <v>180</v>
      </c>
      <c r="BE98" s="227">
        <f>IF(N98="základní",J98,0)</f>
        <v>0</v>
      </c>
      <c r="BF98" s="227">
        <f>IF(N98="snížená",J98,0)</f>
        <v>0</v>
      </c>
      <c r="BG98" s="227">
        <f>IF(N98="zákl. přenesená",J98,0)</f>
        <v>0</v>
      </c>
      <c r="BH98" s="227">
        <f>IF(N98="sníž. přenesená",J98,0)</f>
        <v>0</v>
      </c>
      <c r="BI98" s="227">
        <f>IF(N98="nulová",J98,0)</f>
        <v>0</v>
      </c>
      <c r="BJ98" s="19" t="s">
        <v>83</v>
      </c>
      <c r="BK98" s="227">
        <f>ROUND(I98*H98,2)</f>
        <v>0</v>
      </c>
      <c r="BL98" s="19" t="s">
        <v>198</v>
      </c>
      <c r="BM98" s="226" t="s">
        <v>3448</v>
      </c>
    </row>
    <row r="99" s="2" customFormat="1">
      <c r="A99" s="40"/>
      <c r="B99" s="41"/>
      <c r="C99" s="42"/>
      <c r="D99" s="228" t="s">
        <v>190</v>
      </c>
      <c r="E99" s="42"/>
      <c r="F99" s="229" t="s">
        <v>3447</v>
      </c>
      <c r="G99" s="42"/>
      <c r="H99" s="42"/>
      <c r="I99" s="230"/>
      <c r="J99" s="42"/>
      <c r="K99" s="42"/>
      <c r="L99" s="46"/>
      <c r="M99" s="231"/>
      <c r="N99" s="232"/>
      <c r="O99" s="86"/>
      <c r="P99" s="86"/>
      <c r="Q99" s="86"/>
      <c r="R99" s="86"/>
      <c r="S99" s="86"/>
      <c r="T99" s="87"/>
      <c r="U99" s="40"/>
      <c r="V99" s="40"/>
      <c r="W99" s="40"/>
      <c r="X99" s="40"/>
      <c r="Y99" s="40"/>
      <c r="Z99" s="40"/>
      <c r="AA99" s="40"/>
      <c r="AB99" s="40"/>
      <c r="AC99" s="40"/>
      <c r="AD99" s="40"/>
      <c r="AE99" s="40"/>
      <c r="AT99" s="19" t="s">
        <v>190</v>
      </c>
      <c r="AU99" s="19" t="s">
        <v>76</v>
      </c>
    </row>
    <row r="100" s="2" customFormat="1" ht="16.5" customHeight="1">
      <c r="A100" s="40"/>
      <c r="B100" s="41"/>
      <c r="C100" s="215" t="s">
        <v>231</v>
      </c>
      <c r="D100" s="215" t="s">
        <v>183</v>
      </c>
      <c r="E100" s="216" t="s">
        <v>2963</v>
      </c>
      <c r="F100" s="217" t="s">
        <v>3449</v>
      </c>
      <c r="G100" s="218" t="s">
        <v>1661</v>
      </c>
      <c r="H100" s="219">
        <v>7</v>
      </c>
      <c r="I100" s="220"/>
      <c r="J100" s="221">
        <f>ROUND(I100*H100,2)</f>
        <v>0</v>
      </c>
      <c r="K100" s="217" t="s">
        <v>19</v>
      </c>
      <c r="L100" s="46"/>
      <c r="M100" s="222" t="s">
        <v>19</v>
      </c>
      <c r="N100" s="223" t="s">
        <v>47</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198</v>
      </c>
      <c r="AT100" s="226" t="s">
        <v>183</v>
      </c>
      <c r="AU100" s="226" t="s">
        <v>76</v>
      </c>
      <c r="AY100" s="19" t="s">
        <v>180</v>
      </c>
      <c r="BE100" s="227">
        <f>IF(N100="základní",J100,0)</f>
        <v>0</v>
      </c>
      <c r="BF100" s="227">
        <f>IF(N100="snížená",J100,0)</f>
        <v>0</v>
      </c>
      <c r="BG100" s="227">
        <f>IF(N100="zákl. přenesená",J100,0)</f>
        <v>0</v>
      </c>
      <c r="BH100" s="227">
        <f>IF(N100="sníž. přenesená",J100,0)</f>
        <v>0</v>
      </c>
      <c r="BI100" s="227">
        <f>IF(N100="nulová",J100,0)</f>
        <v>0</v>
      </c>
      <c r="BJ100" s="19" t="s">
        <v>83</v>
      </c>
      <c r="BK100" s="227">
        <f>ROUND(I100*H100,2)</f>
        <v>0</v>
      </c>
      <c r="BL100" s="19" t="s">
        <v>198</v>
      </c>
      <c r="BM100" s="226" t="s">
        <v>3450</v>
      </c>
    </row>
    <row r="101" s="2" customFormat="1">
      <c r="A101" s="40"/>
      <c r="B101" s="41"/>
      <c r="C101" s="42"/>
      <c r="D101" s="228" t="s">
        <v>190</v>
      </c>
      <c r="E101" s="42"/>
      <c r="F101" s="229" t="s">
        <v>3449</v>
      </c>
      <c r="G101" s="42"/>
      <c r="H101" s="42"/>
      <c r="I101" s="230"/>
      <c r="J101" s="42"/>
      <c r="K101" s="42"/>
      <c r="L101" s="46"/>
      <c r="M101" s="231"/>
      <c r="N101" s="232"/>
      <c r="O101" s="86"/>
      <c r="P101" s="86"/>
      <c r="Q101" s="86"/>
      <c r="R101" s="86"/>
      <c r="S101" s="86"/>
      <c r="T101" s="87"/>
      <c r="U101" s="40"/>
      <c r="V101" s="40"/>
      <c r="W101" s="40"/>
      <c r="X101" s="40"/>
      <c r="Y101" s="40"/>
      <c r="Z101" s="40"/>
      <c r="AA101" s="40"/>
      <c r="AB101" s="40"/>
      <c r="AC101" s="40"/>
      <c r="AD101" s="40"/>
      <c r="AE101" s="40"/>
      <c r="AT101" s="19" t="s">
        <v>190</v>
      </c>
      <c r="AU101" s="19" t="s">
        <v>76</v>
      </c>
    </row>
    <row r="102" s="2" customFormat="1" ht="16.5" customHeight="1">
      <c r="A102" s="40"/>
      <c r="B102" s="41"/>
      <c r="C102" s="215" t="s">
        <v>239</v>
      </c>
      <c r="D102" s="215" t="s">
        <v>183</v>
      </c>
      <c r="E102" s="216" t="s">
        <v>2966</v>
      </c>
      <c r="F102" s="217" t="s">
        <v>3451</v>
      </c>
      <c r="G102" s="218" t="s">
        <v>1661</v>
      </c>
      <c r="H102" s="219">
        <v>1</v>
      </c>
      <c r="I102" s="220"/>
      <c r="J102" s="221">
        <f>ROUND(I102*H102,2)</f>
        <v>0</v>
      </c>
      <c r="K102" s="217" t="s">
        <v>19</v>
      </c>
      <c r="L102" s="46"/>
      <c r="M102" s="222" t="s">
        <v>19</v>
      </c>
      <c r="N102" s="223" t="s">
        <v>47</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198</v>
      </c>
      <c r="AT102" s="226" t="s">
        <v>183</v>
      </c>
      <c r="AU102" s="226" t="s">
        <v>76</v>
      </c>
      <c r="AY102" s="19" t="s">
        <v>180</v>
      </c>
      <c r="BE102" s="227">
        <f>IF(N102="základní",J102,0)</f>
        <v>0</v>
      </c>
      <c r="BF102" s="227">
        <f>IF(N102="snížená",J102,0)</f>
        <v>0</v>
      </c>
      <c r="BG102" s="227">
        <f>IF(N102="zákl. přenesená",J102,0)</f>
        <v>0</v>
      </c>
      <c r="BH102" s="227">
        <f>IF(N102="sníž. přenesená",J102,0)</f>
        <v>0</v>
      </c>
      <c r="BI102" s="227">
        <f>IF(N102="nulová",J102,0)</f>
        <v>0</v>
      </c>
      <c r="BJ102" s="19" t="s">
        <v>83</v>
      </c>
      <c r="BK102" s="227">
        <f>ROUND(I102*H102,2)</f>
        <v>0</v>
      </c>
      <c r="BL102" s="19" t="s">
        <v>198</v>
      </c>
      <c r="BM102" s="226" t="s">
        <v>3452</v>
      </c>
    </row>
    <row r="103" s="2" customFormat="1">
      <c r="A103" s="40"/>
      <c r="B103" s="41"/>
      <c r="C103" s="42"/>
      <c r="D103" s="228" t="s">
        <v>190</v>
      </c>
      <c r="E103" s="42"/>
      <c r="F103" s="229" t="s">
        <v>3451</v>
      </c>
      <c r="G103" s="42"/>
      <c r="H103" s="42"/>
      <c r="I103" s="230"/>
      <c r="J103" s="42"/>
      <c r="K103" s="42"/>
      <c r="L103" s="46"/>
      <c r="M103" s="231"/>
      <c r="N103" s="232"/>
      <c r="O103" s="86"/>
      <c r="P103" s="86"/>
      <c r="Q103" s="86"/>
      <c r="R103" s="86"/>
      <c r="S103" s="86"/>
      <c r="T103" s="87"/>
      <c r="U103" s="40"/>
      <c r="V103" s="40"/>
      <c r="W103" s="40"/>
      <c r="X103" s="40"/>
      <c r="Y103" s="40"/>
      <c r="Z103" s="40"/>
      <c r="AA103" s="40"/>
      <c r="AB103" s="40"/>
      <c r="AC103" s="40"/>
      <c r="AD103" s="40"/>
      <c r="AE103" s="40"/>
      <c r="AT103" s="19" t="s">
        <v>190</v>
      </c>
      <c r="AU103" s="19" t="s">
        <v>76</v>
      </c>
    </row>
    <row r="104" s="2" customFormat="1" ht="16.5" customHeight="1">
      <c r="A104" s="40"/>
      <c r="B104" s="41"/>
      <c r="C104" s="215" t="s">
        <v>246</v>
      </c>
      <c r="D104" s="215" t="s">
        <v>183</v>
      </c>
      <c r="E104" s="216" t="s">
        <v>2969</v>
      </c>
      <c r="F104" s="217" t="s">
        <v>3453</v>
      </c>
      <c r="G104" s="218" t="s">
        <v>1661</v>
      </c>
      <c r="H104" s="219">
        <v>2</v>
      </c>
      <c r="I104" s="220"/>
      <c r="J104" s="221">
        <f>ROUND(I104*H104,2)</f>
        <v>0</v>
      </c>
      <c r="K104" s="217" t="s">
        <v>19</v>
      </c>
      <c r="L104" s="46"/>
      <c r="M104" s="222" t="s">
        <v>19</v>
      </c>
      <c r="N104" s="223" t="s">
        <v>47</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198</v>
      </c>
      <c r="AT104" s="226" t="s">
        <v>183</v>
      </c>
      <c r="AU104" s="226" t="s">
        <v>76</v>
      </c>
      <c r="AY104" s="19" t="s">
        <v>180</v>
      </c>
      <c r="BE104" s="227">
        <f>IF(N104="základní",J104,0)</f>
        <v>0</v>
      </c>
      <c r="BF104" s="227">
        <f>IF(N104="snížená",J104,0)</f>
        <v>0</v>
      </c>
      <c r="BG104" s="227">
        <f>IF(N104="zákl. přenesená",J104,0)</f>
        <v>0</v>
      </c>
      <c r="BH104" s="227">
        <f>IF(N104="sníž. přenesená",J104,0)</f>
        <v>0</v>
      </c>
      <c r="BI104" s="227">
        <f>IF(N104="nulová",J104,0)</f>
        <v>0</v>
      </c>
      <c r="BJ104" s="19" t="s">
        <v>83</v>
      </c>
      <c r="BK104" s="227">
        <f>ROUND(I104*H104,2)</f>
        <v>0</v>
      </c>
      <c r="BL104" s="19" t="s">
        <v>198</v>
      </c>
      <c r="BM104" s="226" t="s">
        <v>3454</v>
      </c>
    </row>
    <row r="105" s="2" customFormat="1">
      <c r="A105" s="40"/>
      <c r="B105" s="41"/>
      <c r="C105" s="42"/>
      <c r="D105" s="228" t="s">
        <v>190</v>
      </c>
      <c r="E105" s="42"/>
      <c r="F105" s="229" t="s">
        <v>3453</v>
      </c>
      <c r="G105" s="42"/>
      <c r="H105" s="42"/>
      <c r="I105" s="230"/>
      <c r="J105" s="42"/>
      <c r="K105" s="42"/>
      <c r="L105" s="46"/>
      <c r="M105" s="231"/>
      <c r="N105" s="232"/>
      <c r="O105" s="86"/>
      <c r="P105" s="86"/>
      <c r="Q105" s="86"/>
      <c r="R105" s="86"/>
      <c r="S105" s="86"/>
      <c r="T105" s="87"/>
      <c r="U105" s="40"/>
      <c r="V105" s="40"/>
      <c r="W105" s="40"/>
      <c r="X105" s="40"/>
      <c r="Y105" s="40"/>
      <c r="Z105" s="40"/>
      <c r="AA105" s="40"/>
      <c r="AB105" s="40"/>
      <c r="AC105" s="40"/>
      <c r="AD105" s="40"/>
      <c r="AE105" s="40"/>
      <c r="AT105" s="19" t="s">
        <v>190</v>
      </c>
      <c r="AU105" s="19" t="s">
        <v>76</v>
      </c>
    </row>
    <row r="106" s="2" customFormat="1" ht="16.5" customHeight="1">
      <c r="A106" s="40"/>
      <c r="B106" s="41"/>
      <c r="C106" s="215" t="s">
        <v>252</v>
      </c>
      <c r="D106" s="215" t="s">
        <v>183</v>
      </c>
      <c r="E106" s="216" t="s">
        <v>2972</v>
      </c>
      <c r="F106" s="217" t="s">
        <v>3455</v>
      </c>
      <c r="G106" s="218" t="s">
        <v>249</v>
      </c>
      <c r="H106" s="219">
        <v>28</v>
      </c>
      <c r="I106" s="220"/>
      <c r="J106" s="221">
        <f>ROUND(I106*H106,2)</f>
        <v>0</v>
      </c>
      <c r="K106" s="217" t="s">
        <v>19</v>
      </c>
      <c r="L106" s="46"/>
      <c r="M106" s="222" t="s">
        <v>19</v>
      </c>
      <c r="N106" s="223" t="s">
        <v>47</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198</v>
      </c>
      <c r="AT106" s="226" t="s">
        <v>183</v>
      </c>
      <c r="AU106" s="226" t="s">
        <v>76</v>
      </c>
      <c r="AY106" s="19" t="s">
        <v>180</v>
      </c>
      <c r="BE106" s="227">
        <f>IF(N106="základní",J106,0)</f>
        <v>0</v>
      </c>
      <c r="BF106" s="227">
        <f>IF(N106="snížená",J106,0)</f>
        <v>0</v>
      </c>
      <c r="BG106" s="227">
        <f>IF(N106="zákl. přenesená",J106,0)</f>
        <v>0</v>
      </c>
      <c r="BH106" s="227">
        <f>IF(N106="sníž. přenesená",J106,0)</f>
        <v>0</v>
      </c>
      <c r="BI106" s="227">
        <f>IF(N106="nulová",J106,0)</f>
        <v>0</v>
      </c>
      <c r="BJ106" s="19" t="s">
        <v>83</v>
      </c>
      <c r="BK106" s="227">
        <f>ROUND(I106*H106,2)</f>
        <v>0</v>
      </c>
      <c r="BL106" s="19" t="s">
        <v>198</v>
      </c>
      <c r="BM106" s="226" t="s">
        <v>3456</v>
      </c>
    </row>
    <row r="107" s="2" customFormat="1">
      <c r="A107" s="40"/>
      <c r="B107" s="41"/>
      <c r="C107" s="42"/>
      <c r="D107" s="228" t="s">
        <v>190</v>
      </c>
      <c r="E107" s="42"/>
      <c r="F107" s="229" t="s">
        <v>3455</v>
      </c>
      <c r="G107" s="42"/>
      <c r="H107" s="42"/>
      <c r="I107" s="230"/>
      <c r="J107" s="42"/>
      <c r="K107" s="42"/>
      <c r="L107" s="46"/>
      <c r="M107" s="231"/>
      <c r="N107" s="232"/>
      <c r="O107" s="86"/>
      <c r="P107" s="86"/>
      <c r="Q107" s="86"/>
      <c r="R107" s="86"/>
      <c r="S107" s="86"/>
      <c r="T107" s="87"/>
      <c r="U107" s="40"/>
      <c r="V107" s="40"/>
      <c r="W107" s="40"/>
      <c r="X107" s="40"/>
      <c r="Y107" s="40"/>
      <c r="Z107" s="40"/>
      <c r="AA107" s="40"/>
      <c r="AB107" s="40"/>
      <c r="AC107" s="40"/>
      <c r="AD107" s="40"/>
      <c r="AE107" s="40"/>
      <c r="AT107" s="19" t="s">
        <v>190</v>
      </c>
      <c r="AU107" s="19" t="s">
        <v>76</v>
      </c>
    </row>
    <row r="108" s="2" customFormat="1" ht="16.5" customHeight="1">
      <c r="A108" s="40"/>
      <c r="B108" s="41"/>
      <c r="C108" s="215" t="s">
        <v>181</v>
      </c>
      <c r="D108" s="215" t="s">
        <v>183</v>
      </c>
      <c r="E108" s="216" t="s">
        <v>2975</v>
      </c>
      <c r="F108" s="217" t="s">
        <v>3457</v>
      </c>
      <c r="G108" s="218" t="s">
        <v>249</v>
      </c>
      <c r="H108" s="219">
        <v>88</v>
      </c>
      <c r="I108" s="220"/>
      <c r="J108" s="221">
        <f>ROUND(I108*H108,2)</f>
        <v>0</v>
      </c>
      <c r="K108" s="217" t="s">
        <v>19</v>
      </c>
      <c r="L108" s="46"/>
      <c r="M108" s="222" t="s">
        <v>19</v>
      </c>
      <c r="N108" s="223" t="s">
        <v>47</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198</v>
      </c>
      <c r="AT108" s="226" t="s">
        <v>183</v>
      </c>
      <c r="AU108" s="226" t="s">
        <v>76</v>
      </c>
      <c r="AY108" s="19" t="s">
        <v>180</v>
      </c>
      <c r="BE108" s="227">
        <f>IF(N108="základní",J108,0)</f>
        <v>0</v>
      </c>
      <c r="BF108" s="227">
        <f>IF(N108="snížená",J108,0)</f>
        <v>0</v>
      </c>
      <c r="BG108" s="227">
        <f>IF(N108="zákl. přenesená",J108,0)</f>
        <v>0</v>
      </c>
      <c r="BH108" s="227">
        <f>IF(N108="sníž. přenesená",J108,0)</f>
        <v>0</v>
      </c>
      <c r="BI108" s="227">
        <f>IF(N108="nulová",J108,0)</f>
        <v>0</v>
      </c>
      <c r="BJ108" s="19" t="s">
        <v>83</v>
      </c>
      <c r="BK108" s="227">
        <f>ROUND(I108*H108,2)</f>
        <v>0</v>
      </c>
      <c r="BL108" s="19" t="s">
        <v>198</v>
      </c>
      <c r="BM108" s="226" t="s">
        <v>3458</v>
      </c>
    </row>
    <row r="109" s="2" customFormat="1">
      <c r="A109" s="40"/>
      <c r="B109" s="41"/>
      <c r="C109" s="42"/>
      <c r="D109" s="228" t="s">
        <v>190</v>
      </c>
      <c r="E109" s="42"/>
      <c r="F109" s="229" t="s">
        <v>3457</v>
      </c>
      <c r="G109" s="42"/>
      <c r="H109" s="42"/>
      <c r="I109" s="230"/>
      <c r="J109" s="42"/>
      <c r="K109" s="42"/>
      <c r="L109" s="46"/>
      <c r="M109" s="231"/>
      <c r="N109" s="232"/>
      <c r="O109" s="86"/>
      <c r="P109" s="86"/>
      <c r="Q109" s="86"/>
      <c r="R109" s="86"/>
      <c r="S109" s="86"/>
      <c r="T109" s="87"/>
      <c r="U109" s="40"/>
      <c r="V109" s="40"/>
      <c r="W109" s="40"/>
      <c r="X109" s="40"/>
      <c r="Y109" s="40"/>
      <c r="Z109" s="40"/>
      <c r="AA109" s="40"/>
      <c r="AB109" s="40"/>
      <c r="AC109" s="40"/>
      <c r="AD109" s="40"/>
      <c r="AE109" s="40"/>
      <c r="AT109" s="19" t="s">
        <v>190</v>
      </c>
      <c r="AU109" s="19" t="s">
        <v>76</v>
      </c>
    </row>
    <row r="110" s="2" customFormat="1" ht="16.5" customHeight="1">
      <c r="A110" s="40"/>
      <c r="B110" s="41"/>
      <c r="C110" s="215" t="s">
        <v>266</v>
      </c>
      <c r="D110" s="215" t="s">
        <v>183</v>
      </c>
      <c r="E110" s="216" t="s">
        <v>2978</v>
      </c>
      <c r="F110" s="217" t="s">
        <v>3459</v>
      </c>
      <c r="G110" s="218" t="s">
        <v>249</v>
      </c>
      <c r="H110" s="219">
        <v>8</v>
      </c>
      <c r="I110" s="220"/>
      <c r="J110" s="221">
        <f>ROUND(I110*H110,2)</f>
        <v>0</v>
      </c>
      <c r="K110" s="217" t="s">
        <v>19</v>
      </c>
      <c r="L110" s="46"/>
      <c r="M110" s="222" t="s">
        <v>19</v>
      </c>
      <c r="N110" s="223" t="s">
        <v>47</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198</v>
      </c>
      <c r="AT110" s="226" t="s">
        <v>183</v>
      </c>
      <c r="AU110" s="226" t="s">
        <v>76</v>
      </c>
      <c r="AY110" s="19" t="s">
        <v>180</v>
      </c>
      <c r="BE110" s="227">
        <f>IF(N110="základní",J110,0)</f>
        <v>0</v>
      </c>
      <c r="BF110" s="227">
        <f>IF(N110="snížená",J110,0)</f>
        <v>0</v>
      </c>
      <c r="BG110" s="227">
        <f>IF(N110="zákl. přenesená",J110,0)</f>
        <v>0</v>
      </c>
      <c r="BH110" s="227">
        <f>IF(N110="sníž. přenesená",J110,0)</f>
        <v>0</v>
      </c>
      <c r="BI110" s="227">
        <f>IF(N110="nulová",J110,0)</f>
        <v>0</v>
      </c>
      <c r="BJ110" s="19" t="s">
        <v>83</v>
      </c>
      <c r="BK110" s="227">
        <f>ROUND(I110*H110,2)</f>
        <v>0</v>
      </c>
      <c r="BL110" s="19" t="s">
        <v>198</v>
      </c>
      <c r="BM110" s="226" t="s">
        <v>3460</v>
      </c>
    </row>
    <row r="111" s="2" customFormat="1">
      <c r="A111" s="40"/>
      <c r="B111" s="41"/>
      <c r="C111" s="42"/>
      <c r="D111" s="228" t="s">
        <v>190</v>
      </c>
      <c r="E111" s="42"/>
      <c r="F111" s="229" t="s">
        <v>3459</v>
      </c>
      <c r="G111" s="42"/>
      <c r="H111" s="42"/>
      <c r="I111" s="230"/>
      <c r="J111" s="42"/>
      <c r="K111" s="42"/>
      <c r="L111" s="46"/>
      <c r="M111" s="231"/>
      <c r="N111" s="232"/>
      <c r="O111" s="86"/>
      <c r="P111" s="86"/>
      <c r="Q111" s="86"/>
      <c r="R111" s="86"/>
      <c r="S111" s="86"/>
      <c r="T111" s="87"/>
      <c r="U111" s="40"/>
      <c r="V111" s="40"/>
      <c r="W111" s="40"/>
      <c r="X111" s="40"/>
      <c r="Y111" s="40"/>
      <c r="Z111" s="40"/>
      <c r="AA111" s="40"/>
      <c r="AB111" s="40"/>
      <c r="AC111" s="40"/>
      <c r="AD111" s="40"/>
      <c r="AE111" s="40"/>
      <c r="AT111" s="19" t="s">
        <v>190</v>
      </c>
      <c r="AU111" s="19" t="s">
        <v>76</v>
      </c>
    </row>
    <row r="112" s="2" customFormat="1" ht="16.5" customHeight="1">
      <c r="A112" s="40"/>
      <c r="B112" s="41"/>
      <c r="C112" s="215" t="s">
        <v>274</v>
      </c>
      <c r="D112" s="215" t="s">
        <v>183</v>
      </c>
      <c r="E112" s="216" t="s">
        <v>2981</v>
      </c>
      <c r="F112" s="217" t="s">
        <v>3461</v>
      </c>
      <c r="G112" s="218" t="s">
        <v>249</v>
      </c>
      <c r="H112" s="219">
        <v>4</v>
      </c>
      <c r="I112" s="220"/>
      <c r="J112" s="221">
        <f>ROUND(I112*H112,2)</f>
        <v>0</v>
      </c>
      <c r="K112" s="217" t="s">
        <v>19</v>
      </c>
      <c r="L112" s="46"/>
      <c r="M112" s="222" t="s">
        <v>19</v>
      </c>
      <c r="N112" s="223" t="s">
        <v>47</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198</v>
      </c>
      <c r="AT112" s="226" t="s">
        <v>183</v>
      </c>
      <c r="AU112" s="226" t="s">
        <v>76</v>
      </c>
      <c r="AY112" s="19" t="s">
        <v>180</v>
      </c>
      <c r="BE112" s="227">
        <f>IF(N112="základní",J112,0)</f>
        <v>0</v>
      </c>
      <c r="BF112" s="227">
        <f>IF(N112="snížená",J112,0)</f>
        <v>0</v>
      </c>
      <c r="BG112" s="227">
        <f>IF(N112="zákl. přenesená",J112,0)</f>
        <v>0</v>
      </c>
      <c r="BH112" s="227">
        <f>IF(N112="sníž. přenesená",J112,0)</f>
        <v>0</v>
      </c>
      <c r="BI112" s="227">
        <f>IF(N112="nulová",J112,0)</f>
        <v>0</v>
      </c>
      <c r="BJ112" s="19" t="s">
        <v>83</v>
      </c>
      <c r="BK112" s="227">
        <f>ROUND(I112*H112,2)</f>
        <v>0</v>
      </c>
      <c r="BL112" s="19" t="s">
        <v>198</v>
      </c>
      <c r="BM112" s="226" t="s">
        <v>3462</v>
      </c>
    </row>
    <row r="113" s="2" customFormat="1">
      <c r="A113" s="40"/>
      <c r="B113" s="41"/>
      <c r="C113" s="42"/>
      <c r="D113" s="228" t="s">
        <v>190</v>
      </c>
      <c r="E113" s="42"/>
      <c r="F113" s="229" t="s">
        <v>3461</v>
      </c>
      <c r="G113" s="42"/>
      <c r="H113" s="42"/>
      <c r="I113" s="230"/>
      <c r="J113" s="42"/>
      <c r="K113" s="42"/>
      <c r="L113" s="46"/>
      <c r="M113" s="231"/>
      <c r="N113" s="232"/>
      <c r="O113" s="86"/>
      <c r="P113" s="86"/>
      <c r="Q113" s="86"/>
      <c r="R113" s="86"/>
      <c r="S113" s="86"/>
      <c r="T113" s="87"/>
      <c r="U113" s="40"/>
      <c r="V113" s="40"/>
      <c r="W113" s="40"/>
      <c r="X113" s="40"/>
      <c r="Y113" s="40"/>
      <c r="Z113" s="40"/>
      <c r="AA113" s="40"/>
      <c r="AB113" s="40"/>
      <c r="AC113" s="40"/>
      <c r="AD113" s="40"/>
      <c r="AE113" s="40"/>
      <c r="AT113" s="19" t="s">
        <v>190</v>
      </c>
      <c r="AU113" s="19" t="s">
        <v>76</v>
      </c>
    </row>
    <row r="114" s="2" customFormat="1" ht="16.5" customHeight="1">
      <c r="A114" s="40"/>
      <c r="B114" s="41"/>
      <c r="C114" s="215" t="s">
        <v>282</v>
      </c>
      <c r="D114" s="215" t="s">
        <v>183</v>
      </c>
      <c r="E114" s="216" t="s">
        <v>2984</v>
      </c>
      <c r="F114" s="217" t="s">
        <v>3463</v>
      </c>
      <c r="G114" s="218" t="s">
        <v>1661</v>
      </c>
      <c r="H114" s="219">
        <v>130</v>
      </c>
      <c r="I114" s="220"/>
      <c r="J114" s="221">
        <f>ROUND(I114*H114,2)</f>
        <v>0</v>
      </c>
      <c r="K114" s="217" t="s">
        <v>19</v>
      </c>
      <c r="L114" s="46"/>
      <c r="M114" s="222" t="s">
        <v>19</v>
      </c>
      <c r="N114" s="223" t="s">
        <v>47</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198</v>
      </c>
      <c r="AT114" s="226" t="s">
        <v>183</v>
      </c>
      <c r="AU114" s="226" t="s">
        <v>76</v>
      </c>
      <c r="AY114" s="19" t="s">
        <v>180</v>
      </c>
      <c r="BE114" s="227">
        <f>IF(N114="základní",J114,0)</f>
        <v>0</v>
      </c>
      <c r="BF114" s="227">
        <f>IF(N114="snížená",J114,0)</f>
        <v>0</v>
      </c>
      <c r="BG114" s="227">
        <f>IF(N114="zákl. přenesená",J114,0)</f>
        <v>0</v>
      </c>
      <c r="BH114" s="227">
        <f>IF(N114="sníž. přenesená",J114,0)</f>
        <v>0</v>
      </c>
      <c r="BI114" s="227">
        <f>IF(N114="nulová",J114,0)</f>
        <v>0</v>
      </c>
      <c r="BJ114" s="19" t="s">
        <v>83</v>
      </c>
      <c r="BK114" s="227">
        <f>ROUND(I114*H114,2)</f>
        <v>0</v>
      </c>
      <c r="BL114" s="19" t="s">
        <v>198</v>
      </c>
      <c r="BM114" s="226" t="s">
        <v>3464</v>
      </c>
    </row>
    <row r="115" s="2" customFormat="1">
      <c r="A115" s="40"/>
      <c r="B115" s="41"/>
      <c r="C115" s="42"/>
      <c r="D115" s="228" t="s">
        <v>190</v>
      </c>
      <c r="E115" s="42"/>
      <c r="F115" s="229" t="s">
        <v>3463</v>
      </c>
      <c r="G115" s="42"/>
      <c r="H115" s="42"/>
      <c r="I115" s="230"/>
      <c r="J115" s="42"/>
      <c r="K115" s="42"/>
      <c r="L115" s="46"/>
      <c r="M115" s="231"/>
      <c r="N115" s="232"/>
      <c r="O115" s="86"/>
      <c r="P115" s="86"/>
      <c r="Q115" s="86"/>
      <c r="R115" s="86"/>
      <c r="S115" s="86"/>
      <c r="T115" s="87"/>
      <c r="U115" s="40"/>
      <c r="V115" s="40"/>
      <c r="W115" s="40"/>
      <c r="X115" s="40"/>
      <c r="Y115" s="40"/>
      <c r="Z115" s="40"/>
      <c r="AA115" s="40"/>
      <c r="AB115" s="40"/>
      <c r="AC115" s="40"/>
      <c r="AD115" s="40"/>
      <c r="AE115" s="40"/>
      <c r="AT115" s="19" t="s">
        <v>190</v>
      </c>
      <c r="AU115" s="19" t="s">
        <v>76</v>
      </c>
    </row>
    <row r="116" s="2" customFormat="1" ht="16.5" customHeight="1">
      <c r="A116" s="40"/>
      <c r="B116" s="41"/>
      <c r="C116" s="215" t="s">
        <v>290</v>
      </c>
      <c r="D116" s="215" t="s">
        <v>183</v>
      </c>
      <c r="E116" s="216" t="s">
        <v>2987</v>
      </c>
      <c r="F116" s="217" t="s">
        <v>3465</v>
      </c>
      <c r="G116" s="218" t="s">
        <v>1661</v>
      </c>
      <c r="H116" s="219">
        <v>62</v>
      </c>
      <c r="I116" s="220"/>
      <c r="J116" s="221">
        <f>ROUND(I116*H116,2)</f>
        <v>0</v>
      </c>
      <c r="K116" s="217" t="s">
        <v>19</v>
      </c>
      <c r="L116" s="46"/>
      <c r="M116" s="222" t="s">
        <v>19</v>
      </c>
      <c r="N116" s="223" t="s">
        <v>47</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198</v>
      </c>
      <c r="AT116" s="226" t="s">
        <v>183</v>
      </c>
      <c r="AU116" s="226" t="s">
        <v>76</v>
      </c>
      <c r="AY116" s="19" t="s">
        <v>180</v>
      </c>
      <c r="BE116" s="227">
        <f>IF(N116="základní",J116,0)</f>
        <v>0</v>
      </c>
      <c r="BF116" s="227">
        <f>IF(N116="snížená",J116,0)</f>
        <v>0</v>
      </c>
      <c r="BG116" s="227">
        <f>IF(N116="zákl. přenesená",J116,0)</f>
        <v>0</v>
      </c>
      <c r="BH116" s="227">
        <f>IF(N116="sníž. přenesená",J116,0)</f>
        <v>0</v>
      </c>
      <c r="BI116" s="227">
        <f>IF(N116="nulová",J116,0)</f>
        <v>0</v>
      </c>
      <c r="BJ116" s="19" t="s">
        <v>83</v>
      </c>
      <c r="BK116" s="227">
        <f>ROUND(I116*H116,2)</f>
        <v>0</v>
      </c>
      <c r="BL116" s="19" t="s">
        <v>198</v>
      </c>
      <c r="BM116" s="226" t="s">
        <v>3466</v>
      </c>
    </row>
    <row r="117" s="2" customFormat="1">
      <c r="A117" s="40"/>
      <c r="B117" s="41"/>
      <c r="C117" s="42"/>
      <c r="D117" s="228" t="s">
        <v>190</v>
      </c>
      <c r="E117" s="42"/>
      <c r="F117" s="229" t="s">
        <v>3465</v>
      </c>
      <c r="G117" s="42"/>
      <c r="H117" s="42"/>
      <c r="I117" s="230"/>
      <c r="J117" s="42"/>
      <c r="K117" s="42"/>
      <c r="L117" s="46"/>
      <c r="M117" s="231"/>
      <c r="N117" s="232"/>
      <c r="O117" s="86"/>
      <c r="P117" s="86"/>
      <c r="Q117" s="86"/>
      <c r="R117" s="86"/>
      <c r="S117" s="86"/>
      <c r="T117" s="87"/>
      <c r="U117" s="40"/>
      <c r="V117" s="40"/>
      <c r="W117" s="40"/>
      <c r="X117" s="40"/>
      <c r="Y117" s="40"/>
      <c r="Z117" s="40"/>
      <c r="AA117" s="40"/>
      <c r="AB117" s="40"/>
      <c r="AC117" s="40"/>
      <c r="AD117" s="40"/>
      <c r="AE117" s="40"/>
      <c r="AT117" s="19" t="s">
        <v>190</v>
      </c>
      <c r="AU117" s="19" t="s">
        <v>76</v>
      </c>
    </row>
    <row r="118" s="2" customFormat="1" ht="16.5" customHeight="1">
      <c r="A118" s="40"/>
      <c r="B118" s="41"/>
      <c r="C118" s="215" t="s">
        <v>295</v>
      </c>
      <c r="D118" s="215" t="s">
        <v>183</v>
      </c>
      <c r="E118" s="216" t="s">
        <v>2990</v>
      </c>
      <c r="F118" s="217" t="s">
        <v>3467</v>
      </c>
      <c r="G118" s="218" t="s">
        <v>1661</v>
      </c>
      <c r="H118" s="219">
        <v>19</v>
      </c>
      <c r="I118" s="220"/>
      <c r="J118" s="221">
        <f>ROUND(I118*H118,2)</f>
        <v>0</v>
      </c>
      <c r="K118" s="217" t="s">
        <v>19</v>
      </c>
      <c r="L118" s="46"/>
      <c r="M118" s="222" t="s">
        <v>19</v>
      </c>
      <c r="N118" s="223" t="s">
        <v>47</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198</v>
      </c>
      <c r="AT118" s="226" t="s">
        <v>183</v>
      </c>
      <c r="AU118" s="226" t="s">
        <v>76</v>
      </c>
      <c r="AY118" s="19" t="s">
        <v>180</v>
      </c>
      <c r="BE118" s="227">
        <f>IF(N118="základní",J118,0)</f>
        <v>0</v>
      </c>
      <c r="BF118" s="227">
        <f>IF(N118="snížená",J118,0)</f>
        <v>0</v>
      </c>
      <c r="BG118" s="227">
        <f>IF(N118="zákl. přenesená",J118,0)</f>
        <v>0</v>
      </c>
      <c r="BH118" s="227">
        <f>IF(N118="sníž. přenesená",J118,0)</f>
        <v>0</v>
      </c>
      <c r="BI118" s="227">
        <f>IF(N118="nulová",J118,0)</f>
        <v>0</v>
      </c>
      <c r="BJ118" s="19" t="s">
        <v>83</v>
      </c>
      <c r="BK118" s="227">
        <f>ROUND(I118*H118,2)</f>
        <v>0</v>
      </c>
      <c r="BL118" s="19" t="s">
        <v>198</v>
      </c>
      <c r="BM118" s="226" t="s">
        <v>3468</v>
      </c>
    </row>
    <row r="119" s="2" customFormat="1">
      <c r="A119" s="40"/>
      <c r="B119" s="41"/>
      <c r="C119" s="42"/>
      <c r="D119" s="228" t="s">
        <v>190</v>
      </c>
      <c r="E119" s="42"/>
      <c r="F119" s="229" t="s">
        <v>3467</v>
      </c>
      <c r="G119" s="42"/>
      <c r="H119" s="42"/>
      <c r="I119" s="230"/>
      <c r="J119" s="42"/>
      <c r="K119" s="42"/>
      <c r="L119" s="46"/>
      <c r="M119" s="231"/>
      <c r="N119" s="232"/>
      <c r="O119" s="86"/>
      <c r="P119" s="86"/>
      <c r="Q119" s="86"/>
      <c r="R119" s="86"/>
      <c r="S119" s="86"/>
      <c r="T119" s="87"/>
      <c r="U119" s="40"/>
      <c r="V119" s="40"/>
      <c r="W119" s="40"/>
      <c r="X119" s="40"/>
      <c r="Y119" s="40"/>
      <c r="Z119" s="40"/>
      <c r="AA119" s="40"/>
      <c r="AB119" s="40"/>
      <c r="AC119" s="40"/>
      <c r="AD119" s="40"/>
      <c r="AE119" s="40"/>
      <c r="AT119" s="19" t="s">
        <v>190</v>
      </c>
      <c r="AU119" s="19" t="s">
        <v>76</v>
      </c>
    </row>
    <row r="120" s="2" customFormat="1" ht="16.5" customHeight="1">
      <c r="A120" s="40"/>
      <c r="B120" s="41"/>
      <c r="C120" s="215" t="s">
        <v>8</v>
      </c>
      <c r="D120" s="215" t="s">
        <v>183</v>
      </c>
      <c r="E120" s="216" t="s">
        <v>2993</v>
      </c>
      <c r="F120" s="217" t="s">
        <v>3469</v>
      </c>
      <c r="G120" s="218" t="s">
        <v>1661</v>
      </c>
      <c r="H120" s="219">
        <v>5</v>
      </c>
      <c r="I120" s="220"/>
      <c r="J120" s="221">
        <f>ROUND(I120*H120,2)</f>
        <v>0</v>
      </c>
      <c r="K120" s="217" t="s">
        <v>19</v>
      </c>
      <c r="L120" s="46"/>
      <c r="M120" s="222" t="s">
        <v>19</v>
      </c>
      <c r="N120" s="223" t="s">
        <v>47</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198</v>
      </c>
      <c r="AT120" s="226" t="s">
        <v>183</v>
      </c>
      <c r="AU120" s="226" t="s">
        <v>76</v>
      </c>
      <c r="AY120" s="19" t="s">
        <v>180</v>
      </c>
      <c r="BE120" s="227">
        <f>IF(N120="základní",J120,0)</f>
        <v>0</v>
      </c>
      <c r="BF120" s="227">
        <f>IF(N120="snížená",J120,0)</f>
        <v>0</v>
      </c>
      <c r="BG120" s="227">
        <f>IF(N120="zákl. přenesená",J120,0)</f>
        <v>0</v>
      </c>
      <c r="BH120" s="227">
        <f>IF(N120="sníž. přenesená",J120,0)</f>
        <v>0</v>
      </c>
      <c r="BI120" s="227">
        <f>IF(N120="nulová",J120,0)</f>
        <v>0</v>
      </c>
      <c r="BJ120" s="19" t="s">
        <v>83</v>
      </c>
      <c r="BK120" s="227">
        <f>ROUND(I120*H120,2)</f>
        <v>0</v>
      </c>
      <c r="BL120" s="19" t="s">
        <v>198</v>
      </c>
      <c r="BM120" s="226" t="s">
        <v>3470</v>
      </c>
    </row>
    <row r="121" s="2" customFormat="1">
      <c r="A121" s="40"/>
      <c r="B121" s="41"/>
      <c r="C121" s="42"/>
      <c r="D121" s="228" t="s">
        <v>190</v>
      </c>
      <c r="E121" s="42"/>
      <c r="F121" s="229" t="s">
        <v>3469</v>
      </c>
      <c r="G121" s="42"/>
      <c r="H121" s="42"/>
      <c r="I121" s="230"/>
      <c r="J121" s="42"/>
      <c r="K121" s="42"/>
      <c r="L121" s="46"/>
      <c r="M121" s="231"/>
      <c r="N121" s="232"/>
      <c r="O121" s="86"/>
      <c r="P121" s="86"/>
      <c r="Q121" s="86"/>
      <c r="R121" s="86"/>
      <c r="S121" s="86"/>
      <c r="T121" s="87"/>
      <c r="U121" s="40"/>
      <c r="V121" s="40"/>
      <c r="W121" s="40"/>
      <c r="X121" s="40"/>
      <c r="Y121" s="40"/>
      <c r="Z121" s="40"/>
      <c r="AA121" s="40"/>
      <c r="AB121" s="40"/>
      <c r="AC121" s="40"/>
      <c r="AD121" s="40"/>
      <c r="AE121" s="40"/>
      <c r="AT121" s="19" t="s">
        <v>190</v>
      </c>
      <c r="AU121" s="19" t="s">
        <v>76</v>
      </c>
    </row>
    <row r="122" s="2" customFormat="1" ht="16.5" customHeight="1">
      <c r="A122" s="40"/>
      <c r="B122" s="41"/>
      <c r="C122" s="215" t="s">
        <v>188</v>
      </c>
      <c r="D122" s="215" t="s">
        <v>183</v>
      </c>
      <c r="E122" s="216" t="s">
        <v>2996</v>
      </c>
      <c r="F122" s="217" t="s">
        <v>3471</v>
      </c>
      <c r="G122" s="218" t="s">
        <v>1661</v>
      </c>
      <c r="H122" s="219">
        <v>5</v>
      </c>
      <c r="I122" s="220"/>
      <c r="J122" s="221">
        <f>ROUND(I122*H122,2)</f>
        <v>0</v>
      </c>
      <c r="K122" s="217" t="s">
        <v>19</v>
      </c>
      <c r="L122" s="46"/>
      <c r="M122" s="222" t="s">
        <v>19</v>
      </c>
      <c r="N122" s="223" t="s">
        <v>47</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198</v>
      </c>
      <c r="AT122" s="226" t="s">
        <v>183</v>
      </c>
      <c r="AU122" s="226" t="s">
        <v>76</v>
      </c>
      <c r="AY122" s="19" t="s">
        <v>180</v>
      </c>
      <c r="BE122" s="227">
        <f>IF(N122="základní",J122,0)</f>
        <v>0</v>
      </c>
      <c r="BF122" s="227">
        <f>IF(N122="snížená",J122,0)</f>
        <v>0</v>
      </c>
      <c r="BG122" s="227">
        <f>IF(N122="zákl. přenesená",J122,0)</f>
        <v>0</v>
      </c>
      <c r="BH122" s="227">
        <f>IF(N122="sníž. přenesená",J122,0)</f>
        <v>0</v>
      </c>
      <c r="BI122" s="227">
        <f>IF(N122="nulová",J122,0)</f>
        <v>0</v>
      </c>
      <c r="BJ122" s="19" t="s">
        <v>83</v>
      </c>
      <c r="BK122" s="227">
        <f>ROUND(I122*H122,2)</f>
        <v>0</v>
      </c>
      <c r="BL122" s="19" t="s">
        <v>198</v>
      </c>
      <c r="BM122" s="226" t="s">
        <v>3472</v>
      </c>
    </row>
    <row r="123" s="2" customFormat="1">
      <c r="A123" s="40"/>
      <c r="B123" s="41"/>
      <c r="C123" s="42"/>
      <c r="D123" s="228" t="s">
        <v>190</v>
      </c>
      <c r="E123" s="42"/>
      <c r="F123" s="229" t="s">
        <v>3471</v>
      </c>
      <c r="G123" s="42"/>
      <c r="H123" s="42"/>
      <c r="I123" s="230"/>
      <c r="J123" s="42"/>
      <c r="K123" s="42"/>
      <c r="L123" s="46"/>
      <c r="M123" s="231"/>
      <c r="N123" s="232"/>
      <c r="O123" s="86"/>
      <c r="P123" s="86"/>
      <c r="Q123" s="86"/>
      <c r="R123" s="86"/>
      <c r="S123" s="86"/>
      <c r="T123" s="87"/>
      <c r="U123" s="40"/>
      <c r="V123" s="40"/>
      <c r="W123" s="40"/>
      <c r="X123" s="40"/>
      <c r="Y123" s="40"/>
      <c r="Z123" s="40"/>
      <c r="AA123" s="40"/>
      <c r="AB123" s="40"/>
      <c r="AC123" s="40"/>
      <c r="AD123" s="40"/>
      <c r="AE123" s="40"/>
      <c r="AT123" s="19" t="s">
        <v>190</v>
      </c>
      <c r="AU123" s="19" t="s">
        <v>76</v>
      </c>
    </row>
    <row r="124" s="2" customFormat="1" ht="16.5" customHeight="1">
      <c r="A124" s="40"/>
      <c r="B124" s="41"/>
      <c r="C124" s="215" t="s">
        <v>316</v>
      </c>
      <c r="D124" s="215" t="s">
        <v>183</v>
      </c>
      <c r="E124" s="216" t="s">
        <v>2999</v>
      </c>
      <c r="F124" s="217" t="s">
        <v>3473</v>
      </c>
      <c r="G124" s="218" t="s">
        <v>1661</v>
      </c>
      <c r="H124" s="219">
        <v>91</v>
      </c>
      <c r="I124" s="220"/>
      <c r="J124" s="221">
        <f>ROUND(I124*H124,2)</f>
        <v>0</v>
      </c>
      <c r="K124" s="217" t="s">
        <v>19</v>
      </c>
      <c r="L124" s="46"/>
      <c r="M124" s="222" t="s">
        <v>19</v>
      </c>
      <c r="N124" s="223" t="s">
        <v>47</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198</v>
      </c>
      <c r="AT124" s="226" t="s">
        <v>183</v>
      </c>
      <c r="AU124" s="226" t="s">
        <v>76</v>
      </c>
      <c r="AY124" s="19" t="s">
        <v>180</v>
      </c>
      <c r="BE124" s="227">
        <f>IF(N124="základní",J124,0)</f>
        <v>0</v>
      </c>
      <c r="BF124" s="227">
        <f>IF(N124="snížená",J124,0)</f>
        <v>0</v>
      </c>
      <c r="BG124" s="227">
        <f>IF(N124="zákl. přenesená",J124,0)</f>
        <v>0</v>
      </c>
      <c r="BH124" s="227">
        <f>IF(N124="sníž. přenesená",J124,0)</f>
        <v>0</v>
      </c>
      <c r="BI124" s="227">
        <f>IF(N124="nulová",J124,0)</f>
        <v>0</v>
      </c>
      <c r="BJ124" s="19" t="s">
        <v>83</v>
      </c>
      <c r="BK124" s="227">
        <f>ROUND(I124*H124,2)</f>
        <v>0</v>
      </c>
      <c r="BL124" s="19" t="s">
        <v>198</v>
      </c>
      <c r="BM124" s="226" t="s">
        <v>3474</v>
      </c>
    </row>
    <row r="125" s="2" customFormat="1">
      <c r="A125" s="40"/>
      <c r="B125" s="41"/>
      <c r="C125" s="42"/>
      <c r="D125" s="228" t="s">
        <v>190</v>
      </c>
      <c r="E125" s="42"/>
      <c r="F125" s="229" t="s">
        <v>3473</v>
      </c>
      <c r="G125" s="42"/>
      <c r="H125" s="42"/>
      <c r="I125" s="230"/>
      <c r="J125" s="42"/>
      <c r="K125" s="42"/>
      <c r="L125" s="46"/>
      <c r="M125" s="231"/>
      <c r="N125" s="232"/>
      <c r="O125" s="86"/>
      <c r="P125" s="86"/>
      <c r="Q125" s="86"/>
      <c r="R125" s="86"/>
      <c r="S125" s="86"/>
      <c r="T125" s="87"/>
      <c r="U125" s="40"/>
      <c r="V125" s="40"/>
      <c r="W125" s="40"/>
      <c r="X125" s="40"/>
      <c r="Y125" s="40"/>
      <c r="Z125" s="40"/>
      <c r="AA125" s="40"/>
      <c r="AB125" s="40"/>
      <c r="AC125" s="40"/>
      <c r="AD125" s="40"/>
      <c r="AE125" s="40"/>
      <c r="AT125" s="19" t="s">
        <v>190</v>
      </c>
      <c r="AU125" s="19" t="s">
        <v>76</v>
      </c>
    </row>
    <row r="126" s="2" customFormat="1" ht="16.5" customHeight="1">
      <c r="A126" s="40"/>
      <c r="B126" s="41"/>
      <c r="C126" s="215" t="s">
        <v>324</v>
      </c>
      <c r="D126" s="215" t="s">
        <v>183</v>
      </c>
      <c r="E126" s="216" t="s">
        <v>3002</v>
      </c>
      <c r="F126" s="217" t="s">
        <v>3475</v>
      </c>
      <c r="G126" s="218" t="s">
        <v>1661</v>
      </c>
      <c r="H126" s="219">
        <v>91</v>
      </c>
      <c r="I126" s="220"/>
      <c r="J126" s="221">
        <f>ROUND(I126*H126,2)</f>
        <v>0</v>
      </c>
      <c r="K126" s="217" t="s">
        <v>19</v>
      </c>
      <c r="L126" s="46"/>
      <c r="M126" s="222" t="s">
        <v>19</v>
      </c>
      <c r="N126" s="223" t="s">
        <v>47</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198</v>
      </c>
      <c r="AT126" s="226" t="s">
        <v>183</v>
      </c>
      <c r="AU126" s="226" t="s">
        <v>76</v>
      </c>
      <c r="AY126" s="19" t="s">
        <v>180</v>
      </c>
      <c r="BE126" s="227">
        <f>IF(N126="základní",J126,0)</f>
        <v>0</v>
      </c>
      <c r="BF126" s="227">
        <f>IF(N126="snížená",J126,0)</f>
        <v>0</v>
      </c>
      <c r="BG126" s="227">
        <f>IF(N126="zákl. přenesená",J126,0)</f>
        <v>0</v>
      </c>
      <c r="BH126" s="227">
        <f>IF(N126="sníž. přenesená",J126,0)</f>
        <v>0</v>
      </c>
      <c r="BI126" s="227">
        <f>IF(N126="nulová",J126,0)</f>
        <v>0</v>
      </c>
      <c r="BJ126" s="19" t="s">
        <v>83</v>
      </c>
      <c r="BK126" s="227">
        <f>ROUND(I126*H126,2)</f>
        <v>0</v>
      </c>
      <c r="BL126" s="19" t="s">
        <v>198</v>
      </c>
      <c r="BM126" s="226" t="s">
        <v>3476</v>
      </c>
    </row>
    <row r="127" s="2" customFormat="1">
      <c r="A127" s="40"/>
      <c r="B127" s="41"/>
      <c r="C127" s="42"/>
      <c r="D127" s="228" t="s">
        <v>190</v>
      </c>
      <c r="E127" s="42"/>
      <c r="F127" s="229" t="s">
        <v>3475</v>
      </c>
      <c r="G127" s="42"/>
      <c r="H127" s="42"/>
      <c r="I127" s="230"/>
      <c r="J127" s="42"/>
      <c r="K127" s="42"/>
      <c r="L127" s="46"/>
      <c r="M127" s="231"/>
      <c r="N127" s="232"/>
      <c r="O127" s="86"/>
      <c r="P127" s="86"/>
      <c r="Q127" s="86"/>
      <c r="R127" s="86"/>
      <c r="S127" s="86"/>
      <c r="T127" s="87"/>
      <c r="U127" s="40"/>
      <c r="V127" s="40"/>
      <c r="W127" s="40"/>
      <c r="X127" s="40"/>
      <c r="Y127" s="40"/>
      <c r="Z127" s="40"/>
      <c r="AA127" s="40"/>
      <c r="AB127" s="40"/>
      <c r="AC127" s="40"/>
      <c r="AD127" s="40"/>
      <c r="AE127" s="40"/>
      <c r="AT127" s="19" t="s">
        <v>190</v>
      </c>
      <c r="AU127" s="19" t="s">
        <v>76</v>
      </c>
    </row>
    <row r="128" s="2" customFormat="1" ht="16.5" customHeight="1">
      <c r="A128" s="40"/>
      <c r="B128" s="41"/>
      <c r="C128" s="215" t="s">
        <v>330</v>
      </c>
      <c r="D128" s="215" t="s">
        <v>183</v>
      </c>
      <c r="E128" s="216" t="s">
        <v>3005</v>
      </c>
      <c r="F128" s="217" t="s">
        <v>3477</v>
      </c>
      <c r="G128" s="218" t="s">
        <v>1661</v>
      </c>
      <c r="H128" s="219">
        <v>280</v>
      </c>
      <c r="I128" s="220"/>
      <c r="J128" s="221">
        <f>ROUND(I128*H128,2)</f>
        <v>0</v>
      </c>
      <c r="K128" s="217" t="s">
        <v>19</v>
      </c>
      <c r="L128" s="46"/>
      <c r="M128" s="222" t="s">
        <v>19</v>
      </c>
      <c r="N128" s="223" t="s">
        <v>47</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198</v>
      </c>
      <c r="AT128" s="226" t="s">
        <v>183</v>
      </c>
      <c r="AU128" s="226" t="s">
        <v>76</v>
      </c>
      <c r="AY128" s="19" t="s">
        <v>180</v>
      </c>
      <c r="BE128" s="227">
        <f>IF(N128="základní",J128,0)</f>
        <v>0</v>
      </c>
      <c r="BF128" s="227">
        <f>IF(N128="snížená",J128,0)</f>
        <v>0</v>
      </c>
      <c r="BG128" s="227">
        <f>IF(N128="zákl. přenesená",J128,0)</f>
        <v>0</v>
      </c>
      <c r="BH128" s="227">
        <f>IF(N128="sníž. přenesená",J128,0)</f>
        <v>0</v>
      </c>
      <c r="BI128" s="227">
        <f>IF(N128="nulová",J128,0)</f>
        <v>0</v>
      </c>
      <c r="BJ128" s="19" t="s">
        <v>83</v>
      </c>
      <c r="BK128" s="227">
        <f>ROUND(I128*H128,2)</f>
        <v>0</v>
      </c>
      <c r="BL128" s="19" t="s">
        <v>198</v>
      </c>
      <c r="BM128" s="226" t="s">
        <v>3478</v>
      </c>
    </row>
    <row r="129" s="2" customFormat="1">
      <c r="A129" s="40"/>
      <c r="B129" s="41"/>
      <c r="C129" s="42"/>
      <c r="D129" s="228" t="s">
        <v>190</v>
      </c>
      <c r="E129" s="42"/>
      <c r="F129" s="229" t="s">
        <v>3477</v>
      </c>
      <c r="G129" s="42"/>
      <c r="H129" s="42"/>
      <c r="I129" s="230"/>
      <c r="J129" s="42"/>
      <c r="K129" s="42"/>
      <c r="L129" s="46"/>
      <c r="M129" s="231"/>
      <c r="N129" s="232"/>
      <c r="O129" s="86"/>
      <c r="P129" s="86"/>
      <c r="Q129" s="86"/>
      <c r="R129" s="86"/>
      <c r="S129" s="86"/>
      <c r="T129" s="87"/>
      <c r="U129" s="40"/>
      <c r="V129" s="40"/>
      <c r="W129" s="40"/>
      <c r="X129" s="40"/>
      <c r="Y129" s="40"/>
      <c r="Z129" s="40"/>
      <c r="AA129" s="40"/>
      <c r="AB129" s="40"/>
      <c r="AC129" s="40"/>
      <c r="AD129" s="40"/>
      <c r="AE129" s="40"/>
      <c r="AT129" s="19" t="s">
        <v>190</v>
      </c>
      <c r="AU129" s="19" t="s">
        <v>76</v>
      </c>
    </row>
    <row r="130" s="2" customFormat="1" ht="16.5" customHeight="1">
      <c r="A130" s="40"/>
      <c r="B130" s="41"/>
      <c r="C130" s="215" t="s">
        <v>335</v>
      </c>
      <c r="D130" s="215" t="s">
        <v>183</v>
      </c>
      <c r="E130" s="216" t="s">
        <v>3008</v>
      </c>
      <c r="F130" s="217" t="s">
        <v>3479</v>
      </c>
      <c r="G130" s="218" t="s">
        <v>249</v>
      </c>
      <c r="H130" s="219">
        <v>218</v>
      </c>
      <c r="I130" s="220"/>
      <c r="J130" s="221">
        <f>ROUND(I130*H130,2)</f>
        <v>0</v>
      </c>
      <c r="K130" s="217" t="s">
        <v>19</v>
      </c>
      <c r="L130" s="46"/>
      <c r="M130" s="222" t="s">
        <v>19</v>
      </c>
      <c r="N130" s="223" t="s">
        <v>47</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198</v>
      </c>
      <c r="AT130" s="226" t="s">
        <v>183</v>
      </c>
      <c r="AU130" s="226" t="s">
        <v>76</v>
      </c>
      <c r="AY130" s="19" t="s">
        <v>180</v>
      </c>
      <c r="BE130" s="227">
        <f>IF(N130="základní",J130,0)</f>
        <v>0</v>
      </c>
      <c r="BF130" s="227">
        <f>IF(N130="snížená",J130,0)</f>
        <v>0</v>
      </c>
      <c r="BG130" s="227">
        <f>IF(N130="zákl. přenesená",J130,0)</f>
        <v>0</v>
      </c>
      <c r="BH130" s="227">
        <f>IF(N130="sníž. přenesená",J130,0)</f>
        <v>0</v>
      </c>
      <c r="BI130" s="227">
        <f>IF(N130="nulová",J130,0)</f>
        <v>0</v>
      </c>
      <c r="BJ130" s="19" t="s">
        <v>83</v>
      </c>
      <c r="BK130" s="227">
        <f>ROUND(I130*H130,2)</f>
        <v>0</v>
      </c>
      <c r="BL130" s="19" t="s">
        <v>198</v>
      </c>
      <c r="BM130" s="226" t="s">
        <v>3480</v>
      </c>
    </row>
    <row r="131" s="2" customFormat="1">
      <c r="A131" s="40"/>
      <c r="B131" s="41"/>
      <c r="C131" s="42"/>
      <c r="D131" s="228" t="s">
        <v>190</v>
      </c>
      <c r="E131" s="42"/>
      <c r="F131" s="229" t="s">
        <v>3479</v>
      </c>
      <c r="G131" s="42"/>
      <c r="H131" s="42"/>
      <c r="I131" s="230"/>
      <c r="J131" s="42"/>
      <c r="K131" s="42"/>
      <c r="L131" s="46"/>
      <c r="M131" s="231"/>
      <c r="N131" s="232"/>
      <c r="O131" s="86"/>
      <c r="P131" s="86"/>
      <c r="Q131" s="86"/>
      <c r="R131" s="86"/>
      <c r="S131" s="86"/>
      <c r="T131" s="87"/>
      <c r="U131" s="40"/>
      <c r="V131" s="40"/>
      <c r="W131" s="40"/>
      <c r="X131" s="40"/>
      <c r="Y131" s="40"/>
      <c r="Z131" s="40"/>
      <c r="AA131" s="40"/>
      <c r="AB131" s="40"/>
      <c r="AC131" s="40"/>
      <c r="AD131" s="40"/>
      <c r="AE131" s="40"/>
      <c r="AT131" s="19" t="s">
        <v>190</v>
      </c>
      <c r="AU131" s="19" t="s">
        <v>76</v>
      </c>
    </row>
    <row r="132" s="2" customFormat="1" ht="16.5" customHeight="1">
      <c r="A132" s="40"/>
      <c r="B132" s="41"/>
      <c r="C132" s="215" t="s">
        <v>7</v>
      </c>
      <c r="D132" s="215" t="s">
        <v>183</v>
      </c>
      <c r="E132" s="216" t="s">
        <v>3011</v>
      </c>
      <c r="F132" s="217" t="s">
        <v>3481</v>
      </c>
      <c r="G132" s="218" t="s">
        <v>249</v>
      </c>
      <c r="H132" s="219">
        <v>17</v>
      </c>
      <c r="I132" s="220"/>
      <c r="J132" s="221">
        <f>ROUND(I132*H132,2)</f>
        <v>0</v>
      </c>
      <c r="K132" s="217" t="s">
        <v>19</v>
      </c>
      <c r="L132" s="46"/>
      <c r="M132" s="222" t="s">
        <v>19</v>
      </c>
      <c r="N132" s="223" t="s">
        <v>47</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198</v>
      </c>
      <c r="AT132" s="226" t="s">
        <v>183</v>
      </c>
      <c r="AU132" s="226" t="s">
        <v>76</v>
      </c>
      <c r="AY132" s="19" t="s">
        <v>180</v>
      </c>
      <c r="BE132" s="227">
        <f>IF(N132="základní",J132,0)</f>
        <v>0</v>
      </c>
      <c r="BF132" s="227">
        <f>IF(N132="snížená",J132,0)</f>
        <v>0</v>
      </c>
      <c r="BG132" s="227">
        <f>IF(N132="zákl. přenesená",J132,0)</f>
        <v>0</v>
      </c>
      <c r="BH132" s="227">
        <f>IF(N132="sníž. přenesená",J132,0)</f>
        <v>0</v>
      </c>
      <c r="BI132" s="227">
        <f>IF(N132="nulová",J132,0)</f>
        <v>0</v>
      </c>
      <c r="BJ132" s="19" t="s">
        <v>83</v>
      </c>
      <c r="BK132" s="227">
        <f>ROUND(I132*H132,2)</f>
        <v>0</v>
      </c>
      <c r="BL132" s="19" t="s">
        <v>198</v>
      </c>
      <c r="BM132" s="226" t="s">
        <v>3482</v>
      </c>
    </row>
    <row r="133" s="2" customFormat="1">
      <c r="A133" s="40"/>
      <c r="B133" s="41"/>
      <c r="C133" s="42"/>
      <c r="D133" s="228" t="s">
        <v>190</v>
      </c>
      <c r="E133" s="42"/>
      <c r="F133" s="229" t="s">
        <v>3483</v>
      </c>
      <c r="G133" s="42"/>
      <c r="H133" s="42"/>
      <c r="I133" s="230"/>
      <c r="J133" s="42"/>
      <c r="K133" s="42"/>
      <c r="L133" s="46"/>
      <c r="M133" s="231"/>
      <c r="N133" s="232"/>
      <c r="O133" s="86"/>
      <c r="P133" s="86"/>
      <c r="Q133" s="86"/>
      <c r="R133" s="86"/>
      <c r="S133" s="86"/>
      <c r="T133" s="87"/>
      <c r="U133" s="40"/>
      <c r="V133" s="40"/>
      <c r="W133" s="40"/>
      <c r="X133" s="40"/>
      <c r="Y133" s="40"/>
      <c r="Z133" s="40"/>
      <c r="AA133" s="40"/>
      <c r="AB133" s="40"/>
      <c r="AC133" s="40"/>
      <c r="AD133" s="40"/>
      <c r="AE133" s="40"/>
      <c r="AT133" s="19" t="s">
        <v>190</v>
      </c>
      <c r="AU133" s="19" t="s">
        <v>76</v>
      </c>
    </row>
    <row r="134" s="2" customFormat="1" ht="16.5" customHeight="1">
      <c r="A134" s="40"/>
      <c r="B134" s="41"/>
      <c r="C134" s="215" t="s">
        <v>345</v>
      </c>
      <c r="D134" s="215" t="s">
        <v>183</v>
      </c>
      <c r="E134" s="216" t="s">
        <v>3014</v>
      </c>
      <c r="F134" s="217" t="s">
        <v>3484</v>
      </c>
      <c r="G134" s="218" t="s">
        <v>249</v>
      </c>
      <c r="H134" s="219">
        <v>25</v>
      </c>
      <c r="I134" s="220"/>
      <c r="J134" s="221">
        <f>ROUND(I134*H134,2)</f>
        <v>0</v>
      </c>
      <c r="K134" s="217" t="s">
        <v>19</v>
      </c>
      <c r="L134" s="46"/>
      <c r="M134" s="222" t="s">
        <v>19</v>
      </c>
      <c r="N134" s="223" t="s">
        <v>47</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198</v>
      </c>
      <c r="AT134" s="226" t="s">
        <v>183</v>
      </c>
      <c r="AU134" s="226" t="s">
        <v>76</v>
      </c>
      <c r="AY134" s="19" t="s">
        <v>180</v>
      </c>
      <c r="BE134" s="227">
        <f>IF(N134="základní",J134,0)</f>
        <v>0</v>
      </c>
      <c r="BF134" s="227">
        <f>IF(N134="snížená",J134,0)</f>
        <v>0</v>
      </c>
      <c r="BG134" s="227">
        <f>IF(N134="zákl. přenesená",J134,0)</f>
        <v>0</v>
      </c>
      <c r="BH134" s="227">
        <f>IF(N134="sníž. přenesená",J134,0)</f>
        <v>0</v>
      </c>
      <c r="BI134" s="227">
        <f>IF(N134="nulová",J134,0)</f>
        <v>0</v>
      </c>
      <c r="BJ134" s="19" t="s">
        <v>83</v>
      </c>
      <c r="BK134" s="227">
        <f>ROUND(I134*H134,2)</f>
        <v>0</v>
      </c>
      <c r="BL134" s="19" t="s">
        <v>198</v>
      </c>
      <c r="BM134" s="226" t="s">
        <v>3485</v>
      </c>
    </row>
    <row r="135" s="2" customFormat="1">
      <c r="A135" s="40"/>
      <c r="B135" s="41"/>
      <c r="C135" s="42"/>
      <c r="D135" s="228" t="s">
        <v>190</v>
      </c>
      <c r="E135" s="42"/>
      <c r="F135" s="229" t="s">
        <v>3484</v>
      </c>
      <c r="G135" s="42"/>
      <c r="H135" s="42"/>
      <c r="I135" s="230"/>
      <c r="J135" s="42"/>
      <c r="K135" s="42"/>
      <c r="L135" s="46"/>
      <c r="M135" s="231"/>
      <c r="N135" s="232"/>
      <c r="O135" s="86"/>
      <c r="P135" s="86"/>
      <c r="Q135" s="86"/>
      <c r="R135" s="86"/>
      <c r="S135" s="86"/>
      <c r="T135" s="87"/>
      <c r="U135" s="40"/>
      <c r="V135" s="40"/>
      <c r="W135" s="40"/>
      <c r="X135" s="40"/>
      <c r="Y135" s="40"/>
      <c r="Z135" s="40"/>
      <c r="AA135" s="40"/>
      <c r="AB135" s="40"/>
      <c r="AC135" s="40"/>
      <c r="AD135" s="40"/>
      <c r="AE135" s="40"/>
      <c r="AT135" s="19" t="s">
        <v>190</v>
      </c>
      <c r="AU135" s="19" t="s">
        <v>76</v>
      </c>
    </row>
    <row r="136" s="2" customFormat="1" ht="16.5" customHeight="1">
      <c r="A136" s="40"/>
      <c r="B136" s="41"/>
      <c r="C136" s="215" t="s">
        <v>351</v>
      </c>
      <c r="D136" s="215" t="s">
        <v>183</v>
      </c>
      <c r="E136" s="216" t="s">
        <v>3017</v>
      </c>
      <c r="F136" s="217" t="s">
        <v>3486</v>
      </c>
      <c r="G136" s="218" t="s">
        <v>249</v>
      </c>
      <c r="H136" s="219">
        <v>4</v>
      </c>
      <c r="I136" s="220"/>
      <c r="J136" s="221">
        <f>ROUND(I136*H136,2)</f>
        <v>0</v>
      </c>
      <c r="K136" s="217" t="s">
        <v>19</v>
      </c>
      <c r="L136" s="46"/>
      <c r="M136" s="222" t="s">
        <v>19</v>
      </c>
      <c r="N136" s="223" t="s">
        <v>47</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198</v>
      </c>
      <c r="AT136" s="226" t="s">
        <v>183</v>
      </c>
      <c r="AU136" s="226" t="s">
        <v>76</v>
      </c>
      <c r="AY136" s="19" t="s">
        <v>180</v>
      </c>
      <c r="BE136" s="227">
        <f>IF(N136="základní",J136,0)</f>
        <v>0</v>
      </c>
      <c r="BF136" s="227">
        <f>IF(N136="snížená",J136,0)</f>
        <v>0</v>
      </c>
      <c r="BG136" s="227">
        <f>IF(N136="zákl. přenesená",J136,0)</f>
        <v>0</v>
      </c>
      <c r="BH136" s="227">
        <f>IF(N136="sníž. přenesená",J136,0)</f>
        <v>0</v>
      </c>
      <c r="BI136" s="227">
        <f>IF(N136="nulová",J136,0)</f>
        <v>0</v>
      </c>
      <c r="BJ136" s="19" t="s">
        <v>83</v>
      </c>
      <c r="BK136" s="227">
        <f>ROUND(I136*H136,2)</f>
        <v>0</v>
      </c>
      <c r="BL136" s="19" t="s">
        <v>198</v>
      </c>
      <c r="BM136" s="226" t="s">
        <v>3487</v>
      </c>
    </row>
    <row r="137" s="2" customFormat="1">
      <c r="A137" s="40"/>
      <c r="B137" s="41"/>
      <c r="C137" s="42"/>
      <c r="D137" s="228" t="s">
        <v>190</v>
      </c>
      <c r="E137" s="42"/>
      <c r="F137" s="229" t="s">
        <v>3486</v>
      </c>
      <c r="G137" s="42"/>
      <c r="H137" s="42"/>
      <c r="I137" s="230"/>
      <c r="J137" s="42"/>
      <c r="K137" s="42"/>
      <c r="L137" s="46"/>
      <c r="M137" s="231"/>
      <c r="N137" s="232"/>
      <c r="O137" s="86"/>
      <c r="P137" s="86"/>
      <c r="Q137" s="86"/>
      <c r="R137" s="86"/>
      <c r="S137" s="86"/>
      <c r="T137" s="87"/>
      <c r="U137" s="40"/>
      <c r="V137" s="40"/>
      <c r="W137" s="40"/>
      <c r="X137" s="40"/>
      <c r="Y137" s="40"/>
      <c r="Z137" s="40"/>
      <c r="AA137" s="40"/>
      <c r="AB137" s="40"/>
      <c r="AC137" s="40"/>
      <c r="AD137" s="40"/>
      <c r="AE137" s="40"/>
      <c r="AT137" s="19" t="s">
        <v>190</v>
      </c>
      <c r="AU137" s="19" t="s">
        <v>76</v>
      </c>
    </row>
    <row r="138" s="2" customFormat="1" ht="16.5" customHeight="1">
      <c r="A138" s="40"/>
      <c r="B138" s="41"/>
      <c r="C138" s="215" t="s">
        <v>357</v>
      </c>
      <c r="D138" s="215" t="s">
        <v>183</v>
      </c>
      <c r="E138" s="216" t="s">
        <v>3020</v>
      </c>
      <c r="F138" s="217" t="s">
        <v>3488</v>
      </c>
      <c r="G138" s="218" t="s">
        <v>249</v>
      </c>
      <c r="H138" s="219">
        <v>191</v>
      </c>
      <c r="I138" s="220"/>
      <c r="J138" s="221">
        <f>ROUND(I138*H138,2)</f>
        <v>0</v>
      </c>
      <c r="K138" s="217" t="s">
        <v>19</v>
      </c>
      <c r="L138" s="46"/>
      <c r="M138" s="222" t="s">
        <v>19</v>
      </c>
      <c r="N138" s="223" t="s">
        <v>47</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198</v>
      </c>
      <c r="AT138" s="226" t="s">
        <v>183</v>
      </c>
      <c r="AU138" s="226" t="s">
        <v>76</v>
      </c>
      <c r="AY138" s="19" t="s">
        <v>180</v>
      </c>
      <c r="BE138" s="227">
        <f>IF(N138="základní",J138,0)</f>
        <v>0</v>
      </c>
      <c r="BF138" s="227">
        <f>IF(N138="snížená",J138,0)</f>
        <v>0</v>
      </c>
      <c r="BG138" s="227">
        <f>IF(N138="zákl. přenesená",J138,0)</f>
        <v>0</v>
      </c>
      <c r="BH138" s="227">
        <f>IF(N138="sníž. přenesená",J138,0)</f>
        <v>0</v>
      </c>
      <c r="BI138" s="227">
        <f>IF(N138="nulová",J138,0)</f>
        <v>0</v>
      </c>
      <c r="BJ138" s="19" t="s">
        <v>83</v>
      </c>
      <c r="BK138" s="227">
        <f>ROUND(I138*H138,2)</f>
        <v>0</v>
      </c>
      <c r="BL138" s="19" t="s">
        <v>198</v>
      </c>
      <c r="BM138" s="226" t="s">
        <v>3489</v>
      </c>
    </row>
    <row r="139" s="2" customFormat="1">
      <c r="A139" s="40"/>
      <c r="B139" s="41"/>
      <c r="C139" s="42"/>
      <c r="D139" s="228" t="s">
        <v>190</v>
      </c>
      <c r="E139" s="42"/>
      <c r="F139" s="229" t="s">
        <v>3488</v>
      </c>
      <c r="G139" s="42"/>
      <c r="H139" s="42"/>
      <c r="I139" s="230"/>
      <c r="J139" s="42"/>
      <c r="K139" s="42"/>
      <c r="L139" s="46"/>
      <c r="M139" s="231"/>
      <c r="N139" s="232"/>
      <c r="O139" s="86"/>
      <c r="P139" s="86"/>
      <c r="Q139" s="86"/>
      <c r="R139" s="86"/>
      <c r="S139" s="86"/>
      <c r="T139" s="87"/>
      <c r="U139" s="40"/>
      <c r="V139" s="40"/>
      <c r="W139" s="40"/>
      <c r="X139" s="40"/>
      <c r="Y139" s="40"/>
      <c r="Z139" s="40"/>
      <c r="AA139" s="40"/>
      <c r="AB139" s="40"/>
      <c r="AC139" s="40"/>
      <c r="AD139" s="40"/>
      <c r="AE139" s="40"/>
      <c r="AT139" s="19" t="s">
        <v>190</v>
      </c>
      <c r="AU139" s="19" t="s">
        <v>76</v>
      </c>
    </row>
    <row r="140" s="2" customFormat="1" ht="16.5" customHeight="1">
      <c r="A140" s="40"/>
      <c r="B140" s="41"/>
      <c r="C140" s="215" t="s">
        <v>363</v>
      </c>
      <c r="D140" s="215" t="s">
        <v>183</v>
      </c>
      <c r="E140" s="216" t="s">
        <v>3025</v>
      </c>
      <c r="F140" s="217" t="s">
        <v>3490</v>
      </c>
      <c r="G140" s="218" t="s">
        <v>249</v>
      </c>
      <c r="H140" s="219">
        <v>3</v>
      </c>
      <c r="I140" s="220"/>
      <c r="J140" s="221">
        <f>ROUND(I140*H140,2)</f>
        <v>0</v>
      </c>
      <c r="K140" s="217" t="s">
        <v>19</v>
      </c>
      <c r="L140" s="46"/>
      <c r="M140" s="222" t="s">
        <v>19</v>
      </c>
      <c r="N140" s="223" t="s">
        <v>47</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198</v>
      </c>
      <c r="AT140" s="226" t="s">
        <v>183</v>
      </c>
      <c r="AU140" s="226" t="s">
        <v>76</v>
      </c>
      <c r="AY140" s="19" t="s">
        <v>180</v>
      </c>
      <c r="BE140" s="227">
        <f>IF(N140="základní",J140,0)</f>
        <v>0</v>
      </c>
      <c r="BF140" s="227">
        <f>IF(N140="snížená",J140,0)</f>
        <v>0</v>
      </c>
      <c r="BG140" s="227">
        <f>IF(N140="zákl. přenesená",J140,0)</f>
        <v>0</v>
      </c>
      <c r="BH140" s="227">
        <f>IF(N140="sníž. přenesená",J140,0)</f>
        <v>0</v>
      </c>
      <c r="BI140" s="227">
        <f>IF(N140="nulová",J140,0)</f>
        <v>0</v>
      </c>
      <c r="BJ140" s="19" t="s">
        <v>83</v>
      </c>
      <c r="BK140" s="227">
        <f>ROUND(I140*H140,2)</f>
        <v>0</v>
      </c>
      <c r="BL140" s="19" t="s">
        <v>198</v>
      </c>
      <c r="BM140" s="226" t="s">
        <v>3491</v>
      </c>
    </row>
    <row r="141" s="2" customFormat="1">
      <c r="A141" s="40"/>
      <c r="B141" s="41"/>
      <c r="C141" s="42"/>
      <c r="D141" s="228" t="s">
        <v>190</v>
      </c>
      <c r="E141" s="42"/>
      <c r="F141" s="229" t="s">
        <v>3490</v>
      </c>
      <c r="G141" s="42"/>
      <c r="H141" s="42"/>
      <c r="I141" s="230"/>
      <c r="J141" s="42"/>
      <c r="K141" s="42"/>
      <c r="L141" s="46"/>
      <c r="M141" s="231"/>
      <c r="N141" s="232"/>
      <c r="O141" s="86"/>
      <c r="P141" s="86"/>
      <c r="Q141" s="86"/>
      <c r="R141" s="86"/>
      <c r="S141" s="86"/>
      <c r="T141" s="87"/>
      <c r="U141" s="40"/>
      <c r="V141" s="40"/>
      <c r="W141" s="40"/>
      <c r="X141" s="40"/>
      <c r="Y141" s="40"/>
      <c r="Z141" s="40"/>
      <c r="AA141" s="40"/>
      <c r="AB141" s="40"/>
      <c r="AC141" s="40"/>
      <c r="AD141" s="40"/>
      <c r="AE141" s="40"/>
      <c r="AT141" s="19" t="s">
        <v>190</v>
      </c>
      <c r="AU141" s="19" t="s">
        <v>76</v>
      </c>
    </row>
    <row r="142" s="2" customFormat="1" ht="16.5" customHeight="1">
      <c r="A142" s="40"/>
      <c r="B142" s="41"/>
      <c r="C142" s="215" t="s">
        <v>369</v>
      </c>
      <c r="D142" s="215" t="s">
        <v>183</v>
      </c>
      <c r="E142" s="216" t="s">
        <v>3028</v>
      </c>
      <c r="F142" s="217" t="s">
        <v>3492</v>
      </c>
      <c r="G142" s="218" t="s">
        <v>1661</v>
      </c>
      <c r="H142" s="219">
        <v>41</v>
      </c>
      <c r="I142" s="220"/>
      <c r="J142" s="221">
        <f>ROUND(I142*H142,2)</f>
        <v>0</v>
      </c>
      <c r="K142" s="217" t="s">
        <v>19</v>
      </c>
      <c r="L142" s="46"/>
      <c r="M142" s="222" t="s">
        <v>19</v>
      </c>
      <c r="N142" s="223" t="s">
        <v>47</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198</v>
      </c>
      <c r="AT142" s="226" t="s">
        <v>183</v>
      </c>
      <c r="AU142" s="226" t="s">
        <v>76</v>
      </c>
      <c r="AY142" s="19" t="s">
        <v>180</v>
      </c>
      <c r="BE142" s="227">
        <f>IF(N142="základní",J142,0)</f>
        <v>0</v>
      </c>
      <c r="BF142" s="227">
        <f>IF(N142="snížená",J142,0)</f>
        <v>0</v>
      </c>
      <c r="BG142" s="227">
        <f>IF(N142="zákl. přenesená",J142,0)</f>
        <v>0</v>
      </c>
      <c r="BH142" s="227">
        <f>IF(N142="sníž. přenesená",J142,0)</f>
        <v>0</v>
      </c>
      <c r="BI142" s="227">
        <f>IF(N142="nulová",J142,0)</f>
        <v>0</v>
      </c>
      <c r="BJ142" s="19" t="s">
        <v>83</v>
      </c>
      <c r="BK142" s="227">
        <f>ROUND(I142*H142,2)</f>
        <v>0</v>
      </c>
      <c r="BL142" s="19" t="s">
        <v>198</v>
      </c>
      <c r="BM142" s="226" t="s">
        <v>3493</v>
      </c>
    </row>
    <row r="143" s="2" customFormat="1">
      <c r="A143" s="40"/>
      <c r="B143" s="41"/>
      <c r="C143" s="42"/>
      <c r="D143" s="228" t="s">
        <v>190</v>
      </c>
      <c r="E143" s="42"/>
      <c r="F143" s="229" t="s">
        <v>3492</v>
      </c>
      <c r="G143" s="42"/>
      <c r="H143" s="42"/>
      <c r="I143" s="230"/>
      <c r="J143" s="42"/>
      <c r="K143" s="42"/>
      <c r="L143" s="46"/>
      <c r="M143" s="231"/>
      <c r="N143" s="232"/>
      <c r="O143" s="86"/>
      <c r="P143" s="86"/>
      <c r="Q143" s="86"/>
      <c r="R143" s="86"/>
      <c r="S143" s="86"/>
      <c r="T143" s="87"/>
      <c r="U143" s="40"/>
      <c r="V143" s="40"/>
      <c r="W143" s="40"/>
      <c r="X143" s="40"/>
      <c r="Y143" s="40"/>
      <c r="Z143" s="40"/>
      <c r="AA143" s="40"/>
      <c r="AB143" s="40"/>
      <c r="AC143" s="40"/>
      <c r="AD143" s="40"/>
      <c r="AE143" s="40"/>
      <c r="AT143" s="19" t="s">
        <v>190</v>
      </c>
      <c r="AU143" s="19" t="s">
        <v>76</v>
      </c>
    </row>
    <row r="144" s="2" customFormat="1" ht="16.5" customHeight="1">
      <c r="A144" s="40"/>
      <c r="B144" s="41"/>
      <c r="C144" s="215" t="s">
        <v>375</v>
      </c>
      <c r="D144" s="215" t="s">
        <v>183</v>
      </c>
      <c r="E144" s="216" t="s">
        <v>3031</v>
      </c>
      <c r="F144" s="217" t="s">
        <v>3494</v>
      </c>
      <c r="G144" s="218" t="s">
        <v>1661</v>
      </c>
      <c r="H144" s="219">
        <v>7</v>
      </c>
      <c r="I144" s="220"/>
      <c r="J144" s="221">
        <f>ROUND(I144*H144,2)</f>
        <v>0</v>
      </c>
      <c r="K144" s="217" t="s">
        <v>19</v>
      </c>
      <c r="L144" s="46"/>
      <c r="M144" s="222" t="s">
        <v>19</v>
      </c>
      <c r="N144" s="223" t="s">
        <v>47</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198</v>
      </c>
      <c r="AT144" s="226" t="s">
        <v>183</v>
      </c>
      <c r="AU144" s="226" t="s">
        <v>76</v>
      </c>
      <c r="AY144" s="19" t="s">
        <v>180</v>
      </c>
      <c r="BE144" s="227">
        <f>IF(N144="základní",J144,0)</f>
        <v>0</v>
      </c>
      <c r="BF144" s="227">
        <f>IF(N144="snížená",J144,0)</f>
        <v>0</v>
      </c>
      <c r="BG144" s="227">
        <f>IF(N144="zákl. přenesená",J144,0)</f>
        <v>0</v>
      </c>
      <c r="BH144" s="227">
        <f>IF(N144="sníž. přenesená",J144,0)</f>
        <v>0</v>
      </c>
      <c r="BI144" s="227">
        <f>IF(N144="nulová",J144,0)</f>
        <v>0</v>
      </c>
      <c r="BJ144" s="19" t="s">
        <v>83</v>
      </c>
      <c r="BK144" s="227">
        <f>ROUND(I144*H144,2)</f>
        <v>0</v>
      </c>
      <c r="BL144" s="19" t="s">
        <v>198</v>
      </c>
      <c r="BM144" s="226" t="s">
        <v>3495</v>
      </c>
    </row>
    <row r="145" s="2" customFormat="1">
      <c r="A145" s="40"/>
      <c r="B145" s="41"/>
      <c r="C145" s="42"/>
      <c r="D145" s="228" t="s">
        <v>190</v>
      </c>
      <c r="E145" s="42"/>
      <c r="F145" s="229" t="s">
        <v>3494</v>
      </c>
      <c r="G145" s="42"/>
      <c r="H145" s="42"/>
      <c r="I145" s="230"/>
      <c r="J145" s="42"/>
      <c r="K145" s="42"/>
      <c r="L145" s="46"/>
      <c r="M145" s="231"/>
      <c r="N145" s="232"/>
      <c r="O145" s="86"/>
      <c r="P145" s="86"/>
      <c r="Q145" s="86"/>
      <c r="R145" s="86"/>
      <c r="S145" s="86"/>
      <c r="T145" s="87"/>
      <c r="U145" s="40"/>
      <c r="V145" s="40"/>
      <c r="W145" s="40"/>
      <c r="X145" s="40"/>
      <c r="Y145" s="40"/>
      <c r="Z145" s="40"/>
      <c r="AA145" s="40"/>
      <c r="AB145" s="40"/>
      <c r="AC145" s="40"/>
      <c r="AD145" s="40"/>
      <c r="AE145" s="40"/>
      <c r="AT145" s="19" t="s">
        <v>190</v>
      </c>
      <c r="AU145" s="19" t="s">
        <v>76</v>
      </c>
    </row>
    <row r="146" s="2" customFormat="1" ht="16.5" customHeight="1">
      <c r="A146" s="40"/>
      <c r="B146" s="41"/>
      <c r="C146" s="215" t="s">
        <v>380</v>
      </c>
      <c r="D146" s="215" t="s">
        <v>183</v>
      </c>
      <c r="E146" s="216" t="s">
        <v>3034</v>
      </c>
      <c r="F146" s="217" t="s">
        <v>3217</v>
      </c>
      <c r="G146" s="218" t="s">
        <v>974</v>
      </c>
      <c r="H146" s="219">
        <v>1</v>
      </c>
      <c r="I146" s="220"/>
      <c r="J146" s="221">
        <f>ROUND(I146*H146,2)</f>
        <v>0</v>
      </c>
      <c r="K146" s="217" t="s">
        <v>19</v>
      </c>
      <c r="L146" s="46"/>
      <c r="M146" s="222" t="s">
        <v>19</v>
      </c>
      <c r="N146" s="223" t="s">
        <v>47</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198</v>
      </c>
      <c r="AT146" s="226" t="s">
        <v>183</v>
      </c>
      <c r="AU146" s="226" t="s">
        <v>76</v>
      </c>
      <c r="AY146" s="19" t="s">
        <v>180</v>
      </c>
      <c r="BE146" s="227">
        <f>IF(N146="základní",J146,0)</f>
        <v>0</v>
      </c>
      <c r="BF146" s="227">
        <f>IF(N146="snížená",J146,0)</f>
        <v>0</v>
      </c>
      <c r="BG146" s="227">
        <f>IF(N146="zákl. přenesená",J146,0)</f>
        <v>0</v>
      </c>
      <c r="BH146" s="227">
        <f>IF(N146="sníž. přenesená",J146,0)</f>
        <v>0</v>
      </c>
      <c r="BI146" s="227">
        <f>IF(N146="nulová",J146,0)</f>
        <v>0</v>
      </c>
      <c r="BJ146" s="19" t="s">
        <v>83</v>
      </c>
      <c r="BK146" s="227">
        <f>ROUND(I146*H146,2)</f>
        <v>0</v>
      </c>
      <c r="BL146" s="19" t="s">
        <v>198</v>
      </c>
      <c r="BM146" s="226" t="s">
        <v>3496</v>
      </c>
    </row>
    <row r="147" s="2" customFormat="1">
      <c r="A147" s="40"/>
      <c r="B147" s="41"/>
      <c r="C147" s="42"/>
      <c r="D147" s="228" t="s">
        <v>190</v>
      </c>
      <c r="E147" s="42"/>
      <c r="F147" s="229" t="s">
        <v>3217</v>
      </c>
      <c r="G147" s="42"/>
      <c r="H147" s="42"/>
      <c r="I147" s="230"/>
      <c r="J147" s="42"/>
      <c r="K147" s="42"/>
      <c r="L147" s="46"/>
      <c r="M147" s="265"/>
      <c r="N147" s="266"/>
      <c r="O147" s="267"/>
      <c r="P147" s="267"/>
      <c r="Q147" s="267"/>
      <c r="R147" s="267"/>
      <c r="S147" s="267"/>
      <c r="T147" s="268"/>
      <c r="U147" s="40"/>
      <c r="V147" s="40"/>
      <c r="W147" s="40"/>
      <c r="X147" s="40"/>
      <c r="Y147" s="40"/>
      <c r="Z147" s="40"/>
      <c r="AA147" s="40"/>
      <c r="AB147" s="40"/>
      <c r="AC147" s="40"/>
      <c r="AD147" s="40"/>
      <c r="AE147" s="40"/>
      <c r="AT147" s="19" t="s">
        <v>190</v>
      </c>
      <c r="AU147" s="19" t="s">
        <v>76</v>
      </c>
    </row>
    <row r="148" s="2" customFormat="1" ht="6.96" customHeight="1">
      <c r="A148" s="40"/>
      <c r="B148" s="61"/>
      <c r="C148" s="62"/>
      <c r="D148" s="62"/>
      <c r="E148" s="62"/>
      <c r="F148" s="62"/>
      <c r="G148" s="62"/>
      <c r="H148" s="62"/>
      <c r="I148" s="62"/>
      <c r="J148" s="62"/>
      <c r="K148" s="62"/>
      <c r="L148" s="46"/>
      <c r="M148" s="40"/>
      <c r="O148" s="40"/>
      <c r="P148" s="40"/>
      <c r="Q148" s="40"/>
      <c r="R148" s="40"/>
      <c r="S148" s="40"/>
      <c r="T148" s="40"/>
      <c r="U148" s="40"/>
      <c r="V148" s="40"/>
      <c r="W148" s="40"/>
      <c r="X148" s="40"/>
      <c r="Y148" s="40"/>
      <c r="Z148" s="40"/>
      <c r="AA148" s="40"/>
      <c r="AB148" s="40"/>
      <c r="AC148" s="40"/>
      <c r="AD148" s="40"/>
      <c r="AE148" s="40"/>
    </row>
  </sheetData>
  <sheetProtection sheet="1" autoFilter="0" formatColumns="0" formatRows="0" objects="1" scenarios="1" spinCount="100000" saltValue="UMXj/77t1BXhQQT3OFJ82LBUX/SkEE/DDL35RSwBzfIEklfC+QwqGb0oIYRhmgTQpH5jMxHppmuxXxqbcJOn4w==" hashValue="YW88mSV1k+kFxmdQYA/pZoqfgURC9EeVT78e7S5wG/jkIY0HtfULyKe1pcjseTt91l+4CRUXGN71PvKtgxeB7w==" algorithmName="SHA-512" password="CC35"/>
  <autoFilter ref="C90:K147"/>
  <mergeCells count="15">
    <mergeCell ref="E7:H7"/>
    <mergeCell ref="E11:H11"/>
    <mergeCell ref="E9:H9"/>
    <mergeCell ref="E13:H13"/>
    <mergeCell ref="E22:H22"/>
    <mergeCell ref="E31:H31"/>
    <mergeCell ref="E52:H52"/>
    <mergeCell ref="E56:H56"/>
    <mergeCell ref="E54:H54"/>
    <mergeCell ref="E58:H58"/>
    <mergeCell ref="E77:H77"/>
    <mergeCell ref="E81:H81"/>
    <mergeCell ref="E79:H79"/>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140</v>
      </c>
    </row>
    <row r="3" s="1" customFormat="1" ht="6.96" customHeight="1">
      <c r="B3" s="141"/>
      <c r="C3" s="142"/>
      <c r="D3" s="142"/>
      <c r="E3" s="142"/>
      <c r="F3" s="142"/>
      <c r="G3" s="142"/>
      <c r="H3" s="142"/>
      <c r="I3" s="142"/>
      <c r="J3" s="142"/>
      <c r="K3" s="142"/>
      <c r="L3" s="22"/>
      <c r="AT3" s="19" t="s">
        <v>85</v>
      </c>
    </row>
    <row r="4" s="1" customFormat="1" ht="24.96" customHeight="1">
      <c r="B4" s="22"/>
      <c r="D4" s="143" t="s">
        <v>144</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Stavební úpravy objektu Bojanovická 2848/1, Praha 4</v>
      </c>
      <c r="F7" s="145"/>
      <c r="G7" s="145"/>
      <c r="H7" s="145"/>
      <c r="L7" s="22"/>
    </row>
    <row r="8" s="1" customFormat="1" ht="12" customHeight="1">
      <c r="B8" s="22"/>
      <c r="D8" s="145" t="s">
        <v>145</v>
      </c>
      <c r="L8" s="22"/>
    </row>
    <row r="9" s="2" customFormat="1" ht="16.5" customHeight="1">
      <c r="A9" s="40"/>
      <c r="B9" s="46"/>
      <c r="C9" s="40"/>
      <c r="D9" s="40"/>
      <c r="E9" s="146" t="s">
        <v>146</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147</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3497</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8. 6. 2021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27</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30</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31</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33</v>
      </c>
      <c r="E22" s="40"/>
      <c r="F22" s="40"/>
      <c r="G22" s="40"/>
      <c r="H22" s="40"/>
      <c r="I22" s="145" t="s">
        <v>26</v>
      </c>
      <c r="J22" s="135" t="s">
        <v>34</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35</v>
      </c>
      <c r="F23" s="40"/>
      <c r="G23" s="40"/>
      <c r="H23" s="40"/>
      <c r="I23" s="145" t="s">
        <v>29</v>
      </c>
      <c r="J23" s="135" t="s">
        <v>36</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38</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5" t="s">
        <v>29</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40</v>
      </c>
      <c r="E28" s="40"/>
      <c r="F28" s="40"/>
      <c r="G28" s="40"/>
      <c r="H28" s="40"/>
      <c r="I28" s="40"/>
      <c r="J28" s="40"/>
      <c r="K28" s="40"/>
      <c r="L28" s="147"/>
      <c r="S28" s="40"/>
      <c r="T28" s="40"/>
      <c r="U28" s="40"/>
      <c r="V28" s="40"/>
      <c r="W28" s="40"/>
      <c r="X28" s="40"/>
      <c r="Y28" s="40"/>
      <c r="Z28" s="40"/>
      <c r="AA28" s="40"/>
      <c r="AB28" s="40"/>
      <c r="AC28" s="40"/>
      <c r="AD28" s="40"/>
      <c r="AE28" s="40"/>
    </row>
    <row r="29" s="8" customFormat="1" ht="143.25" customHeight="1">
      <c r="A29" s="150"/>
      <c r="B29" s="151"/>
      <c r="C29" s="150"/>
      <c r="D29" s="150"/>
      <c r="E29" s="152" t="s">
        <v>41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42</v>
      </c>
      <c r="E32" s="40"/>
      <c r="F32" s="40"/>
      <c r="G32" s="40"/>
      <c r="H32" s="40"/>
      <c r="I32" s="40"/>
      <c r="J32" s="156">
        <f>ROUND(J88,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44</v>
      </c>
      <c r="G34" s="40"/>
      <c r="H34" s="40"/>
      <c r="I34" s="157" t="s">
        <v>43</v>
      </c>
      <c r="J34" s="157" t="s">
        <v>45</v>
      </c>
      <c r="K34" s="40"/>
      <c r="L34" s="147"/>
      <c r="S34" s="40"/>
      <c r="T34" s="40"/>
      <c r="U34" s="40"/>
      <c r="V34" s="40"/>
      <c r="W34" s="40"/>
      <c r="X34" s="40"/>
      <c r="Y34" s="40"/>
      <c r="Z34" s="40"/>
      <c r="AA34" s="40"/>
      <c r="AB34" s="40"/>
      <c r="AC34" s="40"/>
      <c r="AD34" s="40"/>
      <c r="AE34" s="40"/>
    </row>
    <row r="35" s="2" customFormat="1" ht="14.4" customHeight="1">
      <c r="A35" s="40"/>
      <c r="B35" s="46"/>
      <c r="C35" s="40"/>
      <c r="D35" s="158" t="s">
        <v>46</v>
      </c>
      <c r="E35" s="145" t="s">
        <v>47</v>
      </c>
      <c r="F35" s="159">
        <f>ROUND((SUM(BE88:BE113)),  2)</f>
        <v>0</v>
      </c>
      <c r="G35" s="40"/>
      <c r="H35" s="40"/>
      <c r="I35" s="160">
        <v>0.20999999999999999</v>
      </c>
      <c r="J35" s="159">
        <f>ROUND(((SUM(BE88:BE113))*I35),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48</v>
      </c>
      <c r="F36" s="159">
        <f>ROUND((SUM(BF88:BF113)),  2)</f>
        <v>0</v>
      </c>
      <c r="G36" s="40"/>
      <c r="H36" s="40"/>
      <c r="I36" s="160">
        <v>0.14999999999999999</v>
      </c>
      <c r="J36" s="159">
        <f>ROUND(((SUM(BF88:BF113))*I36),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49</v>
      </c>
      <c r="F37" s="159">
        <f>ROUND((SUM(BG88:BG113)),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50</v>
      </c>
      <c r="F38" s="159">
        <f>ROUND((SUM(BH88:BH113)),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51</v>
      </c>
      <c r="F39" s="159">
        <f>ROUND((SUM(BI88:BI113)),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52</v>
      </c>
      <c r="E41" s="163"/>
      <c r="F41" s="163"/>
      <c r="G41" s="164" t="s">
        <v>53</v>
      </c>
      <c r="H41" s="165" t="s">
        <v>54</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149</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Stavební úpravy objektu Bojanovická 2848/1, Praha 4</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145</v>
      </c>
      <c r="D51" s="24"/>
      <c r="E51" s="24"/>
      <c r="F51" s="24"/>
      <c r="G51" s="24"/>
      <c r="H51" s="24"/>
      <c r="I51" s="24"/>
      <c r="J51" s="24"/>
      <c r="K51" s="24"/>
      <c r="L51" s="22"/>
    </row>
    <row r="52" s="2" customFormat="1" ht="16.5" customHeight="1">
      <c r="A52" s="40"/>
      <c r="B52" s="41"/>
      <c r="C52" s="42"/>
      <c r="D52" s="42"/>
      <c r="E52" s="172" t="s">
        <v>146</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147</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 xml:space="preserve">I - Uvedení zpevněných ploch do původního stavu </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Záběhlice ‐ 732117</v>
      </c>
      <c r="G56" s="42"/>
      <c r="H56" s="42"/>
      <c r="I56" s="34" t="s">
        <v>23</v>
      </c>
      <c r="J56" s="74" t="str">
        <f>IF(J14="","",J14)</f>
        <v>8. 6. 2021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Městská část Praha 4, Antala Staška 2059/80b, Krč,</v>
      </c>
      <c r="G58" s="42"/>
      <c r="H58" s="42"/>
      <c r="I58" s="34" t="s">
        <v>33</v>
      </c>
      <c r="J58" s="38" t="str">
        <f>E23</f>
        <v>Archdynamic, s.r.o., Na Strži 290/10, 140 00 Praha</v>
      </c>
      <c r="K58" s="42"/>
      <c r="L58" s="147"/>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38</v>
      </c>
      <c r="J59" s="38" t="str">
        <f>E26</f>
        <v xml:space="preserve"> </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150</v>
      </c>
      <c r="D61" s="174"/>
      <c r="E61" s="174"/>
      <c r="F61" s="174"/>
      <c r="G61" s="174"/>
      <c r="H61" s="174"/>
      <c r="I61" s="174"/>
      <c r="J61" s="175" t="s">
        <v>151</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74</v>
      </c>
      <c r="D63" s="42"/>
      <c r="E63" s="42"/>
      <c r="F63" s="42"/>
      <c r="G63" s="42"/>
      <c r="H63" s="42"/>
      <c r="I63" s="42"/>
      <c r="J63" s="104">
        <f>J88</f>
        <v>0</v>
      </c>
      <c r="K63" s="42"/>
      <c r="L63" s="147"/>
      <c r="S63" s="40"/>
      <c r="T63" s="40"/>
      <c r="U63" s="40"/>
      <c r="V63" s="40"/>
      <c r="W63" s="40"/>
      <c r="X63" s="40"/>
      <c r="Y63" s="40"/>
      <c r="Z63" s="40"/>
      <c r="AA63" s="40"/>
      <c r="AB63" s="40"/>
      <c r="AC63" s="40"/>
      <c r="AD63" s="40"/>
      <c r="AE63" s="40"/>
      <c r="AU63" s="19" t="s">
        <v>152</v>
      </c>
    </row>
    <row r="64" s="9" customFormat="1" ht="24.96" customHeight="1">
      <c r="A64" s="9"/>
      <c r="B64" s="177"/>
      <c r="C64" s="178"/>
      <c r="D64" s="179" t="s">
        <v>153</v>
      </c>
      <c r="E64" s="180"/>
      <c r="F64" s="180"/>
      <c r="G64" s="180"/>
      <c r="H64" s="180"/>
      <c r="I64" s="180"/>
      <c r="J64" s="181">
        <f>J89</f>
        <v>0</v>
      </c>
      <c r="K64" s="178"/>
      <c r="L64" s="182"/>
      <c r="S64" s="9"/>
      <c r="T64" s="9"/>
      <c r="U64" s="9"/>
      <c r="V64" s="9"/>
      <c r="W64" s="9"/>
      <c r="X64" s="9"/>
      <c r="Y64" s="9"/>
      <c r="Z64" s="9"/>
      <c r="AA64" s="9"/>
      <c r="AB64" s="9"/>
      <c r="AC64" s="9"/>
      <c r="AD64" s="9"/>
      <c r="AE64" s="9"/>
    </row>
    <row r="65" s="10" customFormat="1" ht="19.92" customHeight="1">
      <c r="A65" s="10"/>
      <c r="B65" s="183"/>
      <c r="C65" s="127"/>
      <c r="D65" s="184" t="s">
        <v>535</v>
      </c>
      <c r="E65" s="185"/>
      <c r="F65" s="185"/>
      <c r="G65" s="185"/>
      <c r="H65" s="185"/>
      <c r="I65" s="185"/>
      <c r="J65" s="186">
        <f>J90</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154</v>
      </c>
      <c r="E66" s="185"/>
      <c r="F66" s="185"/>
      <c r="G66" s="185"/>
      <c r="H66" s="185"/>
      <c r="I66" s="185"/>
      <c r="J66" s="186">
        <f>J94</f>
        <v>0</v>
      </c>
      <c r="K66" s="127"/>
      <c r="L66" s="187"/>
      <c r="S66" s="10"/>
      <c r="T66" s="10"/>
      <c r="U66" s="10"/>
      <c r="V66" s="10"/>
      <c r="W66" s="10"/>
      <c r="X66" s="10"/>
      <c r="Y66" s="10"/>
      <c r="Z66" s="10"/>
      <c r="AA66" s="10"/>
      <c r="AB66" s="10"/>
      <c r="AC66" s="10"/>
      <c r="AD66" s="10"/>
      <c r="AE66" s="10"/>
    </row>
    <row r="67" s="2" customFormat="1" ht="21.84" customHeight="1">
      <c r="A67" s="40"/>
      <c r="B67" s="41"/>
      <c r="C67" s="42"/>
      <c r="D67" s="42"/>
      <c r="E67" s="42"/>
      <c r="F67" s="42"/>
      <c r="G67" s="42"/>
      <c r="H67" s="42"/>
      <c r="I67" s="42"/>
      <c r="J67" s="42"/>
      <c r="K67" s="42"/>
      <c r="L67" s="147"/>
      <c r="S67" s="40"/>
      <c r="T67" s="40"/>
      <c r="U67" s="40"/>
      <c r="V67" s="40"/>
      <c r="W67" s="40"/>
      <c r="X67" s="40"/>
      <c r="Y67" s="40"/>
      <c r="Z67" s="40"/>
      <c r="AA67" s="40"/>
      <c r="AB67" s="40"/>
      <c r="AC67" s="40"/>
      <c r="AD67" s="40"/>
      <c r="AE67" s="40"/>
    </row>
    <row r="68" s="2" customFormat="1" ht="6.96" customHeight="1">
      <c r="A68" s="40"/>
      <c r="B68" s="61"/>
      <c r="C68" s="62"/>
      <c r="D68" s="62"/>
      <c r="E68" s="62"/>
      <c r="F68" s="62"/>
      <c r="G68" s="62"/>
      <c r="H68" s="62"/>
      <c r="I68" s="62"/>
      <c r="J68" s="62"/>
      <c r="K68" s="62"/>
      <c r="L68" s="147"/>
      <c r="S68" s="40"/>
      <c r="T68" s="40"/>
      <c r="U68" s="40"/>
      <c r="V68" s="40"/>
      <c r="W68" s="40"/>
      <c r="X68" s="40"/>
      <c r="Y68" s="40"/>
      <c r="Z68" s="40"/>
      <c r="AA68" s="40"/>
      <c r="AB68" s="40"/>
      <c r="AC68" s="40"/>
      <c r="AD68" s="40"/>
      <c r="AE68" s="40"/>
    </row>
    <row r="72" s="2" customFormat="1" ht="6.96" customHeight="1">
      <c r="A72" s="40"/>
      <c r="B72" s="63"/>
      <c r="C72" s="64"/>
      <c r="D72" s="64"/>
      <c r="E72" s="64"/>
      <c r="F72" s="64"/>
      <c r="G72" s="64"/>
      <c r="H72" s="64"/>
      <c r="I72" s="64"/>
      <c r="J72" s="64"/>
      <c r="K72" s="64"/>
      <c r="L72" s="147"/>
      <c r="S72" s="40"/>
      <c r="T72" s="40"/>
      <c r="U72" s="40"/>
      <c r="V72" s="40"/>
      <c r="W72" s="40"/>
      <c r="X72" s="40"/>
      <c r="Y72" s="40"/>
      <c r="Z72" s="40"/>
      <c r="AA72" s="40"/>
      <c r="AB72" s="40"/>
      <c r="AC72" s="40"/>
      <c r="AD72" s="40"/>
      <c r="AE72" s="40"/>
    </row>
    <row r="73" s="2" customFormat="1" ht="24.96" customHeight="1">
      <c r="A73" s="40"/>
      <c r="B73" s="41"/>
      <c r="C73" s="25" t="s">
        <v>165</v>
      </c>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2" customHeight="1">
      <c r="A75" s="40"/>
      <c r="B75" s="41"/>
      <c r="C75" s="34" t="s">
        <v>16</v>
      </c>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16.5" customHeight="1">
      <c r="A76" s="40"/>
      <c r="B76" s="41"/>
      <c r="C76" s="42"/>
      <c r="D76" s="42"/>
      <c r="E76" s="172" t="str">
        <f>E7</f>
        <v>Stavební úpravy objektu Bojanovická 2848/1, Praha 4</v>
      </c>
      <c r="F76" s="34"/>
      <c r="G76" s="34"/>
      <c r="H76" s="34"/>
      <c r="I76" s="42"/>
      <c r="J76" s="42"/>
      <c r="K76" s="42"/>
      <c r="L76" s="147"/>
      <c r="S76" s="40"/>
      <c r="T76" s="40"/>
      <c r="U76" s="40"/>
      <c r="V76" s="40"/>
      <c r="W76" s="40"/>
      <c r="X76" s="40"/>
      <c r="Y76" s="40"/>
      <c r="Z76" s="40"/>
      <c r="AA76" s="40"/>
      <c r="AB76" s="40"/>
      <c r="AC76" s="40"/>
      <c r="AD76" s="40"/>
      <c r="AE76" s="40"/>
    </row>
    <row r="77" s="1" customFormat="1" ht="12" customHeight="1">
      <c r="B77" s="23"/>
      <c r="C77" s="34" t="s">
        <v>145</v>
      </c>
      <c r="D77" s="24"/>
      <c r="E77" s="24"/>
      <c r="F77" s="24"/>
      <c r="G77" s="24"/>
      <c r="H77" s="24"/>
      <c r="I77" s="24"/>
      <c r="J77" s="24"/>
      <c r="K77" s="24"/>
      <c r="L77" s="22"/>
    </row>
    <row r="78" s="2" customFormat="1" ht="16.5" customHeight="1">
      <c r="A78" s="40"/>
      <c r="B78" s="41"/>
      <c r="C78" s="42"/>
      <c r="D78" s="42"/>
      <c r="E78" s="172" t="s">
        <v>146</v>
      </c>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4" t="s">
        <v>147</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6.5" customHeight="1">
      <c r="A80" s="40"/>
      <c r="B80" s="41"/>
      <c r="C80" s="42"/>
      <c r="D80" s="42"/>
      <c r="E80" s="71" t="str">
        <f>E11</f>
        <v xml:space="preserve">I - Uvedení zpevněných ploch do původního stavu </v>
      </c>
      <c r="F80" s="42"/>
      <c r="G80" s="42"/>
      <c r="H80" s="42"/>
      <c r="I80" s="42"/>
      <c r="J80" s="42"/>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4" t="s">
        <v>21</v>
      </c>
      <c r="D82" s="42"/>
      <c r="E82" s="42"/>
      <c r="F82" s="29" t="str">
        <f>F14</f>
        <v>Záběhlice ‐ 732117</v>
      </c>
      <c r="G82" s="42"/>
      <c r="H82" s="42"/>
      <c r="I82" s="34" t="s">
        <v>23</v>
      </c>
      <c r="J82" s="74" t="str">
        <f>IF(J14="","",J14)</f>
        <v>8. 6. 2021</v>
      </c>
      <c r="K82" s="42"/>
      <c r="L82" s="147"/>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40.05" customHeight="1">
      <c r="A84" s="40"/>
      <c r="B84" s="41"/>
      <c r="C84" s="34" t="s">
        <v>25</v>
      </c>
      <c r="D84" s="42"/>
      <c r="E84" s="42"/>
      <c r="F84" s="29" t="str">
        <f>E17</f>
        <v>Městská část Praha 4, Antala Staška 2059/80b, Krč,</v>
      </c>
      <c r="G84" s="42"/>
      <c r="H84" s="42"/>
      <c r="I84" s="34" t="s">
        <v>33</v>
      </c>
      <c r="J84" s="38" t="str">
        <f>E23</f>
        <v>Archdynamic, s.r.o., Na Strži 290/10, 140 00 Praha</v>
      </c>
      <c r="K84" s="42"/>
      <c r="L84" s="147"/>
      <c r="S84" s="40"/>
      <c r="T84" s="40"/>
      <c r="U84" s="40"/>
      <c r="V84" s="40"/>
      <c r="W84" s="40"/>
      <c r="X84" s="40"/>
      <c r="Y84" s="40"/>
      <c r="Z84" s="40"/>
      <c r="AA84" s="40"/>
      <c r="AB84" s="40"/>
      <c r="AC84" s="40"/>
      <c r="AD84" s="40"/>
      <c r="AE84" s="40"/>
    </row>
    <row r="85" s="2" customFormat="1" ht="15.15" customHeight="1">
      <c r="A85" s="40"/>
      <c r="B85" s="41"/>
      <c r="C85" s="34" t="s">
        <v>31</v>
      </c>
      <c r="D85" s="42"/>
      <c r="E85" s="42"/>
      <c r="F85" s="29" t="str">
        <f>IF(E20="","",E20)</f>
        <v>Vyplň údaj</v>
      </c>
      <c r="G85" s="42"/>
      <c r="H85" s="42"/>
      <c r="I85" s="34" t="s">
        <v>38</v>
      </c>
      <c r="J85" s="38" t="str">
        <f>E26</f>
        <v xml:space="preserve"> </v>
      </c>
      <c r="K85" s="42"/>
      <c r="L85" s="147"/>
      <c r="S85" s="40"/>
      <c r="T85" s="40"/>
      <c r="U85" s="40"/>
      <c r="V85" s="40"/>
      <c r="W85" s="40"/>
      <c r="X85" s="40"/>
      <c r="Y85" s="40"/>
      <c r="Z85" s="40"/>
      <c r="AA85" s="40"/>
      <c r="AB85" s="40"/>
      <c r="AC85" s="40"/>
      <c r="AD85" s="40"/>
      <c r="AE85" s="40"/>
    </row>
    <row r="86" s="2" customFormat="1" ht="10.32"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11" customFormat="1" ht="29.28" customHeight="1">
      <c r="A87" s="188"/>
      <c r="B87" s="189"/>
      <c r="C87" s="190" t="s">
        <v>166</v>
      </c>
      <c r="D87" s="191" t="s">
        <v>61</v>
      </c>
      <c r="E87" s="191" t="s">
        <v>57</v>
      </c>
      <c r="F87" s="191" t="s">
        <v>58</v>
      </c>
      <c r="G87" s="191" t="s">
        <v>167</v>
      </c>
      <c r="H87" s="191" t="s">
        <v>168</v>
      </c>
      <c r="I87" s="191" t="s">
        <v>169</v>
      </c>
      <c r="J87" s="191" t="s">
        <v>151</v>
      </c>
      <c r="K87" s="192" t="s">
        <v>170</v>
      </c>
      <c r="L87" s="193"/>
      <c r="M87" s="94" t="s">
        <v>19</v>
      </c>
      <c r="N87" s="95" t="s">
        <v>46</v>
      </c>
      <c r="O87" s="95" t="s">
        <v>171</v>
      </c>
      <c r="P87" s="95" t="s">
        <v>172</v>
      </c>
      <c r="Q87" s="95" t="s">
        <v>173</v>
      </c>
      <c r="R87" s="95" t="s">
        <v>174</v>
      </c>
      <c r="S87" s="95" t="s">
        <v>175</v>
      </c>
      <c r="T87" s="96" t="s">
        <v>176</v>
      </c>
      <c r="U87" s="188"/>
      <c r="V87" s="188"/>
      <c r="W87" s="188"/>
      <c r="X87" s="188"/>
      <c r="Y87" s="188"/>
      <c r="Z87" s="188"/>
      <c r="AA87" s="188"/>
      <c r="AB87" s="188"/>
      <c r="AC87" s="188"/>
      <c r="AD87" s="188"/>
      <c r="AE87" s="188"/>
    </row>
    <row r="88" s="2" customFormat="1" ht="22.8" customHeight="1">
      <c r="A88" s="40"/>
      <c r="B88" s="41"/>
      <c r="C88" s="101" t="s">
        <v>177</v>
      </c>
      <c r="D88" s="42"/>
      <c r="E88" s="42"/>
      <c r="F88" s="42"/>
      <c r="G88" s="42"/>
      <c r="H88" s="42"/>
      <c r="I88" s="42"/>
      <c r="J88" s="194">
        <f>BK88</f>
        <v>0</v>
      </c>
      <c r="K88" s="42"/>
      <c r="L88" s="46"/>
      <c r="M88" s="97"/>
      <c r="N88" s="195"/>
      <c r="O88" s="98"/>
      <c r="P88" s="196">
        <f>P89</f>
        <v>0</v>
      </c>
      <c r="Q88" s="98"/>
      <c r="R88" s="196">
        <f>R89</f>
        <v>0.12869999999999998</v>
      </c>
      <c r="S88" s="98"/>
      <c r="T88" s="197">
        <f>T89</f>
        <v>0</v>
      </c>
      <c r="U88" s="40"/>
      <c r="V88" s="40"/>
      <c r="W88" s="40"/>
      <c r="X88" s="40"/>
      <c r="Y88" s="40"/>
      <c r="Z88" s="40"/>
      <c r="AA88" s="40"/>
      <c r="AB88" s="40"/>
      <c r="AC88" s="40"/>
      <c r="AD88" s="40"/>
      <c r="AE88" s="40"/>
      <c r="AT88" s="19" t="s">
        <v>75</v>
      </c>
      <c r="AU88" s="19" t="s">
        <v>152</v>
      </c>
      <c r="BK88" s="198">
        <f>BK89</f>
        <v>0</v>
      </c>
    </row>
    <row r="89" s="12" customFormat="1" ht="25.92" customHeight="1">
      <c r="A89" s="12"/>
      <c r="B89" s="199"/>
      <c r="C89" s="200"/>
      <c r="D89" s="201" t="s">
        <v>75</v>
      </c>
      <c r="E89" s="202" t="s">
        <v>178</v>
      </c>
      <c r="F89" s="202" t="s">
        <v>179</v>
      </c>
      <c r="G89" s="200"/>
      <c r="H89" s="200"/>
      <c r="I89" s="203"/>
      <c r="J89" s="204">
        <f>BK89</f>
        <v>0</v>
      </c>
      <c r="K89" s="200"/>
      <c r="L89" s="205"/>
      <c r="M89" s="206"/>
      <c r="N89" s="207"/>
      <c r="O89" s="207"/>
      <c r="P89" s="208">
        <f>P90+P94</f>
        <v>0</v>
      </c>
      <c r="Q89" s="207"/>
      <c r="R89" s="208">
        <f>R90+R94</f>
        <v>0.12869999999999998</v>
      </c>
      <c r="S89" s="207"/>
      <c r="T89" s="209">
        <f>T90+T94</f>
        <v>0</v>
      </c>
      <c r="U89" s="12"/>
      <c r="V89" s="12"/>
      <c r="W89" s="12"/>
      <c r="X89" s="12"/>
      <c r="Y89" s="12"/>
      <c r="Z89" s="12"/>
      <c r="AA89" s="12"/>
      <c r="AB89" s="12"/>
      <c r="AC89" s="12"/>
      <c r="AD89" s="12"/>
      <c r="AE89" s="12"/>
      <c r="AR89" s="210" t="s">
        <v>83</v>
      </c>
      <c r="AT89" s="211" t="s">
        <v>75</v>
      </c>
      <c r="AU89" s="211" t="s">
        <v>76</v>
      </c>
      <c r="AY89" s="210" t="s">
        <v>180</v>
      </c>
      <c r="BK89" s="212">
        <f>BK90+BK94</f>
        <v>0</v>
      </c>
    </row>
    <row r="90" s="12" customFormat="1" ht="22.8" customHeight="1">
      <c r="A90" s="12"/>
      <c r="B90" s="199"/>
      <c r="C90" s="200"/>
      <c r="D90" s="201" t="s">
        <v>75</v>
      </c>
      <c r="E90" s="213" t="s">
        <v>83</v>
      </c>
      <c r="F90" s="213" t="s">
        <v>544</v>
      </c>
      <c r="G90" s="200"/>
      <c r="H90" s="200"/>
      <c r="I90" s="203"/>
      <c r="J90" s="214">
        <f>BK90</f>
        <v>0</v>
      </c>
      <c r="K90" s="200"/>
      <c r="L90" s="205"/>
      <c r="M90" s="206"/>
      <c r="N90" s="207"/>
      <c r="O90" s="207"/>
      <c r="P90" s="208">
        <f>SUM(P91:P93)</f>
        <v>0</v>
      </c>
      <c r="Q90" s="207"/>
      <c r="R90" s="208">
        <f>SUM(R91:R93)</f>
        <v>0</v>
      </c>
      <c r="S90" s="207"/>
      <c r="T90" s="209">
        <f>SUM(T91:T93)</f>
        <v>0</v>
      </c>
      <c r="U90" s="12"/>
      <c r="V90" s="12"/>
      <c r="W90" s="12"/>
      <c r="X90" s="12"/>
      <c r="Y90" s="12"/>
      <c r="Z90" s="12"/>
      <c r="AA90" s="12"/>
      <c r="AB90" s="12"/>
      <c r="AC90" s="12"/>
      <c r="AD90" s="12"/>
      <c r="AE90" s="12"/>
      <c r="AR90" s="210" t="s">
        <v>83</v>
      </c>
      <c r="AT90" s="211" t="s">
        <v>75</v>
      </c>
      <c r="AU90" s="211" t="s">
        <v>83</v>
      </c>
      <c r="AY90" s="210" t="s">
        <v>180</v>
      </c>
      <c r="BK90" s="212">
        <f>SUM(BK91:BK93)</f>
        <v>0</v>
      </c>
    </row>
    <row r="91" s="2" customFormat="1" ht="16.5" customHeight="1">
      <c r="A91" s="40"/>
      <c r="B91" s="41"/>
      <c r="C91" s="215" t="s">
        <v>83</v>
      </c>
      <c r="D91" s="215" t="s">
        <v>183</v>
      </c>
      <c r="E91" s="216" t="s">
        <v>3498</v>
      </c>
      <c r="F91" s="217" t="s">
        <v>3499</v>
      </c>
      <c r="G91" s="218" t="s">
        <v>462</v>
      </c>
      <c r="H91" s="219">
        <v>2</v>
      </c>
      <c r="I91" s="220"/>
      <c r="J91" s="221">
        <f>ROUND(I91*H91,2)</f>
        <v>0</v>
      </c>
      <c r="K91" s="217" t="s">
        <v>19</v>
      </c>
      <c r="L91" s="46"/>
      <c r="M91" s="222" t="s">
        <v>19</v>
      </c>
      <c r="N91" s="223" t="s">
        <v>47</v>
      </c>
      <c r="O91" s="86"/>
      <c r="P91" s="224">
        <f>O91*H91</f>
        <v>0</v>
      </c>
      <c r="Q91" s="224">
        <v>0</v>
      </c>
      <c r="R91" s="224">
        <f>Q91*H91</f>
        <v>0</v>
      </c>
      <c r="S91" s="224">
        <v>0</v>
      </c>
      <c r="T91" s="225">
        <f>S91*H91</f>
        <v>0</v>
      </c>
      <c r="U91" s="40"/>
      <c r="V91" s="40"/>
      <c r="W91" s="40"/>
      <c r="X91" s="40"/>
      <c r="Y91" s="40"/>
      <c r="Z91" s="40"/>
      <c r="AA91" s="40"/>
      <c r="AB91" s="40"/>
      <c r="AC91" s="40"/>
      <c r="AD91" s="40"/>
      <c r="AE91" s="40"/>
      <c r="AR91" s="226" t="s">
        <v>198</v>
      </c>
      <c r="AT91" s="226" t="s">
        <v>183</v>
      </c>
      <c r="AU91" s="226" t="s">
        <v>85</v>
      </c>
      <c r="AY91" s="19" t="s">
        <v>180</v>
      </c>
      <c r="BE91" s="227">
        <f>IF(N91="základní",J91,0)</f>
        <v>0</v>
      </c>
      <c r="BF91" s="227">
        <f>IF(N91="snížená",J91,0)</f>
        <v>0</v>
      </c>
      <c r="BG91" s="227">
        <f>IF(N91="zákl. přenesená",J91,0)</f>
        <v>0</v>
      </c>
      <c r="BH91" s="227">
        <f>IF(N91="sníž. přenesená",J91,0)</f>
        <v>0</v>
      </c>
      <c r="BI91" s="227">
        <f>IF(N91="nulová",J91,0)</f>
        <v>0</v>
      </c>
      <c r="BJ91" s="19" t="s">
        <v>83</v>
      </c>
      <c r="BK91" s="227">
        <f>ROUND(I91*H91,2)</f>
        <v>0</v>
      </c>
      <c r="BL91" s="19" t="s">
        <v>198</v>
      </c>
      <c r="BM91" s="226" t="s">
        <v>3500</v>
      </c>
    </row>
    <row r="92" s="2" customFormat="1">
      <c r="A92" s="40"/>
      <c r="B92" s="41"/>
      <c r="C92" s="42"/>
      <c r="D92" s="228" t="s">
        <v>190</v>
      </c>
      <c r="E92" s="42"/>
      <c r="F92" s="229" t="s">
        <v>3499</v>
      </c>
      <c r="G92" s="42"/>
      <c r="H92" s="42"/>
      <c r="I92" s="230"/>
      <c r="J92" s="42"/>
      <c r="K92" s="42"/>
      <c r="L92" s="46"/>
      <c r="M92" s="231"/>
      <c r="N92" s="232"/>
      <c r="O92" s="86"/>
      <c r="P92" s="86"/>
      <c r="Q92" s="86"/>
      <c r="R92" s="86"/>
      <c r="S92" s="86"/>
      <c r="T92" s="87"/>
      <c r="U92" s="40"/>
      <c r="V92" s="40"/>
      <c r="W92" s="40"/>
      <c r="X92" s="40"/>
      <c r="Y92" s="40"/>
      <c r="Z92" s="40"/>
      <c r="AA92" s="40"/>
      <c r="AB92" s="40"/>
      <c r="AC92" s="40"/>
      <c r="AD92" s="40"/>
      <c r="AE92" s="40"/>
      <c r="AT92" s="19" t="s">
        <v>190</v>
      </c>
      <c r="AU92" s="19" t="s">
        <v>85</v>
      </c>
    </row>
    <row r="93" s="2" customFormat="1">
      <c r="A93" s="40"/>
      <c r="B93" s="41"/>
      <c r="C93" s="42"/>
      <c r="D93" s="228" t="s">
        <v>976</v>
      </c>
      <c r="E93" s="42"/>
      <c r="F93" s="290" t="s">
        <v>3501</v>
      </c>
      <c r="G93" s="42"/>
      <c r="H93" s="42"/>
      <c r="I93" s="230"/>
      <c r="J93" s="42"/>
      <c r="K93" s="42"/>
      <c r="L93" s="46"/>
      <c r="M93" s="231"/>
      <c r="N93" s="232"/>
      <c r="O93" s="86"/>
      <c r="P93" s="86"/>
      <c r="Q93" s="86"/>
      <c r="R93" s="86"/>
      <c r="S93" s="86"/>
      <c r="T93" s="87"/>
      <c r="U93" s="40"/>
      <c r="V93" s="40"/>
      <c r="W93" s="40"/>
      <c r="X93" s="40"/>
      <c r="Y93" s="40"/>
      <c r="Z93" s="40"/>
      <c r="AA93" s="40"/>
      <c r="AB93" s="40"/>
      <c r="AC93" s="40"/>
      <c r="AD93" s="40"/>
      <c r="AE93" s="40"/>
      <c r="AT93" s="19" t="s">
        <v>976</v>
      </c>
      <c r="AU93" s="19" t="s">
        <v>85</v>
      </c>
    </row>
    <row r="94" s="12" customFormat="1" ht="22.8" customHeight="1">
      <c r="A94" s="12"/>
      <c r="B94" s="199"/>
      <c r="C94" s="200"/>
      <c r="D94" s="201" t="s">
        <v>75</v>
      </c>
      <c r="E94" s="213" t="s">
        <v>181</v>
      </c>
      <c r="F94" s="213" t="s">
        <v>182</v>
      </c>
      <c r="G94" s="200"/>
      <c r="H94" s="200"/>
      <c r="I94" s="203"/>
      <c r="J94" s="214">
        <f>BK94</f>
        <v>0</v>
      </c>
      <c r="K94" s="200"/>
      <c r="L94" s="205"/>
      <c r="M94" s="206"/>
      <c r="N94" s="207"/>
      <c r="O94" s="207"/>
      <c r="P94" s="208">
        <f>SUM(P95:P113)</f>
        <v>0</v>
      </c>
      <c r="Q94" s="207"/>
      <c r="R94" s="208">
        <f>SUM(R95:R113)</f>
        <v>0.12869999999999998</v>
      </c>
      <c r="S94" s="207"/>
      <c r="T94" s="209">
        <f>SUM(T95:T113)</f>
        <v>0</v>
      </c>
      <c r="U94" s="12"/>
      <c r="V94" s="12"/>
      <c r="W94" s="12"/>
      <c r="X94" s="12"/>
      <c r="Y94" s="12"/>
      <c r="Z94" s="12"/>
      <c r="AA94" s="12"/>
      <c r="AB94" s="12"/>
      <c r="AC94" s="12"/>
      <c r="AD94" s="12"/>
      <c r="AE94" s="12"/>
      <c r="AR94" s="210" t="s">
        <v>83</v>
      </c>
      <c r="AT94" s="211" t="s">
        <v>75</v>
      </c>
      <c r="AU94" s="211" t="s">
        <v>83</v>
      </c>
      <c r="AY94" s="210" t="s">
        <v>180</v>
      </c>
      <c r="BK94" s="212">
        <f>SUM(BK95:BK113)</f>
        <v>0</v>
      </c>
    </row>
    <row r="95" s="2" customFormat="1" ht="16.5" customHeight="1">
      <c r="A95" s="40"/>
      <c r="B95" s="41"/>
      <c r="C95" s="215" t="s">
        <v>295</v>
      </c>
      <c r="D95" s="215" t="s">
        <v>183</v>
      </c>
      <c r="E95" s="216" t="s">
        <v>3502</v>
      </c>
      <c r="F95" s="217" t="s">
        <v>3503</v>
      </c>
      <c r="G95" s="218" t="s">
        <v>462</v>
      </c>
      <c r="H95" s="219">
        <v>3</v>
      </c>
      <c r="I95" s="220"/>
      <c r="J95" s="221">
        <f>ROUND(I95*H95,2)</f>
        <v>0</v>
      </c>
      <c r="K95" s="217" t="s">
        <v>19</v>
      </c>
      <c r="L95" s="46"/>
      <c r="M95" s="222" t="s">
        <v>19</v>
      </c>
      <c r="N95" s="223" t="s">
        <v>47</v>
      </c>
      <c r="O95" s="86"/>
      <c r="P95" s="224">
        <f>O95*H95</f>
        <v>0</v>
      </c>
      <c r="Q95" s="224">
        <v>0</v>
      </c>
      <c r="R95" s="224">
        <f>Q95*H95</f>
        <v>0</v>
      </c>
      <c r="S95" s="224">
        <v>0</v>
      </c>
      <c r="T95" s="225">
        <f>S95*H95</f>
        <v>0</v>
      </c>
      <c r="U95" s="40"/>
      <c r="V95" s="40"/>
      <c r="W95" s="40"/>
      <c r="X95" s="40"/>
      <c r="Y95" s="40"/>
      <c r="Z95" s="40"/>
      <c r="AA95" s="40"/>
      <c r="AB95" s="40"/>
      <c r="AC95" s="40"/>
      <c r="AD95" s="40"/>
      <c r="AE95" s="40"/>
      <c r="AR95" s="226" t="s">
        <v>198</v>
      </c>
      <c r="AT95" s="226" t="s">
        <v>183</v>
      </c>
      <c r="AU95" s="226" t="s">
        <v>85</v>
      </c>
      <c r="AY95" s="19" t="s">
        <v>180</v>
      </c>
      <c r="BE95" s="227">
        <f>IF(N95="základní",J95,0)</f>
        <v>0</v>
      </c>
      <c r="BF95" s="227">
        <f>IF(N95="snížená",J95,0)</f>
        <v>0</v>
      </c>
      <c r="BG95" s="227">
        <f>IF(N95="zákl. přenesená",J95,0)</f>
        <v>0</v>
      </c>
      <c r="BH95" s="227">
        <f>IF(N95="sníž. přenesená",J95,0)</f>
        <v>0</v>
      </c>
      <c r="BI95" s="227">
        <f>IF(N95="nulová",J95,0)</f>
        <v>0</v>
      </c>
      <c r="BJ95" s="19" t="s">
        <v>83</v>
      </c>
      <c r="BK95" s="227">
        <f>ROUND(I95*H95,2)</f>
        <v>0</v>
      </c>
      <c r="BL95" s="19" t="s">
        <v>198</v>
      </c>
      <c r="BM95" s="226" t="s">
        <v>3504</v>
      </c>
    </row>
    <row r="96" s="2" customFormat="1">
      <c r="A96" s="40"/>
      <c r="B96" s="41"/>
      <c r="C96" s="42"/>
      <c r="D96" s="228" t="s">
        <v>190</v>
      </c>
      <c r="E96" s="42"/>
      <c r="F96" s="229" t="s">
        <v>3503</v>
      </c>
      <c r="G96" s="42"/>
      <c r="H96" s="42"/>
      <c r="I96" s="230"/>
      <c r="J96" s="42"/>
      <c r="K96" s="42"/>
      <c r="L96" s="46"/>
      <c r="M96" s="231"/>
      <c r="N96" s="232"/>
      <c r="O96" s="86"/>
      <c r="P96" s="86"/>
      <c r="Q96" s="86"/>
      <c r="R96" s="86"/>
      <c r="S96" s="86"/>
      <c r="T96" s="87"/>
      <c r="U96" s="40"/>
      <c r="V96" s="40"/>
      <c r="W96" s="40"/>
      <c r="X96" s="40"/>
      <c r="Y96" s="40"/>
      <c r="Z96" s="40"/>
      <c r="AA96" s="40"/>
      <c r="AB96" s="40"/>
      <c r="AC96" s="40"/>
      <c r="AD96" s="40"/>
      <c r="AE96" s="40"/>
      <c r="AT96" s="19" t="s">
        <v>190</v>
      </c>
      <c r="AU96" s="19" t="s">
        <v>85</v>
      </c>
    </row>
    <row r="97" s="2" customFormat="1">
      <c r="A97" s="40"/>
      <c r="B97" s="41"/>
      <c r="C97" s="42"/>
      <c r="D97" s="228" t="s">
        <v>976</v>
      </c>
      <c r="E97" s="42"/>
      <c r="F97" s="290" t="s">
        <v>3505</v>
      </c>
      <c r="G97" s="42"/>
      <c r="H97" s="42"/>
      <c r="I97" s="230"/>
      <c r="J97" s="42"/>
      <c r="K97" s="42"/>
      <c r="L97" s="46"/>
      <c r="M97" s="231"/>
      <c r="N97" s="232"/>
      <c r="O97" s="86"/>
      <c r="P97" s="86"/>
      <c r="Q97" s="86"/>
      <c r="R97" s="86"/>
      <c r="S97" s="86"/>
      <c r="T97" s="87"/>
      <c r="U97" s="40"/>
      <c r="V97" s="40"/>
      <c r="W97" s="40"/>
      <c r="X97" s="40"/>
      <c r="Y97" s="40"/>
      <c r="Z97" s="40"/>
      <c r="AA97" s="40"/>
      <c r="AB97" s="40"/>
      <c r="AC97" s="40"/>
      <c r="AD97" s="40"/>
      <c r="AE97" s="40"/>
      <c r="AT97" s="19" t="s">
        <v>976</v>
      </c>
      <c r="AU97" s="19" t="s">
        <v>85</v>
      </c>
    </row>
    <row r="98" s="2" customFormat="1" ht="16.5" customHeight="1">
      <c r="A98" s="40"/>
      <c r="B98" s="41"/>
      <c r="C98" s="215" t="s">
        <v>8</v>
      </c>
      <c r="D98" s="215" t="s">
        <v>183</v>
      </c>
      <c r="E98" s="216" t="s">
        <v>3506</v>
      </c>
      <c r="F98" s="217" t="s">
        <v>3507</v>
      </c>
      <c r="G98" s="218" t="s">
        <v>462</v>
      </c>
      <c r="H98" s="219">
        <v>1</v>
      </c>
      <c r="I98" s="220"/>
      <c r="J98" s="221">
        <f>ROUND(I98*H98,2)</f>
        <v>0</v>
      </c>
      <c r="K98" s="217" t="s">
        <v>187</v>
      </c>
      <c r="L98" s="46"/>
      <c r="M98" s="222" t="s">
        <v>19</v>
      </c>
      <c r="N98" s="223" t="s">
        <v>47</v>
      </c>
      <c r="O98" s="86"/>
      <c r="P98" s="224">
        <f>O98*H98</f>
        <v>0</v>
      </c>
      <c r="Q98" s="224">
        <v>0.00069999999999999999</v>
      </c>
      <c r="R98" s="224">
        <f>Q98*H98</f>
        <v>0.00069999999999999999</v>
      </c>
      <c r="S98" s="224">
        <v>0</v>
      </c>
      <c r="T98" s="225">
        <f>S98*H98</f>
        <v>0</v>
      </c>
      <c r="U98" s="40"/>
      <c r="V98" s="40"/>
      <c r="W98" s="40"/>
      <c r="X98" s="40"/>
      <c r="Y98" s="40"/>
      <c r="Z98" s="40"/>
      <c r="AA98" s="40"/>
      <c r="AB98" s="40"/>
      <c r="AC98" s="40"/>
      <c r="AD98" s="40"/>
      <c r="AE98" s="40"/>
      <c r="AR98" s="226" t="s">
        <v>198</v>
      </c>
      <c r="AT98" s="226" t="s">
        <v>183</v>
      </c>
      <c r="AU98" s="226" t="s">
        <v>85</v>
      </c>
      <c r="AY98" s="19" t="s">
        <v>180</v>
      </c>
      <c r="BE98" s="227">
        <f>IF(N98="základní",J98,0)</f>
        <v>0</v>
      </c>
      <c r="BF98" s="227">
        <f>IF(N98="snížená",J98,0)</f>
        <v>0</v>
      </c>
      <c r="BG98" s="227">
        <f>IF(N98="zákl. přenesená",J98,0)</f>
        <v>0</v>
      </c>
      <c r="BH98" s="227">
        <f>IF(N98="sníž. přenesená",J98,0)</f>
        <v>0</v>
      </c>
      <c r="BI98" s="227">
        <f>IF(N98="nulová",J98,0)</f>
        <v>0</v>
      </c>
      <c r="BJ98" s="19" t="s">
        <v>83</v>
      </c>
      <c r="BK98" s="227">
        <f>ROUND(I98*H98,2)</f>
        <v>0</v>
      </c>
      <c r="BL98" s="19" t="s">
        <v>198</v>
      </c>
      <c r="BM98" s="226" t="s">
        <v>3508</v>
      </c>
    </row>
    <row r="99" s="2" customFormat="1">
      <c r="A99" s="40"/>
      <c r="B99" s="41"/>
      <c r="C99" s="42"/>
      <c r="D99" s="228" t="s">
        <v>190</v>
      </c>
      <c r="E99" s="42"/>
      <c r="F99" s="229" t="s">
        <v>3509</v>
      </c>
      <c r="G99" s="42"/>
      <c r="H99" s="42"/>
      <c r="I99" s="230"/>
      <c r="J99" s="42"/>
      <c r="K99" s="42"/>
      <c r="L99" s="46"/>
      <c r="M99" s="231"/>
      <c r="N99" s="232"/>
      <c r="O99" s="86"/>
      <c r="P99" s="86"/>
      <c r="Q99" s="86"/>
      <c r="R99" s="86"/>
      <c r="S99" s="86"/>
      <c r="T99" s="87"/>
      <c r="U99" s="40"/>
      <c r="V99" s="40"/>
      <c r="W99" s="40"/>
      <c r="X99" s="40"/>
      <c r="Y99" s="40"/>
      <c r="Z99" s="40"/>
      <c r="AA99" s="40"/>
      <c r="AB99" s="40"/>
      <c r="AC99" s="40"/>
      <c r="AD99" s="40"/>
      <c r="AE99" s="40"/>
      <c r="AT99" s="19" t="s">
        <v>190</v>
      </c>
      <c r="AU99" s="19" t="s">
        <v>85</v>
      </c>
    </row>
    <row r="100" s="2" customFormat="1">
      <c r="A100" s="40"/>
      <c r="B100" s="41"/>
      <c r="C100" s="42"/>
      <c r="D100" s="228" t="s">
        <v>976</v>
      </c>
      <c r="E100" s="42"/>
      <c r="F100" s="290" t="s">
        <v>3510</v>
      </c>
      <c r="G100" s="42"/>
      <c r="H100" s="42"/>
      <c r="I100" s="230"/>
      <c r="J100" s="42"/>
      <c r="K100" s="42"/>
      <c r="L100" s="46"/>
      <c r="M100" s="231"/>
      <c r="N100" s="232"/>
      <c r="O100" s="86"/>
      <c r="P100" s="86"/>
      <c r="Q100" s="86"/>
      <c r="R100" s="86"/>
      <c r="S100" s="86"/>
      <c r="T100" s="87"/>
      <c r="U100" s="40"/>
      <c r="V100" s="40"/>
      <c r="W100" s="40"/>
      <c r="X100" s="40"/>
      <c r="Y100" s="40"/>
      <c r="Z100" s="40"/>
      <c r="AA100" s="40"/>
      <c r="AB100" s="40"/>
      <c r="AC100" s="40"/>
      <c r="AD100" s="40"/>
      <c r="AE100" s="40"/>
      <c r="AT100" s="19" t="s">
        <v>976</v>
      </c>
      <c r="AU100" s="19" t="s">
        <v>85</v>
      </c>
    </row>
    <row r="101" s="2" customFormat="1" ht="16.5" customHeight="1">
      <c r="A101" s="40"/>
      <c r="B101" s="41"/>
      <c r="C101" s="269" t="s">
        <v>188</v>
      </c>
      <c r="D101" s="269" t="s">
        <v>684</v>
      </c>
      <c r="E101" s="270" t="s">
        <v>3511</v>
      </c>
      <c r="F101" s="271" t="s">
        <v>3512</v>
      </c>
      <c r="G101" s="272" t="s">
        <v>462</v>
      </c>
      <c r="H101" s="273">
        <v>1</v>
      </c>
      <c r="I101" s="274"/>
      <c r="J101" s="275">
        <f>ROUND(I101*H101,2)</f>
        <v>0</v>
      </c>
      <c r="K101" s="271" t="s">
        <v>187</v>
      </c>
      <c r="L101" s="276"/>
      <c r="M101" s="277" t="s">
        <v>19</v>
      </c>
      <c r="N101" s="278" t="s">
        <v>47</v>
      </c>
      <c r="O101" s="86"/>
      <c r="P101" s="224">
        <f>O101*H101</f>
        <v>0</v>
      </c>
      <c r="Q101" s="224">
        <v>0.0035000000000000001</v>
      </c>
      <c r="R101" s="224">
        <f>Q101*H101</f>
        <v>0.0035000000000000001</v>
      </c>
      <c r="S101" s="224">
        <v>0</v>
      </c>
      <c r="T101" s="225">
        <f>S101*H101</f>
        <v>0</v>
      </c>
      <c r="U101" s="40"/>
      <c r="V101" s="40"/>
      <c r="W101" s="40"/>
      <c r="X101" s="40"/>
      <c r="Y101" s="40"/>
      <c r="Z101" s="40"/>
      <c r="AA101" s="40"/>
      <c r="AB101" s="40"/>
      <c r="AC101" s="40"/>
      <c r="AD101" s="40"/>
      <c r="AE101" s="40"/>
      <c r="AR101" s="226" t="s">
        <v>252</v>
      </c>
      <c r="AT101" s="226" t="s">
        <v>684</v>
      </c>
      <c r="AU101" s="226" t="s">
        <v>85</v>
      </c>
      <c r="AY101" s="19" t="s">
        <v>180</v>
      </c>
      <c r="BE101" s="227">
        <f>IF(N101="základní",J101,0)</f>
        <v>0</v>
      </c>
      <c r="BF101" s="227">
        <f>IF(N101="snížená",J101,0)</f>
        <v>0</v>
      </c>
      <c r="BG101" s="227">
        <f>IF(N101="zákl. přenesená",J101,0)</f>
        <v>0</v>
      </c>
      <c r="BH101" s="227">
        <f>IF(N101="sníž. přenesená",J101,0)</f>
        <v>0</v>
      </c>
      <c r="BI101" s="227">
        <f>IF(N101="nulová",J101,0)</f>
        <v>0</v>
      </c>
      <c r="BJ101" s="19" t="s">
        <v>83</v>
      </c>
      <c r="BK101" s="227">
        <f>ROUND(I101*H101,2)</f>
        <v>0</v>
      </c>
      <c r="BL101" s="19" t="s">
        <v>198</v>
      </c>
      <c r="BM101" s="226" t="s">
        <v>3513</v>
      </c>
    </row>
    <row r="102" s="2" customFormat="1">
      <c r="A102" s="40"/>
      <c r="B102" s="41"/>
      <c r="C102" s="42"/>
      <c r="D102" s="228" t="s">
        <v>190</v>
      </c>
      <c r="E102" s="42"/>
      <c r="F102" s="229" t="s">
        <v>3512</v>
      </c>
      <c r="G102" s="42"/>
      <c r="H102" s="42"/>
      <c r="I102" s="230"/>
      <c r="J102" s="42"/>
      <c r="K102" s="42"/>
      <c r="L102" s="46"/>
      <c r="M102" s="231"/>
      <c r="N102" s="232"/>
      <c r="O102" s="86"/>
      <c r="P102" s="86"/>
      <c r="Q102" s="86"/>
      <c r="R102" s="86"/>
      <c r="S102" s="86"/>
      <c r="T102" s="87"/>
      <c r="U102" s="40"/>
      <c r="V102" s="40"/>
      <c r="W102" s="40"/>
      <c r="X102" s="40"/>
      <c r="Y102" s="40"/>
      <c r="Z102" s="40"/>
      <c r="AA102" s="40"/>
      <c r="AB102" s="40"/>
      <c r="AC102" s="40"/>
      <c r="AD102" s="40"/>
      <c r="AE102" s="40"/>
      <c r="AT102" s="19" t="s">
        <v>190</v>
      </c>
      <c r="AU102" s="19" t="s">
        <v>85</v>
      </c>
    </row>
    <row r="103" s="2" customFormat="1" ht="16.5" customHeight="1">
      <c r="A103" s="40"/>
      <c r="B103" s="41"/>
      <c r="C103" s="215" t="s">
        <v>316</v>
      </c>
      <c r="D103" s="215" t="s">
        <v>183</v>
      </c>
      <c r="E103" s="216" t="s">
        <v>3514</v>
      </c>
      <c r="F103" s="217" t="s">
        <v>3515</v>
      </c>
      <c r="G103" s="218" t="s">
        <v>462</v>
      </c>
      <c r="H103" s="219">
        <v>1</v>
      </c>
      <c r="I103" s="220"/>
      <c r="J103" s="221">
        <f>ROUND(I103*H103,2)</f>
        <v>0</v>
      </c>
      <c r="K103" s="217" t="s">
        <v>187</v>
      </c>
      <c r="L103" s="46"/>
      <c r="M103" s="222" t="s">
        <v>19</v>
      </c>
      <c r="N103" s="223" t="s">
        <v>47</v>
      </c>
      <c r="O103" s="86"/>
      <c r="P103" s="224">
        <f>O103*H103</f>
        <v>0</v>
      </c>
      <c r="Q103" s="224">
        <v>0.10940999999999999</v>
      </c>
      <c r="R103" s="224">
        <f>Q103*H103</f>
        <v>0.10940999999999999</v>
      </c>
      <c r="S103" s="224">
        <v>0</v>
      </c>
      <c r="T103" s="225">
        <f>S103*H103</f>
        <v>0</v>
      </c>
      <c r="U103" s="40"/>
      <c r="V103" s="40"/>
      <c r="W103" s="40"/>
      <c r="X103" s="40"/>
      <c r="Y103" s="40"/>
      <c r="Z103" s="40"/>
      <c r="AA103" s="40"/>
      <c r="AB103" s="40"/>
      <c r="AC103" s="40"/>
      <c r="AD103" s="40"/>
      <c r="AE103" s="40"/>
      <c r="AR103" s="226" t="s">
        <v>198</v>
      </c>
      <c r="AT103" s="226" t="s">
        <v>183</v>
      </c>
      <c r="AU103" s="226" t="s">
        <v>85</v>
      </c>
      <c r="AY103" s="19" t="s">
        <v>180</v>
      </c>
      <c r="BE103" s="227">
        <f>IF(N103="základní",J103,0)</f>
        <v>0</v>
      </c>
      <c r="BF103" s="227">
        <f>IF(N103="snížená",J103,0)</f>
        <v>0</v>
      </c>
      <c r="BG103" s="227">
        <f>IF(N103="zákl. přenesená",J103,0)</f>
        <v>0</v>
      </c>
      <c r="BH103" s="227">
        <f>IF(N103="sníž. přenesená",J103,0)</f>
        <v>0</v>
      </c>
      <c r="BI103" s="227">
        <f>IF(N103="nulová",J103,0)</f>
        <v>0</v>
      </c>
      <c r="BJ103" s="19" t="s">
        <v>83</v>
      </c>
      <c r="BK103" s="227">
        <f>ROUND(I103*H103,2)</f>
        <v>0</v>
      </c>
      <c r="BL103" s="19" t="s">
        <v>198</v>
      </c>
      <c r="BM103" s="226" t="s">
        <v>3516</v>
      </c>
    </row>
    <row r="104" s="2" customFormat="1">
      <c r="A104" s="40"/>
      <c r="B104" s="41"/>
      <c r="C104" s="42"/>
      <c r="D104" s="228" t="s">
        <v>190</v>
      </c>
      <c r="E104" s="42"/>
      <c r="F104" s="229" t="s">
        <v>3517</v>
      </c>
      <c r="G104" s="42"/>
      <c r="H104" s="42"/>
      <c r="I104" s="230"/>
      <c r="J104" s="42"/>
      <c r="K104" s="42"/>
      <c r="L104" s="46"/>
      <c r="M104" s="231"/>
      <c r="N104" s="232"/>
      <c r="O104" s="86"/>
      <c r="P104" s="86"/>
      <c r="Q104" s="86"/>
      <c r="R104" s="86"/>
      <c r="S104" s="86"/>
      <c r="T104" s="87"/>
      <c r="U104" s="40"/>
      <c r="V104" s="40"/>
      <c r="W104" s="40"/>
      <c r="X104" s="40"/>
      <c r="Y104" s="40"/>
      <c r="Z104" s="40"/>
      <c r="AA104" s="40"/>
      <c r="AB104" s="40"/>
      <c r="AC104" s="40"/>
      <c r="AD104" s="40"/>
      <c r="AE104" s="40"/>
      <c r="AT104" s="19" t="s">
        <v>190</v>
      </c>
      <c r="AU104" s="19" t="s">
        <v>85</v>
      </c>
    </row>
    <row r="105" s="2" customFormat="1">
      <c r="A105" s="40"/>
      <c r="B105" s="41"/>
      <c r="C105" s="42"/>
      <c r="D105" s="228" t="s">
        <v>976</v>
      </c>
      <c r="E105" s="42"/>
      <c r="F105" s="290" t="s">
        <v>3510</v>
      </c>
      <c r="G105" s="42"/>
      <c r="H105" s="42"/>
      <c r="I105" s="230"/>
      <c r="J105" s="42"/>
      <c r="K105" s="42"/>
      <c r="L105" s="46"/>
      <c r="M105" s="231"/>
      <c r="N105" s="232"/>
      <c r="O105" s="86"/>
      <c r="P105" s="86"/>
      <c r="Q105" s="86"/>
      <c r="R105" s="86"/>
      <c r="S105" s="86"/>
      <c r="T105" s="87"/>
      <c r="U105" s="40"/>
      <c r="V105" s="40"/>
      <c r="W105" s="40"/>
      <c r="X105" s="40"/>
      <c r="Y105" s="40"/>
      <c r="Z105" s="40"/>
      <c r="AA105" s="40"/>
      <c r="AB105" s="40"/>
      <c r="AC105" s="40"/>
      <c r="AD105" s="40"/>
      <c r="AE105" s="40"/>
      <c r="AT105" s="19" t="s">
        <v>976</v>
      </c>
      <c r="AU105" s="19" t="s">
        <v>85</v>
      </c>
    </row>
    <row r="106" s="2" customFormat="1" ht="16.5" customHeight="1">
      <c r="A106" s="40"/>
      <c r="B106" s="41"/>
      <c r="C106" s="269" t="s">
        <v>324</v>
      </c>
      <c r="D106" s="269" t="s">
        <v>684</v>
      </c>
      <c r="E106" s="270" t="s">
        <v>3518</v>
      </c>
      <c r="F106" s="271" t="s">
        <v>3519</v>
      </c>
      <c r="G106" s="272" t="s">
        <v>462</v>
      </c>
      <c r="H106" s="273">
        <v>1</v>
      </c>
      <c r="I106" s="274"/>
      <c r="J106" s="275">
        <f>ROUND(I106*H106,2)</f>
        <v>0</v>
      </c>
      <c r="K106" s="271" t="s">
        <v>187</v>
      </c>
      <c r="L106" s="276"/>
      <c r="M106" s="277" t="s">
        <v>19</v>
      </c>
      <c r="N106" s="278" t="s">
        <v>47</v>
      </c>
      <c r="O106" s="86"/>
      <c r="P106" s="224">
        <f>O106*H106</f>
        <v>0</v>
      </c>
      <c r="Q106" s="224">
        <v>0.0061000000000000004</v>
      </c>
      <c r="R106" s="224">
        <f>Q106*H106</f>
        <v>0.0061000000000000004</v>
      </c>
      <c r="S106" s="224">
        <v>0</v>
      </c>
      <c r="T106" s="225">
        <f>S106*H106</f>
        <v>0</v>
      </c>
      <c r="U106" s="40"/>
      <c r="V106" s="40"/>
      <c r="W106" s="40"/>
      <c r="X106" s="40"/>
      <c r="Y106" s="40"/>
      <c r="Z106" s="40"/>
      <c r="AA106" s="40"/>
      <c r="AB106" s="40"/>
      <c r="AC106" s="40"/>
      <c r="AD106" s="40"/>
      <c r="AE106" s="40"/>
      <c r="AR106" s="226" t="s">
        <v>252</v>
      </c>
      <c r="AT106" s="226" t="s">
        <v>684</v>
      </c>
      <c r="AU106" s="226" t="s">
        <v>85</v>
      </c>
      <c r="AY106" s="19" t="s">
        <v>180</v>
      </c>
      <c r="BE106" s="227">
        <f>IF(N106="základní",J106,0)</f>
        <v>0</v>
      </c>
      <c r="BF106" s="227">
        <f>IF(N106="snížená",J106,0)</f>
        <v>0</v>
      </c>
      <c r="BG106" s="227">
        <f>IF(N106="zákl. přenesená",J106,0)</f>
        <v>0</v>
      </c>
      <c r="BH106" s="227">
        <f>IF(N106="sníž. přenesená",J106,0)</f>
        <v>0</v>
      </c>
      <c r="BI106" s="227">
        <f>IF(N106="nulová",J106,0)</f>
        <v>0</v>
      </c>
      <c r="BJ106" s="19" t="s">
        <v>83</v>
      </c>
      <c r="BK106" s="227">
        <f>ROUND(I106*H106,2)</f>
        <v>0</v>
      </c>
      <c r="BL106" s="19" t="s">
        <v>198</v>
      </c>
      <c r="BM106" s="226" t="s">
        <v>3520</v>
      </c>
    </row>
    <row r="107" s="2" customFormat="1">
      <c r="A107" s="40"/>
      <c r="B107" s="41"/>
      <c r="C107" s="42"/>
      <c r="D107" s="228" t="s">
        <v>190</v>
      </c>
      <c r="E107" s="42"/>
      <c r="F107" s="229" t="s">
        <v>3519</v>
      </c>
      <c r="G107" s="42"/>
      <c r="H107" s="42"/>
      <c r="I107" s="230"/>
      <c r="J107" s="42"/>
      <c r="K107" s="42"/>
      <c r="L107" s="46"/>
      <c r="M107" s="231"/>
      <c r="N107" s="232"/>
      <c r="O107" s="86"/>
      <c r="P107" s="86"/>
      <c r="Q107" s="86"/>
      <c r="R107" s="86"/>
      <c r="S107" s="86"/>
      <c r="T107" s="87"/>
      <c r="U107" s="40"/>
      <c r="V107" s="40"/>
      <c r="W107" s="40"/>
      <c r="X107" s="40"/>
      <c r="Y107" s="40"/>
      <c r="Z107" s="40"/>
      <c r="AA107" s="40"/>
      <c r="AB107" s="40"/>
      <c r="AC107" s="40"/>
      <c r="AD107" s="40"/>
      <c r="AE107" s="40"/>
      <c r="AT107" s="19" t="s">
        <v>190</v>
      </c>
      <c r="AU107" s="19" t="s">
        <v>85</v>
      </c>
    </row>
    <row r="108" s="2" customFormat="1" ht="16.5" customHeight="1">
      <c r="A108" s="40"/>
      <c r="B108" s="41"/>
      <c r="C108" s="215" t="s">
        <v>330</v>
      </c>
      <c r="D108" s="215" t="s">
        <v>183</v>
      </c>
      <c r="E108" s="216" t="s">
        <v>3521</v>
      </c>
      <c r="F108" s="217" t="s">
        <v>3522</v>
      </c>
      <c r="G108" s="218" t="s">
        <v>249</v>
      </c>
      <c r="H108" s="219">
        <v>34</v>
      </c>
      <c r="I108" s="220"/>
      <c r="J108" s="221">
        <f>ROUND(I108*H108,2)</f>
        <v>0</v>
      </c>
      <c r="K108" s="217" t="s">
        <v>187</v>
      </c>
      <c r="L108" s="46"/>
      <c r="M108" s="222" t="s">
        <v>19</v>
      </c>
      <c r="N108" s="223" t="s">
        <v>47</v>
      </c>
      <c r="O108" s="86"/>
      <c r="P108" s="224">
        <f>O108*H108</f>
        <v>0</v>
      </c>
      <c r="Q108" s="224">
        <v>0.00020000000000000001</v>
      </c>
      <c r="R108" s="224">
        <f>Q108*H108</f>
        <v>0.0068000000000000005</v>
      </c>
      <c r="S108" s="224">
        <v>0</v>
      </c>
      <c r="T108" s="225">
        <f>S108*H108</f>
        <v>0</v>
      </c>
      <c r="U108" s="40"/>
      <c r="V108" s="40"/>
      <c r="W108" s="40"/>
      <c r="X108" s="40"/>
      <c r="Y108" s="40"/>
      <c r="Z108" s="40"/>
      <c r="AA108" s="40"/>
      <c r="AB108" s="40"/>
      <c r="AC108" s="40"/>
      <c r="AD108" s="40"/>
      <c r="AE108" s="40"/>
      <c r="AR108" s="226" t="s">
        <v>198</v>
      </c>
      <c r="AT108" s="226" t="s">
        <v>183</v>
      </c>
      <c r="AU108" s="226" t="s">
        <v>85</v>
      </c>
      <c r="AY108" s="19" t="s">
        <v>180</v>
      </c>
      <c r="BE108" s="227">
        <f>IF(N108="základní",J108,0)</f>
        <v>0</v>
      </c>
      <c r="BF108" s="227">
        <f>IF(N108="snížená",J108,0)</f>
        <v>0</v>
      </c>
      <c r="BG108" s="227">
        <f>IF(N108="zákl. přenesená",J108,0)</f>
        <v>0</v>
      </c>
      <c r="BH108" s="227">
        <f>IF(N108="sníž. přenesená",J108,0)</f>
        <v>0</v>
      </c>
      <c r="BI108" s="227">
        <f>IF(N108="nulová",J108,0)</f>
        <v>0</v>
      </c>
      <c r="BJ108" s="19" t="s">
        <v>83</v>
      </c>
      <c r="BK108" s="227">
        <f>ROUND(I108*H108,2)</f>
        <v>0</v>
      </c>
      <c r="BL108" s="19" t="s">
        <v>198</v>
      </c>
      <c r="BM108" s="226" t="s">
        <v>3523</v>
      </c>
    </row>
    <row r="109" s="2" customFormat="1">
      <c r="A109" s="40"/>
      <c r="B109" s="41"/>
      <c r="C109" s="42"/>
      <c r="D109" s="228" t="s">
        <v>190</v>
      </c>
      <c r="E109" s="42"/>
      <c r="F109" s="229" t="s">
        <v>3524</v>
      </c>
      <c r="G109" s="42"/>
      <c r="H109" s="42"/>
      <c r="I109" s="230"/>
      <c r="J109" s="42"/>
      <c r="K109" s="42"/>
      <c r="L109" s="46"/>
      <c r="M109" s="231"/>
      <c r="N109" s="232"/>
      <c r="O109" s="86"/>
      <c r="P109" s="86"/>
      <c r="Q109" s="86"/>
      <c r="R109" s="86"/>
      <c r="S109" s="86"/>
      <c r="T109" s="87"/>
      <c r="U109" s="40"/>
      <c r="V109" s="40"/>
      <c r="W109" s="40"/>
      <c r="X109" s="40"/>
      <c r="Y109" s="40"/>
      <c r="Z109" s="40"/>
      <c r="AA109" s="40"/>
      <c r="AB109" s="40"/>
      <c r="AC109" s="40"/>
      <c r="AD109" s="40"/>
      <c r="AE109" s="40"/>
      <c r="AT109" s="19" t="s">
        <v>190</v>
      </c>
      <c r="AU109" s="19" t="s">
        <v>85</v>
      </c>
    </row>
    <row r="110" s="2" customFormat="1">
      <c r="A110" s="40"/>
      <c r="B110" s="41"/>
      <c r="C110" s="42"/>
      <c r="D110" s="228" t="s">
        <v>976</v>
      </c>
      <c r="E110" s="42"/>
      <c r="F110" s="290" t="s">
        <v>3510</v>
      </c>
      <c r="G110" s="42"/>
      <c r="H110" s="42"/>
      <c r="I110" s="230"/>
      <c r="J110" s="42"/>
      <c r="K110" s="42"/>
      <c r="L110" s="46"/>
      <c r="M110" s="231"/>
      <c r="N110" s="232"/>
      <c r="O110" s="86"/>
      <c r="P110" s="86"/>
      <c r="Q110" s="86"/>
      <c r="R110" s="86"/>
      <c r="S110" s="86"/>
      <c r="T110" s="87"/>
      <c r="U110" s="40"/>
      <c r="V110" s="40"/>
      <c r="W110" s="40"/>
      <c r="X110" s="40"/>
      <c r="Y110" s="40"/>
      <c r="Z110" s="40"/>
      <c r="AA110" s="40"/>
      <c r="AB110" s="40"/>
      <c r="AC110" s="40"/>
      <c r="AD110" s="40"/>
      <c r="AE110" s="40"/>
      <c r="AT110" s="19" t="s">
        <v>976</v>
      </c>
      <c r="AU110" s="19" t="s">
        <v>85</v>
      </c>
    </row>
    <row r="111" s="2" customFormat="1" ht="16.5" customHeight="1">
      <c r="A111" s="40"/>
      <c r="B111" s="41"/>
      <c r="C111" s="215" t="s">
        <v>335</v>
      </c>
      <c r="D111" s="215" t="s">
        <v>183</v>
      </c>
      <c r="E111" s="216" t="s">
        <v>3525</v>
      </c>
      <c r="F111" s="217" t="s">
        <v>3526</v>
      </c>
      <c r="G111" s="218" t="s">
        <v>462</v>
      </c>
      <c r="H111" s="219">
        <v>1</v>
      </c>
      <c r="I111" s="220"/>
      <c r="J111" s="221">
        <f>ROUND(I111*H111,2)</f>
        <v>0</v>
      </c>
      <c r="K111" s="217" t="s">
        <v>187</v>
      </c>
      <c r="L111" s="46"/>
      <c r="M111" s="222" t="s">
        <v>19</v>
      </c>
      <c r="N111" s="223" t="s">
        <v>47</v>
      </c>
      <c r="O111" s="86"/>
      <c r="P111" s="224">
        <f>O111*H111</f>
        <v>0</v>
      </c>
      <c r="Q111" s="224">
        <v>0.0021900000000000001</v>
      </c>
      <c r="R111" s="224">
        <f>Q111*H111</f>
        <v>0.0021900000000000001</v>
      </c>
      <c r="S111" s="224">
        <v>0</v>
      </c>
      <c r="T111" s="225">
        <f>S111*H111</f>
        <v>0</v>
      </c>
      <c r="U111" s="40"/>
      <c r="V111" s="40"/>
      <c r="W111" s="40"/>
      <c r="X111" s="40"/>
      <c r="Y111" s="40"/>
      <c r="Z111" s="40"/>
      <c r="AA111" s="40"/>
      <c r="AB111" s="40"/>
      <c r="AC111" s="40"/>
      <c r="AD111" s="40"/>
      <c r="AE111" s="40"/>
      <c r="AR111" s="226" t="s">
        <v>198</v>
      </c>
      <c r="AT111" s="226" t="s">
        <v>183</v>
      </c>
      <c r="AU111" s="226" t="s">
        <v>85</v>
      </c>
      <c r="AY111" s="19" t="s">
        <v>180</v>
      </c>
      <c r="BE111" s="227">
        <f>IF(N111="základní",J111,0)</f>
        <v>0</v>
      </c>
      <c r="BF111" s="227">
        <f>IF(N111="snížená",J111,0)</f>
        <v>0</v>
      </c>
      <c r="BG111" s="227">
        <f>IF(N111="zákl. přenesená",J111,0)</f>
        <v>0</v>
      </c>
      <c r="BH111" s="227">
        <f>IF(N111="sníž. přenesená",J111,0)</f>
        <v>0</v>
      </c>
      <c r="BI111" s="227">
        <f>IF(N111="nulová",J111,0)</f>
        <v>0</v>
      </c>
      <c r="BJ111" s="19" t="s">
        <v>83</v>
      </c>
      <c r="BK111" s="227">
        <f>ROUND(I111*H111,2)</f>
        <v>0</v>
      </c>
      <c r="BL111" s="19" t="s">
        <v>198</v>
      </c>
      <c r="BM111" s="226" t="s">
        <v>3527</v>
      </c>
    </row>
    <row r="112" s="2" customFormat="1">
      <c r="A112" s="40"/>
      <c r="B112" s="41"/>
      <c r="C112" s="42"/>
      <c r="D112" s="228" t="s">
        <v>190</v>
      </c>
      <c r="E112" s="42"/>
      <c r="F112" s="229" t="s">
        <v>3528</v>
      </c>
      <c r="G112" s="42"/>
      <c r="H112" s="42"/>
      <c r="I112" s="230"/>
      <c r="J112" s="42"/>
      <c r="K112" s="42"/>
      <c r="L112" s="46"/>
      <c r="M112" s="231"/>
      <c r="N112" s="232"/>
      <c r="O112" s="86"/>
      <c r="P112" s="86"/>
      <c r="Q112" s="86"/>
      <c r="R112" s="86"/>
      <c r="S112" s="86"/>
      <c r="T112" s="87"/>
      <c r="U112" s="40"/>
      <c r="V112" s="40"/>
      <c r="W112" s="40"/>
      <c r="X112" s="40"/>
      <c r="Y112" s="40"/>
      <c r="Z112" s="40"/>
      <c r="AA112" s="40"/>
      <c r="AB112" s="40"/>
      <c r="AC112" s="40"/>
      <c r="AD112" s="40"/>
      <c r="AE112" s="40"/>
      <c r="AT112" s="19" t="s">
        <v>190</v>
      </c>
      <c r="AU112" s="19" t="s">
        <v>85</v>
      </c>
    </row>
    <row r="113" s="2" customFormat="1">
      <c r="A113" s="40"/>
      <c r="B113" s="41"/>
      <c r="C113" s="42"/>
      <c r="D113" s="228" t="s">
        <v>976</v>
      </c>
      <c r="E113" s="42"/>
      <c r="F113" s="290" t="s">
        <v>3510</v>
      </c>
      <c r="G113" s="42"/>
      <c r="H113" s="42"/>
      <c r="I113" s="230"/>
      <c r="J113" s="42"/>
      <c r="K113" s="42"/>
      <c r="L113" s="46"/>
      <c r="M113" s="265"/>
      <c r="N113" s="266"/>
      <c r="O113" s="267"/>
      <c r="P113" s="267"/>
      <c r="Q113" s="267"/>
      <c r="R113" s="267"/>
      <c r="S113" s="267"/>
      <c r="T113" s="268"/>
      <c r="U113" s="40"/>
      <c r="V113" s="40"/>
      <c r="W113" s="40"/>
      <c r="X113" s="40"/>
      <c r="Y113" s="40"/>
      <c r="Z113" s="40"/>
      <c r="AA113" s="40"/>
      <c r="AB113" s="40"/>
      <c r="AC113" s="40"/>
      <c r="AD113" s="40"/>
      <c r="AE113" s="40"/>
      <c r="AT113" s="19" t="s">
        <v>976</v>
      </c>
      <c r="AU113" s="19" t="s">
        <v>85</v>
      </c>
    </row>
    <row r="114" s="2" customFormat="1" ht="6.96" customHeight="1">
      <c r="A114" s="40"/>
      <c r="B114" s="61"/>
      <c r="C114" s="62"/>
      <c r="D114" s="62"/>
      <c r="E114" s="62"/>
      <c r="F114" s="62"/>
      <c r="G114" s="62"/>
      <c r="H114" s="62"/>
      <c r="I114" s="62"/>
      <c r="J114" s="62"/>
      <c r="K114" s="62"/>
      <c r="L114" s="46"/>
      <c r="M114" s="40"/>
      <c r="O114" s="40"/>
      <c r="P114" s="40"/>
      <c r="Q114" s="40"/>
      <c r="R114" s="40"/>
      <c r="S114" s="40"/>
      <c r="T114" s="40"/>
      <c r="U114" s="40"/>
      <c r="V114" s="40"/>
      <c r="W114" s="40"/>
      <c r="X114" s="40"/>
      <c r="Y114" s="40"/>
      <c r="Z114" s="40"/>
      <c r="AA114" s="40"/>
      <c r="AB114" s="40"/>
      <c r="AC114" s="40"/>
      <c r="AD114" s="40"/>
      <c r="AE114" s="40"/>
    </row>
  </sheetData>
  <sheetProtection sheet="1" autoFilter="0" formatColumns="0" formatRows="0" objects="1" scenarios="1" spinCount="100000" saltValue="0effBM40vjOYTHvlS5XQpYP4FL7X2vtVdWYxszdFtPIFcIivQGa1sFs63iz58dtzjNFq9PPjDHZhP5/bbFeq2w==" hashValue="lCbsFtO9kLQ6NwUTRm80w6V/dBcoI3arEttG8XUFz65Izk5DJJ241A8HopVheIlv5UUu4NwQrfjR8otxAF7uRA==" algorithmName="SHA-512" password="CC35"/>
  <autoFilter ref="C87:K113"/>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143</v>
      </c>
    </row>
    <row r="3" s="1" customFormat="1" ht="6.96" customHeight="1">
      <c r="B3" s="141"/>
      <c r="C3" s="142"/>
      <c r="D3" s="142"/>
      <c r="E3" s="142"/>
      <c r="F3" s="142"/>
      <c r="G3" s="142"/>
      <c r="H3" s="142"/>
      <c r="I3" s="142"/>
      <c r="J3" s="142"/>
      <c r="K3" s="142"/>
      <c r="L3" s="22"/>
      <c r="AT3" s="19" t="s">
        <v>85</v>
      </c>
    </row>
    <row r="4" s="1" customFormat="1" ht="24.96" customHeight="1">
      <c r="B4" s="22"/>
      <c r="D4" s="143" t="s">
        <v>144</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Stavební úpravy objektu Bojanovická 2848/1, Praha 4</v>
      </c>
      <c r="F7" s="145"/>
      <c r="G7" s="145"/>
      <c r="H7" s="145"/>
      <c r="L7" s="22"/>
    </row>
    <row r="8" s="2" customFormat="1" ht="12" customHeight="1">
      <c r="A8" s="40"/>
      <c r="B8" s="46"/>
      <c r="C8" s="40"/>
      <c r="D8" s="145" t="s">
        <v>145</v>
      </c>
      <c r="E8" s="40"/>
      <c r="F8" s="40"/>
      <c r="G8" s="40"/>
      <c r="H8" s="40"/>
      <c r="I8" s="40"/>
      <c r="J8" s="40"/>
      <c r="K8" s="40"/>
      <c r="L8" s="147"/>
      <c r="S8" s="40"/>
      <c r="T8" s="40"/>
      <c r="U8" s="40"/>
      <c r="V8" s="40"/>
      <c r="W8" s="40"/>
      <c r="X8" s="40"/>
      <c r="Y8" s="40"/>
      <c r="Z8" s="40"/>
      <c r="AA8" s="40"/>
      <c r="AB8" s="40"/>
      <c r="AC8" s="40"/>
      <c r="AD8" s="40"/>
      <c r="AE8" s="40"/>
    </row>
    <row r="9" s="2" customFormat="1" ht="16.5" customHeight="1">
      <c r="A9" s="40"/>
      <c r="B9" s="46"/>
      <c r="C9" s="40"/>
      <c r="D9" s="40"/>
      <c r="E9" s="148" t="s">
        <v>3529</v>
      </c>
      <c r="F9" s="40"/>
      <c r="G9" s="40"/>
      <c r="H9" s="40"/>
      <c r="I9" s="40"/>
      <c r="J9" s="40"/>
      <c r="K9" s="40"/>
      <c r="L9" s="147"/>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7"/>
      <c r="S10" s="40"/>
      <c r="T10" s="40"/>
      <c r="U10" s="40"/>
      <c r="V10" s="40"/>
      <c r="W10" s="40"/>
      <c r="X10" s="40"/>
      <c r="Y10" s="40"/>
      <c r="Z10" s="40"/>
      <c r="AA10" s="40"/>
      <c r="AB10" s="40"/>
      <c r="AC10" s="40"/>
      <c r="AD10" s="40"/>
      <c r="AE10" s="40"/>
    </row>
    <row r="11" s="2" customFormat="1" ht="12" customHeight="1">
      <c r="A11" s="40"/>
      <c r="B11" s="46"/>
      <c r="C11" s="40"/>
      <c r="D11" s="145" t="s">
        <v>18</v>
      </c>
      <c r="E11" s="40"/>
      <c r="F11" s="135" t="s">
        <v>19</v>
      </c>
      <c r="G11" s="40"/>
      <c r="H11" s="40"/>
      <c r="I11" s="145" t="s">
        <v>20</v>
      </c>
      <c r="J11" s="135" t="s">
        <v>19</v>
      </c>
      <c r="K11" s="40"/>
      <c r="L11" s="147"/>
      <c r="S11" s="40"/>
      <c r="T11" s="40"/>
      <c r="U11" s="40"/>
      <c r="V11" s="40"/>
      <c r="W11" s="40"/>
      <c r="X11" s="40"/>
      <c r="Y11" s="40"/>
      <c r="Z11" s="40"/>
      <c r="AA11" s="40"/>
      <c r="AB11" s="40"/>
      <c r="AC11" s="40"/>
      <c r="AD11" s="40"/>
      <c r="AE11" s="40"/>
    </row>
    <row r="12" s="2" customFormat="1" ht="12" customHeight="1">
      <c r="A12" s="40"/>
      <c r="B12" s="46"/>
      <c r="C12" s="40"/>
      <c r="D12" s="145" t="s">
        <v>21</v>
      </c>
      <c r="E12" s="40"/>
      <c r="F12" s="135" t="s">
        <v>22</v>
      </c>
      <c r="G12" s="40"/>
      <c r="H12" s="40"/>
      <c r="I12" s="145" t="s">
        <v>23</v>
      </c>
      <c r="J12" s="149" t="str">
        <f>'Rekapitulace stavby'!AN8</f>
        <v>8. 6. 2021</v>
      </c>
      <c r="K12" s="40"/>
      <c r="L12" s="147"/>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7"/>
      <c r="S13" s="40"/>
      <c r="T13" s="40"/>
      <c r="U13" s="40"/>
      <c r="V13" s="40"/>
      <c r="W13" s="40"/>
      <c r="X13" s="40"/>
      <c r="Y13" s="40"/>
      <c r="Z13" s="40"/>
      <c r="AA13" s="40"/>
      <c r="AB13" s="40"/>
      <c r="AC13" s="40"/>
      <c r="AD13" s="40"/>
      <c r="AE13" s="40"/>
    </row>
    <row r="14" s="2" customFormat="1" ht="12" customHeight="1">
      <c r="A14" s="40"/>
      <c r="B14" s="46"/>
      <c r="C14" s="40"/>
      <c r="D14" s="145" t="s">
        <v>25</v>
      </c>
      <c r="E14" s="40"/>
      <c r="F14" s="40"/>
      <c r="G14" s="40"/>
      <c r="H14" s="40"/>
      <c r="I14" s="145" t="s">
        <v>26</v>
      </c>
      <c r="J14" s="135" t="s">
        <v>27</v>
      </c>
      <c r="K14" s="40"/>
      <c r="L14" s="147"/>
      <c r="S14" s="40"/>
      <c r="T14" s="40"/>
      <c r="U14" s="40"/>
      <c r="V14" s="40"/>
      <c r="W14" s="40"/>
      <c r="X14" s="40"/>
      <c r="Y14" s="40"/>
      <c r="Z14" s="40"/>
      <c r="AA14" s="40"/>
      <c r="AB14" s="40"/>
      <c r="AC14" s="40"/>
      <c r="AD14" s="40"/>
      <c r="AE14" s="40"/>
    </row>
    <row r="15" s="2" customFormat="1" ht="18" customHeight="1">
      <c r="A15" s="40"/>
      <c r="B15" s="46"/>
      <c r="C15" s="40"/>
      <c r="D15" s="40"/>
      <c r="E15" s="135" t="s">
        <v>28</v>
      </c>
      <c r="F15" s="40"/>
      <c r="G15" s="40"/>
      <c r="H15" s="40"/>
      <c r="I15" s="145" t="s">
        <v>29</v>
      </c>
      <c r="J15" s="135" t="s">
        <v>30</v>
      </c>
      <c r="K15" s="40"/>
      <c r="L15" s="147"/>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7"/>
      <c r="S16" s="40"/>
      <c r="T16" s="40"/>
      <c r="U16" s="40"/>
      <c r="V16" s="40"/>
      <c r="W16" s="40"/>
      <c r="X16" s="40"/>
      <c r="Y16" s="40"/>
      <c r="Z16" s="40"/>
      <c r="AA16" s="40"/>
      <c r="AB16" s="40"/>
      <c r="AC16" s="40"/>
      <c r="AD16" s="40"/>
      <c r="AE16" s="40"/>
    </row>
    <row r="17" s="2" customFormat="1" ht="12" customHeight="1">
      <c r="A17" s="40"/>
      <c r="B17" s="46"/>
      <c r="C17" s="40"/>
      <c r="D17" s="145" t="s">
        <v>31</v>
      </c>
      <c r="E17" s="40"/>
      <c r="F17" s="40"/>
      <c r="G17" s="40"/>
      <c r="H17" s="40"/>
      <c r="I17" s="145" t="s">
        <v>26</v>
      </c>
      <c r="J17" s="35" t="str">
        <f>'Rekapitulace stavby'!AN13</f>
        <v>Vyplň údaj</v>
      </c>
      <c r="K17" s="40"/>
      <c r="L17" s="147"/>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5" t="s">
        <v>29</v>
      </c>
      <c r="J18" s="35" t="str">
        <f>'Rekapitulace stavby'!AN14</f>
        <v>Vyplň údaj</v>
      </c>
      <c r="K18" s="40"/>
      <c r="L18" s="147"/>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7"/>
      <c r="S19" s="40"/>
      <c r="T19" s="40"/>
      <c r="U19" s="40"/>
      <c r="V19" s="40"/>
      <c r="W19" s="40"/>
      <c r="X19" s="40"/>
      <c r="Y19" s="40"/>
      <c r="Z19" s="40"/>
      <c r="AA19" s="40"/>
      <c r="AB19" s="40"/>
      <c r="AC19" s="40"/>
      <c r="AD19" s="40"/>
      <c r="AE19" s="40"/>
    </row>
    <row r="20" s="2" customFormat="1" ht="12" customHeight="1">
      <c r="A20" s="40"/>
      <c r="B20" s="46"/>
      <c r="C20" s="40"/>
      <c r="D20" s="145" t="s">
        <v>33</v>
      </c>
      <c r="E20" s="40"/>
      <c r="F20" s="40"/>
      <c r="G20" s="40"/>
      <c r="H20" s="40"/>
      <c r="I20" s="145" t="s">
        <v>26</v>
      </c>
      <c r="J20" s="135" t="s">
        <v>34</v>
      </c>
      <c r="K20" s="40"/>
      <c r="L20" s="147"/>
      <c r="S20" s="40"/>
      <c r="T20" s="40"/>
      <c r="U20" s="40"/>
      <c r="V20" s="40"/>
      <c r="W20" s="40"/>
      <c r="X20" s="40"/>
      <c r="Y20" s="40"/>
      <c r="Z20" s="40"/>
      <c r="AA20" s="40"/>
      <c r="AB20" s="40"/>
      <c r="AC20" s="40"/>
      <c r="AD20" s="40"/>
      <c r="AE20" s="40"/>
    </row>
    <row r="21" s="2" customFormat="1" ht="18" customHeight="1">
      <c r="A21" s="40"/>
      <c r="B21" s="46"/>
      <c r="C21" s="40"/>
      <c r="D21" s="40"/>
      <c r="E21" s="135" t="s">
        <v>35</v>
      </c>
      <c r="F21" s="40"/>
      <c r="G21" s="40"/>
      <c r="H21" s="40"/>
      <c r="I21" s="145" t="s">
        <v>29</v>
      </c>
      <c r="J21" s="135" t="s">
        <v>36</v>
      </c>
      <c r="K21" s="40"/>
      <c r="L21" s="147"/>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7"/>
      <c r="S22" s="40"/>
      <c r="T22" s="40"/>
      <c r="U22" s="40"/>
      <c r="V22" s="40"/>
      <c r="W22" s="40"/>
      <c r="X22" s="40"/>
      <c r="Y22" s="40"/>
      <c r="Z22" s="40"/>
      <c r="AA22" s="40"/>
      <c r="AB22" s="40"/>
      <c r="AC22" s="40"/>
      <c r="AD22" s="40"/>
      <c r="AE22" s="40"/>
    </row>
    <row r="23" s="2" customFormat="1" ht="12" customHeight="1">
      <c r="A23" s="40"/>
      <c r="B23" s="46"/>
      <c r="C23" s="40"/>
      <c r="D23" s="145" t="s">
        <v>38</v>
      </c>
      <c r="E23" s="40"/>
      <c r="F23" s="40"/>
      <c r="G23" s="40"/>
      <c r="H23" s="40"/>
      <c r="I23" s="145" t="s">
        <v>26</v>
      </c>
      <c r="J23" s="135" t="str">
        <f>IF('Rekapitulace stavby'!AN19="","",'Rekapitulace stavby'!AN19)</f>
        <v/>
      </c>
      <c r="K23" s="40"/>
      <c r="L23" s="147"/>
      <c r="S23" s="40"/>
      <c r="T23" s="40"/>
      <c r="U23" s="40"/>
      <c r="V23" s="40"/>
      <c r="W23" s="40"/>
      <c r="X23" s="40"/>
      <c r="Y23" s="40"/>
      <c r="Z23" s="40"/>
      <c r="AA23" s="40"/>
      <c r="AB23" s="40"/>
      <c r="AC23" s="40"/>
      <c r="AD23" s="40"/>
      <c r="AE23" s="40"/>
    </row>
    <row r="24" s="2" customFormat="1" ht="18" customHeight="1">
      <c r="A24" s="40"/>
      <c r="B24" s="46"/>
      <c r="C24" s="40"/>
      <c r="D24" s="40"/>
      <c r="E24" s="135" t="str">
        <f>IF('Rekapitulace stavby'!E20="","",'Rekapitulace stavby'!E20)</f>
        <v xml:space="preserve"> </v>
      </c>
      <c r="F24" s="40"/>
      <c r="G24" s="40"/>
      <c r="H24" s="40"/>
      <c r="I24" s="145" t="s">
        <v>29</v>
      </c>
      <c r="J24" s="135" t="str">
        <f>IF('Rekapitulace stavby'!AN20="","",'Rekapitulace stavby'!AN20)</f>
        <v/>
      </c>
      <c r="K24" s="40"/>
      <c r="L24" s="147"/>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7"/>
      <c r="S25" s="40"/>
      <c r="T25" s="40"/>
      <c r="U25" s="40"/>
      <c r="V25" s="40"/>
      <c r="W25" s="40"/>
      <c r="X25" s="40"/>
      <c r="Y25" s="40"/>
      <c r="Z25" s="40"/>
      <c r="AA25" s="40"/>
      <c r="AB25" s="40"/>
      <c r="AC25" s="40"/>
      <c r="AD25" s="40"/>
      <c r="AE25" s="40"/>
    </row>
    <row r="26" s="2" customFormat="1" ht="12" customHeight="1">
      <c r="A26" s="40"/>
      <c r="B26" s="46"/>
      <c r="C26" s="40"/>
      <c r="D26" s="145" t="s">
        <v>40</v>
      </c>
      <c r="E26" s="40"/>
      <c r="F26" s="40"/>
      <c r="G26" s="40"/>
      <c r="H26" s="40"/>
      <c r="I26" s="40"/>
      <c r="J26" s="40"/>
      <c r="K26" s="40"/>
      <c r="L26" s="147"/>
      <c r="S26" s="40"/>
      <c r="T26" s="40"/>
      <c r="U26" s="40"/>
      <c r="V26" s="40"/>
      <c r="W26" s="40"/>
      <c r="X26" s="40"/>
      <c r="Y26" s="40"/>
      <c r="Z26" s="40"/>
      <c r="AA26" s="40"/>
      <c r="AB26" s="40"/>
      <c r="AC26" s="40"/>
      <c r="AD26" s="40"/>
      <c r="AE26" s="40"/>
    </row>
    <row r="27" s="8" customFormat="1" ht="143.25" customHeight="1">
      <c r="A27" s="150"/>
      <c r="B27" s="151"/>
      <c r="C27" s="150"/>
      <c r="D27" s="150"/>
      <c r="E27" s="152" t="s">
        <v>41</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0"/>
      <c r="B28" s="46"/>
      <c r="C28" s="40"/>
      <c r="D28" s="40"/>
      <c r="E28" s="40"/>
      <c r="F28" s="40"/>
      <c r="G28" s="40"/>
      <c r="H28" s="40"/>
      <c r="I28" s="40"/>
      <c r="J28" s="40"/>
      <c r="K28" s="40"/>
      <c r="L28" s="147"/>
      <c r="S28" s="40"/>
      <c r="T28" s="40"/>
      <c r="U28" s="40"/>
      <c r="V28" s="40"/>
      <c r="W28" s="40"/>
      <c r="X28" s="40"/>
      <c r="Y28" s="40"/>
      <c r="Z28" s="40"/>
      <c r="AA28" s="40"/>
      <c r="AB28" s="40"/>
      <c r="AC28" s="40"/>
      <c r="AD28" s="40"/>
      <c r="AE28" s="40"/>
    </row>
    <row r="29" s="2" customFormat="1" ht="6.96" customHeight="1">
      <c r="A29" s="40"/>
      <c r="B29" s="46"/>
      <c r="C29" s="40"/>
      <c r="D29" s="154"/>
      <c r="E29" s="154"/>
      <c r="F29" s="154"/>
      <c r="G29" s="154"/>
      <c r="H29" s="154"/>
      <c r="I29" s="154"/>
      <c r="J29" s="154"/>
      <c r="K29" s="154"/>
      <c r="L29" s="147"/>
      <c r="S29" s="40"/>
      <c r="T29" s="40"/>
      <c r="U29" s="40"/>
      <c r="V29" s="40"/>
      <c r="W29" s="40"/>
      <c r="X29" s="40"/>
      <c r="Y29" s="40"/>
      <c r="Z29" s="40"/>
      <c r="AA29" s="40"/>
      <c r="AB29" s="40"/>
      <c r="AC29" s="40"/>
      <c r="AD29" s="40"/>
      <c r="AE29" s="40"/>
    </row>
    <row r="30" s="2" customFormat="1" ht="25.44" customHeight="1">
      <c r="A30" s="40"/>
      <c r="B30" s="46"/>
      <c r="C30" s="40"/>
      <c r="D30" s="155" t="s">
        <v>42</v>
      </c>
      <c r="E30" s="40"/>
      <c r="F30" s="40"/>
      <c r="G30" s="40"/>
      <c r="H30" s="40"/>
      <c r="I30" s="40"/>
      <c r="J30" s="156">
        <f>ROUND(J85, 2)</f>
        <v>0</v>
      </c>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14.4" customHeight="1">
      <c r="A32" s="40"/>
      <c r="B32" s="46"/>
      <c r="C32" s="40"/>
      <c r="D32" s="40"/>
      <c r="E32" s="40"/>
      <c r="F32" s="157" t="s">
        <v>44</v>
      </c>
      <c r="G32" s="40"/>
      <c r="H32" s="40"/>
      <c r="I32" s="157" t="s">
        <v>43</v>
      </c>
      <c r="J32" s="157" t="s">
        <v>45</v>
      </c>
      <c r="K32" s="40"/>
      <c r="L32" s="147"/>
      <c r="S32" s="40"/>
      <c r="T32" s="40"/>
      <c r="U32" s="40"/>
      <c r="V32" s="40"/>
      <c r="W32" s="40"/>
      <c r="X32" s="40"/>
      <c r="Y32" s="40"/>
      <c r="Z32" s="40"/>
      <c r="AA32" s="40"/>
      <c r="AB32" s="40"/>
      <c r="AC32" s="40"/>
      <c r="AD32" s="40"/>
      <c r="AE32" s="40"/>
    </row>
    <row r="33" s="2" customFormat="1" ht="14.4" customHeight="1">
      <c r="A33" s="40"/>
      <c r="B33" s="46"/>
      <c r="C33" s="40"/>
      <c r="D33" s="158" t="s">
        <v>46</v>
      </c>
      <c r="E33" s="145" t="s">
        <v>47</v>
      </c>
      <c r="F33" s="159">
        <f>ROUND((SUM(BE85:BE103)),  2)</f>
        <v>0</v>
      </c>
      <c r="G33" s="40"/>
      <c r="H33" s="40"/>
      <c r="I33" s="160">
        <v>0.20999999999999999</v>
      </c>
      <c r="J33" s="159">
        <f>ROUND(((SUM(BE85:BE103))*I33),  2)</f>
        <v>0</v>
      </c>
      <c r="K33" s="40"/>
      <c r="L33" s="147"/>
      <c r="S33" s="40"/>
      <c r="T33" s="40"/>
      <c r="U33" s="40"/>
      <c r="V33" s="40"/>
      <c r="W33" s="40"/>
      <c r="X33" s="40"/>
      <c r="Y33" s="40"/>
      <c r="Z33" s="40"/>
      <c r="AA33" s="40"/>
      <c r="AB33" s="40"/>
      <c r="AC33" s="40"/>
      <c r="AD33" s="40"/>
      <c r="AE33" s="40"/>
    </row>
    <row r="34" s="2" customFormat="1" ht="14.4" customHeight="1">
      <c r="A34" s="40"/>
      <c r="B34" s="46"/>
      <c r="C34" s="40"/>
      <c r="D34" s="40"/>
      <c r="E34" s="145" t="s">
        <v>48</v>
      </c>
      <c r="F34" s="159">
        <f>ROUND((SUM(BF85:BF103)),  2)</f>
        <v>0</v>
      </c>
      <c r="G34" s="40"/>
      <c r="H34" s="40"/>
      <c r="I34" s="160">
        <v>0.14999999999999999</v>
      </c>
      <c r="J34" s="159">
        <f>ROUND(((SUM(BF85:BF103))*I34),  2)</f>
        <v>0</v>
      </c>
      <c r="K34" s="40"/>
      <c r="L34" s="147"/>
      <c r="S34" s="40"/>
      <c r="T34" s="40"/>
      <c r="U34" s="40"/>
      <c r="V34" s="40"/>
      <c r="W34" s="40"/>
      <c r="X34" s="40"/>
      <c r="Y34" s="40"/>
      <c r="Z34" s="40"/>
      <c r="AA34" s="40"/>
      <c r="AB34" s="40"/>
      <c r="AC34" s="40"/>
      <c r="AD34" s="40"/>
      <c r="AE34" s="40"/>
    </row>
    <row r="35" hidden="1" s="2" customFormat="1" ht="14.4" customHeight="1">
      <c r="A35" s="40"/>
      <c r="B35" s="46"/>
      <c r="C35" s="40"/>
      <c r="D35" s="40"/>
      <c r="E35" s="145" t="s">
        <v>49</v>
      </c>
      <c r="F35" s="159">
        <f>ROUND((SUM(BG85:BG103)),  2)</f>
        <v>0</v>
      </c>
      <c r="G35" s="40"/>
      <c r="H35" s="40"/>
      <c r="I35" s="160">
        <v>0.20999999999999999</v>
      </c>
      <c r="J35" s="159">
        <f>0</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50</v>
      </c>
      <c r="F36" s="159">
        <f>ROUND((SUM(BH85:BH103)),  2)</f>
        <v>0</v>
      </c>
      <c r="G36" s="40"/>
      <c r="H36" s="40"/>
      <c r="I36" s="160">
        <v>0.14999999999999999</v>
      </c>
      <c r="J36" s="159">
        <f>0</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51</v>
      </c>
      <c r="F37" s="159">
        <f>ROUND((SUM(BI85:BI103)),  2)</f>
        <v>0</v>
      </c>
      <c r="G37" s="40"/>
      <c r="H37" s="40"/>
      <c r="I37" s="160">
        <v>0</v>
      </c>
      <c r="J37" s="159">
        <f>0</f>
        <v>0</v>
      </c>
      <c r="K37" s="40"/>
      <c r="L37" s="147"/>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7"/>
      <c r="S38" s="40"/>
      <c r="T38" s="40"/>
      <c r="U38" s="40"/>
      <c r="V38" s="40"/>
      <c r="W38" s="40"/>
      <c r="X38" s="40"/>
      <c r="Y38" s="40"/>
      <c r="Z38" s="40"/>
      <c r="AA38" s="40"/>
      <c r="AB38" s="40"/>
      <c r="AC38" s="40"/>
      <c r="AD38" s="40"/>
      <c r="AE38" s="40"/>
    </row>
    <row r="39" s="2" customFormat="1" ht="25.44" customHeight="1">
      <c r="A39" s="40"/>
      <c r="B39" s="46"/>
      <c r="C39" s="161"/>
      <c r="D39" s="162" t="s">
        <v>52</v>
      </c>
      <c r="E39" s="163"/>
      <c r="F39" s="163"/>
      <c r="G39" s="164" t="s">
        <v>53</v>
      </c>
      <c r="H39" s="165" t="s">
        <v>54</v>
      </c>
      <c r="I39" s="163"/>
      <c r="J39" s="166">
        <f>SUM(J30:J37)</f>
        <v>0</v>
      </c>
      <c r="K39" s="167"/>
      <c r="L39" s="147"/>
      <c r="S39" s="40"/>
      <c r="T39" s="40"/>
      <c r="U39" s="40"/>
      <c r="V39" s="40"/>
      <c r="W39" s="40"/>
      <c r="X39" s="40"/>
      <c r="Y39" s="40"/>
      <c r="Z39" s="40"/>
      <c r="AA39" s="40"/>
      <c r="AB39" s="40"/>
      <c r="AC39" s="40"/>
      <c r="AD39" s="40"/>
      <c r="AE39" s="40"/>
    </row>
    <row r="40" s="2" customFormat="1" ht="14.4" customHeight="1">
      <c r="A40" s="40"/>
      <c r="B40" s="168"/>
      <c r="C40" s="169"/>
      <c r="D40" s="169"/>
      <c r="E40" s="169"/>
      <c r="F40" s="169"/>
      <c r="G40" s="169"/>
      <c r="H40" s="169"/>
      <c r="I40" s="169"/>
      <c r="J40" s="169"/>
      <c r="K40" s="169"/>
      <c r="L40" s="147"/>
      <c r="S40" s="40"/>
      <c r="T40" s="40"/>
      <c r="U40" s="40"/>
      <c r="V40" s="40"/>
      <c r="W40" s="40"/>
      <c r="X40" s="40"/>
      <c r="Y40" s="40"/>
      <c r="Z40" s="40"/>
      <c r="AA40" s="40"/>
      <c r="AB40" s="40"/>
      <c r="AC40" s="40"/>
      <c r="AD40" s="40"/>
      <c r="AE40" s="40"/>
    </row>
    <row r="44" s="2" customFormat="1" ht="6.96" customHeight="1">
      <c r="A44" s="40"/>
      <c r="B44" s="170"/>
      <c r="C44" s="171"/>
      <c r="D44" s="171"/>
      <c r="E44" s="171"/>
      <c r="F44" s="171"/>
      <c r="G44" s="171"/>
      <c r="H44" s="171"/>
      <c r="I44" s="171"/>
      <c r="J44" s="171"/>
      <c r="K44" s="171"/>
      <c r="L44" s="147"/>
      <c r="S44" s="40"/>
      <c r="T44" s="40"/>
      <c r="U44" s="40"/>
      <c r="V44" s="40"/>
      <c r="W44" s="40"/>
      <c r="X44" s="40"/>
      <c r="Y44" s="40"/>
      <c r="Z44" s="40"/>
      <c r="AA44" s="40"/>
      <c r="AB44" s="40"/>
      <c r="AC44" s="40"/>
      <c r="AD44" s="40"/>
      <c r="AE44" s="40"/>
    </row>
    <row r="45" s="2" customFormat="1" ht="24.96" customHeight="1">
      <c r="A45" s="40"/>
      <c r="B45" s="41"/>
      <c r="C45" s="25" t="s">
        <v>149</v>
      </c>
      <c r="D45" s="42"/>
      <c r="E45" s="42"/>
      <c r="F45" s="42"/>
      <c r="G45" s="42"/>
      <c r="H45" s="42"/>
      <c r="I45" s="42"/>
      <c r="J45" s="42"/>
      <c r="K45" s="42"/>
      <c r="L45" s="147"/>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7"/>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16.5" customHeight="1">
      <c r="A48" s="40"/>
      <c r="B48" s="41"/>
      <c r="C48" s="42"/>
      <c r="D48" s="42"/>
      <c r="E48" s="172" t="str">
        <f>E7</f>
        <v>Stavební úpravy objektu Bojanovická 2848/1, Praha 4</v>
      </c>
      <c r="F48" s="34"/>
      <c r="G48" s="34"/>
      <c r="H48" s="34"/>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145</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71" t="str">
        <f>E9</f>
        <v>VRN - Vedlejší rozpočtové náklady</v>
      </c>
      <c r="F50" s="42"/>
      <c r="G50" s="42"/>
      <c r="H50" s="42"/>
      <c r="I50" s="42"/>
      <c r="J50" s="42"/>
      <c r="K50" s="42"/>
      <c r="L50" s="147"/>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Záběhlice ‐ 732117</v>
      </c>
      <c r="G52" s="42"/>
      <c r="H52" s="42"/>
      <c r="I52" s="34" t="s">
        <v>23</v>
      </c>
      <c r="J52" s="74" t="str">
        <f>IF(J12="","",J12)</f>
        <v>8. 6. 2021</v>
      </c>
      <c r="K52" s="42"/>
      <c r="L52" s="147"/>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40.05" customHeight="1">
      <c r="A54" s="40"/>
      <c r="B54" s="41"/>
      <c r="C54" s="34" t="s">
        <v>25</v>
      </c>
      <c r="D54" s="42"/>
      <c r="E54" s="42"/>
      <c r="F54" s="29" t="str">
        <f>E15</f>
        <v>Městská část Praha 4, Antala Staška 2059/80b, Krč,</v>
      </c>
      <c r="G54" s="42"/>
      <c r="H54" s="42"/>
      <c r="I54" s="34" t="s">
        <v>33</v>
      </c>
      <c r="J54" s="38" t="str">
        <f>E21</f>
        <v>Archdynamic, s.r.o., Na Strži 290/10, 140 00 Praha</v>
      </c>
      <c r="K54" s="42"/>
      <c r="L54" s="147"/>
      <c r="S54" s="40"/>
      <c r="T54" s="40"/>
      <c r="U54" s="40"/>
      <c r="V54" s="40"/>
      <c r="W54" s="40"/>
      <c r="X54" s="40"/>
      <c r="Y54" s="40"/>
      <c r="Z54" s="40"/>
      <c r="AA54" s="40"/>
      <c r="AB54" s="40"/>
      <c r="AC54" s="40"/>
      <c r="AD54" s="40"/>
      <c r="AE54" s="40"/>
    </row>
    <row r="55" s="2" customFormat="1" ht="15.15" customHeight="1">
      <c r="A55" s="40"/>
      <c r="B55" s="41"/>
      <c r="C55" s="34" t="s">
        <v>31</v>
      </c>
      <c r="D55" s="42"/>
      <c r="E55" s="42"/>
      <c r="F55" s="29" t="str">
        <f>IF(E18="","",E18)</f>
        <v>Vyplň údaj</v>
      </c>
      <c r="G55" s="42"/>
      <c r="H55" s="42"/>
      <c r="I55" s="34" t="s">
        <v>38</v>
      </c>
      <c r="J55" s="38" t="str">
        <f>E24</f>
        <v xml:space="preserve"> </v>
      </c>
      <c r="K55" s="42"/>
      <c r="L55" s="147"/>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7"/>
      <c r="S56" s="40"/>
      <c r="T56" s="40"/>
      <c r="U56" s="40"/>
      <c r="V56" s="40"/>
      <c r="W56" s="40"/>
      <c r="X56" s="40"/>
      <c r="Y56" s="40"/>
      <c r="Z56" s="40"/>
      <c r="AA56" s="40"/>
      <c r="AB56" s="40"/>
      <c r="AC56" s="40"/>
      <c r="AD56" s="40"/>
      <c r="AE56" s="40"/>
    </row>
    <row r="57" s="2" customFormat="1" ht="29.28" customHeight="1">
      <c r="A57" s="40"/>
      <c r="B57" s="41"/>
      <c r="C57" s="173" t="s">
        <v>150</v>
      </c>
      <c r="D57" s="174"/>
      <c r="E57" s="174"/>
      <c r="F57" s="174"/>
      <c r="G57" s="174"/>
      <c r="H57" s="174"/>
      <c r="I57" s="174"/>
      <c r="J57" s="175" t="s">
        <v>151</v>
      </c>
      <c r="K57" s="174"/>
      <c r="L57" s="147"/>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7"/>
      <c r="S58" s="40"/>
      <c r="T58" s="40"/>
      <c r="U58" s="40"/>
      <c r="V58" s="40"/>
      <c r="W58" s="40"/>
      <c r="X58" s="40"/>
      <c r="Y58" s="40"/>
      <c r="Z58" s="40"/>
      <c r="AA58" s="40"/>
      <c r="AB58" s="40"/>
      <c r="AC58" s="40"/>
      <c r="AD58" s="40"/>
      <c r="AE58" s="40"/>
    </row>
    <row r="59" s="2" customFormat="1" ht="22.8" customHeight="1">
      <c r="A59" s="40"/>
      <c r="B59" s="41"/>
      <c r="C59" s="176" t="s">
        <v>74</v>
      </c>
      <c r="D59" s="42"/>
      <c r="E59" s="42"/>
      <c r="F59" s="42"/>
      <c r="G59" s="42"/>
      <c r="H59" s="42"/>
      <c r="I59" s="42"/>
      <c r="J59" s="104">
        <f>J85</f>
        <v>0</v>
      </c>
      <c r="K59" s="42"/>
      <c r="L59" s="147"/>
      <c r="S59" s="40"/>
      <c r="T59" s="40"/>
      <c r="U59" s="40"/>
      <c r="V59" s="40"/>
      <c r="W59" s="40"/>
      <c r="X59" s="40"/>
      <c r="Y59" s="40"/>
      <c r="Z59" s="40"/>
      <c r="AA59" s="40"/>
      <c r="AB59" s="40"/>
      <c r="AC59" s="40"/>
      <c r="AD59" s="40"/>
      <c r="AE59" s="40"/>
      <c r="AU59" s="19" t="s">
        <v>152</v>
      </c>
    </row>
    <row r="60" s="9" customFormat="1" ht="24.96" customHeight="1">
      <c r="A60" s="9"/>
      <c r="B60" s="177"/>
      <c r="C60" s="178"/>
      <c r="D60" s="179" t="s">
        <v>3530</v>
      </c>
      <c r="E60" s="180"/>
      <c r="F60" s="180"/>
      <c r="G60" s="180"/>
      <c r="H60" s="180"/>
      <c r="I60" s="180"/>
      <c r="J60" s="181">
        <f>J86</f>
        <v>0</v>
      </c>
      <c r="K60" s="178"/>
      <c r="L60" s="182"/>
      <c r="S60" s="9"/>
      <c r="T60" s="9"/>
      <c r="U60" s="9"/>
      <c r="V60" s="9"/>
      <c r="W60" s="9"/>
      <c r="X60" s="9"/>
      <c r="Y60" s="9"/>
      <c r="Z60" s="9"/>
      <c r="AA60" s="9"/>
      <c r="AB60" s="9"/>
      <c r="AC60" s="9"/>
      <c r="AD60" s="9"/>
      <c r="AE60" s="9"/>
    </row>
    <row r="61" s="10" customFormat="1" ht="19.92" customHeight="1">
      <c r="A61" s="10"/>
      <c r="B61" s="183"/>
      <c r="C61" s="127"/>
      <c r="D61" s="184" t="s">
        <v>3531</v>
      </c>
      <c r="E61" s="185"/>
      <c r="F61" s="185"/>
      <c r="G61" s="185"/>
      <c r="H61" s="185"/>
      <c r="I61" s="185"/>
      <c r="J61" s="186">
        <f>J87</f>
        <v>0</v>
      </c>
      <c r="K61" s="127"/>
      <c r="L61" s="187"/>
      <c r="S61" s="10"/>
      <c r="T61" s="10"/>
      <c r="U61" s="10"/>
      <c r="V61" s="10"/>
      <c r="W61" s="10"/>
      <c r="X61" s="10"/>
      <c r="Y61" s="10"/>
      <c r="Z61" s="10"/>
      <c r="AA61" s="10"/>
      <c r="AB61" s="10"/>
      <c r="AC61" s="10"/>
      <c r="AD61" s="10"/>
      <c r="AE61" s="10"/>
    </row>
    <row r="62" s="10" customFormat="1" ht="19.92" customHeight="1">
      <c r="A62" s="10"/>
      <c r="B62" s="183"/>
      <c r="C62" s="127"/>
      <c r="D62" s="184" t="s">
        <v>3532</v>
      </c>
      <c r="E62" s="185"/>
      <c r="F62" s="185"/>
      <c r="G62" s="185"/>
      <c r="H62" s="185"/>
      <c r="I62" s="185"/>
      <c r="J62" s="186">
        <f>J92</f>
        <v>0</v>
      </c>
      <c r="K62" s="127"/>
      <c r="L62" s="187"/>
      <c r="S62" s="10"/>
      <c r="T62" s="10"/>
      <c r="U62" s="10"/>
      <c r="V62" s="10"/>
      <c r="W62" s="10"/>
      <c r="X62" s="10"/>
      <c r="Y62" s="10"/>
      <c r="Z62" s="10"/>
      <c r="AA62" s="10"/>
      <c r="AB62" s="10"/>
      <c r="AC62" s="10"/>
      <c r="AD62" s="10"/>
      <c r="AE62" s="10"/>
    </row>
    <row r="63" s="10" customFormat="1" ht="19.92" customHeight="1">
      <c r="A63" s="10"/>
      <c r="B63" s="183"/>
      <c r="C63" s="127"/>
      <c r="D63" s="184" t="s">
        <v>3533</v>
      </c>
      <c r="E63" s="185"/>
      <c r="F63" s="185"/>
      <c r="G63" s="185"/>
      <c r="H63" s="185"/>
      <c r="I63" s="185"/>
      <c r="J63" s="186">
        <f>J95</f>
        <v>0</v>
      </c>
      <c r="K63" s="127"/>
      <c r="L63" s="187"/>
      <c r="S63" s="10"/>
      <c r="T63" s="10"/>
      <c r="U63" s="10"/>
      <c r="V63" s="10"/>
      <c r="W63" s="10"/>
      <c r="X63" s="10"/>
      <c r="Y63" s="10"/>
      <c r="Z63" s="10"/>
      <c r="AA63" s="10"/>
      <c r="AB63" s="10"/>
      <c r="AC63" s="10"/>
      <c r="AD63" s="10"/>
      <c r="AE63" s="10"/>
    </row>
    <row r="64" s="10" customFormat="1" ht="19.92" customHeight="1">
      <c r="A64" s="10"/>
      <c r="B64" s="183"/>
      <c r="C64" s="127"/>
      <c r="D64" s="184" t="s">
        <v>3534</v>
      </c>
      <c r="E64" s="185"/>
      <c r="F64" s="185"/>
      <c r="G64" s="185"/>
      <c r="H64" s="185"/>
      <c r="I64" s="185"/>
      <c r="J64" s="186">
        <f>J98</f>
        <v>0</v>
      </c>
      <c r="K64" s="127"/>
      <c r="L64" s="187"/>
      <c r="S64" s="10"/>
      <c r="T64" s="10"/>
      <c r="U64" s="10"/>
      <c r="V64" s="10"/>
      <c r="W64" s="10"/>
      <c r="X64" s="10"/>
      <c r="Y64" s="10"/>
      <c r="Z64" s="10"/>
      <c r="AA64" s="10"/>
      <c r="AB64" s="10"/>
      <c r="AC64" s="10"/>
      <c r="AD64" s="10"/>
      <c r="AE64" s="10"/>
    </row>
    <row r="65" s="10" customFormat="1" ht="19.92" customHeight="1">
      <c r="A65" s="10"/>
      <c r="B65" s="183"/>
      <c r="C65" s="127"/>
      <c r="D65" s="184" t="s">
        <v>3535</v>
      </c>
      <c r="E65" s="185"/>
      <c r="F65" s="185"/>
      <c r="G65" s="185"/>
      <c r="H65" s="185"/>
      <c r="I65" s="185"/>
      <c r="J65" s="186">
        <f>J101</f>
        <v>0</v>
      </c>
      <c r="K65" s="127"/>
      <c r="L65" s="187"/>
      <c r="S65" s="10"/>
      <c r="T65" s="10"/>
      <c r="U65" s="10"/>
      <c r="V65" s="10"/>
      <c r="W65" s="10"/>
      <c r="X65" s="10"/>
      <c r="Y65" s="10"/>
      <c r="Z65" s="10"/>
      <c r="AA65" s="10"/>
      <c r="AB65" s="10"/>
      <c r="AC65" s="10"/>
      <c r="AD65" s="10"/>
      <c r="AE65" s="10"/>
    </row>
    <row r="66" s="2" customFormat="1" ht="21.84"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62"/>
      <c r="J67" s="62"/>
      <c r="K67" s="62"/>
      <c r="L67" s="147"/>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64"/>
      <c r="J71" s="64"/>
      <c r="K71" s="64"/>
      <c r="L71" s="147"/>
      <c r="S71" s="40"/>
      <c r="T71" s="40"/>
      <c r="U71" s="40"/>
      <c r="V71" s="40"/>
      <c r="W71" s="40"/>
      <c r="X71" s="40"/>
      <c r="Y71" s="40"/>
      <c r="Z71" s="40"/>
      <c r="AA71" s="40"/>
      <c r="AB71" s="40"/>
      <c r="AC71" s="40"/>
      <c r="AD71" s="40"/>
      <c r="AE71" s="40"/>
    </row>
    <row r="72" s="2" customFormat="1" ht="24.96" customHeight="1">
      <c r="A72" s="40"/>
      <c r="B72" s="41"/>
      <c r="C72" s="25" t="s">
        <v>165</v>
      </c>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12" customHeight="1">
      <c r="A74" s="40"/>
      <c r="B74" s="41"/>
      <c r="C74" s="34" t="s">
        <v>16</v>
      </c>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6.5" customHeight="1">
      <c r="A75" s="40"/>
      <c r="B75" s="41"/>
      <c r="C75" s="42"/>
      <c r="D75" s="42"/>
      <c r="E75" s="172" t="str">
        <f>E7</f>
        <v>Stavební úpravy objektu Bojanovická 2848/1, Praha 4</v>
      </c>
      <c r="F75" s="34"/>
      <c r="G75" s="34"/>
      <c r="H75" s="34"/>
      <c r="I75" s="42"/>
      <c r="J75" s="42"/>
      <c r="K75" s="42"/>
      <c r="L75" s="147"/>
      <c r="S75" s="40"/>
      <c r="T75" s="40"/>
      <c r="U75" s="40"/>
      <c r="V75" s="40"/>
      <c r="W75" s="40"/>
      <c r="X75" s="40"/>
      <c r="Y75" s="40"/>
      <c r="Z75" s="40"/>
      <c r="AA75" s="40"/>
      <c r="AB75" s="40"/>
      <c r="AC75" s="40"/>
      <c r="AD75" s="40"/>
      <c r="AE75" s="40"/>
    </row>
    <row r="76" s="2" customFormat="1" ht="12" customHeight="1">
      <c r="A76" s="40"/>
      <c r="B76" s="41"/>
      <c r="C76" s="34" t="s">
        <v>145</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6.5" customHeight="1">
      <c r="A77" s="40"/>
      <c r="B77" s="41"/>
      <c r="C77" s="42"/>
      <c r="D77" s="42"/>
      <c r="E77" s="71" t="str">
        <f>E9</f>
        <v>VRN - Vedlejší rozpočtové náklady</v>
      </c>
      <c r="F77" s="42"/>
      <c r="G77" s="42"/>
      <c r="H77" s="42"/>
      <c r="I77" s="42"/>
      <c r="J77" s="42"/>
      <c r="K77" s="42"/>
      <c r="L77" s="147"/>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4" t="s">
        <v>21</v>
      </c>
      <c r="D79" s="42"/>
      <c r="E79" s="42"/>
      <c r="F79" s="29" t="str">
        <f>F12</f>
        <v>Záběhlice ‐ 732117</v>
      </c>
      <c r="G79" s="42"/>
      <c r="H79" s="42"/>
      <c r="I79" s="34" t="s">
        <v>23</v>
      </c>
      <c r="J79" s="74" t="str">
        <f>IF(J12="","",J12)</f>
        <v>8. 6. 2021</v>
      </c>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40.05" customHeight="1">
      <c r="A81" s="40"/>
      <c r="B81" s="41"/>
      <c r="C81" s="34" t="s">
        <v>25</v>
      </c>
      <c r="D81" s="42"/>
      <c r="E81" s="42"/>
      <c r="F81" s="29" t="str">
        <f>E15</f>
        <v>Městská část Praha 4, Antala Staška 2059/80b, Krč,</v>
      </c>
      <c r="G81" s="42"/>
      <c r="H81" s="42"/>
      <c r="I81" s="34" t="s">
        <v>33</v>
      </c>
      <c r="J81" s="38" t="str">
        <f>E21</f>
        <v>Archdynamic, s.r.o., Na Strži 290/10, 140 00 Praha</v>
      </c>
      <c r="K81" s="42"/>
      <c r="L81" s="147"/>
      <c r="S81" s="40"/>
      <c r="T81" s="40"/>
      <c r="U81" s="40"/>
      <c r="V81" s="40"/>
      <c r="W81" s="40"/>
      <c r="X81" s="40"/>
      <c r="Y81" s="40"/>
      <c r="Z81" s="40"/>
      <c r="AA81" s="40"/>
      <c r="AB81" s="40"/>
      <c r="AC81" s="40"/>
      <c r="AD81" s="40"/>
      <c r="AE81" s="40"/>
    </row>
    <row r="82" s="2" customFormat="1" ht="15.15" customHeight="1">
      <c r="A82" s="40"/>
      <c r="B82" s="41"/>
      <c r="C82" s="34" t="s">
        <v>31</v>
      </c>
      <c r="D82" s="42"/>
      <c r="E82" s="42"/>
      <c r="F82" s="29" t="str">
        <f>IF(E18="","",E18)</f>
        <v>Vyplň údaj</v>
      </c>
      <c r="G82" s="42"/>
      <c r="H82" s="42"/>
      <c r="I82" s="34" t="s">
        <v>38</v>
      </c>
      <c r="J82" s="38" t="str">
        <f>E24</f>
        <v xml:space="preserve"> </v>
      </c>
      <c r="K82" s="42"/>
      <c r="L82" s="147"/>
      <c r="S82" s="40"/>
      <c r="T82" s="40"/>
      <c r="U82" s="40"/>
      <c r="V82" s="40"/>
      <c r="W82" s="40"/>
      <c r="X82" s="40"/>
      <c r="Y82" s="40"/>
      <c r="Z82" s="40"/>
      <c r="AA82" s="40"/>
      <c r="AB82" s="40"/>
      <c r="AC82" s="40"/>
      <c r="AD82" s="40"/>
      <c r="AE82" s="40"/>
    </row>
    <row r="83" s="2" customFormat="1" ht="10.32"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11" customFormat="1" ht="29.28" customHeight="1">
      <c r="A84" s="188"/>
      <c r="B84" s="189"/>
      <c r="C84" s="190" t="s">
        <v>166</v>
      </c>
      <c r="D84" s="191" t="s">
        <v>61</v>
      </c>
      <c r="E84" s="191" t="s">
        <v>57</v>
      </c>
      <c r="F84" s="191" t="s">
        <v>58</v>
      </c>
      <c r="G84" s="191" t="s">
        <v>167</v>
      </c>
      <c r="H84" s="191" t="s">
        <v>168</v>
      </c>
      <c r="I84" s="191" t="s">
        <v>169</v>
      </c>
      <c r="J84" s="191" t="s">
        <v>151</v>
      </c>
      <c r="K84" s="192" t="s">
        <v>170</v>
      </c>
      <c r="L84" s="193"/>
      <c r="M84" s="94" t="s">
        <v>19</v>
      </c>
      <c r="N84" s="95" t="s">
        <v>46</v>
      </c>
      <c r="O84" s="95" t="s">
        <v>171</v>
      </c>
      <c r="P84" s="95" t="s">
        <v>172</v>
      </c>
      <c r="Q84" s="95" t="s">
        <v>173</v>
      </c>
      <c r="R84" s="95" t="s">
        <v>174</v>
      </c>
      <c r="S84" s="95" t="s">
        <v>175</v>
      </c>
      <c r="T84" s="96" t="s">
        <v>176</v>
      </c>
      <c r="U84" s="188"/>
      <c r="V84" s="188"/>
      <c r="W84" s="188"/>
      <c r="X84" s="188"/>
      <c r="Y84" s="188"/>
      <c r="Z84" s="188"/>
      <c r="AA84" s="188"/>
      <c r="AB84" s="188"/>
      <c r="AC84" s="188"/>
      <c r="AD84" s="188"/>
      <c r="AE84" s="188"/>
    </row>
    <row r="85" s="2" customFormat="1" ht="22.8" customHeight="1">
      <c r="A85" s="40"/>
      <c r="B85" s="41"/>
      <c r="C85" s="101" t="s">
        <v>177</v>
      </c>
      <c r="D85" s="42"/>
      <c r="E85" s="42"/>
      <c r="F85" s="42"/>
      <c r="G85" s="42"/>
      <c r="H85" s="42"/>
      <c r="I85" s="42"/>
      <c r="J85" s="194">
        <f>BK85</f>
        <v>0</v>
      </c>
      <c r="K85" s="42"/>
      <c r="L85" s="46"/>
      <c r="M85" s="97"/>
      <c r="N85" s="195"/>
      <c r="O85" s="98"/>
      <c r="P85" s="196">
        <f>P86</f>
        <v>0</v>
      </c>
      <c r="Q85" s="98"/>
      <c r="R85" s="196">
        <f>R86</f>
        <v>0</v>
      </c>
      <c r="S85" s="98"/>
      <c r="T85" s="197">
        <f>T86</f>
        <v>0</v>
      </c>
      <c r="U85" s="40"/>
      <c r="V85" s="40"/>
      <c r="W85" s="40"/>
      <c r="X85" s="40"/>
      <c r="Y85" s="40"/>
      <c r="Z85" s="40"/>
      <c r="AA85" s="40"/>
      <c r="AB85" s="40"/>
      <c r="AC85" s="40"/>
      <c r="AD85" s="40"/>
      <c r="AE85" s="40"/>
      <c r="AT85" s="19" t="s">
        <v>75</v>
      </c>
      <c r="AU85" s="19" t="s">
        <v>152</v>
      </c>
      <c r="BK85" s="198">
        <f>BK86</f>
        <v>0</v>
      </c>
    </row>
    <row r="86" s="12" customFormat="1" ht="25.92" customHeight="1">
      <c r="A86" s="12"/>
      <c r="B86" s="199"/>
      <c r="C86" s="200"/>
      <c r="D86" s="201" t="s">
        <v>75</v>
      </c>
      <c r="E86" s="202" t="s">
        <v>141</v>
      </c>
      <c r="F86" s="202" t="s">
        <v>3536</v>
      </c>
      <c r="G86" s="200"/>
      <c r="H86" s="200"/>
      <c r="I86" s="203"/>
      <c r="J86" s="204">
        <f>BK86</f>
        <v>0</v>
      </c>
      <c r="K86" s="200"/>
      <c r="L86" s="205"/>
      <c r="M86" s="206"/>
      <c r="N86" s="207"/>
      <c r="O86" s="207"/>
      <c r="P86" s="208">
        <f>P87+P92+P95+P98+P101</f>
        <v>0</v>
      </c>
      <c r="Q86" s="207"/>
      <c r="R86" s="208">
        <f>R87+R92+R95+R98+R101</f>
        <v>0</v>
      </c>
      <c r="S86" s="207"/>
      <c r="T86" s="209">
        <f>T87+T92+T95+T98+T101</f>
        <v>0</v>
      </c>
      <c r="U86" s="12"/>
      <c r="V86" s="12"/>
      <c r="W86" s="12"/>
      <c r="X86" s="12"/>
      <c r="Y86" s="12"/>
      <c r="Z86" s="12"/>
      <c r="AA86" s="12"/>
      <c r="AB86" s="12"/>
      <c r="AC86" s="12"/>
      <c r="AD86" s="12"/>
      <c r="AE86" s="12"/>
      <c r="AR86" s="210" t="s">
        <v>231</v>
      </c>
      <c r="AT86" s="211" t="s">
        <v>75</v>
      </c>
      <c r="AU86" s="211" t="s">
        <v>76</v>
      </c>
      <c r="AY86" s="210" t="s">
        <v>180</v>
      </c>
      <c r="BK86" s="212">
        <f>BK87+BK92+BK95+BK98+BK101</f>
        <v>0</v>
      </c>
    </row>
    <row r="87" s="12" customFormat="1" ht="22.8" customHeight="1">
      <c r="A87" s="12"/>
      <c r="B87" s="199"/>
      <c r="C87" s="200"/>
      <c r="D87" s="201" t="s">
        <v>75</v>
      </c>
      <c r="E87" s="213" t="s">
        <v>3537</v>
      </c>
      <c r="F87" s="213" t="s">
        <v>3538</v>
      </c>
      <c r="G87" s="200"/>
      <c r="H87" s="200"/>
      <c r="I87" s="203"/>
      <c r="J87" s="214">
        <f>BK87</f>
        <v>0</v>
      </c>
      <c r="K87" s="200"/>
      <c r="L87" s="205"/>
      <c r="M87" s="206"/>
      <c r="N87" s="207"/>
      <c r="O87" s="207"/>
      <c r="P87" s="208">
        <f>SUM(P88:P91)</f>
        <v>0</v>
      </c>
      <c r="Q87" s="207"/>
      <c r="R87" s="208">
        <f>SUM(R88:R91)</f>
        <v>0</v>
      </c>
      <c r="S87" s="207"/>
      <c r="T87" s="209">
        <f>SUM(T88:T91)</f>
        <v>0</v>
      </c>
      <c r="U87" s="12"/>
      <c r="V87" s="12"/>
      <c r="W87" s="12"/>
      <c r="X87" s="12"/>
      <c r="Y87" s="12"/>
      <c r="Z87" s="12"/>
      <c r="AA87" s="12"/>
      <c r="AB87" s="12"/>
      <c r="AC87" s="12"/>
      <c r="AD87" s="12"/>
      <c r="AE87" s="12"/>
      <c r="AR87" s="210" t="s">
        <v>231</v>
      </c>
      <c r="AT87" s="211" t="s">
        <v>75</v>
      </c>
      <c r="AU87" s="211" t="s">
        <v>83</v>
      </c>
      <c r="AY87" s="210" t="s">
        <v>180</v>
      </c>
      <c r="BK87" s="212">
        <f>SUM(BK88:BK91)</f>
        <v>0</v>
      </c>
    </row>
    <row r="88" s="2" customFormat="1" ht="16.5" customHeight="1">
      <c r="A88" s="40"/>
      <c r="B88" s="41"/>
      <c r="C88" s="215" t="s">
        <v>83</v>
      </c>
      <c r="D88" s="215" t="s">
        <v>183</v>
      </c>
      <c r="E88" s="216" t="s">
        <v>3539</v>
      </c>
      <c r="F88" s="217" t="s">
        <v>3540</v>
      </c>
      <c r="G88" s="218" t="s">
        <v>319</v>
      </c>
      <c r="H88" s="219">
        <v>1</v>
      </c>
      <c r="I88" s="220"/>
      <c r="J88" s="221">
        <f>ROUND(I88*H88,2)</f>
        <v>0</v>
      </c>
      <c r="K88" s="217" t="s">
        <v>19</v>
      </c>
      <c r="L88" s="46"/>
      <c r="M88" s="222" t="s">
        <v>19</v>
      </c>
      <c r="N88" s="223" t="s">
        <v>47</v>
      </c>
      <c r="O88" s="86"/>
      <c r="P88" s="224">
        <f>O88*H88</f>
        <v>0</v>
      </c>
      <c r="Q88" s="224">
        <v>0</v>
      </c>
      <c r="R88" s="224">
        <f>Q88*H88</f>
        <v>0</v>
      </c>
      <c r="S88" s="224">
        <v>0</v>
      </c>
      <c r="T88" s="225">
        <f>S88*H88</f>
        <v>0</v>
      </c>
      <c r="U88" s="40"/>
      <c r="V88" s="40"/>
      <c r="W88" s="40"/>
      <c r="X88" s="40"/>
      <c r="Y88" s="40"/>
      <c r="Z88" s="40"/>
      <c r="AA88" s="40"/>
      <c r="AB88" s="40"/>
      <c r="AC88" s="40"/>
      <c r="AD88" s="40"/>
      <c r="AE88" s="40"/>
      <c r="AR88" s="226" t="s">
        <v>198</v>
      </c>
      <c r="AT88" s="226" t="s">
        <v>183</v>
      </c>
      <c r="AU88" s="226" t="s">
        <v>85</v>
      </c>
      <c r="AY88" s="19" t="s">
        <v>180</v>
      </c>
      <c r="BE88" s="227">
        <f>IF(N88="základní",J88,0)</f>
        <v>0</v>
      </c>
      <c r="BF88" s="227">
        <f>IF(N88="snížená",J88,0)</f>
        <v>0</v>
      </c>
      <c r="BG88" s="227">
        <f>IF(N88="zákl. přenesená",J88,0)</f>
        <v>0</v>
      </c>
      <c r="BH88" s="227">
        <f>IF(N88="sníž. přenesená",J88,0)</f>
        <v>0</v>
      </c>
      <c r="BI88" s="227">
        <f>IF(N88="nulová",J88,0)</f>
        <v>0</v>
      </c>
      <c r="BJ88" s="19" t="s">
        <v>83</v>
      </c>
      <c r="BK88" s="227">
        <f>ROUND(I88*H88,2)</f>
        <v>0</v>
      </c>
      <c r="BL88" s="19" t="s">
        <v>198</v>
      </c>
      <c r="BM88" s="226" t="s">
        <v>3541</v>
      </c>
    </row>
    <row r="89" s="2" customFormat="1">
      <c r="A89" s="40"/>
      <c r="B89" s="41"/>
      <c r="C89" s="42"/>
      <c r="D89" s="228" t="s">
        <v>190</v>
      </c>
      <c r="E89" s="42"/>
      <c r="F89" s="229" t="s">
        <v>3540</v>
      </c>
      <c r="G89" s="42"/>
      <c r="H89" s="42"/>
      <c r="I89" s="230"/>
      <c r="J89" s="42"/>
      <c r="K89" s="42"/>
      <c r="L89" s="46"/>
      <c r="M89" s="231"/>
      <c r="N89" s="232"/>
      <c r="O89" s="86"/>
      <c r="P89" s="86"/>
      <c r="Q89" s="86"/>
      <c r="R89" s="86"/>
      <c r="S89" s="86"/>
      <c r="T89" s="87"/>
      <c r="U89" s="40"/>
      <c r="V89" s="40"/>
      <c r="W89" s="40"/>
      <c r="X89" s="40"/>
      <c r="Y89" s="40"/>
      <c r="Z89" s="40"/>
      <c r="AA89" s="40"/>
      <c r="AB89" s="40"/>
      <c r="AC89" s="40"/>
      <c r="AD89" s="40"/>
      <c r="AE89" s="40"/>
      <c r="AT89" s="19" t="s">
        <v>190</v>
      </c>
      <c r="AU89" s="19" t="s">
        <v>85</v>
      </c>
    </row>
    <row r="90" s="2" customFormat="1" ht="16.5" customHeight="1">
      <c r="A90" s="40"/>
      <c r="B90" s="41"/>
      <c r="C90" s="215" t="s">
        <v>85</v>
      </c>
      <c r="D90" s="215" t="s">
        <v>183</v>
      </c>
      <c r="E90" s="216" t="s">
        <v>3542</v>
      </c>
      <c r="F90" s="217" t="s">
        <v>3543</v>
      </c>
      <c r="G90" s="218" t="s">
        <v>319</v>
      </c>
      <c r="H90" s="219">
        <v>1</v>
      </c>
      <c r="I90" s="220"/>
      <c r="J90" s="221">
        <f>ROUND(I90*H90,2)</f>
        <v>0</v>
      </c>
      <c r="K90" s="217" t="s">
        <v>19</v>
      </c>
      <c r="L90" s="46"/>
      <c r="M90" s="222" t="s">
        <v>19</v>
      </c>
      <c r="N90" s="223" t="s">
        <v>47</v>
      </c>
      <c r="O90" s="86"/>
      <c r="P90" s="224">
        <f>O90*H90</f>
        <v>0</v>
      </c>
      <c r="Q90" s="224">
        <v>0</v>
      </c>
      <c r="R90" s="224">
        <f>Q90*H90</f>
        <v>0</v>
      </c>
      <c r="S90" s="224">
        <v>0</v>
      </c>
      <c r="T90" s="225">
        <f>S90*H90</f>
        <v>0</v>
      </c>
      <c r="U90" s="40"/>
      <c r="V90" s="40"/>
      <c r="W90" s="40"/>
      <c r="X90" s="40"/>
      <c r="Y90" s="40"/>
      <c r="Z90" s="40"/>
      <c r="AA90" s="40"/>
      <c r="AB90" s="40"/>
      <c r="AC90" s="40"/>
      <c r="AD90" s="40"/>
      <c r="AE90" s="40"/>
      <c r="AR90" s="226" t="s">
        <v>198</v>
      </c>
      <c r="AT90" s="226" t="s">
        <v>183</v>
      </c>
      <c r="AU90" s="226" t="s">
        <v>85</v>
      </c>
      <c r="AY90" s="19" t="s">
        <v>180</v>
      </c>
      <c r="BE90" s="227">
        <f>IF(N90="základní",J90,0)</f>
        <v>0</v>
      </c>
      <c r="BF90" s="227">
        <f>IF(N90="snížená",J90,0)</f>
        <v>0</v>
      </c>
      <c r="BG90" s="227">
        <f>IF(N90="zákl. přenesená",J90,0)</f>
        <v>0</v>
      </c>
      <c r="BH90" s="227">
        <f>IF(N90="sníž. přenesená",J90,0)</f>
        <v>0</v>
      </c>
      <c r="BI90" s="227">
        <f>IF(N90="nulová",J90,0)</f>
        <v>0</v>
      </c>
      <c r="BJ90" s="19" t="s">
        <v>83</v>
      </c>
      <c r="BK90" s="227">
        <f>ROUND(I90*H90,2)</f>
        <v>0</v>
      </c>
      <c r="BL90" s="19" t="s">
        <v>198</v>
      </c>
      <c r="BM90" s="226" t="s">
        <v>3544</v>
      </c>
    </row>
    <row r="91" s="2" customFormat="1">
      <c r="A91" s="40"/>
      <c r="B91" s="41"/>
      <c r="C91" s="42"/>
      <c r="D91" s="228" t="s">
        <v>190</v>
      </c>
      <c r="E91" s="42"/>
      <c r="F91" s="229" t="s">
        <v>3543</v>
      </c>
      <c r="G91" s="42"/>
      <c r="H91" s="42"/>
      <c r="I91" s="230"/>
      <c r="J91" s="42"/>
      <c r="K91" s="42"/>
      <c r="L91" s="46"/>
      <c r="M91" s="231"/>
      <c r="N91" s="232"/>
      <c r="O91" s="86"/>
      <c r="P91" s="86"/>
      <c r="Q91" s="86"/>
      <c r="R91" s="86"/>
      <c r="S91" s="86"/>
      <c r="T91" s="87"/>
      <c r="U91" s="40"/>
      <c r="V91" s="40"/>
      <c r="W91" s="40"/>
      <c r="X91" s="40"/>
      <c r="Y91" s="40"/>
      <c r="Z91" s="40"/>
      <c r="AA91" s="40"/>
      <c r="AB91" s="40"/>
      <c r="AC91" s="40"/>
      <c r="AD91" s="40"/>
      <c r="AE91" s="40"/>
      <c r="AT91" s="19" t="s">
        <v>190</v>
      </c>
      <c r="AU91" s="19" t="s">
        <v>85</v>
      </c>
    </row>
    <row r="92" s="12" customFormat="1" ht="22.8" customHeight="1">
      <c r="A92" s="12"/>
      <c r="B92" s="199"/>
      <c r="C92" s="200"/>
      <c r="D92" s="201" t="s">
        <v>75</v>
      </c>
      <c r="E92" s="213" t="s">
        <v>3545</v>
      </c>
      <c r="F92" s="213" t="s">
        <v>3546</v>
      </c>
      <c r="G92" s="200"/>
      <c r="H92" s="200"/>
      <c r="I92" s="203"/>
      <c r="J92" s="214">
        <f>BK92</f>
        <v>0</v>
      </c>
      <c r="K92" s="200"/>
      <c r="L92" s="205"/>
      <c r="M92" s="206"/>
      <c r="N92" s="207"/>
      <c r="O92" s="207"/>
      <c r="P92" s="208">
        <f>SUM(P93:P94)</f>
        <v>0</v>
      </c>
      <c r="Q92" s="207"/>
      <c r="R92" s="208">
        <f>SUM(R93:R94)</f>
        <v>0</v>
      </c>
      <c r="S92" s="207"/>
      <c r="T92" s="209">
        <f>SUM(T93:T94)</f>
        <v>0</v>
      </c>
      <c r="U92" s="12"/>
      <c r="V92" s="12"/>
      <c r="W92" s="12"/>
      <c r="X92" s="12"/>
      <c r="Y92" s="12"/>
      <c r="Z92" s="12"/>
      <c r="AA92" s="12"/>
      <c r="AB92" s="12"/>
      <c r="AC92" s="12"/>
      <c r="AD92" s="12"/>
      <c r="AE92" s="12"/>
      <c r="AR92" s="210" t="s">
        <v>231</v>
      </c>
      <c r="AT92" s="211" t="s">
        <v>75</v>
      </c>
      <c r="AU92" s="211" t="s">
        <v>83</v>
      </c>
      <c r="AY92" s="210" t="s">
        <v>180</v>
      </c>
      <c r="BK92" s="212">
        <f>SUM(BK93:BK94)</f>
        <v>0</v>
      </c>
    </row>
    <row r="93" s="2" customFormat="1" ht="16.5" customHeight="1">
      <c r="A93" s="40"/>
      <c r="B93" s="41"/>
      <c r="C93" s="215" t="s">
        <v>113</v>
      </c>
      <c r="D93" s="215" t="s">
        <v>183</v>
      </c>
      <c r="E93" s="216" t="s">
        <v>3547</v>
      </c>
      <c r="F93" s="217" t="s">
        <v>3548</v>
      </c>
      <c r="G93" s="218" t="s">
        <v>319</v>
      </c>
      <c r="H93" s="219">
        <v>1</v>
      </c>
      <c r="I93" s="220"/>
      <c r="J93" s="221">
        <f>ROUND(I93*H93,2)</f>
        <v>0</v>
      </c>
      <c r="K93" s="217" t="s">
        <v>19</v>
      </c>
      <c r="L93" s="46"/>
      <c r="M93" s="222" t="s">
        <v>19</v>
      </c>
      <c r="N93" s="223" t="s">
        <v>47</v>
      </c>
      <c r="O93" s="86"/>
      <c r="P93" s="224">
        <f>O93*H93</f>
        <v>0</v>
      </c>
      <c r="Q93" s="224">
        <v>0</v>
      </c>
      <c r="R93" s="224">
        <f>Q93*H93</f>
        <v>0</v>
      </c>
      <c r="S93" s="224">
        <v>0</v>
      </c>
      <c r="T93" s="225">
        <f>S93*H93</f>
        <v>0</v>
      </c>
      <c r="U93" s="40"/>
      <c r="V93" s="40"/>
      <c r="W93" s="40"/>
      <c r="X93" s="40"/>
      <c r="Y93" s="40"/>
      <c r="Z93" s="40"/>
      <c r="AA93" s="40"/>
      <c r="AB93" s="40"/>
      <c r="AC93" s="40"/>
      <c r="AD93" s="40"/>
      <c r="AE93" s="40"/>
      <c r="AR93" s="226" t="s">
        <v>198</v>
      </c>
      <c r="AT93" s="226" t="s">
        <v>183</v>
      </c>
      <c r="AU93" s="226" t="s">
        <v>85</v>
      </c>
      <c r="AY93" s="19" t="s">
        <v>180</v>
      </c>
      <c r="BE93" s="227">
        <f>IF(N93="základní",J93,0)</f>
        <v>0</v>
      </c>
      <c r="BF93" s="227">
        <f>IF(N93="snížená",J93,0)</f>
        <v>0</v>
      </c>
      <c r="BG93" s="227">
        <f>IF(N93="zákl. přenesená",J93,0)</f>
        <v>0</v>
      </c>
      <c r="BH93" s="227">
        <f>IF(N93="sníž. přenesená",J93,0)</f>
        <v>0</v>
      </c>
      <c r="BI93" s="227">
        <f>IF(N93="nulová",J93,0)</f>
        <v>0</v>
      </c>
      <c r="BJ93" s="19" t="s">
        <v>83</v>
      </c>
      <c r="BK93" s="227">
        <f>ROUND(I93*H93,2)</f>
        <v>0</v>
      </c>
      <c r="BL93" s="19" t="s">
        <v>198</v>
      </c>
      <c r="BM93" s="226" t="s">
        <v>3549</v>
      </c>
    </row>
    <row r="94" s="2" customFormat="1">
      <c r="A94" s="40"/>
      <c r="B94" s="41"/>
      <c r="C94" s="42"/>
      <c r="D94" s="228" t="s">
        <v>190</v>
      </c>
      <c r="E94" s="42"/>
      <c r="F94" s="229" t="s">
        <v>3548</v>
      </c>
      <c r="G94" s="42"/>
      <c r="H94" s="42"/>
      <c r="I94" s="230"/>
      <c r="J94" s="42"/>
      <c r="K94" s="42"/>
      <c r="L94" s="46"/>
      <c r="M94" s="231"/>
      <c r="N94" s="232"/>
      <c r="O94" s="86"/>
      <c r="P94" s="86"/>
      <c r="Q94" s="86"/>
      <c r="R94" s="86"/>
      <c r="S94" s="86"/>
      <c r="T94" s="87"/>
      <c r="U94" s="40"/>
      <c r="V94" s="40"/>
      <c r="W94" s="40"/>
      <c r="X94" s="40"/>
      <c r="Y94" s="40"/>
      <c r="Z94" s="40"/>
      <c r="AA94" s="40"/>
      <c r="AB94" s="40"/>
      <c r="AC94" s="40"/>
      <c r="AD94" s="40"/>
      <c r="AE94" s="40"/>
      <c r="AT94" s="19" t="s">
        <v>190</v>
      </c>
      <c r="AU94" s="19" t="s">
        <v>85</v>
      </c>
    </row>
    <row r="95" s="12" customFormat="1" ht="22.8" customHeight="1">
      <c r="A95" s="12"/>
      <c r="B95" s="199"/>
      <c r="C95" s="200"/>
      <c r="D95" s="201" t="s">
        <v>75</v>
      </c>
      <c r="E95" s="213" t="s">
        <v>3550</v>
      </c>
      <c r="F95" s="213" t="s">
        <v>3551</v>
      </c>
      <c r="G95" s="200"/>
      <c r="H95" s="200"/>
      <c r="I95" s="203"/>
      <c r="J95" s="214">
        <f>BK95</f>
        <v>0</v>
      </c>
      <c r="K95" s="200"/>
      <c r="L95" s="205"/>
      <c r="M95" s="206"/>
      <c r="N95" s="207"/>
      <c r="O95" s="207"/>
      <c r="P95" s="208">
        <f>SUM(P96:P97)</f>
        <v>0</v>
      </c>
      <c r="Q95" s="207"/>
      <c r="R95" s="208">
        <f>SUM(R96:R97)</f>
        <v>0</v>
      </c>
      <c r="S95" s="207"/>
      <c r="T95" s="209">
        <f>SUM(T96:T97)</f>
        <v>0</v>
      </c>
      <c r="U95" s="12"/>
      <c r="V95" s="12"/>
      <c r="W95" s="12"/>
      <c r="X95" s="12"/>
      <c r="Y95" s="12"/>
      <c r="Z95" s="12"/>
      <c r="AA95" s="12"/>
      <c r="AB95" s="12"/>
      <c r="AC95" s="12"/>
      <c r="AD95" s="12"/>
      <c r="AE95" s="12"/>
      <c r="AR95" s="210" t="s">
        <v>231</v>
      </c>
      <c r="AT95" s="211" t="s">
        <v>75</v>
      </c>
      <c r="AU95" s="211" t="s">
        <v>83</v>
      </c>
      <c r="AY95" s="210" t="s">
        <v>180</v>
      </c>
      <c r="BK95" s="212">
        <f>SUM(BK96:BK97)</f>
        <v>0</v>
      </c>
    </row>
    <row r="96" s="2" customFormat="1" ht="16.5" customHeight="1">
      <c r="A96" s="40"/>
      <c r="B96" s="41"/>
      <c r="C96" s="215" t="s">
        <v>198</v>
      </c>
      <c r="D96" s="215" t="s">
        <v>183</v>
      </c>
      <c r="E96" s="216" t="s">
        <v>3552</v>
      </c>
      <c r="F96" s="217" t="s">
        <v>3553</v>
      </c>
      <c r="G96" s="218" t="s">
        <v>319</v>
      </c>
      <c r="H96" s="219">
        <v>1</v>
      </c>
      <c r="I96" s="220"/>
      <c r="J96" s="221">
        <f>ROUND(I96*H96,2)</f>
        <v>0</v>
      </c>
      <c r="K96" s="217" t="s">
        <v>19</v>
      </c>
      <c r="L96" s="46"/>
      <c r="M96" s="222" t="s">
        <v>19</v>
      </c>
      <c r="N96" s="223" t="s">
        <v>47</v>
      </c>
      <c r="O96" s="86"/>
      <c r="P96" s="224">
        <f>O96*H96</f>
        <v>0</v>
      </c>
      <c r="Q96" s="224">
        <v>0</v>
      </c>
      <c r="R96" s="224">
        <f>Q96*H96</f>
        <v>0</v>
      </c>
      <c r="S96" s="224">
        <v>0</v>
      </c>
      <c r="T96" s="225">
        <f>S96*H96</f>
        <v>0</v>
      </c>
      <c r="U96" s="40"/>
      <c r="V96" s="40"/>
      <c r="W96" s="40"/>
      <c r="X96" s="40"/>
      <c r="Y96" s="40"/>
      <c r="Z96" s="40"/>
      <c r="AA96" s="40"/>
      <c r="AB96" s="40"/>
      <c r="AC96" s="40"/>
      <c r="AD96" s="40"/>
      <c r="AE96" s="40"/>
      <c r="AR96" s="226" t="s">
        <v>198</v>
      </c>
      <c r="AT96" s="226" t="s">
        <v>183</v>
      </c>
      <c r="AU96" s="226" t="s">
        <v>85</v>
      </c>
      <c r="AY96" s="19" t="s">
        <v>180</v>
      </c>
      <c r="BE96" s="227">
        <f>IF(N96="základní",J96,0)</f>
        <v>0</v>
      </c>
      <c r="BF96" s="227">
        <f>IF(N96="snížená",J96,0)</f>
        <v>0</v>
      </c>
      <c r="BG96" s="227">
        <f>IF(N96="zákl. přenesená",J96,0)</f>
        <v>0</v>
      </c>
      <c r="BH96" s="227">
        <f>IF(N96="sníž. přenesená",J96,0)</f>
        <v>0</v>
      </c>
      <c r="BI96" s="227">
        <f>IF(N96="nulová",J96,0)</f>
        <v>0</v>
      </c>
      <c r="BJ96" s="19" t="s">
        <v>83</v>
      </c>
      <c r="BK96" s="227">
        <f>ROUND(I96*H96,2)</f>
        <v>0</v>
      </c>
      <c r="BL96" s="19" t="s">
        <v>198</v>
      </c>
      <c r="BM96" s="226" t="s">
        <v>3554</v>
      </c>
    </row>
    <row r="97" s="2" customFormat="1">
      <c r="A97" s="40"/>
      <c r="B97" s="41"/>
      <c r="C97" s="42"/>
      <c r="D97" s="228" t="s">
        <v>190</v>
      </c>
      <c r="E97" s="42"/>
      <c r="F97" s="229" t="s">
        <v>3553</v>
      </c>
      <c r="G97" s="42"/>
      <c r="H97" s="42"/>
      <c r="I97" s="230"/>
      <c r="J97" s="42"/>
      <c r="K97" s="42"/>
      <c r="L97" s="46"/>
      <c r="M97" s="231"/>
      <c r="N97" s="232"/>
      <c r="O97" s="86"/>
      <c r="P97" s="86"/>
      <c r="Q97" s="86"/>
      <c r="R97" s="86"/>
      <c r="S97" s="86"/>
      <c r="T97" s="87"/>
      <c r="U97" s="40"/>
      <c r="V97" s="40"/>
      <c r="W97" s="40"/>
      <c r="X97" s="40"/>
      <c r="Y97" s="40"/>
      <c r="Z97" s="40"/>
      <c r="AA97" s="40"/>
      <c r="AB97" s="40"/>
      <c r="AC97" s="40"/>
      <c r="AD97" s="40"/>
      <c r="AE97" s="40"/>
      <c r="AT97" s="19" t="s">
        <v>190</v>
      </c>
      <c r="AU97" s="19" t="s">
        <v>85</v>
      </c>
    </row>
    <row r="98" s="12" customFormat="1" ht="22.8" customHeight="1">
      <c r="A98" s="12"/>
      <c r="B98" s="199"/>
      <c r="C98" s="200"/>
      <c r="D98" s="201" t="s">
        <v>75</v>
      </c>
      <c r="E98" s="213" t="s">
        <v>3555</v>
      </c>
      <c r="F98" s="213" t="s">
        <v>3556</v>
      </c>
      <c r="G98" s="200"/>
      <c r="H98" s="200"/>
      <c r="I98" s="203"/>
      <c r="J98" s="214">
        <f>BK98</f>
        <v>0</v>
      </c>
      <c r="K98" s="200"/>
      <c r="L98" s="205"/>
      <c r="M98" s="206"/>
      <c r="N98" s="207"/>
      <c r="O98" s="207"/>
      <c r="P98" s="208">
        <f>SUM(P99:P100)</f>
        <v>0</v>
      </c>
      <c r="Q98" s="207"/>
      <c r="R98" s="208">
        <f>SUM(R99:R100)</f>
        <v>0</v>
      </c>
      <c r="S98" s="207"/>
      <c r="T98" s="209">
        <f>SUM(T99:T100)</f>
        <v>0</v>
      </c>
      <c r="U98" s="12"/>
      <c r="V98" s="12"/>
      <c r="W98" s="12"/>
      <c r="X98" s="12"/>
      <c r="Y98" s="12"/>
      <c r="Z98" s="12"/>
      <c r="AA98" s="12"/>
      <c r="AB98" s="12"/>
      <c r="AC98" s="12"/>
      <c r="AD98" s="12"/>
      <c r="AE98" s="12"/>
      <c r="AR98" s="210" t="s">
        <v>231</v>
      </c>
      <c r="AT98" s="211" t="s">
        <v>75</v>
      </c>
      <c r="AU98" s="211" t="s">
        <v>83</v>
      </c>
      <c r="AY98" s="210" t="s">
        <v>180</v>
      </c>
      <c r="BK98" s="212">
        <f>SUM(BK99:BK100)</f>
        <v>0</v>
      </c>
    </row>
    <row r="99" s="2" customFormat="1" ht="16.5" customHeight="1">
      <c r="A99" s="40"/>
      <c r="B99" s="41"/>
      <c r="C99" s="215" t="s">
        <v>231</v>
      </c>
      <c r="D99" s="215" t="s">
        <v>183</v>
      </c>
      <c r="E99" s="216" t="s">
        <v>3557</v>
      </c>
      <c r="F99" s="217" t="s">
        <v>3556</v>
      </c>
      <c r="G99" s="218" t="s">
        <v>319</v>
      </c>
      <c r="H99" s="219">
        <v>1</v>
      </c>
      <c r="I99" s="220"/>
      <c r="J99" s="221">
        <f>ROUND(I99*H99,2)</f>
        <v>0</v>
      </c>
      <c r="K99" s="217" t="s">
        <v>187</v>
      </c>
      <c r="L99" s="46"/>
      <c r="M99" s="222" t="s">
        <v>19</v>
      </c>
      <c r="N99" s="223" t="s">
        <v>47</v>
      </c>
      <c r="O99" s="86"/>
      <c r="P99" s="224">
        <f>O99*H99</f>
        <v>0</v>
      </c>
      <c r="Q99" s="224">
        <v>0</v>
      </c>
      <c r="R99" s="224">
        <f>Q99*H99</f>
        <v>0</v>
      </c>
      <c r="S99" s="224">
        <v>0</v>
      </c>
      <c r="T99" s="225">
        <f>S99*H99</f>
        <v>0</v>
      </c>
      <c r="U99" s="40"/>
      <c r="V99" s="40"/>
      <c r="W99" s="40"/>
      <c r="X99" s="40"/>
      <c r="Y99" s="40"/>
      <c r="Z99" s="40"/>
      <c r="AA99" s="40"/>
      <c r="AB99" s="40"/>
      <c r="AC99" s="40"/>
      <c r="AD99" s="40"/>
      <c r="AE99" s="40"/>
      <c r="AR99" s="226" t="s">
        <v>3558</v>
      </c>
      <c r="AT99" s="226" t="s">
        <v>183</v>
      </c>
      <c r="AU99" s="226" t="s">
        <v>85</v>
      </c>
      <c r="AY99" s="19" t="s">
        <v>180</v>
      </c>
      <c r="BE99" s="227">
        <f>IF(N99="základní",J99,0)</f>
        <v>0</v>
      </c>
      <c r="BF99" s="227">
        <f>IF(N99="snížená",J99,0)</f>
        <v>0</v>
      </c>
      <c r="BG99" s="227">
        <f>IF(N99="zákl. přenesená",J99,0)</f>
        <v>0</v>
      </c>
      <c r="BH99" s="227">
        <f>IF(N99="sníž. přenesená",J99,0)</f>
        <v>0</v>
      </c>
      <c r="BI99" s="227">
        <f>IF(N99="nulová",J99,0)</f>
        <v>0</v>
      </c>
      <c r="BJ99" s="19" t="s">
        <v>83</v>
      </c>
      <c r="BK99" s="227">
        <f>ROUND(I99*H99,2)</f>
        <v>0</v>
      </c>
      <c r="BL99" s="19" t="s">
        <v>3558</v>
      </c>
      <c r="BM99" s="226" t="s">
        <v>3559</v>
      </c>
    </row>
    <row r="100" s="2" customFormat="1">
      <c r="A100" s="40"/>
      <c r="B100" s="41"/>
      <c r="C100" s="42"/>
      <c r="D100" s="228" t="s">
        <v>190</v>
      </c>
      <c r="E100" s="42"/>
      <c r="F100" s="229" t="s">
        <v>3556</v>
      </c>
      <c r="G100" s="42"/>
      <c r="H100" s="42"/>
      <c r="I100" s="230"/>
      <c r="J100" s="42"/>
      <c r="K100" s="42"/>
      <c r="L100" s="46"/>
      <c r="M100" s="231"/>
      <c r="N100" s="232"/>
      <c r="O100" s="86"/>
      <c r="P100" s="86"/>
      <c r="Q100" s="86"/>
      <c r="R100" s="86"/>
      <c r="S100" s="86"/>
      <c r="T100" s="87"/>
      <c r="U100" s="40"/>
      <c r="V100" s="40"/>
      <c r="W100" s="40"/>
      <c r="X100" s="40"/>
      <c r="Y100" s="40"/>
      <c r="Z100" s="40"/>
      <c r="AA100" s="40"/>
      <c r="AB100" s="40"/>
      <c r="AC100" s="40"/>
      <c r="AD100" s="40"/>
      <c r="AE100" s="40"/>
      <c r="AT100" s="19" t="s">
        <v>190</v>
      </c>
      <c r="AU100" s="19" t="s">
        <v>85</v>
      </c>
    </row>
    <row r="101" s="12" customFormat="1" ht="22.8" customHeight="1">
      <c r="A101" s="12"/>
      <c r="B101" s="199"/>
      <c r="C101" s="200"/>
      <c r="D101" s="201" t="s">
        <v>75</v>
      </c>
      <c r="E101" s="213" t="s">
        <v>3560</v>
      </c>
      <c r="F101" s="213" t="s">
        <v>3561</v>
      </c>
      <c r="G101" s="200"/>
      <c r="H101" s="200"/>
      <c r="I101" s="203"/>
      <c r="J101" s="214">
        <f>BK101</f>
        <v>0</v>
      </c>
      <c r="K101" s="200"/>
      <c r="L101" s="205"/>
      <c r="M101" s="206"/>
      <c r="N101" s="207"/>
      <c r="O101" s="207"/>
      <c r="P101" s="208">
        <f>SUM(P102:P103)</f>
        <v>0</v>
      </c>
      <c r="Q101" s="207"/>
      <c r="R101" s="208">
        <f>SUM(R102:R103)</f>
        <v>0</v>
      </c>
      <c r="S101" s="207"/>
      <c r="T101" s="209">
        <f>SUM(T102:T103)</f>
        <v>0</v>
      </c>
      <c r="U101" s="12"/>
      <c r="V101" s="12"/>
      <c r="W101" s="12"/>
      <c r="X101" s="12"/>
      <c r="Y101" s="12"/>
      <c r="Z101" s="12"/>
      <c r="AA101" s="12"/>
      <c r="AB101" s="12"/>
      <c r="AC101" s="12"/>
      <c r="AD101" s="12"/>
      <c r="AE101" s="12"/>
      <c r="AR101" s="210" t="s">
        <v>231</v>
      </c>
      <c r="AT101" s="211" t="s">
        <v>75</v>
      </c>
      <c r="AU101" s="211" t="s">
        <v>83</v>
      </c>
      <c r="AY101" s="210" t="s">
        <v>180</v>
      </c>
      <c r="BK101" s="212">
        <f>SUM(BK102:BK103)</f>
        <v>0</v>
      </c>
    </row>
    <row r="102" s="2" customFormat="1" ht="16.5" customHeight="1">
      <c r="A102" s="40"/>
      <c r="B102" s="41"/>
      <c r="C102" s="215" t="s">
        <v>239</v>
      </c>
      <c r="D102" s="215" t="s">
        <v>183</v>
      </c>
      <c r="E102" s="216" t="s">
        <v>3562</v>
      </c>
      <c r="F102" s="217" t="s">
        <v>3563</v>
      </c>
      <c r="G102" s="218" t="s">
        <v>319</v>
      </c>
      <c r="H102" s="219">
        <v>1</v>
      </c>
      <c r="I102" s="220"/>
      <c r="J102" s="221">
        <f>ROUND(I102*H102,2)</f>
        <v>0</v>
      </c>
      <c r="K102" s="217" t="s">
        <v>19</v>
      </c>
      <c r="L102" s="46"/>
      <c r="M102" s="222" t="s">
        <v>19</v>
      </c>
      <c r="N102" s="223" t="s">
        <v>47</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198</v>
      </c>
      <c r="AT102" s="226" t="s">
        <v>183</v>
      </c>
      <c r="AU102" s="226" t="s">
        <v>85</v>
      </c>
      <c r="AY102" s="19" t="s">
        <v>180</v>
      </c>
      <c r="BE102" s="227">
        <f>IF(N102="základní",J102,0)</f>
        <v>0</v>
      </c>
      <c r="BF102" s="227">
        <f>IF(N102="snížená",J102,0)</f>
        <v>0</v>
      </c>
      <c r="BG102" s="227">
        <f>IF(N102="zákl. přenesená",J102,0)</f>
        <v>0</v>
      </c>
      <c r="BH102" s="227">
        <f>IF(N102="sníž. přenesená",J102,0)</f>
        <v>0</v>
      </c>
      <c r="BI102" s="227">
        <f>IF(N102="nulová",J102,0)</f>
        <v>0</v>
      </c>
      <c r="BJ102" s="19" t="s">
        <v>83</v>
      </c>
      <c r="BK102" s="227">
        <f>ROUND(I102*H102,2)</f>
        <v>0</v>
      </c>
      <c r="BL102" s="19" t="s">
        <v>198</v>
      </c>
      <c r="BM102" s="226" t="s">
        <v>3564</v>
      </c>
    </row>
    <row r="103" s="2" customFormat="1">
      <c r="A103" s="40"/>
      <c r="B103" s="41"/>
      <c r="C103" s="42"/>
      <c r="D103" s="228" t="s">
        <v>190</v>
      </c>
      <c r="E103" s="42"/>
      <c r="F103" s="229" t="s">
        <v>3563</v>
      </c>
      <c r="G103" s="42"/>
      <c r="H103" s="42"/>
      <c r="I103" s="230"/>
      <c r="J103" s="42"/>
      <c r="K103" s="42"/>
      <c r="L103" s="46"/>
      <c r="M103" s="265"/>
      <c r="N103" s="266"/>
      <c r="O103" s="267"/>
      <c r="P103" s="267"/>
      <c r="Q103" s="267"/>
      <c r="R103" s="267"/>
      <c r="S103" s="267"/>
      <c r="T103" s="268"/>
      <c r="U103" s="40"/>
      <c r="V103" s="40"/>
      <c r="W103" s="40"/>
      <c r="X103" s="40"/>
      <c r="Y103" s="40"/>
      <c r="Z103" s="40"/>
      <c r="AA103" s="40"/>
      <c r="AB103" s="40"/>
      <c r="AC103" s="40"/>
      <c r="AD103" s="40"/>
      <c r="AE103" s="40"/>
      <c r="AT103" s="19" t="s">
        <v>190</v>
      </c>
      <c r="AU103" s="19" t="s">
        <v>85</v>
      </c>
    </row>
    <row r="104" s="2" customFormat="1" ht="6.96" customHeight="1">
      <c r="A104" s="40"/>
      <c r="B104" s="61"/>
      <c r="C104" s="62"/>
      <c r="D104" s="62"/>
      <c r="E104" s="62"/>
      <c r="F104" s="62"/>
      <c r="G104" s="62"/>
      <c r="H104" s="62"/>
      <c r="I104" s="62"/>
      <c r="J104" s="62"/>
      <c r="K104" s="62"/>
      <c r="L104" s="46"/>
      <c r="M104" s="40"/>
      <c r="O104" s="40"/>
      <c r="P104" s="40"/>
      <c r="Q104" s="40"/>
      <c r="R104" s="40"/>
      <c r="S104" s="40"/>
      <c r="T104" s="40"/>
      <c r="U104" s="40"/>
      <c r="V104" s="40"/>
      <c r="W104" s="40"/>
      <c r="X104" s="40"/>
      <c r="Y104" s="40"/>
      <c r="Z104" s="40"/>
      <c r="AA104" s="40"/>
      <c r="AB104" s="40"/>
      <c r="AC104" s="40"/>
      <c r="AD104" s="40"/>
      <c r="AE104" s="40"/>
    </row>
  </sheetData>
  <sheetProtection sheet="1" autoFilter="0" formatColumns="0" formatRows="0" objects="1" scenarios="1" spinCount="100000" saltValue="zgxnLXdpld9fBx5WW1J0O2KsyDU1TEpMFn+GPY3LvDTVAm7h57zjXNqlRXBwwIQK/jTlkV84ftR1P8S34S5jJA==" hashValue="0zatBK5UED0stSz2AUBbrNT/byWo79Uug/t/lrIUALvvfl4/kEj85CBoxNkOuL96m1VzYiG2mvICsDOzR96fOQ==" algorithmName="SHA-512" password="CC35"/>
  <autoFilter ref="C84:K103"/>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93" customWidth="1"/>
    <col min="2" max="2" width="1.667969" style="293" customWidth="1"/>
    <col min="3" max="4" width="5" style="293" customWidth="1"/>
    <col min="5" max="5" width="11.66016" style="293" customWidth="1"/>
    <col min="6" max="6" width="9.160156" style="293" customWidth="1"/>
    <col min="7" max="7" width="5" style="293" customWidth="1"/>
    <col min="8" max="8" width="77.83203" style="293" customWidth="1"/>
    <col min="9" max="10" width="20" style="293" customWidth="1"/>
    <col min="11" max="11" width="1.667969" style="293" customWidth="1"/>
  </cols>
  <sheetData>
    <row r="1" s="1" customFormat="1" ht="37.5" customHeight="1"/>
    <row r="2" s="1" customFormat="1" ht="7.5" customHeight="1">
      <c r="B2" s="294"/>
      <c r="C2" s="295"/>
      <c r="D2" s="295"/>
      <c r="E2" s="295"/>
      <c r="F2" s="295"/>
      <c r="G2" s="295"/>
      <c r="H2" s="295"/>
      <c r="I2" s="295"/>
      <c r="J2" s="295"/>
      <c r="K2" s="296"/>
    </row>
    <row r="3" s="17" customFormat="1" ht="45" customHeight="1">
      <c r="B3" s="297"/>
      <c r="C3" s="298" t="s">
        <v>3565</v>
      </c>
      <c r="D3" s="298"/>
      <c r="E3" s="298"/>
      <c r="F3" s="298"/>
      <c r="G3" s="298"/>
      <c r="H3" s="298"/>
      <c r="I3" s="298"/>
      <c r="J3" s="298"/>
      <c r="K3" s="299"/>
    </row>
    <row r="4" s="1" customFormat="1" ht="25.5" customHeight="1">
      <c r="B4" s="300"/>
      <c r="C4" s="301" t="s">
        <v>3566</v>
      </c>
      <c r="D4" s="301"/>
      <c r="E4" s="301"/>
      <c r="F4" s="301"/>
      <c r="G4" s="301"/>
      <c r="H4" s="301"/>
      <c r="I4" s="301"/>
      <c r="J4" s="301"/>
      <c r="K4" s="302"/>
    </row>
    <row r="5" s="1" customFormat="1" ht="5.25" customHeight="1">
      <c r="B5" s="300"/>
      <c r="C5" s="303"/>
      <c r="D5" s="303"/>
      <c r="E5" s="303"/>
      <c r="F5" s="303"/>
      <c r="G5" s="303"/>
      <c r="H5" s="303"/>
      <c r="I5" s="303"/>
      <c r="J5" s="303"/>
      <c r="K5" s="302"/>
    </row>
    <row r="6" s="1" customFormat="1" ht="15" customHeight="1">
      <c r="B6" s="300"/>
      <c r="C6" s="304" t="s">
        <v>3567</v>
      </c>
      <c r="D6" s="304"/>
      <c r="E6" s="304"/>
      <c r="F6" s="304"/>
      <c r="G6" s="304"/>
      <c r="H6" s="304"/>
      <c r="I6" s="304"/>
      <c r="J6" s="304"/>
      <c r="K6" s="302"/>
    </row>
    <row r="7" s="1" customFormat="1" ht="15" customHeight="1">
      <c r="B7" s="305"/>
      <c r="C7" s="304" t="s">
        <v>3568</v>
      </c>
      <c r="D7" s="304"/>
      <c r="E7" s="304"/>
      <c r="F7" s="304"/>
      <c r="G7" s="304"/>
      <c r="H7" s="304"/>
      <c r="I7" s="304"/>
      <c r="J7" s="304"/>
      <c r="K7" s="302"/>
    </row>
    <row r="8" s="1" customFormat="1" ht="12.75" customHeight="1">
      <c r="B8" s="305"/>
      <c r="C8" s="304"/>
      <c r="D8" s="304"/>
      <c r="E8" s="304"/>
      <c r="F8" s="304"/>
      <c r="G8" s="304"/>
      <c r="H8" s="304"/>
      <c r="I8" s="304"/>
      <c r="J8" s="304"/>
      <c r="K8" s="302"/>
    </row>
    <row r="9" s="1" customFormat="1" ht="15" customHeight="1">
      <c r="B9" s="305"/>
      <c r="C9" s="304" t="s">
        <v>3569</v>
      </c>
      <c r="D9" s="304"/>
      <c r="E9" s="304"/>
      <c r="F9" s="304"/>
      <c r="G9" s="304"/>
      <c r="H9" s="304"/>
      <c r="I9" s="304"/>
      <c r="J9" s="304"/>
      <c r="K9" s="302"/>
    </row>
    <row r="10" s="1" customFormat="1" ht="15" customHeight="1">
      <c r="B10" s="305"/>
      <c r="C10" s="304"/>
      <c r="D10" s="304" t="s">
        <v>3570</v>
      </c>
      <c r="E10" s="304"/>
      <c r="F10" s="304"/>
      <c r="G10" s="304"/>
      <c r="H10" s="304"/>
      <c r="I10" s="304"/>
      <c r="J10" s="304"/>
      <c r="K10" s="302"/>
    </row>
    <row r="11" s="1" customFormat="1" ht="15" customHeight="1">
      <c r="B11" s="305"/>
      <c r="C11" s="306"/>
      <c r="D11" s="304" t="s">
        <v>3571</v>
      </c>
      <c r="E11" s="304"/>
      <c r="F11" s="304"/>
      <c r="G11" s="304"/>
      <c r="H11" s="304"/>
      <c r="I11" s="304"/>
      <c r="J11" s="304"/>
      <c r="K11" s="302"/>
    </row>
    <row r="12" s="1" customFormat="1" ht="15" customHeight="1">
      <c r="B12" s="305"/>
      <c r="C12" s="306"/>
      <c r="D12" s="304"/>
      <c r="E12" s="304"/>
      <c r="F12" s="304"/>
      <c r="G12" s="304"/>
      <c r="H12" s="304"/>
      <c r="I12" s="304"/>
      <c r="J12" s="304"/>
      <c r="K12" s="302"/>
    </row>
    <row r="13" s="1" customFormat="1" ht="15" customHeight="1">
      <c r="B13" s="305"/>
      <c r="C13" s="306"/>
      <c r="D13" s="307" t="s">
        <v>3572</v>
      </c>
      <c r="E13" s="304"/>
      <c r="F13" s="304"/>
      <c r="G13" s="304"/>
      <c r="H13" s="304"/>
      <c r="I13" s="304"/>
      <c r="J13" s="304"/>
      <c r="K13" s="302"/>
    </row>
    <row r="14" s="1" customFormat="1" ht="12.75" customHeight="1">
      <c r="B14" s="305"/>
      <c r="C14" s="306"/>
      <c r="D14" s="306"/>
      <c r="E14" s="306"/>
      <c r="F14" s="306"/>
      <c r="G14" s="306"/>
      <c r="H14" s="306"/>
      <c r="I14" s="306"/>
      <c r="J14" s="306"/>
      <c r="K14" s="302"/>
    </row>
    <row r="15" s="1" customFormat="1" ht="15" customHeight="1">
      <c r="B15" s="305"/>
      <c r="C15" s="306"/>
      <c r="D15" s="304" t="s">
        <v>3573</v>
      </c>
      <c r="E15" s="304"/>
      <c r="F15" s="304"/>
      <c r="G15" s="304"/>
      <c r="H15" s="304"/>
      <c r="I15" s="304"/>
      <c r="J15" s="304"/>
      <c r="K15" s="302"/>
    </row>
    <row r="16" s="1" customFormat="1" ht="15" customHeight="1">
      <c r="B16" s="305"/>
      <c r="C16" s="306"/>
      <c r="D16" s="304" t="s">
        <v>3574</v>
      </c>
      <c r="E16" s="304"/>
      <c r="F16" s="304"/>
      <c r="G16" s="304"/>
      <c r="H16" s="304"/>
      <c r="I16" s="304"/>
      <c r="J16" s="304"/>
      <c r="K16" s="302"/>
    </row>
    <row r="17" s="1" customFormat="1" ht="15" customHeight="1">
      <c r="B17" s="305"/>
      <c r="C17" s="306"/>
      <c r="D17" s="304" t="s">
        <v>3575</v>
      </c>
      <c r="E17" s="304"/>
      <c r="F17" s="304"/>
      <c r="G17" s="304"/>
      <c r="H17" s="304"/>
      <c r="I17" s="304"/>
      <c r="J17" s="304"/>
      <c r="K17" s="302"/>
    </row>
    <row r="18" s="1" customFormat="1" ht="15" customHeight="1">
      <c r="B18" s="305"/>
      <c r="C18" s="306"/>
      <c r="D18" s="306"/>
      <c r="E18" s="308" t="s">
        <v>82</v>
      </c>
      <c r="F18" s="304" t="s">
        <v>3576</v>
      </c>
      <c r="G18" s="304"/>
      <c r="H18" s="304"/>
      <c r="I18" s="304"/>
      <c r="J18" s="304"/>
      <c r="K18" s="302"/>
    </row>
    <row r="19" s="1" customFormat="1" ht="15" customHeight="1">
      <c r="B19" s="305"/>
      <c r="C19" s="306"/>
      <c r="D19" s="306"/>
      <c r="E19" s="308" t="s">
        <v>3577</v>
      </c>
      <c r="F19" s="304" t="s">
        <v>3578</v>
      </c>
      <c r="G19" s="304"/>
      <c r="H19" s="304"/>
      <c r="I19" s="304"/>
      <c r="J19" s="304"/>
      <c r="K19" s="302"/>
    </row>
    <row r="20" s="1" customFormat="1" ht="15" customHeight="1">
      <c r="B20" s="305"/>
      <c r="C20" s="306"/>
      <c r="D20" s="306"/>
      <c r="E20" s="308" t="s">
        <v>3579</v>
      </c>
      <c r="F20" s="304" t="s">
        <v>3580</v>
      </c>
      <c r="G20" s="304"/>
      <c r="H20" s="304"/>
      <c r="I20" s="304"/>
      <c r="J20" s="304"/>
      <c r="K20" s="302"/>
    </row>
    <row r="21" s="1" customFormat="1" ht="15" customHeight="1">
      <c r="B21" s="305"/>
      <c r="C21" s="306"/>
      <c r="D21" s="306"/>
      <c r="E21" s="308" t="s">
        <v>3581</v>
      </c>
      <c r="F21" s="304" t="s">
        <v>3582</v>
      </c>
      <c r="G21" s="304"/>
      <c r="H21" s="304"/>
      <c r="I21" s="304"/>
      <c r="J21" s="304"/>
      <c r="K21" s="302"/>
    </row>
    <row r="22" s="1" customFormat="1" ht="15" customHeight="1">
      <c r="B22" s="305"/>
      <c r="C22" s="306"/>
      <c r="D22" s="306"/>
      <c r="E22" s="308" t="s">
        <v>3583</v>
      </c>
      <c r="F22" s="304" t="s">
        <v>1992</v>
      </c>
      <c r="G22" s="304"/>
      <c r="H22" s="304"/>
      <c r="I22" s="304"/>
      <c r="J22" s="304"/>
      <c r="K22" s="302"/>
    </row>
    <row r="23" s="1" customFormat="1" ht="15" customHeight="1">
      <c r="B23" s="305"/>
      <c r="C23" s="306"/>
      <c r="D23" s="306"/>
      <c r="E23" s="308" t="s">
        <v>89</v>
      </c>
      <c r="F23" s="304" t="s">
        <v>3584</v>
      </c>
      <c r="G23" s="304"/>
      <c r="H23" s="304"/>
      <c r="I23" s="304"/>
      <c r="J23" s="304"/>
      <c r="K23" s="302"/>
    </row>
    <row r="24" s="1" customFormat="1" ht="12.75" customHeight="1">
      <c r="B24" s="305"/>
      <c r="C24" s="306"/>
      <c r="D24" s="306"/>
      <c r="E24" s="306"/>
      <c r="F24" s="306"/>
      <c r="G24" s="306"/>
      <c r="H24" s="306"/>
      <c r="I24" s="306"/>
      <c r="J24" s="306"/>
      <c r="K24" s="302"/>
    </row>
    <row r="25" s="1" customFormat="1" ht="15" customHeight="1">
      <c r="B25" s="305"/>
      <c r="C25" s="304" t="s">
        <v>3585</v>
      </c>
      <c r="D25" s="304"/>
      <c r="E25" s="304"/>
      <c r="F25" s="304"/>
      <c r="G25" s="304"/>
      <c r="H25" s="304"/>
      <c r="I25" s="304"/>
      <c r="J25" s="304"/>
      <c r="K25" s="302"/>
    </row>
    <row r="26" s="1" customFormat="1" ht="15" customHeight="1">
      <c r="B26" s="305"/>
      <c r="C26" s="304" t="s">
        <v>3586</v>
      </c>
      <c r="D26" s="304"/>
      <c r="E26" s="304"/>
      <c r="F26" s="304"/>
      <c r="G26" s="304"/>
      <c r="H26" s="304"/>
      <c r="I26" s="304"/>
      <c r="J26" s="304"/>
      <c r="K26" s="302"/>
    </row>
    <row r="27" s="1" customFormat="1" ht="15" customHeight="1">
      <c r="B27" s="305"/>
      <c r="C27" s="304"/>
      <c r="D27" s="304" t="s">
        <v>3587</v>
      </c>
      <c r="E27" s="304"/>
      <c r="F27" s="304"/>
      <c r="G27" s="304"/>
      <c r="H27" s="304"/>
      <c r="I27" s="304"/>
      <c r="J27" s="304"/>
      <c r="K27" s="302"/>
    </row>
    <row r="28" s="1" customFormat="1" ht="15" customHeight="1">
      <c r="B28" s="305"/>
      <c r="C28" s="306"/>
      <c r="D28" s="304" t="s">
        <v>3588</v>
      </c>
      <c r="E28" s="304"/>
      <c r="F28" s="304"/>
      <c r="G28" s="304"/>
      <c r="H28" s="304"/>
      <c r="I28" s="304"/>
      <c r="J28" s="304"/>
      <c r="K28" s="302"/>
    </row>
    <row r="29" s="1" customFormat="1" ht="12.75" customHeight="1">
      <c r="B29" s="305"/>
      <c r="C29" s="306"/>
      <c r="D29" s="306"/>
      <c r="E29" s="306"/>
      <c r="F29" s="306"/>
      <c r="G29" s="306"/>
      <c r="H29" s="306"/>
      <c r="I29" s="306"/>
      <c r="J29" s="306"/>
      <c r="K29" s="302"/>
    </row>
    <row r="30" s="1" customFormat="1" ht="15" customHeight="1">
      <c r="B30" s="305"/>
      <c r="C30" s="306"/>
      <c r="D30" s="304" t="s">
        <v>3589</v>
      </c>
      <c r="E30" s="304"/>
      <c r="F30" s="304"/>
      <c r="G30" s="304"/>
      <c r="H30" s="304"/>
      <c r="I30" s="304"/>
      <c r="J30" s="304"/>
      <c r="K30" s="302"/>
    </row>
    <row r="31" s="1" customFormat="1" ht="15" customHeight="1">
      <c r="B31" s="305"/>
      <c r="C31" s="306"/>
      <c r="D31" s="304" t="s">
        <v>3590</v>
      </c>
      <c r="E31" s="304"/>
      <c r="F31" s="304"/>
      <c r="G31" s="304"/>
      <c r="H31" s="304"/>
      <c r="I31" s="304"/>
      <c r="J31" s="304"/>
      <c r="K31" s="302"/>
    </row>
    <row r="32" s="1" customFormat="1" ht="12.75" customHeight="1">
      <c r="B32" s="305"/>
      <c r="C32" s="306"/>
      <c r="D32" s="306"/>
      <c r="E32" s="306"/>
      <c r="F32" s="306"/>
      <c r="G32" s="306"/>
      <c r="H32" s="306"/>
      <c r="I32" s="306"/>
      <c r="J32" s="306"/>
      <c r="K32" s="302"/>
    </row>
    <row r="33" s="1" customFormat="1" ht="15" customHeight="1">
      <c r="B33" s="305"/>
      <c r="C33" s="306"/>
      <c r="D33" s="304" t="s">
        <v>3591</v>
      </c>
      <c r="E33" s="304"/>
      <c r="F33" s="304"/>
      <c r="G33" s="304"/>
      <c r="H33" s="304"/>
      <c r="I33" s="304"/>
      <c r="J33" s="304"/>
      <c r="K33" s="302"/>
    </row>
    <row r="34" s="1" customFormat="1" ht="15" customHeight="1">
      <c r="B34" s="305"/>
      <c r="C34" s="306"/>
      <c r="D34" s="304" t="s">
        <v>3592</v>
      </c>
      <c r="E34" s="304"/>
      <c r="F34" s="304"/>
      <c r="G34" s="304"/>
      <c r="H34" s="304"/>
      <c r="I34" s="304"/>
      <c r="J34" s="304"/>
      <c r="K34" s="302"/>
    </row>
    <row r="35" s="1" customFormat="1" ht="15" customHeight="1">
      <c r="B35" s="305"/>
      <c r="C35" s="306"/>
      <c r="D35" s="304" t="s">
        <v>3593</v>
      </c>
      <c r="E35" s="304"/>
      <c r="F35" s="304"/>
      <c r="G35" s="304"/>
      <c r="H35" s="304"/>
      <c r="I35" s="304"/>
      <c r="J35" s="304"/>
      <c r="K35" s="302"/>
    </row>
    <row r="36" s="1" customFormat="1" ht="15" customHeight="1">
      <c r="B36" s="305"/>
      <c r="C36" s="306"/>
      <c r="D36" s="304"/>
      <c r="E36" s="307" t="s">
        <v>166</v>
      </c>
      <c r="F36" s="304"/>
      <c r="G36" s="304" t="s">
        <v>3594</v>
      </c>
      <c r="H36" s="304"/>
      <c r="I36" s="304"/>
      <c r="J36" s="304"/>
      <c r="K36" s="302"/>
    </row>
    <row r="37" s="1" customFormat="1" ht="30.75" customHeight="1">
      <c r="B37" s="305"/>
      <c r="C37" s="306"/>
      <c r="D37" s="304"/>
      <c r="E37" s="307" t="s">
        <v>3595</v>
      </c>
      <c r="F37" s="304"/>
      <c r="G37" s="304" t="s">
        <v>3596</v>
      </c>
      <c r="H37" s="304"/>
      <c r="I37" s="304"/>
      <c r="J37" s="304"/>
      <c r="K37" s="302"/>
    </row>
    <row r="38" s="1" customFormat="1" ht="15" customHeight="1">
      <c r="B38" s="305"/>
      <c r="C38" s="306"/>
      <c r="D38" s="304"/>
      <c r="E38" s="307" t="s">
        <v>57</v>
      </c>
      <c r="F38" s="304"/>
      <c r="G38" s="304" t="s">
        <v>3597</v>
      </c>
      <c r="H38" s="304"/>
      <c r="I38" s="304"/>
      <c r="J38" s="304"/>
      <c r="K38" s="302"/>
    </row>
    <row r="39" s="1" customFormat="1" ht="15" customHeight="1">
      <c r="B39" s="305"/>
      <c r="C39" s="306"/>
      <c r="D39" s="304"/>
      <c r="E39" s="307" t="s">
        <v>58</v>
      </c>
      <c r="F39" s="304"/>
      <c r="G39" s="304" t="s">
        <v>3598</v>
      </c>
      <c r="H39" s="304"/>
      <c r="I39" s="304"/>
      <c r="J39" s="304"/>
      <c r="K39" s="302"/>
    </row>
    <row r="40" s="1" customFormat="1" ht="15" customHeight="1">
      <c r="B40" s="305"/>
      <c r="C40" s="306"/>
      <c r="D40" s="304"/>
      <c r="E40" s="307" t="s">
        <v>167</v>
      </c>
      <c r="F40" s="304"/>
      <c r="G40" s="304" t="s">
        <v>3599</v>
      </c>
      <c r="H40" s="304"/>
      <c r="I40" s="304"/>
      <c r="J40" s="304"/>
      <c r="K40" s="302"/>
    </row>
    <row r="41" s="1" customFormat="1" ht="15" customHeight="1">
      <c r="B41" s="305"/>
      <c r="C41" s="306"/>
      <c r="D41" s="304"/>
      <c r="E41" s="307" t="s">
        <v>168</v>
      </c>
      <c r="F41" s="304"/>
      <c r="G41" s="304" t="s">
        <v>3600</v>
      </c>
      <c r="H41" s="304"/>
      <c r="I41" s="304"/>
      <c r="J41" s="304"/>
      <c r="K41" s="302"/>
    </row>
    <row r="42" s="1" customFormat="1" ht="15" customHeight="1">
      <c r="B42" s="305"/>
      <c r="C42" s="306"/>
      <c r="D42" s="304"/>
      <c r="E42" s="307" t="s">
        <v>3601</v>
      </c>
      <c r="F42" s="304"/>
      <c r="G42" s="304" t="s">
        <v>3602</v>
      </c>
      <c r="H42" s="304"/>
      <c r="I42" s="304"/>
      <c r="J42" s="304"/>
      <c r="K42" s="302"/>
    </row>
    <row r="43" s="1" customFormat="1" ht="15" customHeight="1">
      <c r="B43" s="305"/>
      <c r="C43" s="306"/>
      <c r="D43" s="304"/>
      <c r="E43" s="307"/>
      <c r="F43" s="304"/>
      <c r="G43" s="304" t="s">
        <v>3603</v>
      </c>
      <c r="H43" s="304"/>
      <c r="I43" s="304"/>
      <c r="J43" s="304"/>
      <c r="K43" s="302"/>
    </row>
    <row r="44" s="1" customFormat="1" ht="15" customHeight="1">
      <c r="B44" s="305"/>
      <c r="C44" s="306"/>
      <c r="D44" s="304"/>
      <c r="E44" s="307" t="s">
        <v>3604</v>
      </c>
      <c r="F44" s="304"/>
      <c r="G44" s="304" t="s">
        <v>3605</v>
      </c>
      <c r="H44" s="304"/>
      <c r="I44" s="304"/>
      <c r="J44" s="304"/>
      <c r="K44" s="302"/>
    </row>
    <row r="45" s="1" customFormat="1" ht="15" customHeight="1">
      <c r="B45" s="305"/>
      <c r="C45" s="306"/>
      <c r="D45" s="304"/>
      <c r="E45" s="307" t="s">
        <v>170</v>
      </c>
      <c r="F45" s="304"/>
      <c r="G45" s="304" t="s">
        <v>3606</v>
      </c>
      <c r="H45" s="304"/>
      <c r="I45" s="304"/>
      <c r="J45" s="304"/>
      <c r="K45" s="302"/>
    </row>
    <row r="46" s="1" customFormat="1" ht="12.75" customHeight="1">
      <c r="B46" s="305"/>
      <c r="C46" s="306"/>
      <c r="D46" s="304"/>
      <c r="E46" s="304"/>
      <c r="F46" s="304"/>
      <c r="G46" s="304"/>
      <c r="H46" s="304"/>
      <c r="I46" s="304"/>
      <c r="J46" s="304"/>
      <c r="K46" s="302"/>
    </row>
    <row r="47" s="1" customFormat="1" ht="15" customHeight="1">
      <c r="B47" s="305"/>
      <c r="C47" s="306"/>
      <c r="D47" s="304" t="s">
        <v>3607</v>
      </c>
      <c r="E47" s="304"/>
      <c r="F47" s="304"/>
      <c r="G47" s="304"/>
      <c r="H47" s="304"/>
      <c r="I47" s="304"/>
      <c r="J47" s="304"/>
      <c r="K47" s="302"/>
    </row>
    <row r="48" s="1" customFormat="1" ht="15" customHeight="1">
      <c r="B48" s="305"/>
      <c r="C48" s="306"/>
      <c r="D48" s="306"/>
      <c r="E48" s="304" t="s">
        <v>3608</v>
      </c>
      <c r="F48" s="304"/>
      <c r="G48" s="304"/>
      <c r="H48" s="304"/>
      <c r="I48" s="304"/>
      <c r="J48" s="304"/>
      <c r="K48" s="302"/>
    </row>
    <row r="49" s="1" customFormat="1" ht="15" customHeight="1">
      <c r="B49" s="305"/>
      <c r="C49" s="306"/>
      <c r="D49" s="306"/>
      <c r="E49" s="304" t="s">
        <v>3609</v>
      </c>
      <c r="F49" s="304"/>
      <c r="G49" s="304"/>
      <c r="H49" s="304"/>
      <c r="I49" s="304"/>
      <c r="J49" s="304"/>
      <c r="K49" s="302"/>
    </row>
    <row r="50" s="1" customFormat="1" ht="15" customHeight="1">
      <c r="B50" s="305"/>
      <c r="C50" s="306"/>
      <c r="D50" s="306"/>
      <c r="E50" s="304" t="s">
        <v>3610</v>
      </c>
      <c r="F50" s="304"/>
      <c r="G50" s="304"/>
      <c r="H50" s="304"/>
      <c r="I50" s="304"/>
      <c r="J50" s="304"/>
      <c r="K50" s="302"/>
    </row>
    <row r="51" s="1" customFormat="1" ht="15" customHeight="1">
      <c r="B51" s="305"/>
      <c r="C51" s="306"/>
      <c r="D51" s="304" t="s">
        <v>3611</v>
      </c>
      <c r="E51" s="304"/>
      <c r="F51" s="304"/>
      <c r="G51" s="304"/>
      <c r="H51" s="304"/>
      <c r="I51" s="304"/>
      <c r="J51" s="304"/>
      <c r="K51" s="302"/>
    </row>
    <row r="52" s="1" customFormat="1" ht="25.5" customHeight="1">
      <c r="B52" s="300"/>
      <c r="C52" s="301" t="s">
        <v>3612</v>
      </c>
      <c r="D52" s="301"/>
      <c r="E52" s="301"/>
      <c r="F52" s="301"/>
      <c r="G52" s="301"/>
      <c r="H52" s="301"/>
      <c r="I52" s="301"/>
      <c r="J52" s="301"/>
      <c r="K52" s="302"/>
    </row>
    <row r="53" s="1" customFormat="1" ht="5.25" customHeight="1">
      <c r="B53" s="300"/>
      <c r="C53" s="303"/>
      <c r="D53" s="303"/>
      <c r="E53" s="303"/>
      <c r="F53" s="303"/>
      <c r="G53" s="303"/>
      <c r="H53" s="303"/>
      <c r="I53" s="303"/>
      <c r="J53" s="303"/>
      <c r="K53" s="302"/>
    </row>
    <row r="54" s="1" customFormat="1" ht="15" customHeight="1">
      <c r="B54" s="300"/>
      <c r="C54" s="304" t="s">
        <v>3613</v>
      </c>
      <c r="D54" s="304"/>
      <c r="E54" s="304"/>
      <c r="F54" s="304"/>
      <c r="G54" s="304"/>
      <c r="H54" s="304"/>
      <c r="I54" s="304"/>
      <c r="J54" s="304"/>
      <c r="K54" s="302"/>
    </row>
    <row r="55" s="1" customFormat="1" ht="15" customHeight="1">
      <c r="B55" s="300"/>
      <c r="C55" s="304" t="s">
        <v>3614</v>
      </c>
      <c r="D55" s="304"/>
      <c r="E55" s="304"/>
      <c r="F55" s="304"/>
      <c r="G55" s="304"/>
      <c r="H55" s="304"/>
      <c r="I55" s="304"/>
      <c r="J55" s="304"/>
      <c r="K55" s="302"/>
    </row>
    <row r="56" s="1" customFormat="1" ht="12.75" customHeight="1">
      <c r="B56" s="300"/>
      <c r="C56" s="304"/>
      <c r="D56" s="304"/>
      <c r="E56" s="304"/>
      <c r="F56" s="304"/>
      <c r="G56" s="304"/>
      <c r="H56" s="304"/>
      <c r="I56" s="304"/>
      <c r="J56" s="304"/>
      <c r="K56" s="302"/>
    </row>
    <row r="57" s="1" customFormat="1" ht="15" customHeight="1">
      <c r="B57" s="300"/>
      <c r="C57" s="304" t="s">
        <v>3615</v>
      </c>
      <c r="D57" s="304"/>
      <c r="E57" s="304"/>
      <c r="F57" s="304"/>
      <c r="G57" s="304"/>
      <c r="H57" s="304"/>
      <c r="I57" s="304"/>
      <c r="J57" s="304"/>
      <c r="K57" s="302"/>
    </row>
    <row r="58" s="1" customFormat="1" ht="15" customHeight="1">
      <c r="B58" s="300"/>
      <c r="C58" s="306"/>
      <c r="D58" s="304" t="s">
        <v>3616</v>
      </c>
      <c r="E58" s="304"/>
      <c r="F58" s="304"/>
      <c r="G58" s="304"/>
      <c r="H58" s="304"/>
      <c r="I58" s="304"/>
      <c r="J58" s="304"/>
      <c r="K58" s="302"/>
    </row>
    <row r="59" s="1" customFormat="1" ht="15" customHeight="1">
      <c r="B59" s="300"/>
      <c r="C59" s="306"/>
      <c r="D59" s="304" t="s">
        <v>3617</v>
      </c>
      <c r="E59" s="304"/>
      <c r="F59" s="304"/>
      <c r="G59" s="304"/>
      <c r="H59" s="304"/>
      <c r="I59" s="304"/>
      <c r="J59" s="304"/>
      <c r="K59" s="302"/>
    </row>
    <row r="60" s="1" customFormat="1" ht="15" customHeight="1">
      <c r="B60" s="300"/>
      <c r="C60" s="306"/>
      <c r="D60" s="304" t="s">
        <v>3618</v>
      </c>
      <c r="E60" s="304"/>
      <c r="F60" s="304"/>
      <c r="G60" s="304"/>
      <c r="H60" s="304"/>
      <c r="I60" s="304"/>
      <c r="J60" s="304"/>
      <c r="K60" s="302"/>
    </row>
    <row r="61" s="1" customFormat="1" ht="15" customHeight="1">
      <c r="B61" s="300"/>
      <c r="C61" s="306"/>
      <c r="D61" s="304" t="s">
        <v>3619</v>
      </c>
      <c r="E61" s="304"/>
      <c r="F61" s="304"/>
      <c r="G61" s="304"/>
      <c r="H61" s="304"/>
      <c r="I61" s="304"/>
      <c r="J61" s="304"/>
      <c r="K61" s="302"/>
    </row>
    <row r="62" s="1" customFormat="1" ht="15" customHeight="1">
      <c r="B62" s="300"/>
      <c r="C62" s="306"/>
      <c r="D62" s="309" t="s">
        <v>3620</v>
      </c>
      <c r="E62" s="309"/>
      <c r="F62" s="309"/>
      <c r="G62" s="309"/>
      <c r="H62" s="309"/>
      <c r="I62" s="309"/>
      <c r="J62" s="309"/>
      <c r="K62" s="302"/>
    </row>
    <row r="63" s="1" customFormat="1" ht="15" customHeight="1">
      <c r="B63" s="300"/>
      <c r="C63" s="306"/>
      <c r="D63" s="304" t="s">
        <v>3621</v>
      </c>
      <c r="E63" s="304"/>
      <c r="F63" s="304"/>
      <c r="G63" s="304"/>
      <c r="H63" s="304"/>
      <c r="I63" s="304"/>
      <c r="J63" s="304"/>
      <c r="K63" s="302"/>
    </row>
    <row r="64" s="1" customFormat="1" ht="12.75" customHeight="1">
      <c r="B64" s="300"/>
      <c r="C64" s="306"/>
      <c r="D64" s="306"/>
      <c r="E64" s="310"/>
      <c r="F64" s="306"/>
      <c r="G64" s="306"/>
      <c r="H64" s="306"/>
      <c r="I64" s="306"/>
      <c r="J64" s="306"/>
      <c r="K64" s="302"/>
    </row>
    <row r="65" s="1" customFormat="1" ht="15" customHeight="1">
      <c r="B65" s="300"/>
      <c r="C65" s="306"/>
      <c r="D65" s="304" t="s">
        <v>3622</v>
      </c>
      <c r="E65" s="304"/>
      <c r="F65" s="304"/>
      <c r="G65" s="304"/>
      <c r="H65" s="304"/>
      <c r="I65" s="304"/>
      <c r="J65" s="304"/>
      <c r="K65" s="302"/>
    </row>
    <row r="66" s="1" customFormat="1" ht="15" customHeight="1">
      <c r="B66" s="300"/>
      <c r="C66" s="306"/>
      <c r="D66" s="309" t="s">
        <v>3623</v>
      </c>
      <c r="E66" s="309"/>
      <c r="F66" s="309"/>
      <c r="G66" s="309"/>
      <c r="H66" s="309"/>
      <c r="I66" s="309"/>
      <c r="J66" s="309"/>
      <c r="K66" s="302"/>
    </row>
    <row r="67" s="1" customFormat="1" ht="15" customHeight="1">
      <c r="B67" s="300"/>
      <c r="C67" s="306"/>
      <c r="D67" s="304" t="s">
        <v>3624</v>
      </c>
      <c r="E67" s="304"/>
      <c r="F67" s="304"/>
      <c r="G67" s="304"/>
      <c r="H67" s="304"/>
      <c r="I67" s="304"/>
      <c r="J67" s="304"/>
      <c r="K67" s="302"/>
    </row>
    <row r="68" s="1" customFormat="1" ht="15" customHeight="1">
      <c r="B68" s="300"/>
      <c r="C68" s="306"/>
      <c r="D68" s="304" t="s">
        <v>3625</v>
      </c>
      <c r="E68" s="304"/>
      <c r="F68" s="304"/>
      <c r="G68" s="304"/>
      <c r="H68" s="304"/>
      <c r="I68" s="304"/>
      <c r="J68" s="304"/>
      <c r="K68" s="302"/>
    </row>
    <row r="69" s="1" customFormat="1" ht="15" customHeight="1">
      <c r="B69" s="300"/>
      <c r="C69" s="306"/>
      <c r="D69" s="304" t="s">
        <v>3626</v>
      </c>
      <c r="E69" s="304"/>
      <c r="F69" s="304"/>
      <c r="G69" s="304"/>
      <c r="H69" s="304"/>
      <c r="I69" s="304"/>
      <c r="J69" s="304"/>
      <c r="K69" s="302"/>
    </row>
    <row r="70" s="1" customFormat="1" ht="15" customHeight="1">
      <c r="B70" s="300"/>
      <c r="C70" s="306"/>
      <c r="D70" s="304" t="s">
        <v>3627</v>
      </c>
      <c r="E70" s="304"/>
      <c r="F70" s="304"/>
      <c r="G70" s="304"/>
      <c r="H70" s="304"/>
      <c r="I70" s="304"/>
      <c r="J70" s="304"/>
      <c r="K70" s="302"/>
    </row>
    <row r="71" s="1" customFormat="1" ht="12.75" customHeight="1">
      <c r="B71" s="311"/>
      <c r="C71" s="312"/>
      <c r="D71" s="312"/>
      <c r="E71" s="312"/>
      <c r="F71" s="312"/>
      <c r="G71" s="312"/>
      <c r="H71" s="312"/>
      <c r="I71" s="312"/>
      <c r="J71" s="312"/>
      <c r="K71" s="313"/>
    </row>
    <row r="72" s="1" customFormat="1" ht="18.75" customHeight="1">
      <c r="B72" s="314"/>
      <c r="C72" s="314"/>
      <c r="D72" s="314"/>
      <c r="E72" s="314"/>
      <c r="F72" s="314"/>
      <c r="G72" s="314"/>
      <c r="H72" s="314"/>
      <c r="I72" s="314"/>
      <c r="J72" s="314"/>
      <c r="K72" s="315"/>
    </row>
    <row r="73" s="1" customFormat="1" ht="18.75" customHeight="1">
      <c r="B73" s="315"/>
      <c r="C73" s="315"/>
      <c r="D73" s="315"/>
      <c r="E73" s="315"/>
      <c r="F73" s="315"/>
      <c r="G73" s="315"/>
      <c r="H73" s="315"/>
      <c r="I73" s="315"/>
      <c r="J73" s="315"/>
      <c r="K73" s="315"/>
    </row>
    <row r="74" s="1" customFormat="1" ht="7.5" customHeight="1">
      <c r="B74" s="316"/>
      <c r="C74" s="317"/>
      <c r="D74" s="317"/>
      <c r="E74" s="317"/>
      <c r="F74" s="317"/>
      <c r="G74" s="317"/>
      <c r="H74" s="317"/>
      <c r="I74" s="317"/>
      <c r="J74" s="317"/>
      <c r="K74" s="318"/>
    </row>
    <row r="75" s="1" customFormat="1" ht="45" customHeight="1">
      <c r="B75" s="319"/>
      <c r="C75" s="320" t="s">
        <v>3628</v>
      </c>
      <c r="D75" s="320"/>
      <c r="E75" s="320"/>
      <c r="F75" s="320"/>
      <c r="G75" s="320"/>
      <c r="H75" s="320"/>
      <c r="I75" s="320"/>
      <c r="J75" s="320"/>
      <c r="K75" s="321"/>
    </row>
    <row r="76" s="1" customFormat="1" ht="17.25" customHeight="1">
      <c r="B76" s="319"/>
      <c r="C76" s="322" t="s">
        <v>3629</v>
      </c>
      <c r="D76" s="322"/>
      <c r="E76" s="322"/>
      <c r="F76" s="322" t="s">
        <v>3630</v>
      </c>
      <c r="G76" s="323"/>
      <c r="H76" s="322" t="s">
        <v>58</v>
      </c>
      <c r="I76" s="322" t="s">
        <v>61</v>
      </c>
      <c r="J76" s="322" t="s">
        <v>3631</v>
      </c>
      <c r="K76" s="321"/>
    </row>
    <row r="77" s="1" customFormat="1" ht="17.25" customHeight="1">
      <c r="B77" s="319"/>
      <c r="C77" s="324" t="s">
        <v>3632</v>
      </c>
      <c r="D77" s="324"/>
      <c r="E77" s="324"/>
      <c r="F77" s="325" t="s">
        <v>3633</v>
      </c>
      <c r="G77" s="326"/>
      <c r="H77" s="324"/>
      <c r="I77" s="324"/>
      <c r="J77" s="324" t="s">
        <v>3634</v>
      </c>
      <c r="K77" s="321"/>
    </row>
    <row r="78" s="1" customFormat="1" ht="5.25" customHeight="1">
      <c r="B78" s="319"/>
      <c r="C78" s="327"/>
      <c r="D78" s="327"/>
      <c r="E78" s="327"/>
      <c r="F78" s="327"/>
      <c r="G78" s="328"/>
      <c r="H78" s="327"/>
      <c r="I78" s="327"/>
      <c r="J78" s="327"/>
      <c r="K78" s="321"/>
    </row>
    <row r="79" s="1" customFormat="1" ht="15" customHeight="1">
      <c r="B79" s="319"/>
      <c r="C79" s="307" t="s">
        <v>57</v>
      </c>
      <c r="D79" s="329"/>
      <c r="E79" s="329"/>
      <c r="F79" s="330" t="s">
        <v>87</v>
      </c>
      <c r="G79" s="331"/>
      <c r="H79" s="307" t="s">
        <v>3635</v>
      </c>
      <c r="I79" s="307" t="s">
        <v>3636</v>
      </c>
      <c r="J79" s="307">
        <v>20</v>
      </c>
      <c r="K79" s="321"/>
    </row>
    <row r="80" s="1" customFormat="1" ht="15" customHeight="1">
      <c r="B80" s="319"/>
      <c r="C80" s="307" t="s">
        <v>3637</v>
      </c>
      <c r="D80" s="307"/>
      <c r="E80" s="307"/>
      <c r="F80" s="330" t="s">
        <v>87</v>
      </c>
      <c r="G80" s="331"/>
      <c r="H80" s="307" t="s">
        <v>3638</v>
      </c>
      <c r="I80" s="307" t="s">
        <v>3636</v>
      </c>
      <c r="J80" s="307">
        <v>120</v>
      </c>
      <c r="K80" s="321"/>
    </row>
    <row r="81" s="1" customFormat="1" ht="15" customHeight="1">
      <c r="B81" s="332"/>
      <c r="C81" s="307" t="s">
        <v>3639</v>
      </c>
      <c r="D81" s="307"/>
      <c r="E81" s="307"/>
      <c r="F81" s="330" t="s">
        <v>3640</v>
      </c>
      <c r="G81" s="331"/>
      <c r="H81" s="307" t="s">
        <v>3641</v>
      </c>
      <c r="I81" s="307" t="s">
        <v>3636</v>
      </c>
      <c r="J81" s="307">
        <v>50</v>
      </c>
      <c r="K81" s="321"/>
    </row>
    <row r="82" s="1" customFormat="1" ht="15" customHeight="1">
      <c r="B82" s="332"/>
      <c r="C82" s="307" t="s">
        <v>3642</v>
      </c>
      <c r="D82" s="307"/>
      <c r="E82" s="307"/>
      <c r="F82" s="330" t="s">
        <v>87</v>
      </c>
      <c r="G82" s="331"/>
      <c r="H82" s="307" t="s">
        <v>3643</v>
      </c>
      <c r="I82" s="307" t="s">
        <v>3644</v>
      </c>
      <c r="J82" s="307"/>
      <c r="K82" s="321"/>
    </row>
    <row r="83" s="1" customFormat="1" ht="15" customHeight="1">
      <c r="B83" s="332"/>
      <c r="C83" s="333" t="s">
        <v>3645</v>
      </c>
      <c r="D83" s="333"/>
      <c r="E83" s="333"/>
      <c r="F83" s="334" t="s">
        <v>3640</v>
      </c>
      <c r="G83" s="333"/>
      <c r="H83" s="333" t="s">
        <v>3646</v>
      </c>
      <c r="I83" s="333" t="s">
        <v>3636</v>
      </c>
      <c r="J83" s="333">
        <v>15</v>
      </c>
      <c r="K83" s="321"/>
    </row>
    <row r="84" s="1" customFormat="1" ht="15" customHeight="1">
      <c r="B84" s="332"/>
      <c r="C84" s="333" t="s">
        <v>3647</v>
      </c>
      <c r="D84" s="333"/>
      <c r="E84" s="333"/>
      <c r="F84" s="334" t="s">
        <v>3640</v>
      </c>
      <c r="G84" s="333"/>
      <c r="H84" s="333" t="s">
        <v>3648</v>
      </c>
      <c r="I84" s="333" t="s">
        <v>3636</v>
      </c>
      <c r="J84" s="333">
        <v>15</v>
      </c>
      <c r="K84" s="321"/>
    </row>
    <row r="85" s="1" customFormat="1" ht="15" customHeight="1">
      <c r="B85" s="332"/>
      <c r="C85" s="333" t="s">
        <v>3649</v>
      </c>
      <c r="D85" s="333"/>
      <c r="E85" s="333"/>
      <c r="F85" s="334" t="s">
        <v>3640</v>
      </c>
      <c r="G85" s="333"/>
      <c r="H85" s="333" t="s">
        <v>3650</v>
      </c>
      <c r="I85" s="333" t="s">
        <v>3636</v>
      </c>
      <c r="J85" s="333">
        <v>20</v>
      </c>
      <c r="K85" s="321"/>
    </row>
    <row r="86" s="1" customFormat="1" ht="15" customHeight="1">
      <c r="B86" s="332"/>
      <c r="C86" s="333" t="s">
        <v>3651</v>
      </c>
      <c r="D86" s="333"/>
      <c r="E86" s="333"/>
      <c r="F86" s="334" t="s">
        <v>3640</v>
      </c>
      <c r="G86" s="333"/>
      <c r="H86" s="333" t="s">
        <v>3652</v>
      </c>
      <c r="I86" s="333" t="s">
        <v>3636</v>
      </c>
      <c r="J86" s="333">
        <v>20</v>
      </c>
      <c r="K86" s="321"/>
    </row>
    <row r="87" s="1" customFormat="1" ht="15" customHeight="1">
      <c r="B87" s="332"/>
      <c r="C87" s="307" t="s">
        <v>3653</v>
      </c>
      <c r="D87" s="307"/>
      <c r="E87" s="307"/>
      <c r="F87" s="330" t="s">
        <v>3640</v>
      </c>
      <c r="G87" s="331"/>
      <c r="H87" s="307" t="s">
        <v>3654</v>
      </c>
      <c r="I87" s="307" t="s">
        <v>3636</v>
      </c>
      <c r="J87" s="307">
        <v>50</v>
      </c>
      <c r="K87" s="321"/>
    </row>
    <row r="88" s="1" customFormat="1" ht="15" customHeight="1">
      <c r="B88" s="332"/>
      <c r="C88" s="307" t="s">
        <v>3655</v>
      </c>
      <c r="D88" s="307"/>
      <c r="E88" s="307"/>
      <c r="F88" s="330" t="s">
        <v>3640</v>
      </c>
      <c r="G88" s="331"/>
      <c r="H88" s="307" t="s">
        <v>3656</v>
      </c>
      <c r="I88" s="307" t="s">
        <v>3636</v>
      </c>
      <c r="J88" s="307">
        <v>20</v>
      </c>
      <c r="K88" s="321"/>
    </row>
    <row r="89" s="1" customFormat="1" ht="15" customHeight="1">
      <c r="B89" s="332"/>
      <c r="C89" s="307" t="s">
        <v>3657</v>
      </c>
      <c r="D89" s="307"/>
      <c r="E89" s="307"/>
      <c r="F89" s="330" t="s">
        <v>3640</v>
      </c>
      <c r="G89" s="331"/>
      <c r="H89" s="307" t="s">
        <v>3658</v>
      </c>
      <c r="I89" s="307" t="s">
        <v>3636</v>
      </c>
      <c r="J89" s="307">
        <v>20</v>
      </c>
      <c r="K89" s="321"/>
    </row>
    <row r="90" s="1" customFormat="1" ht="15" customHeight="1">
      <c r="B90" s="332"/>
      <c r="C90" s="307" t="s">
        <v>3659</v>
      </c>
      <c r="D90" s="307"/>
      <c r="E90" s="307"/>
      <c r="F90" s="330" t="s">
        <v>3640</v>
      </c>
      <c r="G90" s="331"/>
      <c r="H90" s="307" t="s">
        <v>3660</v>
      </c>
      <c r="I90" s="307" t="s">
        <v>3636</v>
      </c>
      <c r="J90" s="307">
        <v>50</v>
      </c>
      <c r="K90" s="321"/>
    </row>
    <row r="91" s="1" customFormat="1" ht="15" customHeight="1">
      <c r="B91" s="332"/>
      <c r="C91" s="307" t="s">
        <v>3661</v>
      </c>
      <c r="D91" s="307"/>
      <c r="E91" s="307"/>
      <c r="F91" s="330" t="s">
        <v>3640</v>
      </c>
      <c r="G91" s="331"/>
      <c r="H91" s="307" t="s">
        <v>3661</v>
      </c>
      <c r="I91" s="307" t="s">
        <v>3636</v>
      </c>
      <c r="J91" s="307">
        <v>50</v>
      </c>
      <c r="K91" s="321"/>
    </row>
    <row r="92" s="1" customFormat="1" ht="15" customHeight="1">
      <c r="B92" s="332"/>
      <c r="C92" s="307" t="s">
        <v>3662</v>
      </c>
      <c r="D92" s="307"/>
      <c r="E92" s="307"/>
      <c r="F92" s="330" t="s">
        <v>3640</v>
      </c>
      <c r="G92" s="331"/>
      <c r="H92" s="307" t="s">
        <v>3663</v>
      </c>
      <c r="I92" s="307" t="s">
        <v>3636</v>
      </c>
      <c r="J92" s="307">
        <v>255</v>
      </c>
      <c r="K92" s="321"/>
    </row>
    <row r="93" s="1" customFormat="1" ht="15" customHeight="1">
      <c r="B93" s="332"/>
      <c r="C93" s="307" t="s">
        <v>3664</v>
      </c>
      <c r="D93" s="307"/>
      <c r="E93" s="307"/>
      <c r="F93" s="330" t="s">
        <v>87</v>
      </c>
      <c r="G93" s="331"/>
      <c r="H93" s="307" t="s">
        <v>3665</v>
      </c>
      <c r="I93" s="307" t="s">
        <v>3666</v>
      </c>
      <c r="J93" s="307"/>
      <c r="K93" s="321"/>
    </row>
    <row r="94" s="1" customFormat="1" ht="15" customHeight="1">
      <c r="B94" s="332"/>
      <c r="C94" s="307" t="s">
        <v>3667</v>
      </c>
      <c r="D94" s="307"/>
      <c r="E94" s="307"/>
      <c r="F94" s="330" t="s">
        <v>87</v>
      </c>
      <c r="G94" s="331"/>
      <c r="H94" s="307" t="s">
        <v>3668</v>
      </c>
      <c r="I94" s="307" t="s">
        <v>3669</v>
      </c>
      <c r="J94" s="307"/>
      <c r="K94" s="321"/>
    </row>
    <row r="95" s="1" customFormat="1" ht="15" customHeight="1">
      <c r="B95" s="332"/>
      <c r="C95" s="307" t="s">
        <v>3670</v>
      </c>
      <c r="D95" s="307"/>
      <c r="E95" s="307"/>
      <c r="F95" s="330" t="s">
        <v>87</v>
      </c>
      <c r="G95" s="331"/>
      <c r="H95" s="307" t="s">
        <v>3670</v>
      </c>
      <c r="I95" s="307" t="s">
        <v>3669</v>
      </c>
      <c r="J95" s="307"/>
      <c r="K95" s="321"/>
    </row>
    <row r="96" s="1" customFormat="1" ht="15" customHeight="1">
      <c r="B96" s="332"/>
      <c r="C96" s="307" t="s">
        <v>42</v>
      </c>
      <c r="D96" s="307"/>
      <c r="E96" s="307"/>
      <c r="F96" s="330" t="s">
        <v>87</v>
      </c>
      <c r="G96" s="331"/>
      <c r="H96" s="307" t="s">
        <v>3671</v>
      </c>
      <c r="I96" s="307" t="s">
        <v>3669</v>
      </c>
      <c r="J96" s="307"/>
      <c r="K96" s="321"/>
    </row>
    <row r="97" s="1" customFormat="1" ht="15" customHeight="1">
      <c r="B97" s="332"/>
      <c r="C97" s="307" t="s">
        <v>52</v>
      </c>
      <c r="D97" s="307"/>
      <c r="E97" s="307"/>
      <c r="F97" s="330" t="s">
        <v>87</v>
      </c>
      <c r="G97" s="331"/>
      <c r="H97" s="307" t="s">
        <v>3672</v>
      </c>
      <c r="I97" s="307" t="s">
        <v>3669</v>
      </c>
      <c r="J97" s="307"/>
      <c r="K97" s="321"/>
    </row>
    <row r="98" s="1" customFormat="1" ht="15" customHeight="1">
      <c r="B98" s="335"/>
      <c r="C98" s="336"/>
      <c r="D98" s="336"/>
      <c r="E98" s="336"/>
      <c r="F98" s="336"/>
      <c r="G98" s="336"/>
      <c r="H98" s="336"/>
      <c r="I98" s="336"/>
      <c r="J98" s="336"/>
      <c r="K98" s="337"/>
    </row>
    <row r="99" s="1" customFormat="1" ht="18.75" customHeight="1">
      <c r="B99" s="338"/>
      <c r="C99" s="339"/>
      <c r="D99" s="339"/>
      <c r="E99" s="339"/>
      <c r="F99" s="339"/>
      <c r="G99" s="339"/>
      <c r="H99" s="339"/>
      <c r="I99" s="339"/>
      <c r="J99" s="339"/>
      <c r="K99" s="338"/>
    </row>
    <row r="100" s="1" customFormat="1" ht="18.75" customHeight="1">
      <c r="B100" s="315"/>
      <c r="C100" s="315"/>
      <c r="D100" s="315"/>
      <c r="E100" s="315"/>
      <c r="F100" s="315"/>
      <c r="G100" s="315"/>
      <c r="H100" s="315"/>
      <c r="I100" s="315"/>
      <c r="J100" s="315"/>
      <c r="K100" s="315"/>
    </row>
    <row r="101" s="1" customFormat="1" ht="7.5" customHeight="1">
      <c r="B101" s="316"/>
      <c r="C101" s="317"/>
      <c r="D101" s="317"/>
      <c r="E101" s="317"/>
      <c r="F101" s="317"/>
      <c r="G101" s="317"/>
      <c r="H101" s="317"/>
      <c r="I101" s="317"/>
      <c r="J101" s="317"/>
      <c r="K101" s="318"/>
    </row>
    <row r="102" s="1" customFormat="1" ht="45" customHeight="1">
      <c r="B102" s="319"/>
      <c r="C102" s="320" t="s">
        <v>3673</v>
      </c>
      <c r="D102" s="320"/>
      <c r="E102" s="320"/>
      <c r="F102" s="320"/>
      <c r="G102" s="320"/>
      <c r="H102" s="320"/>
      <c r="I102" s="320"/>
      <c r="J102" s="320"/>
      <c r="K102" s="321"/>
    </row>
    <row r="103" s="1" customFormat="1" ht="17.25" customHeight="1">
      <c r="B103" s="319"/>
      <c r="C103" s="322" t="s">
        <v>3629</v>
      </c>
      <c r="D103" s="322"/>
      <c r="E103" s="322"/>
      <c r="F103" s="322" t="s">
        <v>3630</v>
      </c>
      <c r="G103" s="323"/>
      <c r="H103" s="322" t="s">
        <v>58</v>
      </c>
      <c r="I103" s="322" t="s">
        <v>61</v>
      </c>
      <c r="J103" s="322" t="s">
        <v>3631</v>
      </c>
      <c r="K103" s="321"/>
    </row>
    <row r="104" s="1" customFormat="1" ht="17.25" customHeight="1">
      <c r="B104" s="319"/>
      <c r="C104" s="324" t="s">
        <v>3632</v>
      </c>
      <c r="D104" s="324"/>
      <c r="E104" s="324"/>
      <c r="F104" s="325" t="s">
        <v>3633</v>
      </c>
      <c r="G104" s="326"/>
      <c r="H104" s="324"/>
      <c r="I104" s="324"/>
      <c r="J104" s="324" t="s">
        <v>3634</v>
      </c>
      <c r="K104" s="321"/>
    </row>
    <row r="105" s="1" customFormat="1" ht="5.25" customHeight="1">
      <c r="B105" s="319"/>
      <c r="C105" s="322"/>
      <c r="D105" s="322"/>
      <c r="E105" s="322"/>
      <c r="F105" s="322"/>
      <c r="G105" s="340"/>
      <c r="H105" s="322"/>
      <c r="I105" s="322"/>
      <c r="J105" s="322"/>
      <c r="K105" s="321"/>
    </row>
    <row r="106" s="1" customFormat="1" ht="15" customHeight="1">
      <c r="B106" s="319"/>
      <c r="C106" s="307" t="s">
        <v>57</v>
      </c>
      <c r="D106" s="329"/>
      <c r="E106" s="329"/>
      <c r="F106" s="330" t="s">
        <v>87</v>
      </c>
      <c r="G106" s="307"/>
      <c r="H106" s="307" t="s">
        <v>3674</v>
      </c>
      <c r="I106" s="307" t="s">
        <v>3636</v>
      </c>
      <c r="J106" s="307">
        <v>20</v>
      </c>
      <c r="K106" s="321"/>
    </row>
    <row r="107" s="1" customFormat="1" ht="15" customHeight="1">
      <c r="B107" s="319"/>
      <c r="C107" s="307" t="s">
        <v>3637</v>
      </c>
      <c r="D107" s="307"/>
      <c r="E107" s="307"/>
      <c r="F107" s="330" t="s">
        <v>87</v>
      </c>
      <c r="G107" s="307"/>
      <c r="H107" s="307" t="s">
        <v>3674</v>
      </c>
      <c r="I107" s="307" t="s">
        <v>3636</v>
      </c>
      <c r="J107" s="307">
        <v>120</v>
      </c>
      <c r="K107" s="321"/>
    </row>
    <row r="108" s="1" customFormat="1" ht="15" customHeight="1">
      <c r="B108" s="332"/>
      <c r="C108" s="307" t="s">
        <v>3639</v>
      </c>
      <c r="D108" s="307"/>
      <c r="E108" s="307"/>
      <c r="F108" s="330" t="s">
        <v>3640</v>
      </c>
      <c r="G108" s="307"/>
      <c r="H108" s="307" t="s">
        <v>3674</v>
      </c>
      <c r="I108" s="307" t="s">
        <v>3636</v>
      </c>
      <c r="J108" s="307">
        <v>50</v>
      </c>
      <c r="K108" s="321"/>
    </row>
    <row r="109" s="1" customFormat="1" ht="15" customHeight="1">
      <c r="B109" s="332"/>
      <c r="C109" s="307" t="s">
        <v>3642</v>
      </c>
      <c r="D109" s="307"/>
      <c r="E109" s="307"/>
      <c r="F109" s="330" t="s">
        <v>87</v>
      </c>
      <c r="G109" s="307"/>
      <c r="H109" s="307" t="s">
        <v>3674</v>
      </c>
      <c r="I109" s="307" t="s">
        <v>3644</v>
      </c>
      <c r="J109" s="307"/>
      <c r="K109" s="321"/>
    </row>
    <row r="110" s="1" customFormat="1" ht="15" customHeight="1">
      <c r="B110" s="332"/>
      <c r="C110" s="307" t="s">
        <v>3653</v>
      </c>
      <c r="D110" s="307"/>
      <c r="E110" s="307"/>
      <c r="F110" s="330" t="s">
        <v>3640</v>
      </c>
      <c r="G110" s="307"/>
      <c r="H110" s="307" t="s">
        <v>3674</v>
      </c>
      <c r="I110" s="307" t="s">
        <v>3636</v>
      </c>
      <c r="J110" s="307">
        <v>50</v>
      </c>
      <c r="K110" s="321"/>
    </row>
    <row r="111" s="1" customFormat="1" ht="15" customHeight="1">
      <c r="B111" s="332"/>
      <c r="C111" s="307" t="s">
        <v>3661</v>
      </c>
      <c r="D111" s="307"/>
      <c r="E111" s="307"/>
      <c r="F111" s="330" t="s">
        <v>3640</v>
      </c>
      <c r="G111" s="307"/>
      <c r="H111" s="307" t="s">
        <v>3674</v>
      </c>
      <c r="I111" s="307" t="s">
        <v>3636</v>
      </c>
      <c r="J111" s="307">
        <v>50</v>
      </c>
      <c r="K111" s="321"/>
    </row>
    <row r="112" s="1" customFormat="1" ht="15" customHeight="1">
      <c r="B112" s="332"/>
      <c r="C112" s="307" t="s">
        <v>3659</v>
      </c>
      <c r="D112" s="307"/>
      <c r="E112" s="307"/>
      <c r="F112" s="330" t="s">
        <v>3640</v>
      </c>
      <c r="G112" s="307"/>
      <c r="H112" s="307" t="s">
        <v>3674</v>
      </c>
      <c r="I112" s="307" t="s">
        <v>3636</v>
      </c>
      <c r="J112" s="307">
        <v>50</v>
      </c>
      <c r="K112" s="321"/>
    </row>
    <row r="113" s="1" customFormat="1" ht="15" customHeight="1">
      <c r="B113" s="332"/>
      <c r="C113" s="307" t="s">
        <v>57</v>
      </c>
      <c r="D113" s="307"/>
      <c r="E113" s="307"/>
      <c r="F113" s="330" t="s">
        <v>87</v>
      </c>
      <c r="G113" s="307"/>
      <c r="H113" s="307" t="s">
        <v>3675</v>
      </c>
      <c r="I113" s="307" t="s">
        <v>3636</v>
      </c>
      <c r="J113" s="307">
        <v>20</v>
      </c>
      <c r="K113" s="321"/>
    </row>
    <row r="114" s="1" customFormat="1" ht="15" customHeight="1">
      <c r="B114" s="332"/>
      <c r="C114" s="307" t="s">
        <v>3676</v>
      </c>
      <c r="D114" s="307"/>
      <c r="E114" s="307"/>
      <c r="F114" s="330" t="s">
        <v>87</v>
      </c>
      <c r="G114" s="307"/>
      <c r="H114" s="307" t="s">
        <v>3677</v>
      </c>
      <c r="I114" s="307" t="s">
        <v>3636</v>
      </c>
      <c r="J114" s="307">
        <v>120</v>
      </c>
      <c r="K114" s="321"/>
    </row>
    <row r="115" s="1" customFormat="1" ht="15" customHeight="1">
      <c r="B115" s="332"/>
      <c r="C115" s="307" t="s">
        <v>42</v>
      </c>
      <c r="D115" s="307"/>
      <c r="E115" s="307"/>
      <c r="F115" s="330" t="s">
        <v>87</v>
      </c>
      <c r="G115" s="307"/>
      <c r="H115" s="307" t="s">
        <v>3678</v>
      </c>
      <c r="I115" s="307" t="s">
        <v>3669</v>
      </c>
      <c r="J115" s="307"/>
      <c r="K115" s="321"/>
    </row>
    <row r="116" s="1" customFormat="1" ht="15" customHeight="1">
      <c r="B116" s="332"/>
      <c r="C116" s="307" t="s">
        <v>52</v>
      </c>
      <c r="D116" s="307"/>
      <c r="E116" s="307"/>
      <c r="F116" s="330" t="s">
        <v>87</v>
      </c>
      <c r="G116" s="307"/>
      <c r="H116" s="307" t="s">
        <v>3679</v>
      </c>
      <c r="I116" s="307" t="s">
        <v>3669</v>
      </c>
      <c r="J116" s="307"/>
      <c r="K116" s="321"/>
    </row>
    <row r="117" s="1" customFormat="1" ht="15" customHeight="1">
      <c r="B117" s="332"/>
      <c r="C117" s="307" t="s">
        <v>61</v>
      </c>
      <c r="D117" s="307"/>
      <c r="E117" s="307"/>
      <c r="F117" s="330" t="s">
        <v>87</v>
      </c>
      <c r="G117" s="307"/>
      <c r="H117" s="307" t="s">
        <v>3680</v>
      </c>
      <c r="I117" s="307" t="s">
        <v>3681</v>
      </c>
      <c r="J117" s="307"/>
      <c r="K117" s="321"/>
    </row>
    <row r="118" s="1" customFormat="1" ht="15" customHeight="1">
      <c r="B118" s="335"/>
      <c r="C118" s="341"/>
      <c r="D118" s="341"/>
      <c r="E118" s="341"/>
      <c r="F118" s="341"/>
      <c r="G118" s="341"/>
      <c r="H118" s="341"/>
      <c r="I118" s="341"/>
      <c r="J118" s="341"/>
      <c r="K118" s="337"/>
    </row>
    <row r="119" s="1" customFormat="1" ht="18.75" customHeight="1">
      <c r="B119" s="342"/>
      <c r="C119" s="343"/>
      <c r="D119" s="343"/>
      <c r="E119" s="343"/>
      <c r="F119" s="344"/>
      <c r="G119" s="343"/>
      <c r="H119" s="343"/>
      <c r="I119" s="343"/>
      <c r="J119" s="343"/>
      <c r="K119" s="342"/>
    </row>
    <row r="120" s="1" customFormat="1" ht="18.75" customHeight="1">
      <c r="B120" s="315"/>
      <c r="C120" s="315"/>
      <c r="D120" s="315"/>
      <c r="E120" s="315"/>
      <c r="F120" s="315"/>
      <c r="G120" s="315"/>
      <c r="H120" s="315"/>
      <c r="I120" s="315"/>
      <c r="J120" s="315"/>
      <c r="K120" s="315"/>
    </row>
    <row r="121" s="1" customFormat="1" ht="7.5" customHeight="1">
      <c r="B121" s="345"/>
      <c r="C121" s="346"/>
      <c r="D121" s="346"/>
      <c r="E121" s="346"/>
      <c r="F121" s="346"/>
      <c r="G121" s="346"/>
      <c r="H121" s="346"/>
      <c r="I121" s="346"/>
      <c r="J121" s="346"/>
      <c r="K121" s="347"/>
    </row>
    <row r="122" s="1" customFormat="1" ht="45" customHeight="1">
      <c r="B122" s="348"/>
      <c r="C122" s="298" t="s">
        <v>3682</v>
      </c>
      <c r="D122" s="298"/>
      <c r="E122" s="298"/>
      <c r="F122" s="298"/>
      <c r="G122" s="298"/>
      <c r="H122" s="298"/>
      <c r="I122" s="298"/>
      <c r="J122" s="298"/>
      <c r="K122" s="349"/>
    </row>
    <row r="123" s="1" customFormat="1" ht="17.25" customHeight="1">
      <c r="B123" s="350"/>
      <c r="C123" s="322" t="s">
        <v>3629</v>
      </c>
      <c r="D123" s="322"/>
      <c r="E123" s="322"/>
      <c r="F123" s="322" t="s">
        <v>3630</v>
      </c>
      <c r="G123" s="323"/>
      <c r="H123" s="322" t="s">
        <v>58</v>
      </c>
      <c r="I123" s="322" t="s">
        <v>61</v>
      </c>
      <c r="J123" s="322" t="s">
        <v>3631</v>
      </c>
      <c r="K123" s="351"/>
    </row>
    <row r="124" s="1" customFormat="1" ht="17.25" customHeight="1">
      <c r="B124" s="350"/>
      <c r="C124" s="324" t="s">
        <v>3632</v>
      </c>
      <c r="D124" s="324"/>
      <c r="E124" s="324"/>
      <c r="F124" s="325" t="s">
        <v>3633</v>
      </c>
      <c r="G124" s="326"/>
      <c r="H124" s="324"/>
      <c r="I124" s="324"/>
      <c r="J124" s="324" t="s">
        <v>3634</v>
      </c>
      <c r="K124" s="351"/>
    </row>
    <row r="125" s="1" customFormat="1" ht="5.25" customHeight="1">
      <c r="B125" s="352"/>
      <c r="C125" s="327"/>
      <c r="D125" s="327"/>
      <c r="E125" s="327"/>
      <c r="F125" s="327"/>
      <c r="G125" s="353"/>
      <c r="H125" s="327"/>
      <c r="I125" s="327"/>
      <c r="J125" s="327"/>
      <c r="K125" s="354"/>
    </row>
    <row r="126" s="1" customFormat="1" ht="15" customHeight="1">
      <c r="B126" s="352"/>
      <c r="C126" s="307" t="s">
        <v>3637</v>
      </c>
      <c r="D126" s="329"/>
      <c r="E126" s="329"/>
      <c r="F126" s="330" t="s">
        <v>87</v>
      </c>
      <c r="G126" s="307"/>
      <c r="H126" s="307" t="s">
        <v>3674</v>
      </c>
      <c r="I126" s="307" t="s">
        <v>3636</v>
      </c>
      <c r="J126" s="307">
        <v>120</v>
      </c>
      <c r="K126" s="355"/>
    </row>
    <row r="127" s="1" customFormat="1" ht="15" customHeight="1">
      <c r="B127" s="352"/>
      <c r="C127" s="307" t="s">
        <v>3683</v>
      </c>
      <c r="D127" s="307"/>
      <c r="E127" s="307"/>
      <c r="F127" s="330" t="s">
        <v>87</v>
      </c>
      <c r="G127" s="307"/>
      <c r="H127" s="307" t="s">
        <v>3684</v>
      </c>
      <c r="I127" s="307" t="s">
        <v>3636</v>
      </c>
      <c r="J127" s="307" t="s">
        <v>3685</v>
      </c>
      <c r="K127" s="355"/>
    </row>
    <row r="128" s="1" customFormat="1" ht="15" customHeight="1">
      <c r="B128" s="352"/>
      <c r="C128" s="307" t="s">
        <v>89</v>
      </c>
      <c r="D128" s="307"/>
      <c r="E128" s="307"/>
      <c r="F128" s="330" t="s">
        <v>87</v>
      </c>
      <c r="G128" s="307"/>
      <c r="H128" s="307" t="s">
        <v>3686</v>
      </c>
      <c r="I128" s="307" t="s">
        <v>3636</v>
      </c>
      <c r="J128" s="307" t="s">
        <v>3685</v>
      </c>
      <c r="K128" s="355"/>
    </row>
    <row r="129" s="1" customFormat="1" ht="15" customHeight="1">
      <c r="B129" s="352"/>
      <c r="C129" s="307" t="s">
        <v>3645</v>
      </c>
      <c r="D129" s="307"/>
      <c r="E129" s="307"/>
      <c r="F129" s="330" t="s">
        <v>3640</v>
      </c>
      <c r="G129" s="307"/>
      <c r="H129" s="307" t="s">
        <v>3646</v>
      </c>
      <c r="I129" s="307" t="s">
        <v>3636</v>
      </c>
      <c r="J129" s="307">
        <v>15</v>
      </c>
      <c r="K129" s="355"/>
    </row>
    <row r="130" s="1" customFormat="1" ht="15" customHeight="1">
      <c r="B130" s="352"/>
      <c r="C130" s="333" t="s">
        <v>3647</v>
      </c>
      <c r="D130" s="333"/>
      <c r="E130" s="333"/>
      <c r="F130" s="334" t="s">
        <v>3640</v>
      </c>
      <c r="G130" s="333"/>
      <c r="H130" s="333" t="s">
        <v>3648</v>
      </c>
      <c r="I130" s="333" t="s">
        <v>3636</v>
      </c>
      <c r="J130" s="333">
        <v>15</v>
      </c>
      <c r="K130" s="355"/>
    </row>
    <row r="131" s="1" customFormat="1" ht="15" customHeight="1">
      <c r="B131" s="352"/>
      <c r="C131" s="333" t="s">
        <v>3649</v>
      </c>
      <c r="D131" s="333"/>
      <c r="E131" s="333"/>
      <c r="F131" s="334" t="s">
        <v>3640</v>
      </c>
      <c r="G131" s="333"/>
      <c r="H131" s="333" t="s">
        <v>3650</v>
      </c>
      <c r="I131" s="333" t="s">
        <v>3636</v>
      </c>
      <c r="J131" s="333">
        <v>20</v>
      </c>
      <c r="K131" s="355"/>
    </row>
    <row r="132" s="1" customFormat="1" ht="15" customHeight="1">
      <c r="B132" s="352"/>
      <c r="C132" s="333" t="s">
        <v>3651</v>
      </c>
      <c r="D132" s="333"/>
      <c r="E132" s="333"/>
      <c r="F132" s="334" t="s">
        <v>3640</v>
      </c>
      <c r="G132" s="333"/>
      <c r="H132" s="333" t="s">
        <v>3652</v>
      </c>
      <c r="I132" s="333" t="s">
        <v>3636</v>
      </c>
      <c r="J132" s="333">
        <v>20</v>
      </c>
      <c r="K132" s="355"/>
    </row>
    <row r="133" s="1" customFormat="1" ht="15" customHeight="1">
      <c r="B133" s="352"/>
      <c r="C133" s="307" t="s">
        <v>3639</v>
      </c>
      <c r="D133" s="307"/>
      <c r="E133" s="307"/>
      <c r="F133" s="330" t="s">
        <v>3640</v>
      </c>
      <c r="G133" s="307"/>
      <c r="H133" s="307" t="s">
        <v>3674</v>
      </c>
      <c r="I133" s="307" t="s">
        <v>3636</v>
      </c>
      <c r="J133" s="307">
        <v>50</v>
      </c>
      <c r="K133" s="355"/>
    </row>
    <row r="134" s="1" customFormat="1" ht="15" customHeight="1">
      <c r="B134" s="352"/>
      <c r="C134" s="307" t="s">
        <v>3653</v>
      </c>
      <c r="D134" s="307"/>
      <c r="E134" s="307"/>
      <c r="F134" s="330" t="s">
        <v>3640</v>
      </c>
      <c r="G134" s="307"/>
      <c r="H134" s="307" t="s">
        <v>3674</v>
      </c>
      <c r="I134" s="307" t="s">
        <v>3636</v>
      </c>
      <c r="J134" s="307">
        <v>50</v>
      </c>
      <c r="K134" s="355"/>
    </row>
    <row r="135" s="1" customFormat="1" ht="15" customHeight="1">
      <c r="B135" s="352"/>
      <c r="C135" s="307" t="s">
        <v>3659</v>
      </c>
      <c r="D135" s="307"/>
      <c r="E135" s="307"/>
      <c r="F135" s="330" t="s">
        <v>3640</v>
      </c>
      <c r="G135" s="307"/>
      <c r="H135" s="307" t="s">
        <v>3674</v>
      </c>
      <c r="I135" s="307" t="s">
        <v>3636</v>
      </c>
      <c r="J135" s="307">
        <v>50</v>
      </c>
      <c r="K135" s="355"/>
    </row>
    <row r="136" s="1" customFormat="1" ht="15" customHeight="1">
      <c r="B136" s="352"/>
      <c r="C136" s="307" t="s">
        <v>3661</v>
      </c>
      <c r="D136" s="307"/>
      <c r="E136" s="307"/>
      <c r="F136" s="330" t="s">
        <v>3640</v>
      </c>
      <c r="G136" s="307"/>
      <c r="H136" s="307" t="s">
        <v>3674</v>
      </c>
      <c r="I136" s="307" t="s">
        <v>3636</v>
      </c>
      <c r="J136" s="307">
        <v>50</v>
      </c>
      <c r="K136" s="355"/>
    </row>
    <row r="137" s="1" customFormat="1" ht="15" customHeight="1">
      <c r="B137" s="352"/>
      <c r="C137" s="307" t="s">
        <v>3662</v>
      </c>
      <c r="D137" s="307"/>
      <c r="E137" s="307"/>
      <c r="F137" s="330" t="s">
        <v>3640</v>
      </c>
      <c r="G137" s="307"/>
      <c r="H137" s="307" t="s">
        <v>3687</v>
      </c>
      <c r="I137" s="307" t="s">
        <v>3636</v>
      </c>
      <c r="J137" s="307">
        <v>255</v>
      </c>
      <c r="K137" s="355"/>
    </row>
    <row r="138" s="1" customFormat="1" ht="15" customHeight="1">
      <c r="B138" s="352"/>
      <c r="C138" s="307" t="s">
        <v>3664</v>
      </c>
      <c r="D138" s="307"/>
      <c r="E138" s="307"/>
      <c r="F138" s="330" t="s">
        <v>87</v>
      </c>
      <c r="G138" s="307"/>
      <c r="H138" s="307" t="s">
        <v>3688</v>
      </c>
      <c r="I138" s="307" t="s">
        <v>3666</v>
      </c>
      <c r="J138" s="307"/>
      <c r="K138" s="355"/>
    </row>
    <row r="139" s="1" customFormat="1" ht="15" customHeight="1">
      <c r="B139" s="352"/>
      <c r="C139" s="307" t="s">
        <v>3667</v>
      </c>
      <c r="D139" s="307"/>
      <c r="E139" s="307"/>
      <c r="F139" s="330" t="s">
        <v>87</v>
      </c>
      <c r="G139" s="307"/>
      <c r="H139" s="307" t="s">
        <v>3689</v>
      </c>
      <c r="I139" s="307" t="s">
        <v>3669</v>
      </c>
      <c r="J139" s="307"/>
      <c r="K139" s="355"/>
    </row>
    <row r="140" s="1" customFormat="1" ht="15" customHeight="1">
      <c r="B140" s="352"/>
      <c r="C140" s="307" t="s">
        <v>3670</v>
      </c>
      <c r="D140" s="307"/>
      <c r="E140" s="307"/>
      <c r="F140" s="330" t="s">
        <v>87</v>
      </c>
      <c r="G140" s="307"/>
      <c r="H140" s="307" t="s">
        <v>3670</v>
      </c>
      <c r="I140" s="307" t="s">
        <v>3669</v>
      </c>
      <c r="J140" s="307"/>
      <c r="K140" s="355"/>
    </row>
    <row r="141" s="1" customFormat="1" ht="15" customHeight="1">
      <c r="B141" s="352"/>
      <c r="C141" s="307" t="s">
        <v>42</v>
      </c>
      <c r="D141" s="307"/>
      <c r="E141" s="307"/>
      <c r="F141" s="330" t="s">
        <v>87</v>
      </c>
      <c r="G141" s="307"/>
      <c r="H141" s="307" t="s">
        <v>3690</v>
      </c>
      <c r="I141" s="307" t="s">
        <v>3669</v>
      </c>
      <c r="J141" s="307"/>
      <c r="K141" s="355"/>
    </row>
    <row r="142" s="1" customFormat="1" ht="15" customHeight="1">
      <c r="B142" s="352"/>
      <c r="C142" s="307" t="s">
        <v>3691</v>
      </c>
      <c r="D142" s="307"/>
      <c r="E142" s="307"/>
      <c r="F142" s="330" t="s">
        <v>87</v>
      </c>
      <c r="G142" s="307"/>
      <c r="H142" s="307" t="s">
        <v>3692</v>
      </c>
      <c r="I142" s="307" t="s">
        <v>3669</v>
      </c>
      <c r="J142" s="307"/>
      <c r="K142" s="355"/>
    </row>
    <row r="143" s="1" customFormat="1" ht="15" customHeight="1">
      <c r="B143" s="356"/>
      <c r="C143" s="357"/>
      <c r="D143" s="357"/>
      <c r="E143" s="357"/>
      <c r="F143" s="357"/>
      <c r="G143" s="357"/>
      <c r="H143" s="357"/>
      <c r="I143" s="357"/>
      <c r="J143" s="357"/>
      <c r="K143" s="358"/>
    </row>
    <row r="144" s="1" customFormat="1" ht="18.75" customHeight="1">
      <c r="B144" s="343"/>
      <c r="C144" s="343"/>
      <c r="D144" s="343"/>
      <c r="E144" s="343"/>
      <c r="F144" s="344"/>
      <c r="G144" s="343"/>
      <c r="H144" s="343"/>
      <c r="I144" s="343"/>
      <c r="J144" s="343"/>
      <c r="K144" s="343"/>
    </row>
    <row r="145" s="1" customFormat="1" ht="18.75" customHeight="1">
      <c r="B145" s="315"/>
      <c r="C145" s="315"/>
      <c r="D145" s="315"/>
      <c r="E145" s="315"/>
      <c r="F145" s="315"/>
      <c r="G145" s="315"/>
      <c r="H145" s="315"/>
      <c r="I145" s="315"/>
      <c r="J145" s="315"/>
      <c r="K145" s="315"/>
    </row>
    <row r="146" s="1" customFormat="1" ht="7.5" customHeight="1">
      <c r="B146" s="316"/>
      <c r="C146" s="317"/>
      <c r="D146" s="317"/>
      <c r="E146" s="317"/>
      <c r="F146" s="317"/>
      <c r="G146" s="317"/>
      <c r="H146" s="317"/>
      <c r="I146" s="317"/>
      <c r="J146" s="317"/>
      <c r="K146" s="318"/>
    </row>
    <row r="147" s="1" customFormat="1" ht="45" customHeight="1">
      <c r="B147" s="319"/>
      <c r="C147" s="320" t="s">
        <v>3693</v>
      </c>
      <c r="D147" s="320"/>
      <c r="E147" s="320"/>
      <c r="F147" s="320"/>
      <c r="G147" s="320"/>
      <c r="H147" s="320"/>
      <c r="I147" s="320"/>
      <c r="J147" s="320"/>
      <c r="K147" s="321"/>
    </row>
    <row r="148" s="1" customFormat="1" ht="17.25" customHeight="1">
      <c r="B148" s="319"/>
      <c r="C148" s="322" t="s">
        <v>3629</v>
      </c>
      <c r="D148" s="322"/>
      <c r="E148" s="322"/>
      <c r="F148" s="322" t="s">
        <v>3630</v>
      </c>
      <c r="G148" s="323"/>
      <c r="H148" s="322" t="s">
        <v>58</v>
      </c>
      <c r="I148" s="322" t="s">
        <v>61</v>
      </c>
      <c r="J148" s="322" t="s">
        <v>3631</v>
      </c>
      <c r="K148" s="321"/>
    </row>
    <row r="149" s="1" customFormat="1" ht="17.25" customHeight="1">
      <c r="B149" s="319"/>
      <c r="C149" s="324" t="s">
        <v>3632</v>
      </c>
      <c r="D149" s="324"/>
      <c r="E149" s="324"/>
      <c r="F149" s="325" t="s">
        <v>3633</v>
      </c>
      <c r="G149" s="326"/>
      <c r="H149" s="324"/>
      <c r="I149" s="324"/>
      <c r="J149" s="324" t="s">
        <v>3634</v>
      </c>
      <c r="K149" s="321"/>
    </row>
    <row r="150" s="1" customFormat="1" ht="5.25" customHeight="1">
      <c r="B150" s="332"/>
      <c r="C150" s="327"/>
      <c r="D150" s="327"/>
      <c r="E150" s="327"/>
      <c r="F150" s="327"/>
      <c r="G150" s="328"/>
      <c r="H150" s="327"/>
      <c r="I150" s="327"/>
      <c r="J150" s="327"/>
      <c r="K150" s="355"/>
    </row>
    <row r="151" s="1" customFormat="1" ht="15" customHeight="1">
      <c r="B151" s="332"/>
      <c r="C151" s="359" t="s">
        <v>3637</v>
      </c>
      <c r="D151" s="307"/>
      <c r="E151" s="307"/>
      <c r="F151" s="360" t="s">
        <v>87</v>
      </c>
      <c r="G151" s="307"/>
      <c r="H151" s="359" t="s">
        <v>3674</v>
      </c>
      <c r="I151" s="359" t="s">
        <v>3636</v>
      </c>
      <c r="J151" s="359">
        <v>120</v>
      </c>
      <c r="K151" s="355"/>
    </row>
    <row r="152" s="1" customFormat="1" ht="15" customHeight="1">
      <c r="B152" s="332"/>
      <c r="C152" s="359" t="s">
        <v>3683</v>
      </c>
      <c r="D152" s="307"/>
      <c r="E152" s="307"/>
      <c r="F152" s="360" t="s">
        <v>87</v>
      </c>
      <c r="G152" s="307"/>
      <c r="H152" s="359" t="s">
        <v>3694</v>
      </c>
      <c r="I152" s="359" t="s">
        <v>3636</v>
      </c>
      <c r="J152" s="359" t="s">
        <v>3685</v>
      </c>
      <c r="K152" s="355"/>
    </row>
    <row r="153" s="1" customFormat="1" ht="15" customHeight="1">
      <c r="B153" s="332"/>
      <c r="C153" s="359" t="s">
        <v>89</v>
      </c>
      <c r="D153" s="307"/>
      <c r="E153" s="307"/>
      <c r="F153" s="360" t="s">
        <v>87</v>
      </c>
      <c r="G153" s="307"/>
      <c r="H153" s="359" t="s">
        <v>3695</v>
      </c>
      <c r="I153" s="359" t="s">
        <v>3636</v>
      </c>
      <c r="J153" s="359" t="s">
        <v>3685</v>
      </c>
      <c r="K153" s="355"/>
    </row>
    <row r="154" s="1" customFormat="1" ht="15" customHeight="1">
      <c r="B154" s="332"/>
      <c r="C154" s="359" t="s">
        <v>3639</v>
      </c>
      <c r="D154" s="307"/>
      <c r="E154" s="307"/>
      <c r="F154" s="360" t="s">
        <v>3640</v>
      </c>
      <c r="G154" s="307"/>
      <c r="H154" s="359" t="s">
        <v>3674</v>
      </c>
      <c r="I154" s="359" t="s">
        <v>3636</v>
      </c>
      <c r="J154" s="359">
        <v>50</v>
      </c>
      <c r="K154" s="355"/>
    </row>
    <row r="155" s="1" customFormat="1" ht="15" customHeight="1">
      <c r="B155" s="332"/>
      <c r="C155" s="359" t="s">
        <v>3642</v>
      </c>
      <c r="D155" s="307"/>
      <c r="E155" s="307"/>
      <c r="F155" s="360" t="s">
        <v>87</v>
      </c>
      <c r="G155" s="307"/>
      <c r="H155" s="359" t="s">
        <v>3674</v>
      </c>
      <c r="I155" s="359" t="s">
        <v>3644</v>
      </c>
      <c r="J155" s="359"/>
      <c r="K155" s="355"/>
    </row>
    <row r="156" s="1" customFormat="1" ht="15" customHeight="1">
      <c r="B156" s="332"/>
      <c r="C156" s="359" t="s">
        <v>3653</v>
      </c>
      <c r="D156" s="307"/>
      <c r="E156" s="307"/>
      <c r="F156" s="360" t="s">
        <v>3640</v>
      </c>
      <c r="G156" s="307"/>
      <c r="H156" s="359" t="s">
        <v>3674</v>
      </c>
      <c r="I156" s="359" t="s">
        <v>3636</v>
      </c>
      <c r="J156" s="359">
        <v>50</v>
      </c>
      <c r="K156" s="355"/>
    </row>
    <row r="157" s="1" customFormat="1" ht="15" customHeight="1">
      <c r="B157" s="332"/>
      <c r="C157" s="359" t="s">
        <v>3661</v>
      </c>
      <c r="D157" s="307"/>
      <c r="E157" s="307"/>
      <c r="F157" s="360" t="s">
        <v>3640</v>
      </c>
      <c r="G157" s="307"/>
      <c r="H157" s="359" t="s">
        <v>3674</v>
      </c>
      <c r="I157" s="359" t="s">
        <v>3636</v>
      </c>
      <c r="J157" s="359">
        <v>50</v>
      </c>
      <c r="K157" s="355"/>
    </row>
    <row r="158" s="1" customFormat="1" ht="15" customHeight="1">
      <c r="B158" s="332"/>
      <c r="C158" s="359" t="s">
        <v>3659</v>
      </c>
      <c r="D158" s="307"/>
      <c r="E158" s="307"/>
      <c r="F158" s="360" t="s">
        <v>3640</v>
      </c>
      <c r="G158" s="307"/>
      <c r="H158" s="359" t="s">
        <v>3674</v>
      </c>
      <c r="I158" s="359" t="s">
        <v>3636</v>
      </c>
      <c r="J158" s="359">
        <v>50</v>
      </c>
      <c r="K158" s="355"/>
    </row>
    <row r="159" s="1" customFormat="1" ht="15" customHeight="1">
      <c r="B159" s="332"/>
      <c r="C159" s="359" t="s">
        <v>150</v>
      </c>
      <c r="D159" s="307"/>
      <c r="E159" s="307"/>
      <c r="F159" s="360" t="s">
        <v>87</v>
      </c>
      <c r="G159" s="307"/>
      <c r="H159" s="359" t="s">
        <v>3696</v>
      </c>
      <c r="I159" s="359" t="s">
        <v>3636</v>
      </c>
      <c r="J159" s="359" t="s">
        <v>3697</v>
      </c>
      <c r="K159" s="355"/>
    </row>
    <row r="160" s="1" customFormat="1" ht="15" customHeight="1">
      <c r="B160" s="332"/>
      <c r="C160" s="359" t="s">
        <v>3698</v>
      </c>
      <c r="D160" s="307"/>
      <c r="E160" s="307"/>
      <c r="F160" s="360" t="s">
        <v>87</v>
      </c>
      <c r="G160" s="307"/>
      <c r="H160" s="359" t="s">
        <v>3699</v>
      </c>
      <c r="I160" s="359" t="s">
        <v>3669</v>
      </c>
      <c r="J160" s="359"/>
      <c r="K160" s="355"/>
    </row>
    <row r="161" s="1" customFormat="1" ht="15" customHeight="1">
      <c r="B161" s="361"/>
      <c r="C161" s="341"/>
      <c r="D161" s="341"/>
      <c r="E161" s="341"/>
      <c r="F161" s="341"/>
      <c r="G161" s="341"/>
      <c r="H161" s="341"/>
      <c r="I161" s="341"/>
      <c r="J161" s="341"/>
      <c r="K161" s="362"/>
    </row>
    <row r="162" s="1" customFormat="1" ht="18.75" customHeight="1">
      <c r="B162" s="343"/>
      <c r="C162" s="353"/>
      <c r="D162" s="353"/>
      <c r="E162" s="353"/>
      <c r="F162" s="363"/>
      <c r="G162" s="353"/>
      <c r="H162" s="353"/>
      <c r="I162" s="353"/>
      <c r="J162" s="353"/>
      <c r="K162" s="343"/>
    </row>
    <row r="163" s="1" customFormat="1" ht="18.75" customHeight="1">
      <c r="B163" s="315"/>
      <c r="C163" s="315"/>
      <c r="D163" s="315"/>
      <c r="E163" s="315"/>
      <c r="F163" s="315"/>
      <c r="G163" s="315"/>
      <c r="H163" s="315"/>
      <c r="I163" s="315"/>
      <c r="J163" s="315"/>
      <c r="K163" s="315"/>
    </row>
    <row r="164" s="1" customFormat="1" ht="7.5" customHeight="1">
      <c r="B164" s="294"/>
      <c r="C164" s="295"/>
      <c r="D164" s="295"/>
      <c r="E164" s="295"/>
      <c r="F164" s="295"/>
      <c r="G164" s="295"/>
      <c r="H164" s="295"/>
      <c r="I164" s="295"/>
      <c r="J164" s="295"/>
      <c r="K164" s="296"/>
    </row>
    <row r="165" s="1" customFormat="1" ht="45" customHeight="1">
      <c r="B165" s="297"/>
      <c r="C165" s="298" t="s">
        <v>3700</v>
      </c>
      <c r="D165" s="298"/>
      <c r="E165" s="298"/>
      <c r="F165" s="298"/>
      <c r="G165" s="298"/>
      <c r="H165" s="298"/>
      <c r="I165" s="298"/>
      <c r="J165" s="298"/>
      <c r="K165" s="299"/>
    </row>
    <row r="166" s="1" customFormat="1" ht="17.25" customHeight="1">
      <c r="B166" s="297"/>
      <c r="C166" s="322" t="s">
        <v>3629</v>
      </c>
      <c r="D166" s="322"/>
      <c r="E166" s="322"/>
      <c r="F166" s="322" t="s">
        <v>3630</v>
      </c>
      <c r="G166" s="364"/>
      <c r="H166" s="365" t="s">
        <v>58</v>
      </c>
      <c r="I166" s="365" t="s">
        <v>61</v>
      </c>
      <c r="J166" s="322" t="s">
        <v>3631</v>
      </c>
      <c r="K166" s="299"/>
    </row>
    <row r="167" s="1" customFormat="1" ht="17.25" customHeight="1">
      <c r="B167" s="300"/>
      <c r="C167" s="324" t="s">
        <v>3632</v>
      </c>
      <c r="D167" s="324"/>
      <c r="E167" s="324"/>
      <c r="F167" s="325" t="s">
        <v>3633</v>
      </c>
      <c r="G167" s="366"/>
      <c r="H167" s="367"/>
      <c r="I167" s="367"/>
      <c r="J167" s="324" t="s">
        <v>3634</v>
      </c>
      <c r="K167" s="302"/>
    </row>
    <row r="168" s="1" customFormat="1" ht="5.25" customHeight="1">
      <c r="B168" s="332"/>
      <c r="C168" s="327"/>
      <c r="D168" s="327"/>
      <c r="E168" s="327"/>
      <c r="F168" s="327"/>
      <c r="G168" s="328"/>
      <c r="H168" s="327"/>
      <c r="I168" s="327"/>
      <c r="J168" s="327"/>
      <c r="K168" s="355"/>
    </row>
    <row r="169" s="1" customFormat="1" ht="15" customHeight="1">
      <c r="B169" s="332"/>
      <c r="C169" s="307" t="s">
        <v>3637</v>
      </c>
      <c r="D169" s="307"/>
      <c r="E169" s="307"/>
      <c r="F169" s="330" t="s">
        <v>87</v>
      </c>
      <c r="G169" s="307"/>
      <c r="H169" s="307" t="s">
        <v>3674</v>
      </c>
      <c r="I169" s="307" t="s">
        <v>3636</v>
      </c>
      <c r="J169" s="307">
        <v>120</v>
      </c>
      <c r="K169" s="355"/>
    </row>
    <row r="170" s="1" customFormat="1" ht="15" customHeight="1">
      <c r="B170" s="332"/>
      <c r="C170" s="307" t="s">
        <v>3683</v>
      </c>
      <c r="D170" s="307"/>
      <c r="E170" s="307"/>
      <c r="F170" s="330" t="s">
        <v>87</v>
      </c>
      <c r="G170" s="307"/>
      <c r="H170" s="307" t="s">
        <v>3684</v>
      </c>
      <c r="I170" s="307" t="s">
        <v>3636</v>
      </c>
      <c r="J170" s="307" t="s">
        <v>3685</v>
      </c>
      <c r="K170" s="355"/>
    </row>
    <row r="171" s="1" customFormat="1" ht="15" customHeight="1">
      <c r="B171" s="332"/>
      <c r="C171" s="307" t="s">
        <v>89</v>
      </c>
      <c r="D171" s="307"/>
      <c r="E171" s="307"/>
      <c r="F171" s="330" t="s">
        <v>87</v>
      </c>
      <c r="G171" s="307"/>
      <c r="H171" s="307" t="s">
        <v>3701</v>
      </c>
      <c r="I171" s="307" t="s">
        <v>3636</v>
      </c>
      <c r="J171" s="307" t="s">
        <v>3685</v>
      </c>
      <c r="K171" s="355"/>
    </row>
    <row r="172" s="1" customFormat="1" ht="15" customHeight="1">
      <c r="B172" s="332"/>
      <c r="C172" s="307" t="s">
        <v>3639</v>
      </c>
      <c r="D172" s="307"/>
      <c r="E172" s="307"/>
      <c r="F172" s="330" t="s">
        <v>3640</v>
      </c>
      <c r="G172" s="307"/>
      <c r="H172" s="307" t="s">
        <v>3701</v>
      </c>
      <c r="I172" s="307" t="s">
        <v>3636</v>
      </c>
      <c r="J172" s="307">
        <v>50</v>
      </c>
      <c r="K172" s="355"/>
    </row>
    <row r="173" s="1" customFormat="1" ht="15" customHeight="1">
      <c r="B173" s="332"/>
      <c r="C173" s="307" t="s">
        <v>3642</v>
      </c>
      <c r="D173" s="307"/>
      <c r="E173" s="307"/>
      <c r="F173" s="330" t="s">
        <v>87</v>
      </c>
      <c r="G173" s="307"/>
      <c r="H173" s="307" t="s">
        <v>3701</v>
      </c>
      <c r="I173" s="307" t="s">
        <v>3644</v>
      </c>
      <c r="J173" s="307"/>
      <c r="K173" s="355"/>
    </row>
    <row r="174" s="1" customFormat="1" ht="15" customHeight="1">
      <c r="B174" s="332"/>
      <c r="C174" s="307" t="s">
        <v>3653</v>
      </c>
      <c r="D174" s="307"/>
      <c r="E174" s="307"/>
      <c r="F174" s="330" t="s">
        <v>3640</v>
      </c>
      <c r="G174" s="307"/>
      <c r="H174" s="307" t="s">
        <v>3701</v>
      </c>
      <c r="I174" s="307" t="s">
        <v>3636</v>
      </c>
      <c r="J174" s="307">
        <v>50</v>
      </c>
      <c r="K174" s="355"/>
    </row>
    <row r="175" s="1" customFormat="1" ht="15" customHeight="1">
      <c r="B175" s="332"/>
      <c r="C175" s="307" t="s">
        <v>3661</v>
      </c>
      <c r="D175" s="307"/>
      <c r="E175" s="307"/>
      <c r="F175" s="330" t="s">
        <v>3640</v>
      </c>
      <c r="G175" s="307"/>
      <c r="H175" s="307" t="s">
        <v>3701</v>
      </c>
      <c r="I175" s="307" t="s">
        <v>3636</v>
      </c>
      <c r="J175" s="307">
        <v>50</v>
      </c>
      <c r="K175" s="355"/>
    </row>
    <row r="176" s="1" customFormat="1" ht="15" customHeight="1">
      <c r="B176" s="332"/>
      <c r="C176" s="307" t="s">
        <v>3659</v>
      </c>
      <c r="D176" s="307"/>
      <c r="E176" s="307"/>
      <c r="F176" s="330" t="s">
        <v>3640</v>
      </c>
      <c r="G176" s="307"/>
      <c r="H176" s="307" t="s">
        <v>3701</v>
      </c>
      <c r="I176" s="307" t="s">
        <v>3636</v>
      </c>
      <c r="J176" s="307">
        <v>50</v>
      </c>
      <c r="K176" s="355"/>
    </row>
    <row r="177" s="1" customFormat="1" ht="15" customHeight="1">
      <c r="B177" s="332"/>
      <c r="C177" s="307" t="s">
        <v>166</v>
      </c>
      <c r="D177" s="307"/>
      <c r="E177" s="307"/>
      <c r="F177" s="330" t="s">
        <v>87</v>
      </c>
      <c r="G177" s="307"/>
      <c r="H177" s="307" t="s">
        <v>3702</v>
      </c>
      <c r="I177" s="307" t="s">
        <v>3703</v>
      </c>
      <c r="J177" s="307"/>
      <c r="K177" s="355"/>
    </row>
    <row r="178" s="1" customFormat="1" ht="15" customHeight="1">
      <c r="B178" s="332"/>
      <c r="C178" s="307" t="s">
        <v>61</v>
      </c>
      <c r="D178" s="307"/>
      <c r="E178" s="307"/>
      <c r="F178" s="330" t="s">
        <v>87</v>
      </c>
      <c r="G178" s="307"/>
      <c r="H178" s="307" t="s">
        <v>3704</v>
      </c>
      <c r="I178" s="307" t="s">
        <v>3705</v>
      </c>
      <c r="J178" s="307">
        <v>1</v>
      </c>
      <c r="K178" s="355"/>
    </row>
    <row r="179" s="1" customFormat="1" ht="15" customHeight="1">
      <c r="B179" s="332"/>
      <c r="C179" s="307" t="s">
        <v>57</v>
      </c>
      <c r="D179" s="307"/>
      <c r="E179" s="307"/>
      <c r="F179" s="330" t="s">
        <v>87</v>
      </c>
      <c r="G179" s="307"/>
      <c r="H179" s="307" t="s">
        <v>3706</v>
      </c>
      <c r="I179" s="307" t="s">
        <v>3636</v>
      </c>
      <c r="J179" s="307">
        <v>20</v>
      </c>
      <c r="K179" s="355"/>
    </row>
    <row r="180" s="1" customFormat="1" ht="15" customHeight="1">
      <c r="B180" s="332"/>
      <c r="C180" s="307" t="s">
        <v>58</v>
      </c>
      <c r="D180" s="307"/>
      <c r="E180" s="307"/>
      <c r="F180" s="330" t="s">
        <v>87</v>
      </c>
      <c r="G180" s="307"/>
      <c r="H180" s="307" t="s">
        <v>3707</v>
      </c>
      <c r="I180" s="307" t="s">
        <v>3636</v>
      </c>
      <c r="J180" s="307">
        <v>255</v>
      </c>
      <c r="K180" s="355"/>
    </row>
    <row r="181" s="1" customFormat="1" ht="15" customHeight="1">
      <c r="B181" s="332"/>
      <c r="C181" s="307" t="s">
        <v>167</v>
      </c>
      <c r="D181" s="307"/>
      <c r="E181" s="307"/>
      <c r="F181" s="330" t="s">
        <v>87</v>
      </c>
      <c r="G181" s="307"/>
      <c r="H181" s="307" t="s">
        <v>3599</v>
      </c>
      <c r="I181" s="307" t="s">
        <v>3636</v>
      </c>
      <c r="J181" s="307">
        <v>10</v>
      </c>
      <c r="K181" s="355"/>
    </row>
    <row r="182" s="1" customFormat="1" ht="15" customHeight="1">
      <c r="B182" s="332"/>
      <c r="C182" s="307" t="s">
        <v>168</v>
      </c>
      <c r="D182" s="307"/>
      <c r="E182" s="307"/>
      <c r="F182" s="330" t="s">
        <v>87</v>
      </c>
      <c r="G182" s="307"/>
      <c r="H182" s="307" t="s">
        <v>3708</v>
      </c>
      <c r="I182" s="307" t="s">
        <v>3669</v>
      </c>
      <c r="J182" s="307"/>
      <c r="K182" s="355"/>
    </row>
    <row r="183" s="1" customFormat="1" ht="15" customHeight="1">
      <c r="B183" s="332"/>
      <c r="C183" s="307" t="s">
        <v>3709</v>
      </c>
      <c r="D183" s="307"/>
      <c r="E183" s="307"/>
      <c r="F183" s="330" t="s">
        <v>87</v>
      </c>
      <c r="G183" s="307"/>
      <c r="H183" s="307" t="s">
        <v>3710</v>
      </c>
      <c r="I183" s="307" t="s">
        <v>3669</v>
      </c>
      <c r="J183" s="307"/>
      <c r="K183" s="355"/>
    </row>
    <row r="184" s="1" customFormat="1" ht="15" customHeight="1">
      <c r="B184" s="332"/>
      <c r="C184" s="307" t="s">
        <v>3698</v>
      </c>
      <c r="D184" s="307"/>
      <c r="E184" s="307"/>
      <c r="F184" s="330" t="s">
        <v>87</v>
      </c>
      <c r="G184" s="307"/>
      <c r="H184" s="307" t="s">
        <v>3711</v>
      </c>
      <c r="I184" s="307" t="s">
        <v>3669</v>
      </c>
      <c r="J184" s="307"/>
      <c r="K184" s="355"/>
    </row>
    <row r="185" s="1" customFormat="1" ht="15" customHeight="1">
      <c r="B185" s="332"/>
      <c r="C185" s="307" t="s">
        <v>170</v>
      </c>
      <c r="D185" s="307"/>
      <c r="E185" s="307"/>
      <c r="F185" s="330" t="s">
        <v>3640</v>
      </c>
      <c r="G185" s="307"/>
      <c r="H185" s="307" t="s">
        <v>3712</v>
      </c>
      <c r="I185" s="307" t="s">
        <v>3636</v>
      </c>
      <c r="J185" s="307">
        <v>50</v>
      </c>
      <c r="K185" s="355"/>
    </row>
    <row r="186" s="1" customFormat="1" ht="15" customHeight="1">
      <c r="B186" s="332"/>
      <c r="C186" s="307" t="s">
        <v>3713</v>
      </c>
      <c r="D186" s="307"/>
      <c r="E186" s="307"/>
      <c r="F186" s="330" t="s">
        <v>3640</v>
      </c>
      <c r="G186" s="307"/>
      <c r="H186" s="307" t="s">
        <v>3714</v>
      </c>
      <c r="I186" s="307" t="s">
        <v>3715</v>
      </c>
      <c r="J186" s="307"/>
      <c r="K186" s="355"/>
    </row>
    <row r="187" s="1" customFormat="1" ht="15" customHeight="1">
      <c r="B187" s="332"/>
      <c r="C187" s="307" t="s">
        <v>3716</v>
      </c>
      <c r="D187" s="307"/>
      <c r="E187" s="307"/>
      <c r="F187" s="330" t="s">
        <v>3640</v>
      </c>
      <c r="G187" s="307"/>
      <c r="H187" s="307" t="s">
        <v>3717</v>
      </c>
      <c r="I187" s="307" t="s">
        <v>3715</v>
      </c>
      <c r="J187" s="307"/>
      <c r="K187" s="355"/>
    </row>
    <row r="188" s="1" customFormat="1" ht="15" customHeight="1">
      <c r="B188" s="332"/>
      <c r="C188" s="307" t="s">
        <v>3718</v>
      </c>
      <c r="D188" s="307"/>
      <c r="E188" s="307"/>
      <c r="F188" s="330" t="s">
        <v>3640</v>
      </c>
      <c r="G188" s="307"/>
      <c r="H188" s="307" t="s">
        <v>3719</v>
      </c>
      <c r="I188" s="307" t="s">
        <v>3715</v>
      </c>
      <c r="J188" s="307"/>
      <c r="K188" s="355"/>
    </row>
    <row r="189" s="1" customFormat="1" ht="15" customHeight="1">
      <c r="B189" s="332"/>
      <c r="C189" s="368" t="s">
        <v>3720</v>
      </c>
      <c r="D189" s="307"/>
      <c r="E189" s="307"/>
      <c r="F189" s="330" t="s">
        <v>3640</v>
      </c>
      <c r="G189" s="307"/>
      <c r="H189" s="307" t="s">
        <v>3721</v>
      </c>
      <c r="I189" s="307" t="s">
        <v>3722</v>
      </c>
      <c r="J189" s="369" t="s">
        <v>3723</v>
      </c>
      <c r="K189" s="355"/>
    </row>
    <row r="190" s="1" customFormat="1" ht="15" customHeight="1">
      <c r="B190" s="332"/>
      <c r="C190" s="368" t="s">
        <v>46</v>
      </c>
      <c r="D190" s="307"/>
      <c r="E190" s="307"/>
      <c r="F190" s="330" t="s">
        <v>87</v>
      </c>
      <c r="G190" s="307"/>
      <c r="H190" s="304" t="s">
        <v>3724</v>
      </c>
      <c r="I190" s="307" t="s">
        <v>3725</v>
      </c>
      <c r="J190" s="307"/>
      <c r="K190" s="355"/>
    </row>
    <row r="191" s="1" customFormat="1" ht="15" customHeight="1">
      <c r="B191" s="332"/>
      <c r="C191" s="368" t="s">
        <v>3726</v>
      </c>
      <c r="D191" s="307"/>
      <c r="E191" s="307"/>
      <c r="F191" s="330" t="s">
        <v>87</v>
      </c>
      <c r="G191" s="307"/>
      <c r="H191" s="307" t="s">
        <v>3727</v>
      </c>
      <c r="I191" s="307" t="s">
        <v>3669</v>
      </c>
      <c r="J191" s="307"/>
      <c r="K191" s="355"/>
    </row>
    <row r="192" s="1" customFormat="1" ht="15" customHeight="1">
      <c r="B192" s="332"/>
      <c r="C192" s="368" t="s">
        <v>3728</v>
      </c>
      <c r="D192" s="307"/>
      <c r="E192" s="307"/>
      <c r="F192" s="330" t="s">
        <v>87</v>
      </c>
      <c r="G192" s="307"/>
      <c r="H192" s="307" t="s">
        <v>3729</v>
      </c>
      <c r="I192" s="307" t="s">
        <v>3669</v>
      </c>
      <c r="J192" s="307"/>
      <c r="K192" s="355"/>
    </row>
    <row r="193" s="1" customFormat="1" ht="15" customHeight="1">
      <c r="B193" s="332"/>
      <c r="C193" s="368" t="s">
        <v>3730</v>
      </c>
      <c r="D193" s="307"/>
      <c r="E193" s="307"/>
      <c r="F193" s="330" t="s">
        <v>3640</v>
      </c>
      <c r="G193" s="307"/>
      <c r="H193" s="307" t="s">
        <v>3731</v>
      </c>
      <c r="I193" s="307" t="s">
        <v>3669</v>
      </c>
      <c r="J193" s="307"/>
      <c r="K193" s="355"/>
    </row>
    <row r="194" s="1" customFormat="1" ht="15" customHeight="1">
      <c r="B194" s="361"/>
      <c r="C194" s="370"/>
      <c r="D194" s="341"/>
      <c r="E194" s="341"/>
      <c r="F194" s="341"/>
      <c r="G194" s="341"/>
      <c r="H194" s="341"/>
      <c r="I194" s="341"/>
      <c r="J194" s="341"/>
      <c r="K194" s="362"/>
    </row>
    <row r="195" s="1" customFormat="1" ht="18.75" customHeight="1">
      <c r="B195" s="343"/>
      <c r="C195" s="353"/>
      <c r="D195" s="353"/>
      <c r="E195" s="353"/>
      <c r="F195" s="363"/>
      <c r="G195" s="353"/>
      <c r="H195" s="353"/>
      <c r="I195" s="353"/>
      <c r="J195" s="353"/>
      <c r="K195" s="343"/>
    </row>
    <row r="196" s="1" customFormat="1" ht="18.75" customHeight="1">
      <c r="B196" s="343"/>
      <c r="C196" s="353"/>
      <c r="D196" s="353"/>
      <c r="E196" s="353"/>
      <c r="F196" s="363"/>
      <c r="G196" s="353"/>
      <c r="H196" s="353"/>
      <c r="I196" s="353"/>
      <c r="J196" s="353"/>
      <c r="K196" s="343"/>
    </row>
    <row r="197" s="1" customFormat="1" ht="18.75" customHeight="1">
      <c r="B197" s="315"/>
      <c r="C197" s="315"/>
      <c r="D197" s="315"/>
      <c r="E197" s="315"/>
      <c r="F197" s="315"/>
      <c r="G197" s="315"/>
      <c r="H197" s="315"/>
      <c r="I197" s="315"/>
      <c r="J197" s="315"/>
      <c r="K197" s="315"/>
    </row>
    <row r="198" s="1" customFormat="1" ht="13.5">
      <c r="B198" s="294"/>
      <c r="C198" s="295"/>
      <c r="D198" s="295"/>
      <c r="E198" s="295"/>
      <c r="F198" s="295"/>
      <c r="G198" s="295"/>
      <c r="H198" s="295"/>
      <c r="I198" s="295"/>
      <c r="J198" s="295"/>
      <c r="K198" s="296"/>
    </row>
    <row r="199" s="1" customFormat="1" ht="21">
      <c r="B199" s="297"/>
      <c r="C199" s="298" t="s">
        <v>3732</v>
      </c>
      <c r="D199" s="298"/>
      <c r="E199" s="298"/>
      <c r="F199" s="298"/>
      <c r="G199" s="298"/>
      <c r="H199" s="298"/>
      <c r="I199" s="298"/>
      <c r="J199" s="298"/>
      <c r="K199" s="299"/>
    </row>
    <row r="200" s="1" customFormat="1" ht="25.5" customHeight="1">
      <c r="B200" s="297"/>
      <c r="C200" s="371" t="s">
        <v>3733</v>
      </c>
      <c r="D200" s="371"/>
      <c r="E200" s="371"/>
      <c r="F200" s="371" t="s">
        <v>3734</v>
      </c>
      <c r="G200" s="372"/>
      <c r="H200" s="371" t="s">
        <v>3735</v>
      </c>
      <c r="I200" s="371"/>
      <c r="J200" s="371"/>
      <c r="K200" s="299"/>
    </row>
    <row r="201" s="1" customFormat="1" ht="5.25" customHeight="1">
      <c r="B201" s="332"/>
      <c r="C201" s="327"/>
      <c r="D201" s="327"/>
      <c r="E201" s="327"/>
      <c r="F201" s="327"/>
      <c r="G201" s="353"/>
      <c r="H201" s="327"/>
      <c r="I201" s="327"/>
      <c r="J201" s="327"/>
      <c r="K201" s="355"/>
    </row>
    <row r="202" s="1" customFormat="1" ht="15" customHeight="1">
      <c r="B202" s="332"/>
      <c r="C202" s="307" t="s">
        <v>3725</v>
      </c>
      <c r="D202" s="307"/>
      <c r="E202" s="307"/>
      <c r="F202" s="330" t="s">
        <v>47</v>
      </c>
      <c r="G202" s="307"/>
      <c r="H202" s="307" t="s">
        <v>3736</v>
      </c>
      <c r="I202" s="307"/>
      <c r="J202" s="307"/>
      <c r="K202" s="355"/>
    </row>
    <row r="203" s="1" customFormat="1" ht="15" customHeight="1">
      <c r="B203" s="332"/>
      <c r="C203" s="307"/>
      <c r="D203" s="307"/>
      <c r="E203" s="307"/>
      <c r="F203" s="330" t="s">
        <v>48</v>
      </c>
      <c r="G203" s="307"/>
      <c r="H203" s="307" t="s">
        <v>3737</v>
      </c>
      <c r="I203" s="307"/>
      <c r="J203" s="307"/>
      <c r="K203" s="355"/>
    </row>
    <row r="204" s="1" customFormat="1" ht="15" customHeight="1">
      <c r="B204" s="332"/>
      <c r="C204" s="307"/>
      <c r="D204" s="307"/>
      <c r="E204" s="307"/>
      <c r="F204" s="330" t="s">
        <v>51</v>
      </c>
      <c r="G204" s="307"/>
      <c r="H204" s="307" t="s">
        <v>3738</v>
      </c>
      <c r="I204" s="307"/>
      <c r="J204" s="307"/>
      <c r="K204" s="355"/>
    </row>
    <row r="205" s="1" customFormat="1" ht="15" customHeight="1">
      <c r="B205" s="332"/>
      <c r="C205" s="307"/>
      <c r="D205" s="307"/>
      <c r="E205" s="307"/>
      <c r="F205" s="330" t="s">
        <v>49</v>
      </c>
      <c r="G205" s="307"/>
      <c r="H205" s="307" t="s">
        <v>3739</v>
      </c>
      <c r="I205" s="307"/>
      <c r="J205" s="307"/>
      <c r="K205" s="355"/>
    </row>
    <row r="206" s="1" customFormat="1" ht="15" customHeight="1">
      <c r="B206" s="332"/>
      <c r="C206" s="307"/>
      <c r="D206" s="307"/>
      <c r="E206" s="307"/>
      <c r="F206" s="330" t="s">
        <v>50</v>
      </c>
      <c r="G206" s="307"/>
      <c r="H206" s="307" t="s">
        <v>3740</v>
      </c>
      <c r="I206" s="307"/>
      <c r="J206" s="307"/>
      <c r="K206" s="355"/>
    </row>
    <row r="207" s="1" customFormat="1" ht="15" customHeight="1">
      <c r="B207" s="332"/>
      <c r="C207" s="307"/>
      <c r="D207" s="307"/>
      <c r="E207" s="307"/>
      <c r="F207" s="330"/>
      <c r="G207" s="307"/>
      <c r="H207" s="307"/>
      <c r="I207" s="307"/>
      <c r="J207" s="307"/>
      <c r="K207" s="355"/>
    </row>
    <row r="208" s="1" customFormat="1" ht="15" customHeight="1">
      <c r="B208" s="332"/>
      <c r="C208" s="307" t="s">
        <v>3681</v>
      </c>
      <c r="D208" s="307"/>
      <c r="E208" s="307"/>
      <c r="F208" s="330" t="s">
        <v>82</v>
      </c>
      <c r="G208" s="307"/>
      <c r="H208" s="307" t="s">
        <v>3741</v>
      </c>
      <c r="I208" s="307"/>
      <c r="J208" s="307"/>
      <c r="K208" s="355"/>
    </row>
    <row r="209" s="1" customFormat="1" ht="15" customHeight="1">
      <c r="B209" s="332"/>
      <c r="C209" s="307"/>
      <c r="D209" s="307"/>
      <c r="E209" s="307"/>
      <c r="F209" s="330" t="s">
        <v>3579</v>
      </c>
      <c r="G209" s="307"/>
      <c r="H209" s="307" t="s">
        <v>3580</v>
      </c>
      <c r="I209" s="307"/>
      <c r="J209" s="307"/>
      <c r="K209" s="355"/>
    </row>
    <row r="210" s="1" customFormat="1" ht="15" customHeight="1">
      <c r="B210" s="332"/>
      <c r="C210" s="307"/>
      <c r="D210" s="307"/>
      <c r="E210" s="307"/>
      <c r="F210" s="330" t="s">
        <v>3577</v>
      </c>
      <c r="G210" s="307"/>
      <c r="H210" s="307" t="s">
        <v>3742</v>
      </c>
      <c r="I210" s="307"/>
      <c r="J210" s="307"/>
      <c r="K210" s="355"/>
    </row>
    <row r="211" s="1" customFormat="1" ht="15" customHeight="1">
      <c r="B211" s="373"/>
      <c r="C211" s="307"/>
      <c r="D211" s="307"/>
      <c r="E211" s="307"/>
      <c r="F211" s="330" t="s">
        <v>3581</v>
      </c>
      <c r="G211" s="368"/>
      <c r="H211" s="359" t="s">
        <v>3582</v>
      </c>
      <c r="I211" s="359"/>
      <c r="J211" s="359"/>
      <c r="K211" s="374"/>
    </row>
    <row r="212" s="1" customFormat="1" ht="15" customHeight="1">
      <c r="B212" s="373"/>
      <c r="C212" s="307"/>
      <c r="D212" s="307"/>
      <c r="E212" s="307"/>
      <c r="F212" s="330" t="s">
        <v>3583</v>
      </c>
      <c r="G212" s="368"/>
      <c r="H212" s="359" t="s">
        <v>3563</v>
      </c>
      <c r="I212" s="359"/>
      <c r="J212" s="359"/>
      <c r="K212" s="374"/>
    </row>
    <row r="213" s="1" customFormat="1" ht="15" customHeight="1">
      <c r="B213" s="373"/>
      <c r="C213" s="307"/>
      <c r="D213" s="307"/>
      <c r="E213" s="307"/>
      <c r="F213" s="330"/>
      <c r="G213" s="368"/>
      <c r="H213" s="359"/>
      <c r="I213" s="359"/>
      <c r="J213" s="359"/>
      <c r="K213" s="374"/>
    </row>
    <row r="214" s="1" customFormat="1" ht="15" customHeight="1">
      <c r="B214" s="373"/>
      <c r="C214" s="307" t="s">
        <v>3705</v>
      </c>
      <c r="D214" s="307"/>
      <c r="E214" s="307"/>
      <c r="F214" s="330">
        <v>1</v>
      </c>
      <c r="G214" s="368"/>
      <c r="H214" s="359" t="s">
        <v>3743</v>
      </c>
      <c r="I214" s="359"/>
      <c r="J214" s="359"/>
      <c r="K214" s="374"/>
    </row>
    <row r="215" s="1" customFormat="1" ht="15" customHeight="1">
      <c r="B215" s="373"/>
      <c r="C215" s="307"/>
      <c r="D215" s="307"/>
      <c r="E215" s="307"/>
      <c r="F215" s="330">
        <v>2</v>
      </c>
      <c r="G215" s="368"/>
      <c r="H215" s="359" t="s">
        <v>3744</v>
      </c>
      <c r="I215" s="359"/>
      <c r="J215" s="359"/>
      <c r="K215" s="374"/>
    </row>
    <row r="216" s="1" customFormat="1" ht="15" customHeight="1">
      <c r="B216" s="373"/>
      <c r="C216" s="307"/>
      <c r="D216" s="307"/>
      <c r="E216" s="307"/>
      <c r="F216" s="330">
        <v>3</v>
      </c>
      <c r="G216" s="368"/>
      <c r="H216" s="359" t="s">
        <v>3745</v>
      </c>
      <c r="I216" s="359"/>
      <c r="J216" s="359"/>
      <c r="K216" s="374"/>
    </row>
    <row r="217" s="1" customFormat="1" ht="15" customHeight="1">
      <c r="B217" s="373"/>
      <c r="C217" s="307"/>
      <c r="D217" s="307"/>
      <c r="E217" s="307"/>
      <c r="F217" s="330">
        <v>4</v>
      </c>
      <c r="G217" s="368"/>
      <c r="H217" s="359" t="s">
        <v>3746</v>
      </c>
      <c r="I217" s="359"/>
      <c r="J217" s="359"/>
      <c r="K217" s="374"/>
    </row>
    <row r="218" s="1" customFormat="1" ht="12.75" customHeight="1">
      <c r="B218" s="375"/>
      <c r="C218" s="376"/>
      <c r="D218" s="376"/>
      <c r="E218" s="376"/>
      <c r="F218" s="376"/>
      <c r="G218" s="376"/>
      <c r="H218" s="376"/>
      <c r="I218" s="376"/>
      <c r="J218" s="376"/>
      <c r="K218" s="377"/>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LAPTOP-7V5AD3BR\klima</dc:creator>
  <cp:lastModifiedBy>LAPTOP-7V5AD3BR\klima</cp:lastModifiedBy>
  <dcterms:created xsi:type="dcterms:W3CDTF">2021-07-28T14:48:47Z</dcterms:created>
  <dcterms:modified xsi:type="dcterms:W3CDTF">2021-07-28T14:49:21Z</dcterms:modified>
</cp:coreProperties>
</file>